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0380" windowHeight="57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<sst xmlns="http://schemas.openxmlformats.org/spreadsheetml/2006/main" count="2617" uniqueCount="755">
  <si>
    <t>FISCAL YEAR 2002 SPREADSHEET FOR SMALL, RURAL SCHOOL ACHIEVEMENT PROGRAM</t>
  </si>
  <si>
    <t>Missouri public school districts</t>
  </si>
  <si>
    <t>ALLOCATION FORMULA:
$20,000 PLUS the number of students in average daily attendance (ADA) above 50, multiplied by $100 (UP TO a maximum amount of $60,000) MINUS the sum of the allocations in the fiscal year 2001 for: Title II- Eisenhower Program; Title IV- Safe and Drug Free Schools; Title VI- Innovative Programs; Class-Size Reduction Program (column 19). 
In addition, this amount could be ratably reduced or increased depending upon the amount appropriated for the program by Congress and the amounts districts are entitled to.</t>
  </si>
  <si>
    <t>LEAs ELIGIBLE  FOR THE SMALL RURAL SCHOOL ACHIEVEMENT PROGRAM</t>
  </si>
  <si>
    <t>NCES LEA ID</t>
  </si>
  <si>
    <t>State ID</t>
  </si>
  <si>
    <t>District Name</t>
  </si>
  <si>
    <t>Mailing Address</t>
  </si>
  <si>
    <t>City</t>
  </si>
  <si>
    <t>Zip Code</t>
  </si>
  <si>
    <t>Zip +4</t>
  </si>
  <si>
    <t>Telephone</t>
  </si>
  <si>
    <t>Locale codes of schools in the LEA</t>
  </si>
  <si>
    <t>Does each school have a locale code of 7 or 8? (YES/NO)</t>
  </si>
  <si>
    <t>Is the LEA defined as rural by the State? (YES/NO/NA)</t>
  </si>
  <si>
    <t xml:space="preserve">
Average Daily Attendance</t>
  </si>
  <si>
    <t>Is county population density less than 10 persons/sq. mile (YES/NO/NA)</t>
  </si>
  <si>
    <t>Is LEA eligible for SRSA Program Grant? (YES/NO)</t>
  </si>
  <si>
    <t>Does SRSA-eligible LEA intend to participate? (YES/NO/NA)</t>
  </si>
  <si>
    <t>Percentage of children from families below poverty line</t>
  </si>
  <si>
    <t>Does LEA meet low-income poverty requirement? (YES/NO)</t>
  </si>
  <si>
    <t>Does each school in LEA have locale code of 6,7, or 8?</t>
  </si>
  <si>
    <t>Is LEA eligible for Rural and Low-Income School grant? (YES/NO)</t>
  </si>
  <si>
    <t>FY 2001 Title II allocation amount</t>
  </si>
  <si>
    <t>FY 2001 Title IV allocation amount</t>
  </si>
  <si>
    <t>FY 2001 Title VI allocation amount</t>
  </si>
  <si>
    <t>FY 2001 Class Size Reduction allocation amount</t>
  </si>
  <si>
    <t>Sum of allocations in FY 2001
for applicable programs</t>
  </si>
  <si>
    <t>ADVANCE R-IV</t>
  </si>
  <si>
    <t>PO BOX 370</t>
  </si>
  <si>
    <t>ADVANCE</t>
  </si>
  <si>
    <t>YES</t>
  </si>
  <si>
    <t>NA</t>
  </si>
  <si>
    <t>NO</t>
  </si>
  <si>
    <t>ALBANY R-III</t>
  </si>
  <si>
    <t>101 W JEFFERSON ST</t>
  </si>
  <si>
    <t>ALBANY</t>
  </si>
  <si>
    <t>SANTA FE R-X</t>
  </si>
  <si>
    <t>PO BOX 197</t>
  </si>
  <si>
    <t>ALMA</t>
  </si>
  <si>
    <t>ALTENBURG 48</t>
  </si>
  <si>
    <t>PO BOX 127</t>
  </si>
  <si>
    <t>ALTENBURG</t>
  </si>
  <si>
    <t>APPLETON CITY R-II</t>
  </si>
  <si>
    <t>PO BOX 126</t>
  </si>
  <si>
    <t>APPLETON CITY</t>
  </si>
  <si>
    <t>CASS CO. R-V</t>
  </si>
  <si>
    <t>PO BOX 106</t>
  </si>
  <si>
    <t>ARCHIE</t>
  </si>
  <si>
    <t>ATLANTA C-3</t>
  </si>
  <si>
    <t>PO BOX 367</t>
  </si>
  <si>
    <t>ATLANTA</t>
  </si>
  <si>
    <t>AVENUE CITY R-IX</t>
  </si>
  <si>
    <t>PO BOX 295</t>
  </si>
  <si>
    <t>COSBY</t>
  </si>
  <si>
    <t>AVILLA R-XIII</t>
  </si>
  <si>
    <t>PO BOX 7</t>
  </si>
  <si>
    <t>AVILLA</t>
  </si>
  <si>
    <t>BAKERSFIELD R-IV</t>
  </si>
  <si>
    <t>PO BOX 38</t>
  </si>
  <si>
    <t>BAKERSFIELD</t>
  </si>
  <si>
    <t>BALLARD R-II</t>
  </si>
  <si>
    <t>RTE 1 BOX 497</t>
  </si>
  <si>
    <t>BUTLER</t>
  </si>
  <si>
    <t>BELL CITY R-II</t>
  </si>
  <si>
    <t>PO BOX 99</t>
  </si>
  <si>
    <t>BELL CITY</t>
  </si>
  <si>
    <t>BELLEVIEW R-III</t>
  </si>
  <si>
    <t>HC 63 BOX 1150</t>
  </si>
  <si>
    <t>BELLEVIEW</t>
  </si>
  <si>
    <t>BERNIE R-XIII</t>
  </si>
  <si>
    <t>516 W MAIN</t>
  </si>
  <si>
    <t>BERNIE</t>
  </si>
  <si>
    <t>BEVIER C-4</t>
  </si>
  <si>
    <t>400 BLOOMINGTON ST</t>
  </si>
  <si>
    <t>BEVIER</t>
  </si>
  <si>
    <t>BILLINGS R-IV</t>
  </si>
  <si>
    <t>118 W MT VERNON</t>
  </si>
  <si>
    <t>BILLINGS</t>
  </si>
  <si>
    <t>BLACKWATER R-II</t>
  </si>
  <si>
    <t>PO BOX 117</t>
  </si>
  <si>
    <t>BLACKWATER</t>
  </si>
  <si>
    <t>BONCL R-X</t>
  </si>
  <si>
    <t>23526 PIKE 9247</t>
  </si>
  <si>
    <t>LOUISIANA</t>
  </si>
  <si>
    <t xml:space="preserve"> </t>
  </si>
  <si>
    <t>BOSWORTH R-V</t>
  </si>
  <si>
    <t>RTE 2 BOX 4</t>
  </si>
  <si>
    <t>BOSWORTH</t>
  </si>
  <si>
    <t>BRADLEYVILLE R-I</t>
  </si>
  <si>
    <t>PO BOX 20</t>
  </si>
  <si>
    <t>BRADLEYVILLE</t>
  </si>
  <si>
    <t>DELTA C-7</t>
  </si>
  <si>
    <t>PO BOX 297</t>
  </si>
  <si>
    <t>DEERING</t>
  </si>
  <si>
    <t>ADAIR CO. R-II</t>
  </si>
  <si>
    <t>PO BOX 235</t>
  </si>
  <si>
    <t>BRASHEAR</t>
  </si>
  <si>
    <t>BRAYMER C-4</t>
  </si>
  <si>
    <t>400 BOBCAT AVE</t>
  </si>
  <si>
    <t>BRAYMER</t>
  </si>
  <si>
    <t>BRECKENRIDGE R-I</t>
  </si>
  <si>
    <t>PO BOX 255</t>
  </si>
  <si>
    <t>BRECKENRIDGE</t>
  </si>
  <si>
    <t>BRONAUGH R-VII</t>
  </si>
  <si>
    <t>PO BOX 8</t>
  </si>
  <si>
    <t>BRONAUGH</t>
  </si>
  <si>
    <t>LINN CO. R-I</t>
  </si>
  <si>
    <t>PO BOX 130</t>
  </si>
  <si>
    <t>PURDIN</t>
  </si>
  <si>
    <t>BRUNSWICK R-II</t>
  </si>
  <si>
    <t>1008 COUNTY RD</t>
  </si>
  <si>
    <t>BRUNSWICK</t>
  </si>
  <si>
    <t>BUCKLIN R-II</t>
  </si>
  <si>
    <t>26832 HWY 129</t>
  </si>
  <si>
    <t>BUCKLIN</t>
  </si>
  <si>
    <t>COOPER CO. R-IV</t>
  </si>
  <si>
    <t>PO BOX 110</t>
  </si>
  <si>
    <t>BUNCETON</t>
  </si>
  <si>
    <t>BUNKER R-III</t>
  </si>
  <si>
    <t>PO BOX 365</t>
  </si>
  <si>
    <t>BUNKER</t>
  </si>
  <si>
    <t>CAINSVILLE R-I</t>
  </si>
  <si>
    <t>PO BOX 108</t>
  </si>
  <si>
    <t>CAINSVILLE</t>
  </si>
  <si>
    <t>CALHOUN R-VIII</t>
  </si>
  <si>
    <t>CALHOUN</t>
  </si>
  <si>
    <t>CALLAO C-8</t>
  </si>
  <si>
    <t>PO BOX A</t>
  </si>
  <si>
    <t>CALLAO</t>
  </si>
  <si>
    <t>CANTON R-V</t>
  </si>
  <si>
    <t>200 S FOURTH ST</t>
  </si>
  <si>
    <t>CANTON</t>
  </si>
  <si>
    <t>NELL HOLCOMB R-IV</t>
  </si>
  <si>
    <t>6547 STATE HWY 177</t>
  </si>
  <si>
    <t>CAPE GIRARDEAU</t>
  </si>
  <si>
    <t>JOHNSON CO. R-VII</t>
  </si>
  <si>
    <t>92 NW 58 HWY</t>
  </si>
  <si>
    <t>CENTERVIEW</t>
  </si>
  <si>
    <t>CENTERVILLE R-I</t>
  </si>
  <si>
    <t>CENTERVILLE</t>
  </si>
  <si>
    <t>CHADWICK R-I</t>
  </si>
  <si>
    <t>7090 STATE HWY 125 S</t>
  </si>
  <si>
    <t>CHADWICK</t>
  </si>
  <si>
    <t>OSAGE CO. R-I</t>
  </si>
  <si>
    <t>HCR BOX 8A</t>
  </si>
  <si>
    <t>CHAMOIS</t>
  </si>
  <si>
    <t>CHILHOWEE R-IV</t>
  </si>
  <si>
    <t>PO BOX 98</t>
  </si>
  <si>
    <t>CHILHOWEE</t>
  </si>
  <si>
    <t>LIVINGSTON CO. R-III</t>
  </si>
  <si>
    <t>PO BOX 40</t>
  </si>
  <si>
    <t>CHULA</t>
  </si>
  <si>
    <t>CLARKSBURG C-2</t>
  </si>
  <si>
    <t>401 S HWY H</t>
  </si>
  <si>
    <t>CLARKSBURG</t>
  </si>
  <si>
    <t>CLARKTON C-4</t>
  </si>
  <si>
    <t>PO BOX 637</t>
  </si>
  <si>
    <t>CLARKTON</t>
  </si>
  <si>
    <t>CLIMAX SPRINGS R-IV</t>
  </si>
  <si>
    <t>RTE 2 BOX 239</t>
  </si>
  <si>
    <t>CLIMAX SPRINGS</t>
  </si>
  <si>
    <t>COMMUNITY R-VI</t>
  </si>
  <si>
    <t>35063 HWY BB</t>
  </si>
  <si>
    <t>LADDONIA</t>
  </si>
  <si>
    <t>CONCORDIA R-II</t>
  </si>
  <si>
    <t>PO BOX 879</t>
  </si>
  <si>
    <t>CONCORDIA</t>
  </si>
  <si>
    <t>COOTER R-IV</t>
  </si>
  <si>
    <t>PO BOX 218</t>
  </si>
  <si>
    <t>COOTER</t>
  </si>
  <si>
    <t>COUCH R-I</t>
  </si>
  <si>
    <t>RTE 1 BOX 1187</t>
  </si>
  <si>
    <t>MYRTLE</t>
  </si>
  <si>
    <t>COWGILL R-VI</t>
  </si>
  <si>
    <t>PO BOX 39</t>
  </si>
  <si>
    <t>COWGILL</t>
  </si>
  <si>
    <t>CRAIG R-III</t>
  </si>
  <si>
    <t>PO BOX 315</t>
  </si>
  <si>
    <t>CRAIG</t>
  </si>
  <si>
    <t>CROCKER R-II</t>
  </si>
  <si>
    <t>PO BOX 488</t>
  </si>
  <si>
    <t>CROCKER</t>
  </si>
  <si>
    <t>DADEVILLE R-II</t>
  </si>
  <si>
    <t>PO BOX 188</t>
  </si>
  <si>
    <t>DADEVILLE</t>
  </si>
  <si>
    <t>DAVIS R-XII</t>
  </si>
  <si>
    <t>227 SW HWY T</t>
  </si>
  <si>
    <t>CLINTON</t>
  </si>
  <si>
    <t>LAKELAND R-III</t>
  </si>
  <si>
    <t>RTE 1 BOX 230-1</t>
  </si>
  <si>
    <t>DEEPWATER</t>
  </si>
  <si>
    <t>BUCHANAN CO. R-IV</t>
  </si>
  <si>
    <t>PO BOX 48</t>
  </si>
  <si>
    <t>DEKALB</t>
  </si>
  <si>
    <t>DELTA R-V</t>
  </si>
  <si>
    <t>PO BOX 787</t>
  </si>
  <si>
    <t>DELTA</t>
  </si>
  <si>
    <t>NORTH WOOD R-IV</t>
  </si>
  <si>
    <t>RTE 6 BOX 3191</t>
  </si>
  <si>
    <t>SALEM</t>
  </si>
  <si>
    <t>DENT-PHELPS R-III</t>
  </si>
  <si>
    <t>RTE 2 BOX 813</t>
  </si>
  <si>
    <t>DORA R-III</t>
  </si>
  <si>
    <t>PO BOX 14</t>
  </si>
  <si>
    <t>DORA</t>
  </si>
  <si>
    <t>SKYLINE R-II</t>
  </si>
  <si>
    <t>RTE 2 BOX 486</t>
  </si>
  <si>
    <t>NORWOOD</t>
  </si>
  <si>
    <t>HardIN-CENTRAL C-2</t>
  </si>
  <si>
    <t>RTE 3 BOX 145</t>
  </si>
  <si>
    <t>AVA</t>
  </si>
  <si>
    <t>DREXEL R-IV</t>
  </si>
  <si>
    <t>PO BOX 860</t>
  </si>
  <si>
    <t>DREXEL</t>
  </si>
  <si>
    <t>EAST LYNNE 40</t>
  </si>
  <si>
    <t>EAST LYNNE</t>
  </si>
  <si>
    <t>EMINENCE R-I</t>
  </si>
  <si>
    <t>PO BOX 730</t>
  </si>
  <si>
    <t>EMINENCE</t>
  </si>
  <si>
    <t>EVERTON R-III</t>
  </si>
  <si>
    <t>PO BOX 107</t>
  </si>
  <si>
    <t>EVERTON</t>
  </si>
  <si>
    <t>EXETER R-VI</t>
  </si>
  <si>
    <t>RTE 1 BOX 509</t>
  </si>
  <si>
    <t>EXETER</t>
  </si>
  <si>
    <t>FAIR PLAY R-II</t>
  </si>
  <si>
    <t>301 N WALNUT</t>
  </si>
  <si>
    <t>FAIR PLAY</t>
  </si>
  <si>
    <t>FAIRFAX R-III</t>
  </si>
  <si>
    <t>500 MAIN ST</t>
  </si>
  <si>
    <t>FAIRFAX</t>
  </si>
  <si>
    <t>FORDLAND R-III</t>
  </si>
  <si>
    <t>PO BOX 55</t>
  </si>
  <si>
    <t>FORDLAND</t>
  </si>
  <si>
    <t>SPRING BLUFF R-XV</t>
  </si>
  <si>
    <t>9374 HWY 185</t>
  </si>
  <si>
    <t>SULLIVAN</t>
  </si>
  <si>
    <t>STRAIN-JAPAN R-XVI</t>
  </si>
  <si>
    <t>4640 HWY H</t>
  </si>
  <si>
    <t>FRANKLIN CO. R-II</t>
  </si>
  <si>
    <t>3128 HWY Y</t>
  </si>
  <si>
    <t>NEW HAVEN</t>
  </si>
  <si>
    <t>GALENA R-II</t>
  </si>
  <si>
    <t>PO BOX 286</t>
  </si>
  <si>
    <t>GALENA</t>
  </si>
  <si>
    <t>GALLATIN R-V</t>
  </si>
  <si>
    <t>602 S OLIVE ST</t>
  </si>
  <si>
    <t>GALLATIN</t>
  </si>
  <si>
    <t>GRUNDY CO. R-V</t>
  </si>
  <si>
    <t>PO BOX 6</t>
  </si>
  <si>
    <t>GALT</t>
  </si>
  <si>
    <t>GASCONADE C-4</t>
  </si>
  <si>
    <t>32959 HWY 32</t>
  </si>
  <si>
    <t>FALCON</t>
  </si>
  <si>
    <t>GIDEON 37</t>
  </si>
  <si>
    <t>PO BOX 227</t>
  </si>
  <si>
    <t>GIDEON</t>
  </si>
  <si>
    <t>GILLIAM C-4</t>
  </si>
  <si>
    <t>GILLIAM</t>
  </si>
  <si>
    <t>GILMAN CITY R-IV</t>
  </si>
  <si>
    <t>PO BOX 45</t>
  </si>
  <si>
    <t>GILMAN CITY</t>
  </si>
  <si>
    <t>HOWARD CO. R-II</t>
  </si>
  <si>
    <t>860 RANDOLPH ST</t>
  </si>
  <si>
    <t>GLASGOW</t>
  </si>
  <si>
    <t>GOLDEN CITY R-III</t>
  </si>
  <si>
    <t>1208 WALNUT</t>
  </si>
  <si>
    <t>GOLDEN CITY</t>
  </si>
  <si>
    <t>GORIN R-III</t>
  </si>
  <si>
    <t>GORIN</t>
  </si>
  <si>
    <t>GREEN CITY R-I</t>
  </si>
  <si>
    <t>301 N EAST ST</t>
  </si>
  <si>
    <t>GREEN CITY</t>
  </si>
  <si>
    <t>GREEN FOREST R-II</t>
  </si>
  <si>
    <t>RTE 5 BOX 407</t>
  </si>
  <si>
    <t>GREEN RIDGE R-VIII</t>
  </si>
  <si>
    <t>PO BOX 70</t>
  </si>
  <si>
    <t>GREEN RIDGE</t>
  </si>
  <si>
    <t>GREENFIELD R-IV</t>
  </si>
  <si>
    <t>410 W COLLEGE</t>
  </si>
  <si>
    <t>GREENFIELD</t>
  </si>
  <si>
    <t>PLEASANT VIEW R-VI</t>
  </si>
  <si>
    <t>128 SE 20TH ST</t>
  </si>
  <si>
    <t>TRENTON</t>
  </si>
  <si>
    <t>HALE R-I</t>
  </si>
  <si>
    <t>PO BOX 248</t>
  </si>
  <si>
    <t>HALE</t>
  </si>
  <si>
    <t>HALFWAY R-III</t>
  </si>
  <si>
    <t>2150 HWY 32</t>
  </si>
  <si>
    <t>HALFWAY</t>
  </si>
  <si>
    <t>HARDIN-CENTRAL C-2</t>
  </si>
  <si>
    <t>PO BOX 548</t>
  </si>
  <si>
    <t>HARDIN</t>
  </si>
  <si>
    <t>HARRISBURG R-VIII</t>
  </si>
  <si>
    <t>180 W SEXTON</t>
  </si>
  <si>
    <t>HARRISBURG</t>
  </si>
  <si>
    <t>HERMITAGE R-IV</t>
  </si>
  <si>
    <t>PO BOX 327</t>
  </si>
  <si>
    <t>HERMITAGE</t>
  </si>
  <si>
    <t>HIGBEE R-VIII</t>
  </si>
  <si>
    <t>PO BOX 128</t>
  </si>
  <si>
    <t>HIGBEE</t>
  </si>
  <si>
    <t>HOLCOMB R-III</t>
  </si>
  <si>
    <t>PO BOX 190</t>
  </si>
  <si>
    <t>HOLCOMB</t>
  </si>
  <si>
    <t>HOLLIDAY C-2</t>
  </si>
  <si>
    <t>PO BOX 7038</t>
  </si>
  <si>
    <t>HOLLIDAY</t>
  </si>
  <si>
    <t>JUNCTION HILL C-12</t>
  </si>
  <si>
    <t>8004 COUNTY RD 3010</t>
  </si>
  <si>
    <t>WEST PLAINS</t>
  </si>
  <si>
    <t>GLENWOOD R-VIII</t>
  </si>
  <si>
    <t>10286 STATE RTE 17</t>
  </si>
  <si>
    <t>HOWELL VALLEY R-I</t>
  </si>
  <si>
    <t>6461 STATE RTE ZZ</t>
  </si>
  <si>
    <t>HUDSON R-IX</t>
  </si>
  <si>
    <t>RTE 3 BOX 199A</t>
  </si>
  <si>
    <t>PETTIS CO. R-V</t>
  </si>
  <si>
    <t>PO BOX 36</t>
  </si>
  <si>
    <t>HUGHESVILLE</t>
  </si>
  <si>
    <t>HUMANSVILLE R-IV</t>
  </si>
  <si>
    <t>300 N OAK ST</t>
  </si>
  <si>
    <t>HUMANSVILLE</t>
  </si>
  <si>
    <t>HUME R-VIII</t>
  </si>
  <si>
    <t>PO BOX 402</t>
  </si>
  <si>
    <t>HUME</t>
  </si>
  <si>
    <t>HURLEY R-I</t>
  </si>
  <si>
    <t>HURLEY</t>
  </si>
  <si>
    <t>IRON CO. C-4</t>
  </si>
  <si>
    <t>PO BOX 368</t>
  </si>
  <si>
    <t>VIBURNUM</t>
  </si>
  <si>
    <t>NORTH DAVIESS R-III</t>
  </si>
  <si>
    <t>413 E 2ND ST</t>
  </si>
  <si>
    <t>JAMESON</t>
  </si>
  <si>
    <t>MONITEAU CO. C-1</t>
  </si>
  <si>
    <t>200 SCHOOL ST</t>
  </si>
  <si>
    <t>JAMESTOWN</t>
  </si>
  <si>
    <t>JASPER CO. R-V</t>
  </si>
  <si>
    <t>201 W MERCER ST</t>
  </si>
  <si>
    <t>JASPER</t>
  </si>
  <si>
    <t>7,8</t>
  </si>
  <si>
    <t>JEFFERSON C-123</t>
  </si>
  <si>
    <t>PO BOX 112A</t>
  </si>
  <si>
    <t>CONCEPTION JUNCTIO</t>
  </si>
  <si>
    <t>KELSO C-7</t>
  </si>
  <si>
    <t>1016 STATE HWY A</t>
  </si>
  <si>
    <t>BENTON</t>
  </si>
  <si>
    <t>KEYTESVILLE R-III</t>
  </si>
  <si>
    <t>RTE 2 BOX 55</t>
  </si>
  <si>
    <t>KEYTESVILLE</t>
  </si>
  <si>
    <t>KING CITY R-I</t>
  </si>
  <si>
    <t>PO BOX 189</t>
  </si>
  <si>
    <t>KING CITY</t>
  </si>
  <si>
    <t>KINGSTON 42</t>
  </si>
  <si>
    <t>139 E LINCOLN</t>
  </si>
  <si>
    <t>KINGSTON</t>
  </si>
  <si>
    <t>KINGSVILLE R-I</t>
  </si>
  <si>
    <t>KINGSVILLE</t>
  </si>
  <si>
    <t>KIRBYVILLE R-VI</t>
  </si>
  <si>
    <t>PO BOX 50</t>
  </si>
  <si>
    <t>KIRBYVILLE</t>
  </si>
  <si>
    <t>OREGON-HOWELL R-III</t>
  </si>
  <si>
    <t>PO BOX 398</t>
  </si>
  <si>
    <t>KOSHKONONG</t>
  </si>
  <si>
    <t>LA MONTE R-IV</t>
  </si>
  <si>
    <t>301 S WASHINGTON</t>
  </si>
  <si>
    <t>LA MONTE</t>
  </si>
  <si>
    <t>LA PLATA R-II</t>
  </si>
  <si>
    <t>201 W MOORE</t>
  </si>
  <si>
    <t>LA PLATA</t>
  </si>
  <si>
    <t>LAREDO R-VII</t>
  </si>
  <si>
    <t>PO BOX C</t>
  </si>
  <si>
    <t>LAREDO</t>
  </si>
  <si>
    <t>LEESVILLE R-IX</t>
  </si>
  <si>
    <t>823 SE HWY 7</t>
  </si>
  <si>
    <t>LEETON R-X</t>
  </si>
  <si>
    <t>PO BOX 9A</t>
  </si>
  <si>
    <t>LEETON</t>
  </si>
  <si>
    <t>LEOPOLD R-III</t>
  </si>
  <si>
    <t>PO BOX 69</t>
  </si>
  <si>
    <t>LEOPOLD</t>
  </si>
  <si>
    <t>LESTERVILLE R-IV</t>
  </si>
  <si>
    <t>PO BOX 120</t>
  </si>
  <si>
    <t>LESTERVILLE</t>
  </si>
  <si>
    <t>LIBERAL R-II</t>
  </si>
  <si>
    <t>LIBERAL</t>
  </si>
  <si>
    <t>7,N</t>
  </si>
  <si>
    <t>LINCOLN R-II</t>
  </si>
  <si>
    <t>LINCOLN</t>
  </si>
  <si>
    <t>LOCKWOOD R-I</t>
  </si>
  <si>
    <t>RTE 2 BOX 148</t>
  </si>
  <si>
    <t>LOCKWOOD</t>
  </si>
  <si>
    <t>LONE JACK C-6</t>
  </si>
  <si>
    <t>201 W LONE JACK-LS RD</t>
  </si>
  <si>
    <t>LONE JACK</t>
  </si>
  <si>
    <t>LURAY 33</t>
  </si>
  <si>
    <t>LURAY</t>
  </si>
  <si>
    <t>MACKS CREEK R-V</t>
  </si>
  <si>
    <t>MACKS CREEK</t>
  </si>
  <si>
    <t>MADISON C-3</t>
  </si>
  <si>
    <t>500 CHOWNING ST</t>
  </si>
  <si>
    <t>MADISON</t>
  </si>
  <si>
    <t>MALTA BEND R-V</t>
  </si>
  <si>
    <t>PO BOX 10</t>
  </si>
  <si>
    <t>MALTA BEND</t>
  </si>
  <si>
    <t>MANES R-V</t>
  </si>
  <si>
    <t>8939 HWY 95</t>
  </si>
  <si>
    <t>MOUNTAIN GROVE</t>
  </si>
  <si>
    <t>MARION C. EARLY R-V</t>
  </si>
  <si>
    <t>PO BOX 96</t>
  </si>
  <si>
    <t>MORRISVILLE</t>
  </si>
  <si>
    <t>MARION CO. R-II</t>
  </si>
  <si>
    <t>PO BOX 100</t>
  </si>
  <si>
    <t>PHILADELPHIA</t>
  </si>
  <si>
    <t>MARK TWAIN R-VIII</t>
  </si>
  <si>
    <t>37707 US HWY 160</t>
  </si>
  <si>
    <t>RUETER</t>
  </si>
  <si>
    <t>MARQUAND-ZION R-VI</t>
  </si>
  <si>
    <t>MARQUAND</t>
  </si>
  <si>
    <t>MEADVILLE R-IV</t>
  </si>
  <si>
    <t>PO BOX 217</t>
  </si>
  <si>
    <t>MEADVILLE</t>
  </si>
  <si>
    <t>NORTH MERCER CO. R-III</t>
  </si>
  <si>
    <t>PO BOX 648</t>
  </si>
  <si>
    <t>MERCER</t>
  </si>
  <si>
    <t>MIAMI R-I</t>
  </si>
  <si>
    <t>RTE 1 BOX 418</t>
  </si>
  <si>
    <t>AMORET</t>
  </si>
  <si>
    <t>RTE 1 BOX 28</t>
  </si>
  <si>
    <t>MIAMI</t>
  </si>
  <si>
    <t>MIDDLE GROVE C-1</t>
  </si>
  <si>
    <t>11476 RTE M</t>
  </si>
  <si>
    <t>MILAN C-2</t>
  </si>
  <si>
    <t>373 S MARKET ST</t>
  </si>
  <si>
    <t>MILAN</t>
  </si>
  <si>
    <t>MIRABILE C-1</t>
  </si>
  <si>
    <t>2954 SW STATE RTE D</t>
  </si>
  <si>
    <t>POLO</t>
  </si>
  <si>
    <t>MISSOURI CITY 56</t>
  </si>
  <si>
    <t>PO BOX 259</t>
  </si>
  <si>
    <t>MISSOURI CITY</t>
  </si>
  <si>
    <t>HIGH POINT R-III</t>
  </si>
  <si>
    <t>60909 HWY C</t>
  </si>
  <si>
    <t>HIGH POINT</t>
  </si>
  <si>
    <t>MONITEAU CO. R-V</t>
  </si>
  <si>
    <t>LATHAM</t>
  </si>
  <si>
    <t>MONTROSE R-XIV</t>
  </si>
  <si>
    <t>PO BOX 175</t>
  </si>
  <si>
    <t>MONTROSE</t>
  </si>
  <si>
    <t>SCOTT CO. CENTRAL</t>
  </si>
  <si>
    <t>20794 US HWY 61</t>
  </si>
  <si>
    <t>SIKESTON</t>
  </si>
  <si>
    <t>HOLT CO. R-II</t>
  </si>
  <si>
    <t>PO BOX 247</t>
  </si>
  <si>
    <t>MOUND CITY</t>
  </si>
  <si>
    <t>NORTHEAST NODAWAY CO. R-V</t>
  </si>
  <si>
    <t>PO BOX 206</t>
  </si>
  <si>
    <t>RAVENWOOD</t>
  </si>
  <si>
    <t>NORTH NODAWAY CO. R-VI</t>
  </si>
  <si>
    <t>PO BOX 260</t>
  </si>
  <si>
    <t>HOPKINS</t>
  </si>
  <si>
    <t>NAYLOR R-II</t>
  </si>
  <si>
    <t>RTE 2 BOX 512</t>
  </si>
  <si>
    <t>NAYLOR</t>
  </si>
  <si>
    <t>MACON CO. R-IV</t>
  </si>
  <si>
    <t>NEW CAMBRIA</t>
  </si>
  <si>
    <t>NEW FRANKLIN R-I</t>
  </si>
  <si>
    <t>412 W BROADWAY</t>
  </si>
  <si>
    <t>NEW FRANKLIN</t>
  </si>
  <si>
    <t>100 PARK DR</t>
  </si>
  <si>
    <t>8,N</t>
  </si>
  <si>
    <t>NEW YORK R-IV</t>
  </si>
  <si>
    <t>6061 NE STATE RTE U</t>
  </si>
  <si>
    <t>HAMILTON</t>
  </si>
  <si>
    <t>NEWBURG R-II</t>
  </si>
  <si>
    <t>NEWBURG</t>
  </si>
  <si>
    <t>NEWTOWN-HARRIS R-III</t>
  </si>
  <si>
    <t>NEWTOWN</t>
  </si>
  <si>
    <t>NIANGUA R-V</t>
  </si>
  <si>
    <t>301 RUMSEY ST</t>
  </si>
  <si>
    <t>NIANGUA</t>
  </si>
  <si>
    <t>NODAWAY-HOLT R-VII</t>
  </si>
  <si>
    <t>410 HICKORY</t>
  </si>
  <si>
    <t>MAITLAND</t>
  </si>
  <si>
    <t>NORBORNE R-VIII</t>
  </si>
  <si>
    <t>PO BOX 192</t>
  </si>
  <si>
    <t>NORBORNE</t>
  </si>
  <si>
    <t>NORTH ANDREW CO. R-VI</t>
  </si>
  <si>
    <t>9120 HWY 48</t>
  </si>
  <si>
    <t>ROSENDALE</t>
  </si>
  <si>
    <t>NORTH HARRISON R-III</t>
  </si>
  <si>
    <t>EAGLEVILLE</t>
  </si>
  <si>
    <t>NORTHEAST RANDOLPH CO. R-IV</t>
  </si>
  <si>
    <t>PO BOX 137</t>
  </si>
  <si>
    <t>CAIRO</t>
  </si>
  <si>
    <t>NORTHWESTERN R-I</t>
  </si>
  <si>
    <t>PO BOX 43</t>
  </si>
  <si>
    <t>MENDON</t>
  </si>
  <si>
    <t>NORWOOD R-I</t>
  </si>
  <si>
    <t>675 N HAWK AVE</t>
  </si>
  <si>
    <t>ADAIR CO. R-I</t>
  </si>
  <si>
    <t>PO BOX B</t>
  </si>
  <si>
    <t>NOVINGER</t>
  </si>
  <si>
    <t>OAK HILL R-I</t>
  </si>
  <si>
    <t>RTE 3 BOX 380</t>
  </si>
  <si>
    <t>OAK RIDGE R-VI</t>
  </si>
  <si>
    <t>OAK RIDGE</t>
  </si>
  <si>
    <t>ORAN R-III</t>
  </si>
  <si>
    <t>PO BOX 250</t>
  </si>
  <si>
    <t>ORAN</t>
  </si>
  <si>
    <t>SOUTH HOLT CO. R-I</t>
  </si>
  <si>
    <t>PO BOX 257</t>
  </si>
  <si>
    <t>OREGON</t>
  </si>
  <si>
    <t>ORRICK R-XI</t>
  </si>
  <si>
    <t>PO BOX 19</t>
  </si>
  <si>
    <t>ORRICK</t>
  </si>
  <si>
    <t>OSBORN R-O</t>
  </si>
  <si>
    <t>275 CLINTON ST</t>
  </si>
  <si>
    <t>OSBORN</t>
  </si>
  <si>
    <t>OSCEOLA</t>
  </si>
  <si>
    <t>75 NE HWY WW</t>
  </si>
  <si>
    <t>OTTERVILLE R-VI</t>
  </si>
  <si>
    <t>PO BOX 177</t>
  </si>
  <si>
    <t>OTTERVILLE</t>
  </si>
  <si>
    <t>THORNFIELD R-I</t>
  </si>
  <si>
    <t>HC 71 BOX 102</t>
  </si>
  <si>
    <t>THORNFIELD</t>
  </si>
  <si>
    <t>LUTIE R-VI</t>
  </si>
  <si>
    <t>HC4 BOX 4775</t>
  </si>
  <si>
    <t>THEODOSIA</t>
  </si>
  <si>
    <t>PARIS R-II</t>
  </si>
  <si>
    <t>25686 BUS HWY 24</t>
  </si>
  <si>
    <t>PARIS</t>
  </si>
  <si>
    <t>MEADOW HEIGHTS R-II</t>
  </si>
  <si>
    <t>RTE 2 BOX 2365</t>
  </si>
  <si>
    <t>PATTON</t>
  </si>
  <si>
    <t>PATTONSBURG R-II</t>
  </si>
  <si>
    <t>PO BOX 200</t>
  </si>
  <si>
    <t>PATTONSBURG</t>
  </si>
  <si>
    <t>NORTH PEMISCOT CO. R-I</t>
  </si>
  <si>
    <t>WARDELL</t>
  </si>
  <si>
    <t>6,7</t>
  </si>
  <si>
    <t>PEMISCOT CO. R-III</t>
  </si>
  <si>
    <t>1727 COUNTY HWY 536</t>
  </si>
  <si>
    <t>CARUTHERSVILLE</t>
  </si>
  <si>
    <t>PETTIS CO. R-XII</t>
  </si>
  <si>
    <t>22675 DEPOT RD</t>
  </si>
  <si>
    <t>SEDALIA</t>
  </si>
  <si>
    <t>PHELPS CO. R-III</t>
  </si>
  <si>
    <t>17790 STATE RTE M</t>
  </si>
  <si>
    <t>EDGAR SPRINGS</t>
  </si>
  <si>
    <t>PIKE CO. R-III</t>
  </si>
  <si>
    <t>CLARKSVILLE</t>
  </si>
  <si>
    <t>PILOT GROVE C-4</t>
  </si>
  <si>
    <t>107 SCHOOL ST</t>
  </si>
  <si>
    <t>PILOT GROVE</t>
  </si>
  <si>
    <t>PLATO R-V</t>
  </si>
  <si>
    <t>PLATO</t>
  </si>
  <si>
    <t>POLO R-VII</t>
  </si>
  <si>
    <t>300 W SCHOOL ST</t>
  </si>
  <si>
    <t>PRAIRIE HOME R-V</t>
  </si>
  <si>
    <t>PO BOX 105</t>
  </si>
  <si>
    <t>PRAIRIE HOME</t>
  </si>
  <si>
    <t>PRINCETON R-V</t>
  </si>
  <si>
    <t>1008 E COLEMAN</t>
  </si>
  <si>
    <t>PRINCETON</t>
  </si>
  <si>
    <t>PUTNAM CO. R-I</t>
  </si>
  <si>
    <t>801 S 20TH</t>
  </si>
  <si>
    <t>UNIONVILLE</t>
  </si>
  <si>
    <t>RAYMONDVILLE R-VII</t>
  </si>
  <si>
    <t>RAYMONDVILLE</t>
  </si>
  <si>
    <t>RENICK R-V</t>
  </si>
  <si>
    <t>PO BOX 37</t>
  </si>
  <si>
    <t>RENICK</t>
  </si>
  <si>
    <t>REVERE C-3</t>
  </si>
  <si>
    <t>PO BOX 300</t>
  </si>
  <si>
    <t>REVERE</t>
  </si>
  <si>
    <t>RICH HILL R-IV</t>
  </si>
  <si>
    <t>110 W OLIVE</t>
  </si>
  <si>
    <t>RICH HILL</t>
  </si>
  <si>
    <t>RICHARDS R-V</t>
  </si>
  <si>
    <t>3461 COUNTY RD 1710</t>
  </si>
  <si>
    <t>RICHLAND R-I</t>
  </si>
  <si>
    <t>ESSEX</t>
  </si>
  <si>
    <t>PULASKI CO. R-IV</t>
  </si>
  <si>
    <t>714 E JEFFERSON</t>
  </si>
  <si>
    <t>RICHLAND</t>
  </si>
  <si>
    <t>RIDGEWAY R-V</t>
  </si>
  <si>
    <t>305 MAIN</t>
  </si>
  <si>
    <t>RIDGEWAY</t>
  </si>
  <si>
    <t>RIPLEY COUNTY R-III</t>
  </si>
  <si>
    <t>HC 6 BOX 200</t>
  </si>
  <si>
    <t>GATEWOOD</t>
  </si>
  <si>
    <t>RIPLEY CO. R-IV</t>
  </si>
  <si>
    <t>HCR 7 BOX 51</t>
  </si>
  <si>
    <t>DONIPHAN</t>
  </si>
  <si>
    <t>RISCO R-II</t>
  </si>
  <si>
    <t>PO BOX 17</t>
  </si>
  <si>
    <t>RISCO</t>
  </si>
  <si>
    <t>ROCK PORT R-II</t>
  </si>
  <si>
    <t>600 S NEBRASKA ST</t>
  </si>
  <si>
    <t>ROCK PORT</t>
  </si>
  <si>
    <t>ROSCOE C-1</t>
  </si>
  <si>
    <t>ROSCOE</t>
  </si>
  <si>
    <t>HARDEMAN R-X</t>
  </si>
  <si>
    <t>RTE 4 BOX 2042</t>
  </si>
  <si>
    <t>MARSHALL</t>
  </si>
  <si>
    <t>OREARVILLE R-IV</t>
  </si>
  <si>
    <t>PO BOX 13A</t>
  </si>
  <si>
    <t>SLATER</t>
  </si>
  <si>
    <t>SALISBURY R-IV</t>
  </si>
  <si>
    <t>PO BOX 314</t>
  </si>
  <si>
    <t>SALISBURY</t>
  </si>
  <si>
    <t>NORTHEAST VERNON CO. R-I</t>
  </si>
  <si>
    <t>216 E LESLIE AVE</t>
  </si>
  <si>
    <t>WALKER</t>
  </si>
  <si>
    <t>SHAWNEE R-III</t>
  </si>
  <si>
    <t>1193 N 13 HWY</t>
  </si>
  <si>
    <t>SHELBY CO. C-1</t>
  </si>
  <si>
    <t>3071 HWY 15</t>
  </si>
  <si>
    <t>SHELBYVILLE</t>
  </si>
  <si>
    <t>SHELDON R-VIII</t>
  </si>
  <si>
    <t>PO BOX 68</t>
  </si>
  <si>
    <t>SHELDON</t>
  </si>
  <si>
    <t>SHELL KNOB 78</t>
  </si>
  <si>
    <t>SHELL KNOB</t>
  </si>
  <si>
    <t>SILEX R-I</t>
  </si>
  <si>
    <t>PO BOX 46</t>
  </si>
  <si>
    <t>SILEX</t>
  </si>
  <si>
    <t>515 N ELM</t>
  </si>
  <si>
    <t>SMITHTON R-VI</t>
  </si>
  <si>
    <t>PO BOX 97</t>
  </si>
  <si>
    <t>SMITHTON</t>
  </si>
  <si>
    <t>SOUTH IRON CO. R-I</t>
  </si>
  <si>
    <t>ANNAPOLIS</t>
  </si>
  <si>
    <t>SOUTH NODAWAY CO. R-IV</t>
  </si>
  <si>
    <t>209 MOREHOUSE</t>
  </si>
  <si>
    <t>BARNARD</t>
  </si>
  <si>
    <t>SOUTHERN REYNOLDS CO. R-II</t>
  </si>
  <si>
    <t>1 SCHOOL ST</t>
  </si>
  <si>
    <t>ELLINGTON</t>
  </si>
  <si>
    <t>SOUTHLAND C-9</t>
  </si>
  <si>
    <t>PO BOX 47</t>
  </si>
  <si>
    <t>CARDWELL</t>
  </si>
  <si>
    <t>SOUTHWEST LIVINGSTON CO. R-I</t>
  </si>
  <si>
    <t>4944 HWY DD</t>
  </si>
  <si>
    <t>LUDLOW</t>
  </si>
  <si>
    <t>SPICKARD R-II</t>
  </si>
  <si>
    <t>SPICKARD</t>
  </si>
  <si>
    <t>ST. ELIZABETH R-IV</t>
  </si>
  <si>
    <t>ST ELIZABETH</t>
  </si>
  <si>
    <t>STANBERRY R-II</t>
  </si>
  <si>
    <t>610 N PARK ST</t>
  </si>
  <si>
    <t>STANBERRY</t>
  </si>
  <si>
    <t>STET R-XV</t>
  </si>
  <si>
    <t>18760 CARDINAL RD</t>
  </si>
  <si>
    <t>STET</t>
  </si>
  <si>
    <t>STEWARTSVILLE C-2</t>
  </si>
  <si>
    <t>902 BUCHANAN</t>
  </si>
  <si>
    <t>STEWARTSVILLE</t>
  </si>
  <si>
    <t>STOUTLAND R-II</t>
  </si>
  <si>
    <t>HWYS T AND H</t>
  </si>
  <si>
    <t>STOUTLAND</t>
  </si>
  <si>
    <t>STRASBURG C-3</t>
  </si>
  <si>
    <t>PO BOX 244</t>
  </si>
  <si>
    <t>STRASBURG</t>
  </si>
  <si>
    <t>STURGEON R-V</t>
  </si>
  <si>
    <t>STURGEON</t>
  </si>
  <si>
    <t>SUCCESS R-VI</t>
  </si>
  <si>
    <t>10341 HWY 17</t>
  </si>
  <si>
    <t>SUCCESS</t>
  </si>
  <si>
    <t>SUMMERSVILLE R-II</t>
  </si>
  <si>
    <t>PO BOX 198</t>
  </si>
  <si>
    <t>SUMMERSVILLE</t>
  </si>
  <si>
    <t>SUNRISE R-IX</t>
  </si>
  <si>
    <t>4485 SUNRISE SCHOOL RD</t>
  </si>
  <si>
    <t>DESOTO</t>
  </si>
  <si>
    <t>SWEDEBORG R-III</t>
  </si>
  <si>
    <t>PO BOX 33</t>
  </si>
  <si>
    <t>SWEDEBORG</t>
  </si>
  <si>
    <t>SWEET SPRINGS R-VII</t>
  </si>
  <si>
    <t>105 MAIN</t>
  </si>
  <si>
    <t>SWEET SPRINGS</t>
  </si>
  <si>
    <t>TANEYVILLE R-II</t>
  </si>
  <si>
    <t>302 MYRTLE ST</t>
  </si>
  <si>
    <t>TANEYVILLE</t>
  </si>
  <si>
    <t>TARKIO R-I</t>
  </si>
  <si>
    <t>312 S ELEVENTH ST</t>
  </si>
  <si>
    <t>TARKIO</t>
  </si>
  <si>
    <t>TINA-AVALON R-II</t>
  </si>
  <si>
    <t>RTE 1 BOX 130</t>
  </si>
  <si>
    <t>TINA</t>
  </si>
  <si>
    <t>MONITEAU CO. R-VI</t>
  </si>
  <si>
    <t>305 E HWY 50</t>
  </si>
  <si>
    <t>TIPTON</t>
  </si>
  <si>
    <t>TRI-COUNTY R-VII</t>
  </si>
  <si>
    <t>904 W AUBERRY GROVE</t>
  </si>
  <si>
    <t>JAMESPORT</t>
  </si>
  <si>
    <t>MILLER CO. R-III</t>
  </si>
  <si>
    <t>PO BOX 1</t>
  </si>
  <si>
    <t>TUSCUMBIA</t>
  </si>
  <si>
    <t>UNION STAR R-II</t>
  </si>
  <si>
    <t>6132 NW STATE RTE Z</t>
  </si>
  <si>
    <t>UNION STAR</t>
  </si>
  <si>
    <t>VALLEY R-VI</t>
  </si>
  <si>
    <t>1 VIKING DR</t>
  </si>
  <si>
    <t>CALEDONIA</t>
  </si>
  <si>
    <t>VAN BUREN R-I</t>
  </si>
  <si>
    <t>PO BOX 550</t>
  </si>
  <si>
    <t>VAN BUREN</t>
  </si>
  <si>
    <t>VERONA R-VII</t>
  </si>
  <si>
    <t>VERONA</t>
  </si>
  <si>
    <t>MARIES CO. R-I</t>
  </si>
  <si>
    <t>VIENNA</t>
  </si>
  <si>
    <t>WEST NODAWAY CO. R-I</t>
  </si>
  <si>
    <t>BURLINGTON JUNCTIO</t>
  </si>
  <si>
    <t>WALNUT GROVE R-V</t>
  </si>
  <si>
    <t>PO BOX 187</t>
  </si>
  <si>
    <t>WALNUT GROVE</t>
  </si>
  <si>
    <t>RICHWOODS R-VII</t>
  </si>
  <si>
    <t>HC 63 BOX 515</t>
  </si>
  <si>
    <t>RICHWOODS</t>
  </si>
  <si>
    <t>WEAUBLEAU R-III</t>
  </si>
  <si>
    <t>509 N CENTER</t>
  </si>
  <si>
    <t>WEAUBLEAU</t>
  </si>
  <si>
    <t>WELLINGTON-NAPOLEON R-IX</t>
  </si>
  <si>
    <t>PO BOX 280</t>
  </si>
  <si>
    <t>WELLINGTON</t>
  </si>
  <si>
    <t>WELLSVILLE MIDDLETOWN R-I</t>
  </si>
  <si>
    <t>900 BURLINGTON RD</t>
  </si>
  <si>
    <t>WELLSVILLE</t>
  </si>
  <si>
    <t>MIDWAY R-I</t>
  </si>
  <si>
    <t>5801 E STATE RTE 2</t>
  </si>
  <si>
    <t>CLEVELAND</t>
  </si>
  <si>
    <t>WESTVIEW C-6</t>
  </si>
  <si>
    <t>7441 WESTVIEW RD</t>
  </si>
  <si>
    <t>NEOSHO</t>
  </si>
  <si>
    <t>WHEATLAND R-II</t>
  </si>
  <si>
    <t>WHEATLAND</t>
  </si>
  <si>
    <t>WHEATON R-III</t>
  </si>
  <si>
    <t>PO BOX 249</t>
  </si>
  <si>
    <t>WHEATON</t>
  </si>
  <si>
    <t>WINONA R-III</t>
  </si>
  <si>
    <t>WINONA</t>
  </si>
  <si>
    <t>WINSTON R-VI</t>
  </si>
  <si>
    <t>WINSTON</t>
  </si>
  <si>
    <t>WORTH CO. R-III</t>
  </si>
  <si>
    <t>GRANT CITY</t>
  </si>
  <si>
    <t>WYACONDA C-1</t>
  </si>
  <si>
    <t>PO BOX 168</t>
  </si>
  <si>
    <t>WYACONDA</t>
  </si>
  <si>
    <t>ZALMA R-V</t>
  </si>
  <si>
    <t>HC02 BOX 184</t>
  </si>
  <si>
    <t>ZALMA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</si>
</sst>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0000000"/>
    <numFmt numFmtId="167" formatCode="00"/>
    <numFmt numFmtId="168" formatCode="0.0"/>
  </numFmts>
  <fonts count="6">
    <font>
      <sz val="10"/>
      <name val="Arial"/>
      <family val="0"/>
    </font>
    <font>
      <b/>
      <sz val="10"/>
      <name val="Arial"/>
      <family val="2"/>
    </font>
    <font>
      <b/>
      <sz val="8"/>
      <name val="Arial"/>
      <family val="2"/>
    </font>
    <font>
      <sz val="8"/>
      <name val="Arial"/>
      <family val="2"/>
    </font>
    <font>
      <b/>
      <sz val="12"/>
      <name val="Arial"/>
      <family val="2"/>
    </font>
    <font>
      <sz val="10"/>
      <color indexed="8"/>
      <name val="Arial"/>
      <family val="0"/>
    </font>
  </fonts>
  <fills count="3">
    <fill>
      <patternFill/>
    </fill>
    <fill>
      <patternFill patternType="gray125"/>
    </fill>
    <fill>
      <patternFill patternType="solid">
        <fgColor indexed="22"/>
        <bgColor indexed="64"/>
      </patternFill>
    </fill>
  </fills>
  <borders count="6">
    <border>
      <left/>
      <right/>
      <top/>
      <bottom/>
      <diagonal/>
    </border>
    <border>
      <left>
        <color indexed="63"/>
      </left>
      <right>
        <color indexed="63"/>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border>
    <border>
      <left style="thin">
        <color indexed="55"/>
      </left>
      <right style="thin">
        <color indexed="55"/>
      </right>
      <top>
        <color indexed="63"/>
      </top>
      <bottom style="thin">
        <color indexed="55"/>
      </bottom>
    </border>
    <border>
      <left style="thin">
        <color indexed="22"/>
      </left>
      <right style="thin">
        <color indexed="22"/>
      </right>
      <top style="thin">
        <color indexed="22"/>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1" fillId="0" borderId="0" xfId="0" applyFont="1" applyAlignment="1">
      <alignment/>
    </xf>
    <xf numFmtId="164" fontId="0" fillId="0" borderId="0" xfId="0" applyNumberFormat="1" applyAlignment="1">
      <alignment/>
    </xf>
    <xf numFmtId="0" fontId="0" fillId="0" borderId="0" xfId="0" applyAlignment="1">
      <alignment horizontal="center"/>
    </xf>
    <xf numFmtId="0" fontId="0" fillId="0" borderId="0" xfId="0" applyAlignment="1" applyProtection="1">
      <alignment horizontal="center"/>
      <protection locked="0"/>
    </xf>
    <xf numFmtId="165" fontId="0" fillId="0" borderId="0" xfId="15" applyNumberFormat="1" applyAlignment="1" applyProtection="1">
      <alignment/>
      <protection locked="0"/>
    </xf>
    <xf numFmtId="0" fontId="0" fillId="0" borderId="0" xfId="0" applyFill="1" applyAlignment="1" applyProtection="1">
      <alignment horizontal="center"/>
      <protection locked="0"/>
    </xf>
    <xf numFmtId="166" fontId="4" fillId="0" borderId="0" xfId="0" applyNumberFormat="1" applyFont="1" applyAlignment="1">
      <alignment vertical="center"/>
    </xf>
    <xf numFmtId="0" fontId="1" fillId="2" borderId="1" xfId="0" applyFont="1" applyFill="1" applyBorder="1" applyAlignment="1">
      <alignment horizontal="left" wrapText="1"/>
    </xf>
    <xf numFmtId="167" fontId="1" fillId="2" borderId="1" xfId="0" applyNumberFormat="1" applyFont="1" applyFill="1" applyBorder="1" applyAlignment="1">
      <alignment horizontal="left" wrapText="1"/>
    </xf>
    <xf numFmtId="0" fontId="1" fillId="2" borderId="1" xfId="0" applyFont="1" applyFill="1" applyBorder="1" applyAlignment="1">
      <alignment horizontal="left" textRotation="90" wrapText="1"/>
    </xf>
    <xf numFmtId="164" fontId="1" fillId="2" borderId="1" xfId="0" applyNumberFormat="1" applyFont="1" applyFill="1" applyBorder="1" applyAlignment="1">
      <alignment horizontal="left" textRotation="90" wrapText="1"/>
    </xf>
    <xf numFmtId="0" fontId="1" fillId="2" borderId="2" xfId="0" applyFont="1" applyFill="1" applyBorder="1" applyAlignment="1">
      <alignment horizontal="left" textRotation="75" wrapText="1"/>
    </xf>
    <xf numFmtId="0" fontId="1" fillId="0" borderId="2" xfId="0" applyFont="1" applyFill="1" applyBorder="1" applyAlignment="1" applyProtection="1">
      <alignment horizontal="left" textRotation="75" wrapText="1"/>
      <protection locked="0"/>
    </xf>
    <xf numFmtId="165" fontId="1" fillId="2" borderId="2" xfId="15" applyNumberFormat="1" applyFont="1" applyFill="1" applyBorder="1" applyAlignment="1" applyProtection="1">
      <alignment horizontal="left" wrapText="1"/>
      <protection locked="0"/>
    </xf>
    <xf numFmtId="0" fontId="1" fillId="0" borderId="2" xfId="0" applyFont="1" applyBorder="1" applyAlignment="1" applyProtection="1">
      <alignment horizontal="left" textRotation="75" wrapText="1"/>
      <protection locked="0"/>
    </xf>
    <xf numFmtId="0" fontId="1" fillId="2" borderId="2" xfId="0" applyFont="1" applyFill="1" applyBorder="1" applyAlignment="1">
      <alignment wrapText="1"/>
    </xf>
    <xf numFmtId="0" fontId="0" fillId="0" borderId="0" xfId="0" applyBorder="1" applyAlignment="1">
      <alignment horizontal="left" textRotation="90"/>
    </xf>
    <xf numFmtId="0" fontId="1" fillId="2" borderId="3" xfId="0" applyNumberFormat="1" applyFont="1" applyFill="1" applyBorder="1" applyAlignment="1">
      <alignment horizontal="center"/>
    </xf>
    <xf numFmtId="0" fontId="1" fillId="0" borderId="3" xfId="0" applyNumberFormat="1" applyFont="1" applyBorder="1" applyAlignment="1" applyProtection="1">
      <alignment horizontal="center"/>
      <protection locked="0"/>
    </xf>
    <xf numFmtId="0" fontId="1" fillId="2" borderId="3" xfId="0" applyNumberFormat="1" applyFont="1" applyFill="1" applyBorder="1" applyAlignment="1" applyProtection="1">
      <alignment horizontal="center"/>
      <protection locked="0"/>
    </xf>
    <xf numFmtId="0" fontId="1" fillId="0" borderId="3" xfId="0" applyNumberFormat="1" applyFont="1" applyFill="1" applyBorder="1" applyAlignment="1" applyProtection="1">
      <alignment horizontal="center"/>
      <protection locked="0"/>
    </xf>
    <xf numFmtId="0" fontId="1" fillId="2" borderId="2" xfId="0" applyNumberFormat="1" applyFont="1" applyFill="1" applyBorder="1" applyAlignment="1" applyProtection="1">
      <alignment horizontal="center"/>
      <protection locked="0"/>
    </xf>
    <xf numFmtId="0" fontId="1" fillId="0" borderId="0" xfId="0" applyNumberFormat="1" applyFont="1" applyAlignment="1">
      <alignment horizontal="center"/>
    </xf>
    <xf numFmtId="0" fontId="0" fillId="0" borderId="0" xfId="0" applyAlignment="1">
      <alignment horizontal="left"/>
    </xf>
    <xf numFmtId="0" fontId="0" fillId="0" borderId="4" xfId="0" applyBorder="1" applyAlignment="1">
      <alignment horizontal="left"/>
    </xf>
    <xf numFmtId="0" fontId="0" fillId="0" borderId="4" xfId="0" applyBorder="1" applyAlignment="1">
      <alignment/>
    </xf>
    <xf numFmtId="164" fontId="0" fillId="0" borderId="4" xfId="0" applyNumberFormat="1" applyBorder="1" applyAlignment="1">
      <alignment/>
    </xf>
    <xf numFmtId="0" fontId="0" fillId="0" borderId="4" xfId="0" applyBorder="1" applyAlignment="1">
      <alignment horizontal="center"/>
    </xf>
    <xf numFmtId="0" fontId="0" fillId="0" borderId="4" xfId="0" applyBorder="1" applyAlignment="1" applyProtection="1">
      <alignment horizontal="center"/>
      <protection locked="0"/>
    </xf>
    <xf numFmtId="3" fontId="0" fillId="0" borderId="0" xfId="0" applyNumberFormat="1" applyAlignment="1" applyProtection="1">
      <alignment/>
      <protection locked="0"/>
    </xf>
    <xf numFmtId="0" fontId="0" fillId="0" borderId="4" xfId="0" applyFill="1" applyBorder="1" applyAlignment="1" applyProtection="1">
      <alignment horizontal="center"/>
      <protection locked="0"/>
    </xf>
    <xf numFmtId="168" fontId="0" fillId="0" borderId="4" xfId="0" applyNumberFormat="1" applyBorder="1" applyAlignment="1">
      <alignment horizontal="center"/>
    </xf>
    <xf numFmtId="0" fontId="5" fillId="0" borderId="5" xfId="0" applyFont="1" applyFill="1" applyBorder="1" applyAlignment="1" applyProtection="1">
      <alignment horizontal="right" wrapText="1"/>
      <protection locked="0"/>
    </xf>
    <xf numFmtId="3" fontId="5" fillId="0" borderId="0" xfId="0" applyNumberFormat="1" applyFont="1" applyFill="1" applyBorder="1" applyAlignment="1" applyProtection="1">
      <alignment horizontal="right" wrapText="1"/>
      <protection locked="0"/>
    </xf>
    <xf numFmtId="0" fontId="0" fillId="0" borderId="0" xfId="0" applyAlignment="1">
      <alignment horizontal="right"/>
    </xf>
    <xf numFmtId="0" fontId="0" fillId="0" borderId="2" xfId="0" applyBorder="1" applyAlignment="1">
      <alignment horizontal="left"/>
    </xf>
    <xf numFmtId="0" fontId="0" fillId="0" borderId="2" xfId="0" applyBorder="1" applyAlignment="1">
      <alignment/>
    </xf>
    <xf numFmtId="164" fontId="0" fillId="0" borderId="2" xfId="0" applyNumberFormat="1" applyBorder="1" applyAlignment="1">
      <alignment/>
    </xf>
    <xf numFmtId="0" fontId="0" fillId="0" borderId="2" xfId="0" applyBorder="1" applyAlignment="1">
      <alignment horizontal="center"/>
    </xf>
    <xf numFmtId="0" fontId="0" fillId="0" borderId="2" xfId="0" applyFill="1" applyBorder="1" applyAlignment="1" applyProtection="1">
      <alignment horizontal="center"/>
      <protection locked="0"/>
    </xf>
    <xf numFmtId="168" fontId="0" fillId="0" borderId="2" xfId="0" applyNumberFormat="1" applyBorder="1" applyAlignment="1">
      <alignment horizontal="center"/>
    </xf>
    <xf numFmtId="3" fontId="0" fillId="0" borderId="2" xfId="0" applyNumberFormat="1" applyBorder="1" applyAlignment="1" applyProtection="1">
      <alignment/>
      <protection locked="0"/>
    </xf>
    <xf numFmtId="0" fontId="2" fillId="0" borderId="0" xfId="0" applyFont="1" applyAlignment="1">
      <alignment wrapText="1"/>
    </xf>
    <xf numFmtId="0"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264"/>
  <sheetViews>
    <sheetView tabSelected="1" workbookViewId="0" topLeftCell="A1">
      <selection activeCell="A1" sqref="A1"/>
    </sheetView>
  </sheetViews>
  <sheetFormatPr defaultColWidth="9.140625" defaultRowHeight="12.75"/>
  <cols>
    <col min="3" max="3" width="31.57421875" style="0" bestFit="1" customWidth="1"/>
    <col min="4" max="11" width="0" style="0" hidden="1" customWidth="1"/>
    <col min="12" max="12" width="13.00390625" style="0" customWidth="1"/>
    <col min="13" max="23" width="0" style="0" hidden="1" customWidth="1"/>
    <col min="24" max="24" width="14.00390625" style="0" customWidth="1"/>
    <col min="25" max="37" width="0" style="0" hidden="1" customWidth="1"/>
  </cols>
  <sheetData>
    <row r="1" spans="1:24" ht="12.75" customHeight="1">
      <c r="A1" s="1" t="s">
        <v>0</v>
      </c>
      <c r="G1" s="2"/>
      <c r="I1" s="3"/>
      <c r="J1" s="3"/>
      <c r="K1" s="4"/>
      <c r="L1" s="5"/>
      <c r="M1" s="4"/>
      <c r="N1" s="6"/>
      <c r="O1" s="6"/>
      <c r="P1" s="3"/>
      <c r="Q1" s="3"/>
      <c r="R1" s="3"/>
      <c r="S1" s="6"/>
      <c r="T1" s="5"/>
      <c r="U1" s="5"/>
      <c r="V1" s="5"/>
      <c r="W1" s="5"/>
      <c r="X1" s="5"/>
    </row>
    <row r="2" spans="1:24" ht="12.75" customHeight="1">
      <c r="A2" s="1" t="s">
        <v>1</v>
      </c>
      <c r="G2" s="2"/>
      <c r="I2" s="3"/>
      <c r="J2" s="3"/>
      <c r="K2" s="4"/>
      <c r="L2" s="5"/>
      <c r="M2" s="4"/>
      <c r="N2" s="6"/>
      <c r="O2" s="6"/>
      <c r="P2" s="3"/>
      <c r="Q2" s="3"/>
      <c r="R2" s="3"/>
      <c r="S2" s="6"/>
      <c r="T2" s="5"/>
      <c r="U2" s="5"/>
      <c r="V2" s="5"/>
      <c r="W2" s="5"/>
      <c r="X2" s="5"/>
    </row>
    <row r="3" spans="1:24" ht="87" customHeight="1">
      <c r="A3" s="43" t="s">
        <v>2</v>
      </c>
      <c r="B3" s="44"/>
      <c r="C3" s="44"/>
      <c r="D3" s="44"/>
      <c r="E3" s="44"/>
      <c r="F3" s="44"/>
      <c r="G3" s="44"/>
      <c r="H3" s="44"/>
      <c r="I3" s="44"/>
      <c r="J3" s="44"/>
      <c r="K3" s="44"/>
      <c r="L3" s="44"/>
      <c r="M3" s="44"/>
      <c r="N3" s="44"/>
      <c r="O3" s="44"/>
      <c r="P3" s="44"/>
      <c r="Q3" s="44"/>
      <c r="R3" s="44"/>
      <c r="S3" s="44"/>
      <c r="T3" s="44"/>
      <c r="U3" s="44"/>
      <c r="V3" s="44"/>
      <c r="W3" s="44"/>
      <c r="X3" s="44"/>
    </row>
    <row r="4" spans="1:24" ht="12.75" customHeight="1">
      <c r="A4" s="7" t="s">
        <v>3</v>
      </c>
      <c r="G4" s="2"/>
      <c r="I4" s="3"/>
      <c r="J4" s="3"/>
      <c r="K4" s="4"/>
      <c r="L4" s="5"/>
      <c r="M4" s="4"/>
      <c r="N4" s="6"/>
      <c r="O4" s="6"/>
      <c r="P4" s="3"/>
      <c r="Q4" s="3"/>
      <c r="R4" s="3"/>
      <c r="S4" s="6"/>
      <c r="T4" s="5"/>
      <c r="U4" s="5"/>
      <c r="V4" s="5"/>
      <c r="W4" s="5"/>
      <c r="X4" s="5"/>
    </row>
    <row r="5" spans="1:24" s="17" customFormat="1" ht="63" customHeight="1">
      <c r="A5" s="8" t="s">
        <v>4</v>
      </c>
      <c r="B5" s="9" t="s">
        <v>5</v>
      </c>
      <c r="C5" s="8" t="s">
        <v>6</v>
      </c>
      <c r="D5" s="10" t="s">
        <v>7</v>
      </c>
      <c r="E5" s="10" t="s">
        <v>8</v>
      </c>
      <c r="F5" s="10" t="s">
        <v>9</v>
      </c>
      <c r="G5" s="11" t="s">
        <v>10</v>
      </c>
      <c r="H5" s="10" t="s">
        <v>11</v>
      </c>
      <c r="I5" s="12" t="s">
        <v>12</v>
      </c>
      <c r="J5" s="12" t="s">
        <v>13</v>
      </c>
      <c r="K5" s="13" t="s">
        <v>14</v>
      </c>
      <c r="L5" s="14" t="s">
        <v>15</v>
      </c>
      <c r="M5" s="13" t="s">
        <v>16</v>
      </c>
      <c r="N5" s="13" t="s">
        <v>17</v>
      </c>
      <c r="O5" s="13" t="s">
        <v>18</v>
      </c>
      <c r="P5" s="12" t="s">
        <v>19</v>
      </c>
      <c r="Q5" s="12" t="s">
        <v>20</v>
      </c>
      <c r="R5" s="12" t="s">
        <v>21</v>
      </c>
      <c r="S5" s="13" t="s">
        <v>22</v>
      </c>
      <c r="T5" s="15" t="s">
        <v>23</v>
      </c>
      <c r="U5" s="15" t="s">
        <v>24</v>
      </c>
      <c r="V5" s="15" t="s">
        <v>25</v>
      </c>
      <c r="W5" s="15" t="s">
        <v>26</v>
      </c>
      <c r="X5" s="16" t="s">
        <v>27</v>
      </c>
    </row>
    <row r="6" spans="1:24" s="23" customFormat="1" ht="12.75">
      <c r="A6" s="18">
        <v>1</v>
      </c>
      <c r="B6" s="18">
        <v>2</v>
      </c>
      <c r="C6" s="18">
        <v>3</v>
      </c>
      <c r="D6" s="18"/>
      <c r="E6" s="18"/>
      <c r="F6" s="18"/>
      <c r="G6" s="18"/>
      <c r="H6" s="18"/>
      <c r="I6" s="18">
        <v>4</v>
      </c>
      <c r="J6" s="18">
        <v>5</v>
      </c>
      <c r="K6" s="19">
        <v>6</v>
      </c>
      <c r="L6" s="20">
        <v>7</v>
      </c>
      <c r="M6" s="19">
        <v>8</v>
      </c>
      <c r="N6" s="21">
        <v>9</v>
      </c>
      <c r="O6" s="21">
        <v>10</v>
      </c>
      <c r="P6" s="18">
        <v>11</v>
      </c>
      <c r="Q6" s="18">
        <v>12</v>
      </c>
      <c r="R6" s="18">
        <v>13</v>
      </c>
      <c r="S6" s="21">
        <v>14</v>
      </c>
      <c r="T6" s="19">
        <v>15</v>
      </c>
      <c r="U6" s="19">
        <v>16</v>
      </c>
      <c r="V6" s="19">
        <v>17</v>
      </c>
      <c r="W6" s="19">
        <v>18</v>
      </c>
      <c r="X6" s="22">
        <v>19</v>
      </c>
    </row>
    <row r="7" spans="1:37" ht="12.75">
      <c r="A7" s="24">
        <v>2902880</v>
      </c>
      <c r="B7" s="25">
        <v>103129</v>
      </c>
      <c r="C7" s="25" t="s">
        <v>28</v>
      </c>
      <c r="D7" s="26" t="s">
        <v>29</v>
      </c>
      <c r="E7" s="26" t="s">
        <v>30</v>
      </c>
      <c r="F7" s="26">
        <v>63730</v>
      </c>
      <c r="G7" s="27">
        <v>370</v>
      </c>
      <c r="H7" s="26">
        <v>5737223581</v>
      </c>
      <c r="I7" s="28">
        <v>7</v>
      </c>
      <c r="J7" s="28" t="s">
        <v>31</v>
      </c>
      <c r="K7" s="29" t="s">
        <v>32</v>
      </c>
      <c r="L7" s="30">
        <v>480.68</v>
      </c>
      <c r="M7" s="29" t="s">
        <v>32</v>
      </c>
      <c r="N7" s="31" t="s">
        <v>31</v>
      </c>
      <c r="O7" s="31" t="s">
        <v>31</v>
      </c>
      <c r="P7" s="32">
        <v>21.98443579766537</v>
      </c>
      <c r="Q7" s="28" t="str">
        <f aca="true" t="shared" si="0" ref="Q7:Q70">IF(P7&lt;20,"NO","YES")</f>
        <v>YES</v>
      </c>
      <c r="R7" s="28" t="s">
        <v>31</v>
      </c>
      <c r="S7" s="31" t="s">
        <v>33</v>
      </c>
      <c r="T7" s="33">
        <v>3202</v>
      </c>
      <c r="U7" s="33">
        <v>2027</v>
      </c>
      <c r="V7" s="33">
        <v>2843</v>
      </c>
      <c r="W7" s="33">
        <v>17419</v>
      </c>
      <c r="X7" s="34">
        <f>SUM(T7:W7)</f>
        <v>25491</v>
      </c>
      <c r="Y7" s="35">
        <f aca="true" t="shared" si="1" ref="Y7:Y261">IF(OR(J7="YES",K7="YES"),1,0)</f>
        <v>1</v>
      </c>
      <c r="Z7" s="35">
        <f aca="true" t="shared" si="2" ref="Z7:Z261">IF(OR(L7&lt;600,M7="YES"),1,0)</f>
        <v>1</v>
      </c>
      <c r="AA7" s="35" t="str">
        <f aca="true" t="shared" si="3" ref="AA7:AA70">IF(AND(Y7=1,Z7=1),"ELIGIBLE",0)</f>
        <v>ELIGIBLE</v>
      </c>
      <c r="AB7" s="35" t="str">
        <f aca="true" t="shared" si="4" ref="AB7:AB70">IF(AND(AA7="ELIGIBLE",N7="YES"),"OKAY",0)</f>
        <v>OKAY</v>
      </c>
      <c r="AC7" s="35">
        <f aca="true" t="shared" si="5" ref="AC7:AC261">IF(AND(P7&gt;=20,Q7="YES"),1,0)</f>
        <v>1</v>
      </c>
      <c r="AD7" s="35">
        <f aca="true" t="shared" si="6" ref="AD7:AD261">IF(R7="YES",1,0)</f>
        <v>1</v>
      </c>
      <c r="AE7" s="35" t="str">
        <f aca="true" t="shared" si="7" ref="AE7:AE70">IF(AND(AC7=1,AD7=1),"CHECK",0)</f>
        <v>CHECK</v>
      </c>
      <c r="AF7" s="35" t="str">
        <f aca="true" t="shared" si="8" ref="AF7:AF70">IF(AND(AA7="ELIGIBLE",AE7="CHECK"),"SRSA",0)</f>
        <v>SRSA</v>
      </c>
      <c r="AG7" s="35">
        <f aca="true" t="shared" si="9" ref="AG7:AG70">IF(AND(AE7="CHECK",AF7=0),"RLISP",0)</f>
        <v>0</v>
      </c>
      <c r="AH7" s="35">
        <f aca="true" t="shared" si="10" ref="AH7:AH70">IF(AND(AB7="OKAY",AG7="RLISP"),"NO",0)</f>
        <v>0</v>
      </c>
      <c r="AI7">
        <f aca="true" t="shared" si="11" ref="AI7:AI261">IF(AND(OR(Y7=0,Z7=0),(N7="YES")),"TROUBLE",0)</f>
        <v>0</v>
      </c>
      <c r="AJ7">
        <f aca="true" t="shared" si="12" ref="AJ7:AJ261">IF(AND(OR(AC7=0,AD7=0),(S7="YES")),"TROUBLE",0)</f>
        <v>0</v>
      </c>
      <c r="AK7">
        <f aca="true" t="shared" si="13" ref="AK7:AK261">IF(AND(AND(AE7=0,P7&gt;=19.95),(S7=1)),"PROBLEM",0)</f>
        <v>0</v>
      </c>
    </row>
    <row r="8" spans="1:37" ht="12.75">
      <c r="A8" s="24">
        <v>2902970</v>
      </c>
      <c r="B8" s="36">
        <v>38046</v>
      </c>
      <c r="C8" s="36" t="s">
        <v>34</v>
      </c>
      <c r="D8" s="37" t="s">
        <v>35</v>
      </c>
      <c r="E8" s="37" t="s">
        <v>36</v>
      </c>
      <c r="F8" s="37">
        <v>64402</v>
      </c>
      <c r="G8" s="38">
        <v>1237</v>
      </c>
      <c r="H8" s="37">
        <v>6607263911</v>
      </c>
      <c r="I8" s="39">
        <v>7</v>
      </c>
      <c r="J8" s="39" t="s">
        <v>31</v>
      </c>
      <c r="K8" s="29" t="s">
        <v>32</v>
      </c>
      <c r="L8" s="30">
        <v>540.73</v>
      </c>
      <c r="M8" s="29" t="s">
        <v>32</v>
      </c>
      <c r="N8" s="40" t="s">
        <v>31</v>
      </c>
      <c r="O8" s="40" t="s">
        <v>31</v>
      </c>
      <c r="P8" s="41">
        <v>12.897822445561138</v>
      </c>
      <c r="Q8" s="39" t="str">
        <f t="shared" si="0"/>
        <v>NO</v>
      </c>
      <c r="R8" s="39" t="s">
        <v>31</v>
      </c>
      <c r="S8" s="31" t="s">
        <v>33</v>
      </c>
      <c r="T8" s="33">
        <v>3494</v>
      </c>
      <c r="U8" s="33">
        <v>2222</v>
      </c>
      <c r="V8" s="33">
        <v>3117</v>
      </c>
      <c r="W8" s="33">
        <v>13512</v>
      </c>
      <c r="X8" s="34">
        <f aca="true" t="shared" si="14" ref="X8:X71">SUM(T8:W8)</f>
        <v>22345</v>
      </c>
      <c r="Y8" s="35">
        <f t="shared" si="1"/>
        <v>1</v>
      </c>
      <c r="Z8" s="35">
        <f t="shared" si="2"/>
        <v>1</v>
      </c>
      <c r="AA8" s="35" t="str">
        <f t="shared" si="3"/>
        <v>ELIGIBLE</v>
      </c>
      <c r="AB8" s="35" t="str">
        <f t="shared" si="4"/>
        <v>OKAY</v>
      </c>
      <c r="AC8" s="35">
        <f t="shared" si="5"/>
        <v>0</v>
      </c>
      <c r="AD8" s="35">
        <f t="shared" si="6"/>
        <v>1</v>
      </c>
      <c r="AE8" s="35">
        <f t="shared" si="7"/>
        <v>0</v>
      </c>
      <c r="AF8" s="35">
        <f t="shared" si="8"/>
        <v>0</v>
      </c>
      <c r="AG8" s="35">
        <f t="shared" si="9"/>
        <v>0</v>
      </c>
      <c r="AH8" s="35">
        <f t="shared" si="10"/>
        <v>0</v>
      </c>
      <c r="AI8">
        <f t="shared" si="11"/>
        <v>0</v>
      </c>
      <c r="AJ8">
        <f t="shared" si="12"/>
        <v>0</v>
      </c>
      <c r="AK8">
        <f t="shared" si="13"/>
        <v>0</v>
      </c>
    </row>
    <row r="9" spans="1:37" ht="12.75">
      <c r="A9" s="24">
        <v>2903000</v>
      </c>
      <c r="B9" s="36">
        <v>54042</v>
      </c>
      <c r="C9" s="36" t="s">
        <v>37</v>
      </c>
      <c r="D9" s="37" t="s">
        <v>38</v>
      </c>
      <c r="E9" s="37" t="s">
        <v>39</v>
      </c>
      <c r="F9" s="37">
        <v>64001</v>
      </c>
      <c r="G9" s="38">
        <v>197</v>
      </c>
      <c r="H9" s="37">
        <v>6606742236</v>
      </c>
      <c r="I9" s="39">
        <v>8</v>
      </c>
      <c r="J9" s="39" t="s">
        <v>31</v>
      </c>
      <c r="K9" s="29" t="s">
        <v>32</v>
      </c>
      <c r="L9" s="30">
        <v>426.38</v>
      </c>
      <c r="M9" s="29" t="s">
        <v>32</v>
      </c>
      <c r="N9" s="40" t="s">
        <v>31</v>
      </c>
      <c r="O9" s="40" t="s">
        <v>31</v>
      </c>
      <c r="P9" s="41">
        <v>13.468013468013467</v>
      </c>
      <c r="Q9" s="39" t="str">
        <f t="shared" si="0"/>
        <v>NO</v>
      </c>
      <c r="R9" s="39" t="s">
        <v>31</v>
      </c>
      <c r="S9" s="31" t="s">
        <v>33</v>
      </c>
      <c r="T9" s="33">
        <v>2744</v>
      </c>
      <c r="U9" s="33">
        <v>2003</v>
      </c>
      <c r="V9" s="33">
        <v>2233</v>
      </c>
      <c r="W9" s="33">
        <v>12970</v>
      </c>
      <c r="X9" s="34">
        <f t="shared" si="14"/>
        <v>19950</v>
      </c>
      <c r="Y9" s="35">
        <f t="shared" si="1"/>
        <v>1</v>
      </c>
      <c r="Z9" s="35">
        <f t="shared" si="2"/>
        <v>1</v>
      </c>
      <c r="AA9" s="35" t="str">
        <f t="shared" si="3"/>
        <v>ELIGIBLE</v>
      </c>
      <c r="AB9" s="35" t="str">
        <f t="shared" si="4"/>
        <v>OKAY</v>
      </c>
      <c r="AC9" s="35">
        <f t="shared" si="5"/>
        <v>0</v>
      </c>
      <c r="AD9" s="35">
        <f t="shared" si="6"/>
        <v>1</v>
      </c>
      <c r="AE9" s="35">
        <f t="shared" si="7"/>
        <v>0</v>
      </c>
      <c r="AF9" s="35">
        <f t="shared" si="8"/>
        <v>0</v>
      </c>
      <c r="AG9" s="35">
        <f t="shared" si="9"/>
        <v>0</v>
      </c>
      <c r="AH9" s="35">
        <f t="shared" si="10"/>
        <v>0</v>
      </c>
      <c r="AI9">
        <f t="shared" si="11"/>
        <v>0</v>
      </c>
      <c r="AJ9">
        <f t="shared" si="12"/>
        <v>0</v>
      </c>
      <c r="AK9">
        <f t="shared" si="13"/>
        <v>0</v>
      </c>
    </row>
    <row r="10" spans="1:37" ht="12.75">
      <c r="A10" s="24">
        <v>2903040</v>
      </c>
      <c r="B10" s="36">
        <v>79078</v>
      </c>
      <c r="C10" s="36" t="s">
        <v>40</v>
      </c>
      <c r="D10" s="37" t="s">
        <v>41</v>
      </c>
      <c r="E10" s="37" t="s">
        <v>42</v>
      </c>
      <c r="F10" s="37">
        <v>63732</v>
      </c>
      <c r="G10" s="38">
        <v>127</v>
      </c>
      <c r="H10" s="37">
        <v>5738245857</v>
      </c>
      <c r="I10" s="39">
        <v>7</v>
      </c>
      <c r="J10" s="39" t="s">
        <v>31</v>
      </c>
      <c r="K10" s="29" t="s">
        <v>32</v>
      </c>
      <c r="L10" s="30">
        <v>137.57</v>
      </c>
      <c r="M10" s="29" t="s">
        <v>32</v>
      </c>
      <c r="N10" s="40" t="s">
        <v>31</v>
      </c>
      <c r="O10" s="40" t="s">
        <v>31</v>
      </c>
      <c r="P10" s="41">
        <v>6.103286384976526</v>
      </c>
      <c r="Q10" s="39" t="str">
        <f t="shared" si="0"/>
        <v>NO</v>
      </c>
      <c r="R10" s="39" t="s">
        <v>31</v>
      </c>
      <c r="S10" s="31" t="s">
        <v>33</v>
      </c>
      <c r="T10" s="33">
        <v>1051</v>
      </c>
      <c r="U10" s="33">
        <v>778</v>
      </c>
      <c r="V10" s="33">
        <v>1578</v>
      </c>
      <c r="W10" s="33">
        <v>3043</v>
      </c>
      <c r="X10" s="34">
        <f t="shared" si="14"/>
        <v>6450</v>
      </c>
      <c r="Y10" s="35">
        <f t="shared" si="1"/>
        <v>1</v>
      </c>
      <c r="Z10" s="35">
        <f t="shared" si="2"/>
        <v>1</v>
      </c>
      <c r="AA10" s="35" t="str">
        <f t="shared" si="3"/>
        <v>ELIGIBLE</v>
      </c>
      <c r="AB10" s="35" t="str">
        <f t="shared" si="4"/>
        <v>OKAY</v>
      </c>
      <c r="AC10" s="35">
        <f t="shared" si="5"/>
        <v>0</v>
      </c>
      <c r="AD10" s="35">
        <f t="shared" si="6"/>
        <v>1</v>
      </c>
      <c r="AE10" s="35">
        <f t="shared" si="7"/>
        <v>0</v>
      </c>
      <c r="AF10" s="35">
        <f t="shared" si="8"/>
        <v>0</v>
      </c>
      <c r="AG10" s="35">
        <f t="shared" si="9"/>
        <v>0</v>
      </c>
      <c r="AH10" s="35">
        <f t="shared" si="10"/>
        <v>0</v>
      </c>
      <c r="AI10">
        <f t="shared" si="11"/>
        <v>0</v>
      </c>
      <c r="AJ10">
        <f t="shared" si="12"/>
        <v>0</v>
      </c>
      <c r="AK10">
        <f t="shared" si="13"/>
        <v>0</v>
      </c>
    </row>
    <row r="11" spans="1:37" ht="12.75">
      <c r="A11" s="24">
        <v>2903120</v>
      </c>
      <c r="B11" s="36">
        <v>93120</v>
      </c>
      <c r="C11" s="36" t="s">
        <v>43</v>
      </c>
      <c r="D11" s="37" t="s">
        <v>44</v>
      </c>
      <c r="E11" s="37" t="s">
        <v>45</v>
      </c>
      <c r="F11" s="37">
        <v>64724</v>
      </c>
      <c r="G11" s="38">
        <v>126</v>
      </c>
      <c r="H11" s="37">
        <v>6604762161</v>
      </c>
      <c r="I11" s="39">
        <v>7</v>
      </c>
      <c r="J11" s="39" t="s">
        <v>31</v>
      </c>
      <c r="K11" s="29" t="s">
        <v>32</v>
      </c>
      <c r="L11" s="42">
        <v>427.21</v>
      </c>
      <c r="M11" s="29" t="s">
        <v>32</v>
      </c>
      <c r="N11" s="40" t="s">
        <v>31</v>
      </c>
      <c r="O11" s="40" t="s">
        <v>31</v>
      </c>
      <c r="P11" s="41">
        <v>30.943396226415093</v>
      </c>
      <c r="Q11" s="39" t="str">
        <f t="shared" si="0"/>
        <v>YES</v>
      </c>
      <c r="R11" s="39" t="s">
        <v>31</v>
      </c>
      <c r="S11" s="31" t="s">
        <v>33</v>
      </c>
      <c r="T11" s="33">
        <v>3235</v>
      </c>
      <c r="U11" s="33">
        <v>1704</v>
      </c>
      <c r="V11" s="33">
        <v>3581</v>
      </c>
      <c r="W11" s="33">
        <v>24078</v>
      </c>
      <c r="X11" s="34">
        <f t="shared" si="14"/>
        <v>32598</v>
      </c>
      <c r="Y11" s="35">
        <f t="shared" si="1"/>
        <v>1</v>
      </c>
      <c r="Z11" s="35">
        <f t="shared" si="2"/>
        <v>1</v>
      </c>
      <c r="AA11" s="35" t="str">
        <f t="shared" si="3"/>
        <v>ELIGIBLE</v>
      </c>
      <c r="AB11" s="35" t="str">
        <f t="shared" si="4"/>
        <v>OKAY</v>
      </c>
      <c r="AC11" s="35">
        <f t="shared" si="5"/>
        <v>1</v>
      </c>
      <c r="AD11" s="35">
        <f t="shared" si="6"/>
        <v>1</v>
      </c>
      <c r="AE11" s="35" t="str">
        <f t="shared" si="7"/>
        <v>CHECK</v>
      </c>
      <c r="AF11" s="35" t="str">
        <f t="shared" si="8"/>
        <v>SRSA</v>
      </c>
      <c r="AG11" s="35">
        <f t="shared" si="9"/>
        <v>0</v>
      </c>
      <c r="AH11" s="35">
        <f t="shared" si="10"/>
        <v>0</v>
      </c>
      <c r="AI11">
        <f t="shared" si="11"/>
        <v>0</v>
      </c>
      <c r="AJ11">
        <f t="shared" si="12"/>
        <v>0</v>
      </c>
      <c r="AK11">
        <f t="shared" si="13"/>
        <v>0</v>
      </c>
    </row>
    <row r="12" spans="1:37" ht="12.75">
      <c r="A12" s="24">
        <v>2903200</v>
      </c>
      <c r="B12" s="36">
        <v>19139</v>
      </c>
      <c r="C12" s="36" t="s">
        <v>46</v>
      </c>
      <c r="D12" s="37" t="s">
        <v>47</v>
      </c>
      <c r="E12" s="37" t="s">
        <v>48</v>
      </c>
      <c r="F12" s="37">
        <v>64725</v>
      </c>
      <c r="G12" s="38">
        <v>106</v>
      </c>
      <c r="H12" s="37">
        <v>8162935312</v>
      </c>
      <c r="I12" s="39">
        <v>8</v>
      </c>
      <c r="J12" s="39" t="s">
        <v>31</v>
      </c>
      <c r="K12" s="29" t="s">
        <v>32</v>
      </c>
      <c r="L12" s="42">
        <v>465.13</v>
      </c>
      <c r="M12" s="29" t="s">
        <v>32</v>
      </c>
      <c r="N12" s="40" t="s">
        <v>31</v>
      </c>
      <c r="O12" s="40" t="s">
        <v>31</v>
      </c>
      <c r="P12" s="41">
        <v>13.368055555555555</v>
      </c>
      <c r="Q12" s="39" t="str">
        <f t="shared" si="0"/>
        <v>NO</v>
      </c>
      <c r="R12" s="39" t="s">
        <v>31</v>
      </c>
      <c r="S12" s="31" t="s">
        <v>33</v>
      </c>
      <c r="T12" s="33">
        <v>2799</v>
      </c>
      <c r="U12" s="33">
        <v>1979</v>
      </c>
      <c r="V12" s="33">
        <v>2775</v>
      </c>
      <c r="W12" s="33">
        <v>13726</v>
      </c>
      <c r="X12" s="34">
        <f t="shared" si="14"/>
        <v>21279</v>
      </c>
      <c r="Y12" s="35">
        <f t="shared" si="1"/>
        <v>1</v>
      </c>
      <c r="Z12" s="35">
        <f t="shared" si="2"/>
        <v>1</v>
      </c>
      <c r="AA12" s="35" t="str">
        <f t="shared" si="3"/>
        <v>ELIGIBLE</v>
      </c>
      <c r="AB12" s="35" t="str">
        <f t="shared" si="4"/>
        <v>OKAY</v>
      </c>
      <c r="AC12" s="35">
        <f t="shared" si="5"/>
        <v>0</v>
      </c>
      <c r="AD12" s="35">
        <f t="shared" si="6"/>
        <v>1</v>
      </c>
      <c r="AE12" s="35">
        <f t="shared" si="7"/>
        <v>0</v>
      </c>
      <c r="AF12" s="35">
        <f t="shared" si="8"/>
        <v>0</v>
      </c>
      <c r="AG12" s="35">
        <f t="shared" si="9"/>
        <v>0</v>
      </c>
      <c r="AH12" s="35">
        <f t="shared" si="10"/>
        <v>0</v>
      </c>
      <c r="AI12">
        <f t="shared" si="11"/>
        <v>0</v>
      </c>
      <c r="AJ12">
        <f t="shared" si="12"/>
        <v>0</v>
      </c>
      <c r="AK12">
        <f t="shared" si="13"/>
        <v>0</v>
      </c>
    </row>
    <row r="13" spans="1:37" ht="12.75">
      <c r="A13" s="24">
        <v>2903480</v>
      </c>
      <c r="B13" s="36">
        <v>61150</v>
      </c>
      <c r="C13" s="36" t="s">
        <v>49</v>
      </c>
      <c r="D13" s="37" t="s">
        <v>50</v>
      </c>
      <c r="E13" s="37" t="s">
        <v>51</v>
      </c>
      <c r="F13" s="37">
        <v>63530</v>
      </c>
      <c r="G13" s="38">
        <v>367</v>
      </c>
      <c r="H13" s="37">
        <v>6602394212</v>
      </c>
      <c r="I13" s="39">
        <v>7</v>
      </c>
      <c r="J13" s="39" t="s">
        <v>31</v>
      </c>
      <c r="K13" s="29" t="s">
        <v>32</v>
      </c>
      <c r="L13" s="42">
        <v>223.6</v>
      </c>
      <c r="M13" s="29" t="s">
        <v>32</v>
      </c>
      <c r="N13" s="40" t="s">
        <v>31</v>
      </c>
      <c r="O13" s="40" t="s">
        <v>31</v>
      </c>
      <c r="P13" s="41">
        <v>15.120274914089347</v>
      </c>
      <c r="Q13" s="39" t="str">
        <f t="shared" si="0"/>
        <v>NO</v>
      </c>
      <c r="R13" s="39" t="s">
        <v>31</v>
      </c>
      <c r="S13" s="31" t="s">
        <v>33</v>
      </c>
      <c r="T13" s="33">
        <v>1530</v>
      </c>
      <c r="U13" s="33">
        <v>962</v>
      </c>
      <c r="V13" s="33">
        <v>2697</v>
      </c>
      <c r="W13" s="33">
        <v>7212</v>
      </c>
      <c r="X13" s="34">
        <f t="shared" si="14"/>
        <v>12401</v>
      </c>
      <c r="Y13" s="35">
        <f t="shared" si="1"/>
        <v>1</v>
      </c>
      <c r="Z13" s="35">
        <f t="shared" si="2"/>
        <v>1</v>
      </c>
      <c r="AA13" s="35" t="str">
        <f t="shared" si="3"/>
        <v>ELIGIBLE</v>
      </c>
      <c r="AB13" s="35" t="str">
        <f t="shared" si="4"/>
        <v>OKAY</v>
      </c>
      <c r="AC13" s="35">
        <f t="shared" si="5"/>
        <v>0</v>
      </c>
      <c r="AD13" s="35">
        <f t="shared" si="6"/>
        <v>1</v>
      </c>
      <c r="AE13" s="35">
        <f t="shared" si="7"/>
        <v>0</v>
      </c>
      <c r="AF13" s="35">
        <f t="shared" si="8"/>
        <v>0</v>
      </c>
      <c r="AG13" s="35">
        <f t="shared" si="9"/>
        <v>0</v>
      </c>
      <c r="AH13" s="35">
        <f t="shared" si="10"/>
        <v>0</v>
      </c>
      <c r="AI13">
        <f t="shared" si="11"/>
        <v>0</v>
      </c>
      <c r="AJ13">
        <f t="shared" si="12"/>
        <v>0</v>
      </c>
      <c r="AK13">
        <f t="shared" si="13"/>
        <v>0</v>
      </c>
    </row>
    <row r="14" spans="1:37" ht="12.75">
      <c r="A14" s="24">
        <v>2904080</v>
      </c>
      <c r="B14" s="36">
        <v>2090</v>
      </c>
      <c r="C14" s="36" t="s">
        <v>52</v>
      </c>
      <c r="D14" s="37" t="s">
        <v>53</v>
      </c>
      <c r="E14" s="37" t="s">
        <v>54</v>
      </c>
      <c r="F14" s="37">
        <v>64436</v>
      </c>
      <c r="G14" s="38">
        <v>295</v>
      </c>
      <c r="H14" s="37">
        <v>8166622305</v>
      </c>
      <c r="I14" s="39">
        <v>8</v>
      </c>
      <c r="J14" s="39" t="s">
        <v>31</v>
      </c>
      <c r="K14" s="29" t="s">
        <v>32</v>
      </c>
      <c r="L14" s="42">
        <v>179.75</v>
      </c>
      <c r="M14" s="29" t="s">
        <v>32</v>
      </c>
      <c r="N14" s="40" t="s">
        <v>31</v>
      </c>
      <c r="O14" s="40" t="s">
        <v>31</v>
      </c>
      <c r="P14" s="41">
        <v>3.225806451612903</v>
      </c>
      <c r="Q14" s="39" t="str">
        <f t="shared" si="0"/>
        <v>NO</v>
      </c>
      <c r="R14" s="39" t="s">
        <v>31</v>
      </c>
      <c r="S14" s="31" t="s">
        <v>33</v>
      </c>
      <c r="T14" s="33">
        <v>702</v>
      </c>
      <c r="U14" s="33">
        <v>527</v>
      </c>
      <c r="V14" s="33">
        <v>1477</v>
      </c>
      <c r="W14" s="33">
        <v>1502</v>
      </c>
      <c r="X14" s="34">
        <f t="shared" si="14"/>
        <v>4208</v>
      </c>
      <c r="Y14" s="35">
        <f t="shared" si="1"/>
        <v>1</v>
      </c>
      <c r="Z14" s="35">
        <f t="shared" si="2"/>
        <v>1</v>
      </c>
      <c r="AA14" s="35" t="str">
        <f t="shared" si="3"/>
        <v>ELIGIBLE</v>
      </c>
      <c r="AB14" s="35" t="str">
        <f t="shared" si="4"/>
        <v>OKAY</v>
      </c>
      <c r="AC14" s="35">
        <f t="shared" si="5"/>
        <v>0</v>
      </c>
      <c r="AD14" s="35">
        <f t="shared" si="6"/>
        <v>1</v>
      </c>
      <c r="AE14" s="35">
        <f t="shared" si="7"/>
        <v>0</v>
      </c>
      <c r="AF14" s="35">
        <f t="shared" si="8"/>
        <v>0</v>
      </c>
      <c r="AG14" s="35">
        <f t="shared" si="9"/>
        <v>0</v>
      </c>
      <c r="AH14" s="35">
        <f t="shared" si="10"/>
        <v>0</v>
      </c>
      <c r="AI14">
        <f t="shared" si="11"/>
        <v>0</v>
      </c>
      <c r="AJ14">
        <f t="shared" si="12"/>
        <v>0</v>
      </c>
      <c r="AK14">
        <f t="shared" si="13"/>
        <v>0</v>
      </c>
    </row>
    <row r="15" spans="1:37" ht="12.75">
      <c r="A15" s="24">
        <v>2904110</v>
      </c>
      <c r="B15" s="36">
        <v>49135</v>
      </c>
      <c r="C15" s="36" t="s">
        <v>55</v>
      </c>
      <c r="D15" s="37" t="s">
        <v>56</v>
      </c>
      <c r="E15" s="37" t="s">
        <v>57</v>
      </c>
      <c r="F15" s="37">
        <v>64833</v>
      </c>
      <c r="G15" s="38">
        <v>7</v>
      </c>
      <c r="H15" s="37">
        <v>4172465330</v>
      </c>
      <c r="I15" s="39">
        <v>8</v>
      </c>
      <c r="J15" s="39" t="s">
        <v>31</v>
      </c>
      <c r="K15" s="29" t="s">
        <v>32</v>
      </c>
      <c r="L15" s="42">
        <v>190.73</v>
      </c>
      <c r="M15" s="29" t="s">
        <v>32</v>
      </c>
      <c r="N15" s="40" t="s">
        <v>31</v>
      </c>
      <c r="O15" s="40" t="s">
        <v>31</v>
      </c>
      <c r="P15" s="41">
        <v>4.924242424242424</v>
      </c>
      <c r="Q15" s="39" t="str">
        <f t="shared" si="0"/>
        <v>NO</v>
      </c>
      <c r="R15" s="39" t="s">
        <v>31</v>
      </c>
      <c r="S15" s="31" t="s">
        <v>33</v>
      </c>
      <c r="T15" s="33">
        <v>1305</v>
      </c>
      <c r="U15" s="33">
        <v>602</v>
      </c>
      <c r="V15" s="33">
        <v>1690</v>
      </c>
      <c r="W15" s="33">
        <v>3386</v>
      </c>
      <c r="X15" s="34">
        <f t="shared" si="14"/>
        <v>6983</v>
      </c>
      <c r="Y15" s="35">
        <f t="shared" si="1"/>
        <v>1</v>
      </c>
      <c r="Z15" s="35">
        <f t="shared" si="2"/>
        <v>1</v>
      </c>
      <c r="AA15" s="35" t="str">
        <f t="shared" si="3"/>
        <v>ELIGIBLE</v>
      </c>
      <c r="AB15" s="35" t="str">
        <f t="shared" si="4"/>
        <v>OKAY</v>
      </c>
      <c r="AC15" s="35">
        <f t="shared" si="5"/>
        <v>0</v>
      </c>
      <c r="AD15" s="35">
        <f t="shared" si="6"/>
        <v>1</v>
      </c>
      <c r="AE15" s="35">
        <f t="shared" si="7"/>
        <v>0</v>
      </c>
      <c r="AF15" s="35">
        <f t="shared" si="8"/>
        <v>0</v>
      </c>
      <c r="AG15" s="35">
        <f t="shared" si="9"/>
        <v>0</v>
      </c>
      <c r="AH15" s="35">
        <f t="shared" si="10"/>
        <v>0</v>
      </c>
      <c r="AI15">
        <f t="shared" si="11"/>
        <v>0</v>
      </c>
      <c r="AJ15">
        <f t="shared" si="12"/>
        <v>0</v>
      </c>
      <c r="AK15">
        <f t="shared" si="13"/>
        <v>0</v>
      </c>
    </row>
    <row r="16" spans="1:37" ht="12.75">
      <c r="A16" s="24">
        <v>2904140</v>
      </c>
      <c r="B16" s="36">
        <v>77101</v>
      </c>
      <c r="C16" s="36" t="s">
        <v>58</v>
      </c>
      <c r="D16" s="37" t="s">
        <v>59</v>
      </c>
      <c r="E16" s="37" t="s">
        <v>60</v>
      </c>
      <c r="F16" s="37">
        <v>65609</v>
      </c>
      <c r="G16" s="38">
        <v>38</v>
      </c>
      <c r="H16" s="37">
        <v>4172847333</v>
      </c>
      <c r="I16" s="39">
        <v>7</v>
      </c>
      <c r="J16" s="39" t="s">
        <v>31</v>
      </c>
      <c r="K16" s="29" t="s">
        <v>32</v>
      </c>
      <c r="L16" s="30">
        <v>320.68</v>
      </c>
      <c r="M16" s="29" t="s">
        <v>32</v>
      </c>
      <c r="N16" s="40" t="s">
        <v>31</v>
      </c>
      <c r="O16" s="40" t="s">
        <v>31</v>
      </c>
      <c r="P16" s="41">
        <v>27.91327913279133</v>
      </c>
      <c r="Q16" s="39" t="str">
        <f t="shared" si="0"/>
        <v>YES</v>
      </c>
      <c r="R16" s="39" t="s">
        <v>31</v>
      </c>
      <c r="S16" s="31" t="s">
        <v>33</v>
      </c>
      <c r="T16" s="33">
        <v>2955</v>
      </c>
      <c r="U16" s="33">
        <v>1384</v>
      </c>
      <c r="V16" s="33">
        <v>2910</v>
      </c>
      <c r="W16" s="33">
        <v>14988</v>
      </c>
      <c r="X16" s="34">
        <f t="shared" si="14"/>
        <v>22237</v>
      </c>
      <c r="Y16" s="35">
        <f t="shared" si="1"/>
        <v>1</v>
      </c>
      <c r="Z16" s="35">
        <f t="shared" si="2"/>
        <v>1</v>
      </c>
      <c r="AA16" s="35" t="str">
        <f t="shared" si="3"/>
        <v>ELIGIBLE</v>
      </c>
      <c r="AB16" s="35" t="str">
        <f t="shared" si="4"/>
        <v>OKAY</v>
      </c>
      <c r="AC16" s="35">
        <f t="shared" si="5"/>
        <v>1</v>
      </c>
      <c r="AD16" s="35">
        <f t="shared" si="6"/>
        <v>1</v>
      </c>
      <c r="AE16" s="35" t="str">
        <f t="shared" si="7"/>
        <v>CHECK</v>
      </c>
      <c r="AF16" s="35" t="str">
        <f t="shared" si="8"/>
        <v>SRSA</v>
      </c>
      <c r="AG16" s="35">
        <f t="shared" si="9"/>
        <v>0</v>
      </c>
      <c r="AH16" s="35">
        <f t="shared" si="10"/>
        <v>0</v>
      </c>
      <c r="AI16">
        <f t="shared" si="11"/>
        <v>0</v>
      </c>
      <c r="AJ16">
        <f t="shared" si="12"/>
        <v>0</v>
      </c>
      <c r="AK16">
        <f t="shared" si="13"/>
        <v>0</v>
      </c>
    </row>
    <row r="17" spans="1:37" ht="12.75">
      <c r="A17" s="24">
        <v>2904170</v>
      </c>
      <c r="B17" s="36">
        <v>7122</v>
      </c>
      <c r="C17" s="36" t="s">
        <v>61</v>
      </c>
      <c r="D17" s="37" t="s">
        <v>62</v>
      </c>
      <c r="E17" s="37" t="s">
        <v>63</v>
      </c>
      <c r="F17" s="37">
        <v>64730</v>
      </c>
      <c r="G17" s="38">
        <v>9750</v>
      </c>
      <c r="H17" s="37">
        <v>8162972656</v>
      </c>
      <c r="I17" s="39">
        <v>6</v>
      </c>
      <c r="J17" s="39" t="s">
        <v>33</v>
      </c>
      <c r="K17" s="29" t="s">
        <v>31</v>
      </c>
      <c r="L17" s="30">
        <v>146.22</v>
      </c>
      <c r="M17" s="29" t="s">
        <v>32</v>
      </c>
      <c r="N17" s="40" t="s">
        <v>31</v>
      </c>
      <c r="O17" s="40" t="s">
        <v>31</v>
      </c>
      <c r="P17" s="41">
        <v>4.45859872611465</v>
      </c>
      <c r="Q17" s="39" t="str">
        <f t="shared" si="0"/>
        <v>NO</v>
      </c>
      <c r="R17" s="39" t="s">
        <v>31</v>
      </c>
      <c r="S17" s="31" t="s">
        <v>33</v>
      </c>
      <c r="T17" s="33">
        <v>837</v>
      </c>
      <c r="U17" s="33">
        <v>614</v>
      </c>
      <c r="V17" s="33">
        <v>1723</v>
      </c>
      <c r="W17" s="33">
        <v>1752</v>
      </c>
      <c r="X17" s="34">
        <f t="shared" si="14"/>
        <v>4926</v>
      </c>
      <c r="Y17" s="35">
        <f t="shared" si="1"/>
        <v>1</v>
      </c>
      <c r="Z17" s="35">
        <f t="shared" si="2"/>
        <v>1</v>
      </c>
      <c r="AA17" s="35" t="str">
        <f t="shared" si="3"/>
        <v>ELIGIBLE</v>
      </c>
      <c r="AB17" s="35" t="str">
        <f t="shared" si="4"/>
        <v>OKAY</v>
      </c>
      <c r="AC17" s="35">
        <f t="shared" si="5"/>
        <v>0</v>
      </c>
      <c r="AD17" s="35">
        <f t="shared" si="6"/>
        <v>1</v>
      </c>
      <c r="AE17" s="35">
        <f t="shared" si="7"/>
        <v>0</v>
      </c>
      <c r="AF17" s="35">
        <f t="shared" si="8"/>
        <v>0</v>
      </c>
      <c r="AG17" s="35">
        <f t="shared" si="9"/>
        <v>0</v>
      </c>
      <c r="AH17" s="35">
        <f t="shared" si="10"/>
        <v>0</v>
      </c>
      <c r="AI17">
        <f t="shared" si="11"/>
        <v>0</v>
      </c>
      <c r="AJ17">
        <f t="shared" si="12"/>
        <v>0</v>
      </c>
      <c r="AK17">
        <f t="shared" si="13"/>
        <v>0</v>
      </c>
    </row>
    <row r="18" spans="1:37" ht="12.75">
      <c r="A18" s="24">
        <v>2904530</v>
      </c>
      <c r="B18" s="36">
        <v>103128</v>
      </c>
      <c r="C18" s="36" t="s">
        <v>64</v>
      </c>
      <c r="D18" s="37" t="s">
        <v>65</v>
      </c>
      <c r="E18" s="37" t="s">
        <v>66</v>
      </c>
      <c r="F18" s="37">
        <v>63735</v>
      </c>
      <c r="G18" s="38">
        <v>99</v>
      </c>
      <c r="H18" s="37">
        <v>5737334444</v>
      </c>
      <c r="I18" s="39">
        <v>7</v>
      </c>
      <c r="J18" s="39" t="s">
        <v>31</v>
      </c>
      <c r="K18" s="29" t="s">
        <v>32</v>
      </c>
      <c r="L18" s="30">
        <v>295.26</v>
      </c>
      <c r="M18" s="29" t="s">
        <v>32</v>
      </c>
      <c r="N18" s="40" t="s">
        <v>31</v>
      </c>
      <c r="O18" s="40" t="s">
        <v>31</v>
      </c>
      <c r="P18" s="41">
        <v>43.91025641025641</v>
      </c>
      <c r="Q18" s="39" t="str">
        <f t="shared" si="0"/>
        <v>YES</v>
      </c>
      <c r="R18" s="39" t="s">
        <v>31</v>
      </c>
      <c r="S18" s="31" t="s">
        <v>33</v>
      </c>
      <c r="T18" s="33">
        <v>2368</v>
      </c>
      <c r="U18" s="33">
        <v>1141</v>
      </c>
      <c r="V18" s="33">
        <v>3201</v>
      </c>
      <c r="W18" s="33">
        <v>19212</v>
      </c>
      <c r="X18" s="34">
        <f t="shared" si="14"/>
        <v>25922</v>
      </c>
      <c r="Y18" s="35">
        <f t="shared" si="1"/>
        <v>1</v>
      </c>
      <c r="Z18" s="35">
        <f t="shared" si="2"/>
        <v>1</v>
      </c>
      <c r="AA18" s="35" t="str">
        <f t="shared" si="3"/>
        <v>ELIGIBLE</v>
      </c>
      <c r="AB18" s="35" t="str">
        <f t="shared" si="4"/>
        <v>OKAY</v>
      </c>
      <c r="AC18" s="35">
        <f t="shared" si="5"/>
        <v>1</v>
      </c>
      <c r="AD18" s="35">
        <f t="shared" si="6"/>
        <v>1</v>
      </c>
      <c r="AE18" s="35" t="str">
        <f t="shared" si="7"/>
        <v>CHECK</v>
      </c>
      <c r="AF18" s="35" t="str">
        <f t="shared" si="8"/>
        <v>SRSA</v>
      </c>
      <c r="AG18" s="35">
        <f t="shared" si="9"/>
        <v>0</v>
      </c>
      <c r="AH18" s="35">
        <f t="shared" si="10"/>
        <v>0</v>
      </c>
      <c r="AI18">
        <f t="shared" si="11"/>
        <v>0</v>
      </c>
      <c r="AJ18">
        <f t="shared" si="12"/>
        <v>0</v>
      </c>
      <c r="AK18">
        <f t="shared" si="13"/>
        <v>0</v>
      </c>
    </row>
    <row r="19" spans="1:37" ht="12.75">
      <c r="A19" s="24">
        <v>2904590</v>
      </c>
      <c r="B19" s="36">
        <v>47064</v>
      </c>
      <c r="C19" s="36" t="s">
        <v>67</v>
      </c>
      <c r="D19" s="37" t="s">
        <v>68</v>
      </c>
      <c r="E19" s="37" t="s">
        <v>69</v>
      </c>
      <c r="F19" s="37">
        <v>63623</v>
      </c>
      <c r="G19" s="38">
        <v>9711</v>
      </c>
      <c r="H19" s="37">
        <v>5736975702</v>
      </c>
      <c r="I19" s="39">
        <v>7</v>
      </c>
      <c r="J19" s="39" t="s">
        <v>31</v>
      </c>
      <c r="K19" s="29" t="s">
        <v>32</v>
      </c>
      <c r="L19" s="30">
        <v>187.44</v>
      </c>
      <c r="M19" s="29" t="s">
        <v>32</v>
      </c>
      <c r="N19" s="40" t="s">
        <v>31</v>
      </c>
      <c r="O19" s="40" t="s">
        <v>31</v>
      </c>
      <c r="P19" s="41">
        <v>18.208955223880597</v>
      </c>
      <c r="Q19" s="39" t="str">
        <f t="shared" si="0"/>
        <v>NO</v>
      </c>
      <c r="R19" s="39" t="s">
        <v>31</v>
      </c>
      <c r="S19" s="31" t="s">
        <v>33</v>
      </c>
      <c r="T19" s="33">
        <v>1383</v>
      </c>
      <c r="U19" s="33">
        <v>551</v>
      </c>
      <c r="V19" s="33">
        <v>1544</v>
      </c>
      <c r="W19" s="33">
        <v>8635</v>
      </c>
      <c r="X19" s="34">
        <f t="shared" si="14"/>
        <v>12113</v>
      </c>
      <c r="Y19" s="35">
        <f t="shared" si="1"/>
        <v>1</v>
      </c>
      <c r="Z19" s="35">
        <f t="shared" si="2"/>
        <v>1</v>
      </c>
      <c r="AA19" s="35" t="str">
        <f t="shared" si="3"/>
        <v>ELIGIBLE</v>
      </c>
      <c r="AB19" s="35" t="str">
        <f t="shared" si="4"/>
        <v>OKAY</v>
      </c>
      <c r="AC19" s="35">
        <f t="shared" si="5"/>
        <v>0</v>
      </c>
      <c r="AD19" s="35">
        <f t="shared" si="6"/>
        <v>1</v>
      </c>
      <c r="AE19" s="35">
        <f t="shared" si="7"/>
        <v>0</v>
      </c>
      <c r="AF19" s="35">
        <f t="shared" si="8"/>
        <v>0</v>
      </c>
      <c r="AG19" s="35">
        <f t="shared" si="9"/>
        <v>0</v>
      </c>
      <c r="AH19" s="35">
        <f t="shared" si="10"/>
        <v>0</v>
      </c>
      <c r="AI19">
        <f t="shared" si="11"/>
        <v>0</v>
      </c>
      <c r="AJ19">
        <f t="shared" si="12"/>
        <v>0</v>
      </c>
      <c r="AK19">
        <f t="shared" si="13"/>
        <v>0</v>
      </c>
    </row>
    <row r="20" spans="1:37" ht="12.75">
      <c r="A20" s="24">
        <v>2904950</v>
      </c>
      <c r="B20" s="36">
        <v>103135</v>
      </c>
      <c r="C20" s="36" t="s">
        <v>70</v>
      </c>
      <c r="D20" s="37" t="s">
        <v>71</v>
      </c>
      <c r="E20" s="37" t="s">
        <v>72</v>
      </c>
      <c r="F20" s="37">
        <v>63822</v>
      </c>
      <c r="G20" s="38">
        <v>9575</v>
      </c>
      <c r="H20" s="37">
        <v>5732935333</v>
      </c>
      <c r="I20" s="39">
        <v>7</v>
      </c>
      <c r="J20" s="39" t="s">
        <v>31</v>
      </c>
      <c r="K20" s="29" t="s">
        <v>32</v>
      </c>
      <c r="L20" s="30">
        <v>535.26</v>
      </c>
      <c r="M20" s="29" t="s">
        <v>32</v>
      </c>
      <c r="N20" s="40" t="s">
        <v>31</v>
      </c>
      <c r="O20" s="40" t="s">
        <v>31</v>
      </c>
      <c r="P20" s="41">
        <v>24.88479262672811</v>
      </c>
      <c r="Q20" s="39" t="str">
        <f t="shared" si="0"/>
        <v>YES</v>
      </c>
      <c r="R20" s="39" t="s">
        <v>31</v>
      </c>
      <c r="S20" s="31" t="s">
        <v>33</v>
      </c>
      <c r="T20" s="33">
        <v>4389</v>
      </c>
      <c r="U20" s="33">
        <v>2206</v>
      </c>
      <c r="V20" s="33">
        <v>3094</v>
      </c>
      <c r="W20" s="33">
        <v>23614</v>
      </c>
      <c r="X20" s="34">
        <f t="shared" si="14"/>
        <v>33303</v>
      </c>
      <c r="Y20" s="35">
        <f t="shared" si="1"/>
        <v>1</v>
      </c>
      <c r="Z20" s="35">
        <f t="shared" si="2"/>
        <v>1</v>
      </c>
      <c r="AA20" s="35" t="str">
        <f t="shared" si="3"/>
        <v>ELIGIBLE</v>
      </c>
      <c r="AB20" s="35" t="str">
        <f t="shared" si="4"/>
        <v>OKAY</v>
      </c>
      <c r="AC20" s="35">
        <f t="shared" si="5"/>
        <v>1</v>
      </c>
      <c r="AD20" s="35">
        <f t="shared" si="6"/>
        <v>1</v>
      </c>
      <c r="AE20" s="35" t="str">
        <f t="shared" si="7"/>
        <v>CHECK</v>
      </c>
      <c r="AF20" s="35" t="str">
        <f t="shared" si="8"/>
        <v>SRSA</v>
      </c>
      <c r="AG20" s="35">
        <f t="shared" si="9"/>
        <v>0</v>
      </c>
      <c r="AH20" s="35">
        <f t="shared" si="10"/>
        <v>0</v>
      </c>
      <c r="AI20">
        <f t="shared" si="11"/>
        <v>0</v>
      </c>
      <c r="AJ20">
        <f t="shared" si="12"/>
        <v>0</v>
      </c>
      <c r="AK20">
        <f t="shared" si="13"/>
        <v>0</v>
      </c>
    </row>
    <row r="21" spans="1:37" ht="12.75">
      <c r="A21" s="24">
        <v>2904980</v>
      </c>
      <c r="B21" s="36">
        <v>61151</v>
      </c>
      <c r="C21" s="36" t="s">
        <v>73</v>
      </c>
      <c r="D21" s="37" t="s">
        <v>74</v>
      </c>
      <c r="E21" s="37" t="s">
        <v>75</v>
      </c>
      <c r="F21" s="37">
        <v>63532</v>
      </c>
      <c r="G21" s="38">
        <v>1299</v>
      </c>
      <c r="H21" s="37">
        <v>6607736611</v>
      </c>
      <c r="I21" s="39">
        <v>7</v>
      </c>
      <c r="J21" s="39" t="s">
        <v>31</v>
      </c>
      <c r="K21" s="29" t="s">
        <v>32</v>
      </c>
      <c r="L21" s="30">
        <v>243.36</v>
      </c>
      <c r="M21" s="29" t="s">
        <v>32</v>
      </c>
      <c r="N21" s="40" t="s">
        <v>31</v>
      </c>
      <c r="O21" s="40" t="s">
        <v>31</v>
      </c>
      <c r="P21" s="41">
        <v>6.572769953051644</v>
      </c>
      <c r="Q21" s="39" t="str">
        <f t="shared" si="0"/>
        <v>NO</v>
      </c>
      <c r="R21" s="39" t="s">
        <v>31</v>
      </c>
      <c r="S21" s="31" t="s">
        <v>33</v>
      </c>
      <c r="T21" s="33">
        <v>1751</v>
      </c>
      <c r="U21" s="33">
        <v>1065</v>
      </c>
      <c r="V21" s="33">
        <v>2238</v>
      </c>
      <c r="W21" s="33">
        <v>3336</v>
      </c>
      <c r="X21" s="34">
        <f t="shared" si="14"/>
        <v>8390</v>
      </c>
      <c r="Y21" s="35">
        <f t="shared" si="1"/>
        <v>1</v>
      </c>
      <c r="Z21" s="35">
        <f t="shared" si="2"/>
        <v>1</v>
      </c>
      <c r="AA21" s="35" t="str">
        <f t="shared" si="3"/>
        <v>ELIGIBLE</v>
      </c>
      <c r="AB21" s="35" t="str">
        <f t="shared" si="4"/>
        <v>OKAY</v>
      </c>
      <c r="AC21" s="35">
        <f t="shared" si="5"/>
        <v>0</v>
      </c>
      <c r="AD21" s="35">
        <f t="shared" si="6"/>
        <v>1</v>
      </c>
      <c r="AE21" s="35">
        <f t="shared" si="7"/>
        <v>0</v>
      </c>
      <c r="AF21" s="35">
        <f t="shared" si="8"/>
        <v>0</v>
      </c>
      <c r="AG21" s="35">
        <f t="shared" si="9"/>
        <v>0</v>
      </c>
      <c r="AH21" s="35">
        <f t="shared" si="10"/>
        <v>0</v>
      </c>
      <c r="AI21">
        <f t="shared" si="11"/>
        <v>0</v>
      </c>
      <c r="AJ21">
        <f t="shared" si="12"/>
        <v>0</v>
      </c>
      <c r="AK21">
        <f t="shared" si="13"/>
        <v>0</v>
      </c>
    </row>
    <row r="22" spans="1:37" ht="12.75">
      <c r="A22" s="24">
        <v>2905070</v>
      </c>
      <c r="B22" s="36">
        <v>22091</v>
      </c>
      <c r="C22" s="36" t="s">
        <v>76</v>
      </c>
      <c r="D22" s="37" t="s">
        <v>77</v>
      </c>
      <c r="E22" s="37" t="s">
        <v>78</v>
      </c>
      <c r="F22" s="37">
        <v>65610</v>
      </c>
      <c r="G22" s="38">
        <v>9713</v>
      </c>
      <c r="H22" s="37">
        <v>4177442623</v>
      </c>
      <c r="I22" s="39">
        <v>8</v>
      </c>
      <c r="J22" s="39" t="s">
        <v>31</v>
      </c>
      <c r="K22" s="29" t="s">
        <v>32</v>
      </c>
      <c r="L22" s="30">
        <v>447.55</v>
      </c>
      <c r="M22" s="29" t="s">
        <v>32</v>
      </c>
      <c r="N22" s="40" t="s">
        <v>31</v>
      </c>
      <c r="O22" s="40" t="s">
        <v>31</v>
      </c>
      <c r="P22" s="41">
        <v>11.416184971098266</v>
      </c>
      <c r="Q22" s="39" t="str">
        <f t="shared" si="0"/>
        <v>NO</v>
      </c>
      <c r="R22" s="39" t="s">
        <v>31</v>
      </c>
      <c r="S22" s="31" t="s">
        <v>33</v>
      </c>
      <c r="T22" s="33">
        <v>2656</v>
      </c>
      <c r="U22" s="33">
        <v>1867</v>
      </c>
      <c r="V22" s="33">
        <v>2619</v>
      </c>
      <c r="W22" s="33">
        <v>13315</v>
      </c>
      <c r="X22" s="34">
        <f t="shared" si="14"/>
        <v>20457</v>
      </c>
      <c r="Y22" s="35">
        <f t="shared" si="1"/>
        <v>1</v>
      </c>
      <c r="Z22" s="35">
        <f t="shared" si="2"/>
        <v>1</v>
      </c>
      <c r="AA22" s="35" t="str">
        <f t="shared" si="3"/>
        <v>ELIGIBLE</v>
      </c>
      <c r="AB22" s="35" t="str">
        <f t="shared" si="4"/>
        <v>OKAY</v>
      </c>
      <c r="AC22" s="35">
        <f t="shared" si="5"/>
        <v>0</v>
      </c>
      <c r="AD22" s="35">
        <f t="shared" si="6"/>
        <v>1</v>
      </c>
      <c r="AE22" s="35">
        <f t="shared" si="7"/>
        <v>0</v>
      </c>
      <c r="AF22" s="35">
        <f t="shared" si="8"/>
        <v>0</v>
      </c>
      <c r="AG22" s="35">
        <f t="shared" si="9"/>
        <v>0</v>
      </c>
      <c r="AH22" s="35">
        <f t="shared" si="10"/>
        <v>0</v>
      </c>
      <c r="AI22">
        <f t="shared" si="11"/>
        <v>0</v>
      </c>
      <c r="AJ22">
        <f t="shared" si="12"/>
        <v>0</v>
      </c>
      <c r="AK22">
        <f t="shared" si="13"/>
        <v>0</v>
      </c>
    </row>
    <row r="23" spans="1:37" ht="12.75">
      <c r="A23" s="24">
        <v>2905190</v>
      </c>
      <c r="B23" s="36">
        <v>27055</v>
      </c>
      <c r="C23" s="36" t="s">
        <v>79</v>
      </c>
      <c r="D23" s="37" t="s">
        <v>80</v>
      </c>
      <c r="E23" s="37" t="s">
        <v>81</v>
      </c>
      <c r="F23" s="37">
        <v>65322</v>
      </c>
      <c r="G23" s="38">
        <v>117</v>
      </c>
      <c r="H23" s="37">
        <v>6608462461</v>
      </c>
      <c r="I23" s="39">
        <v>7</v>
      </c>
      <c r="J23" s="39" t="s">
        <v>31</v>
      </c>
      <c r="K23" s="29" t="s">
        <v>32</v>
      </c>
      <c r="L23" s="30">
        <v>164.67</v>
      </c>
      <c r="M23" s="29" t="s">
        <v>32</v>
      </c>
      <c r="N23" s="40" t="s">
        <v>31</v>
      </c>
      <c r="O23" s="40" t="s">
        <v>31</v>
      </c>
      <c r="P23" s="41">
        <v>24.09090909090909</v>
      </c>
      <c r="Q23" s="39" t="str">
        <f t="shared" si="0"/>
        <v>YES</v>
      </c>
      <c r="R23" s="39" t="s">
        <v>31</v>
      </c>
      <c r="S23" s="31" t="s">
        <v>33</v>
      </c>
      <c r="T23" s="33">
        <v>954</v>
      </c>
      <c r="U23" s="33">
        <v>471</v>
      </c>
      <c r="V23" s="33">
        <v>1321</v>
      </c>
      <c r="W23" s="33">
        <v>7642</v>
      </c>
      <c r="X23" s="34">
        <f t="shared" si="14"/>
        <v>10388</v>
      </c>
      <c r="Y23" s="35">
        <f t="shared" si="1"/>
        <v>1</v>
      </c>
      <c r="Z23" s="35">
        <f t="shared" si="2"/>
        <v>1</v>
      </c>
      <c r="AA23" s="35" t="str">
        <f t="shared" si="3"/>
        <v>ELIGIBLE</v>
      </c>
      <c r="AB23" s="35" t="str">
        <f t="shared" si="4"/>
        <v>OKAY</v>
      </c>
      <c r="AC23" s="35">
        <f t="shared" si="5"/>
        <v>1</v>
      </c>
      <c r="AD23" s="35">
        <f t="shared" si="6"/>
        <v>1</v>
      </c>
      <c r="AE23" s="35" t="str">
        <f t="shared" si="7"/>
        <v>CHECK</v>
      </c>
      <c r="AF23" s="35" t="str">
        <f t="shared" si="8"/>
        <v>SRSA</v>
      </c>
      <c r="AG23" s="35">
        <f t="shared" si="9"/>
        <v>0</v>
      </c>
      <c r="AH23" s="35">
        <f t="shared" si="10"/>
        <v>0</v>
      </c>
      <c r="AI23">
        <f t="shared" si="11"/>
        <v>0</v>
      </c>
      <c r="AJ23">
        <f t="shared" si="12"/>
        <v>0</v>
      </c>
      <c r="AK23">
        <f t="shared" si="13"/>
        <v>0</v>
      </c>
    </row>
    <row r="24" spans="1:37" ht="12.75">
      <c r="A24" s="24">
        <v>2905400</v>
      </c>
      <c r="B24" s="36">
        <v>82105</v>
      </c>
      <c r="C24" s="36" t="s">
        <v>82</v>
      </c>
      <c r="D24" s="37" t="s">
        <v>83</v>
      </c>
      <c r="E24" s="37" t="s">
        <v>84</v>
      </c>
      <c r="F24" s="37">
        <v>63353</v>
      </c>
      <c r="G24" s="38" t="s">
        <v>85</v>
      </c>
      <c r="H24" s="37">
        <v>5737545412</v>
      </c>
      <c r="I24" s="39">
        <v>6</v>
      </c>
      <c r="J24" s="39" t="s">
        <v>33</v>
      </c>
      <c r="K24" s="29" t="s">
        <v>31</v>
      </c>
      <c r="L24" s="30">
        <v>67.64</v>
      </c>
      <c r="M24" s="29" t="s">
        <v>32</v>
      </c>
      <c r="N24" s="40" t="s">
        <v>31</v>
      </c>
      <c r="O24" s="40" t="s">
        <v>31</v>
      </c>
      <c r="P24" s="41">
        <v>7.82608695652174</v>
      </c>
      <c r="Q24" s="39" t="str">
        <f t="shared" si="0"/>
        <v>NO</v>
      </c>
      <c r="R24" s="39" t="s">
        <v>31</v>
      </c>
      <c r="S24" s="31" t="s">
        <v>33</v>
      </c>
      <c r="T24" s="33">
        <v>495</v>
      </c>
      <c r="U24" s="33">
        <v>188</v>
      </c>
      <c r="V24" s="33">
        <v>526</v>
      </c>
      <c r="W24" s="33">
        <v>1403</v>
      </c>
      <c r="X24" s="34">
        <f t="shared" si="14"/>
        <v>2612</v>
      </c>
      <c r="Y24" s="35">
        <f t="shared" si="1"/>
        <v>1</v>
      </c>
      <c r="Z24" s="35">
        <f t="shared" si="2"/>
        <v>1</v>
      </c>
      <c r="AA24" s="35" t="str">
        <f t="shared" si="3"/>
        <v>ELIGIBLE</v>
      </c>
      <c r="AB24" s="35" t="str">
        <f t="shared" si="4"/>
        <v>OKAY</v>
      </c>
      <c r="AC24" s="35">
        <f t="shared" si="5"/>
        <v>0</v>
      </c>
      <c r="AD24" s="35">
        <f t="shared" si="6"/>
        <v>1</v>
      </c>
      <c r="AE24" s="35">
        <f t="shared" si="7"/>
        <v>0</v>
      </c>
      <c r="AF24" s="35">
        <f t="shared" si="8"/>
        <v>0</v>
      </c>
      <c r="AG24" s="35">
        <f t="shared" si="9"/>
        <v>0</v>
      </c>
      <c r="AH24" s="35">
        <f t="shared" si="10"/>
        <v>0</v>
      </c>
      <c r="AI24">
        <f t="shared" si="11"/>
        <v>0</v>
      </c>
      <c r="AJ24">
        <f t="shared" si="12"/>
        <v>0</v>
      </c>
      <c r="AK24">
        <f t="shared" si="13"/>
        <v>0</v>
      </c>
    </row>
    <row r="25" spans="1:37" ht="12.75">
      <c r="A25" s="24">
        <v>2905610</v>
      </c>
      <c r="B25" s="36">
        <v>17124</v>
      </c>
      <c r="C25" s="36" t="s">
        <v>86</v>
      </c>
      <c r="D25" s="37" t="s">
        <v>87</v>
      </c>
      <c r="E25" s="37" t="s">
        <v>88</v>
      </c>
      <c r="F25" s="37">
        <v>64623</v>
      </c>
      <c r="G25" s="38">
        <v>9701</v>
      </c>
      <c r="H25" s="37">
        <v>6605347311</v>
      </c>
      <c r="I25" s="39">
        <v>7</v>
      </c>
      <c r="J25" s="39" t="s">
        <v>31</v>
      </c>
      <c r="K25" s="29" t="s">
        <v>32</v>
      </c>
      <c r="L25" s="30">
        <v>154.38</v>
      </c>
      <c r="M25" s="29" t="s">
        <v>32</v>
      </c>
      <c r="N25" s="40" t="s">
        <v>31</v>
      </c>
      <c r="O25" s="40" t="s">
        <v>31</v>
      </c>
      <c r="P25" s="41">
        <v>26</v>
      </c>
      <c r="Q25" s="39" t="str">
        <f t="shared" si="0"/>
        <v>YES</v>
      </c>
      <c r="R25" s="39" t="s">
        <v>31</v>
      </c>
      <c r="S25" s="31" t="s">
        <v>33</v>
      </c>
      <c r="T25" s="33">
        <v>1316</v>
      </c>
      <c r="U25" s="33">
        <v>634</v>
      </c>
      <c r="V25" s="33">
        <v>1779</v>
      </c>
      <c r="W25" s="33">
        <v>5831</v>
      </c>
      <c r="X25" s="34">
        <f t="shared" si="14"/>
        <v>9560</v>
      </c>
      <c r="Y25" s="35">
        <f t="shared" si="1"/>
        <v>1</v>
      </c>
      <c r="Z25" s="35">
        <f t="shared" si="2"/>
        <v>1</v>
      </c>
      <c r="AA25" s="35" t="str">
        <f t="shared" si="3"/>
        <v>ELIGIBLE</v>
      </c>
      <c r="AB25" s="35" t="str">
        <f t="shared" si="4"/>
        <v>OKAY</v>
      </c>
      <c r="AC25" s="35">
        <f t="shared" si="5"/>
        <v>1</v>
      </c>
      <c r="AD25" s="35">
        <f t="shared" si="6"/>
        <v>1</v>
      </c>
      <c r="AE25" s="35" t="str">
        <f t="shared" si="7"/>
        <v>CHECK</v>
      </c>
      <c r="AF25" s="35" t="str">
        <f t="shared" si="8"/>
        <v>SRSA</v>
      </c>
      <c r="AG25" s="35">
        <f t="shared" si="9"/>
        <v>0</v>
      </c>
      <c r="AH25" s="35">
        <f t="shared" si="10"/>
        <v>0</v>
      </c>
      <c r="AI25">
        <f t="shared" si="11"/>
        <v>0</v>
      </c>
      <c r="AJ25">
        <f t="shared" si="12"/>
        <v>0</v>
      </c>
      <c r="AK25">
        <f t="shared" si="13"/>
        <v>0</v>
      </c>
    </row>
    <row r="26" spans="1:37" ht="12.75">
      <c r="A26" s="24">
        <v>2905700</v>
      </c>
      <c r="B26" s="36">
        <v>106001</v>
      </c>
      <c r="C26" s="36" t="s">
        <v>89</v>
      </c>
      <c r="D26" s="37" t="s">
        <v>90</v>
      </c>
      <c r="E26" s="37" t="s">
        <v>91</v>
      </c>
      <c r="F26" s="37">
        <v>65614</v>
      </c>
      <c r="G26" s="38">
        <v>20</v>
      </c>
      <c r="H26" s="37">
        <v>4177962288</v>
      </c>
      <c r="I26" s="39">
        <v>7</v>
      </c>
      <c r="J26" s="39" t="s">
        <v>31</v>
      </c>
      <c r="K26" s="29" t="s">
        <v>32</v>
      </c>
      <c r="L26" s="30">
        <v>175.33</v>
      </c>
      <c r="M26" s="29" t="s">
        <v>32</v>
      </c>
      <c r="N26" s="40" t="s">
        <v>31</v>
      </c>
      <c r="O26" s="40" t="s">
        <v>31</v>
      </c>
      <c r="P26" s="41">
        <v>21.076233183856502</v>
      </c>
      <c r="Q26" s="39" t="str">
        <f t="shared" si="0"/>
        <v>YES</v>
      </c>
      <c r="R26" s="39" t="s">
        <v>31</v>
      </c>
      <c r="S26" s="31" t="s">
        <v>33</v>
      </c>
      <c r="T26" s="33">
        <v>1503</v>
      </c>
      <c r="U26" s="33">
        <v>3632</v>
      </c>
      <c r="V26" s="33">
        <v>2121</v>
      </c>
      <c r="W26" s="33">
        <v>7878</v>
      </c>
      <c r="X26" s="34">
        <f t="shared" si="14"/>
        <v>15134</v>
      </c>
      <c r="Y26" s="35">
        <f t="shared" si="1"/>
        <v>1</v>
      </c>
      <c r="Z26" s="35">
        <f t="shared" si="2"/>
        <v>1</v>
      </c>
      <c r="AA26" s="35" t="str">
        <f t="shared" si="3"/>
        <v>ELIGIBLE</v>
      </c>
      <c r="AB26" s="35" t="str">
        <f t="shared" si="4"/>
        <v>OKAY</v>
      </c>
      <c r="AC26" s="35">
        <f t="shared" si="5"/>
        <v>1</v>
      </c>
      <c r="AD26" s="35">
        <f t="shared" si="6"/>
        <v>1</v>
      </c>
      <c r="AE26" s="35" t="str">
        <f t="shared" si="7"/>
        <v>CHECK</v>
      </c>
      <c r="AF26" s="35" t="str">
        <f t="shared" si="8"/>
        <v>SRSA</v>
      </c>
      <c r="AG26" s="35">
        <f t="shared" si="9"/>
        <v>0</v>
      </c>
      <c r="AH26" s="35">
        <f t="shared" si="10"/>
        <v>0</v>
      </c>
      <c r="AI26">
        <f t="shared" si="11"/>
        <v>0</v>
      </c>
      <c r="AJ26">
        <f t="shared" si="12"/>
        <v>0</v>
      </c>
      <c r="AK26">
        <f t="shared" si="13"/>
        <v>0</v>
      </c>
    </row>
    <row r="27" spans="1:37" ht="12.75">
      <c r="A27" s="24">
        <v>2905730</v>
      </c>
      <c r="B27" s="36">
        <v>78009</v>
      </c>
      <c r="C27" s="36" t="s">
        <v>92</v>
      </c>
      <c r="D27" s="37" t="s">
        <v>93</v>
      </c>
      <c r="E27" s="37" t="s">
        <v>94</v>
      </c>
      <c r="F27" s="37">
        <v>63840</v>
      </c>
      <c r="G27" s="38">
        <v>297</v>
      </c>
      <c r="H27" s="37">
        <v>5737576648</v>
      </c>
      <c r="I27" s="39">
        <v>7</v>
      </c>
      <c r="J27" s="39" t="s">
        <v>31</v>
      </c>
      <c r="K27" s="29" t="s">
        <v>32</v>
      </c>
      <c r="L27" s="30">
        <v>256.88</v>
      </c>
      <c r="M27" s="29" t="s">
        <v>32</v>
      </c>
      <c r="N27" s="40" t="s">
        <v>31</v>
      </c>
      <c r="O27" s="40" t="s">
        <v>31</v>
      </c>
      <c r="P27" s="41">
        <v>23.47560975609756</v>
      </c>
      <c r="Q27" s="39" t="str">
        <f t="shared" si="0"/>
        <v>YES</v>
      </c>
      <c r="R27" s="39" t="s">
        <v>31</v>
      </c>
      <c r="S27" s="31" t="s">
        <v>33</v>
      </c>
      <c r="T27" s="33">
        <v>3196</v>
      </c>
      <c r="U27" s="33">
        <v>3891</v>
      </c>
      <c r="V27" s="33">
        <v>2272</v>
      </c>
      <c r="W27" s="33">
        <v>11270</v>
      </c>
      <c r="X27" s="34">
        <f t="shared" si="14"/>
        <v>20629</v>
      </c>
      <c r="Y27" s="35">
        <f t="shared" si="1"/>
        <v>1</v>
      </c>
      <c r="Z27" s="35">
        <f t="shared" si="2"/>
        <v>1</v>
      </c>
      <c r="AA27" s="35" t="str">
        <f t="shared" si="3"/>
        <v>ELIGIBLE</v>
      </c>
      <c r="AB27" s="35" t="str">
        <f t="shared" si="4"/>
        <v>OKAY</v>
      </c>
      <c r="AC27" s="35">
        <f t="shared" si="5"/>
        <v>1</v>
      </c>
      <c r="AD27" s="35">
        <f t="shared" si="6"/>
        <v>1</v>
      </c>
      <c r="AE27" s="35" t="str">
        <f t="shared" si="7"/>
        <v>CHECK</v>
      </c>
      <c r="AF27" s="35" t="str">
        <f t="shared" si="8"/>
        <v>SRSA</v>
      </c>
      <c r="AG27" s="35">
        <f t="shared" si="9"/>
        <v>0</v>
      </c>
      <c r="AH27" s="35">
        <f t="shared" si="10"/>
        <v>0</v>
      </c>
      <c r="AI27">
        <f t="shared" si="11"/>
        <v>0</v>
      </c>
      <c r="AJ27">
        <f t="shared" si="12"/>
        <v>0</v>
      </c>
      <c r="AK27">
        <f t="shared" si="13"/>
        <v>0</v>
      </c>
    </row>
    <row r="28" spans="1:37" ht="12.75">
      <c r="A28" s="24">
        <v>2905790</v>
      </c>
      <c r="B28" s="36">
        <v>1092</v>
      </c>
      <c r="C28" s="36" t="s">
        <v>95</v>
      </c>
      <c r="D28" s="37" t="s">
        <v>96</v>
      </c>
      <c r="E28" s="37" t="s">
        <v>97</v>
      </c>
      <c r="F28" s="37">
        <v>63533</v>
      </c>
      <c r="G28" s="38">
        <v>235</v>
      </c>
      <c r="H28" s="37">
        <v>6603235272</v>
      </c>
      <c r="I28" s="39">
        <v>7</v>
      </c>
      <c r="J28" s="39" t="s">
        <v>31</v>
      </c>
      <c r="K28" s="29" t="s">
        <v>32</v>
      </c>
      <c r="L28" s="30">
        <v>264.61</v>
      </c>
      <c r="M28" s="29" t="s">
        <v>32</v>
      </c>
      <c r="N28" s="40" t="s">
        <v>31</v>
      </c>
      <c r="O28" s="40" t="s">
        <v>31</v>
      </c>
      <c r="P28" s="41">
        <v>20.3125</v>
      </c>
      <c r="Q28" s="39" t="str">
        <f t="shared" si="0"/>
        <v>YES</v>
      </c>
      <c r="R28" s="39" t="s">
        <v>31</v>
      </c>
      <c r="S28" s="31" t="s">
        <v>33</v>
      </c>
      <c r="T28" s="33">
        <v>2286</v>
      </c>
      <c r="U28" s="33">
        <v>1073</v>
      </c>
      <c r="V28" s="33">
        <v>2255</v>
      </c>
      <c r="W28" s="33">
        <v>8855</v>
      </c>
      <c r="X28" s="34">
        <f t="shared" si="14"/>
        <v>14469</v>
      </c>
      <c r="Y28" s="35">
        <f t="shared" si="1"/>
        <v>1</v>
      </c>
      <c r="Z28" s="35">
        <f t="shared" si="2"/>
        <v>1</v>
      </c>
      <c r="AA28" s="35" t="str">
        <f t="shared" si="3"/>
        <v>ELIGIBLE</v>
      </c>
      <c r="AB28" s="35" t="str">
        <f t="shared" si="4"/>
        <v>OKAY</v>
      </c>
      <c r="AC28" s="35">
        <f t="shared" si="5"/>
        <v>1</v>
      </c>
      <c r="AD28" s="35">
        <f t="shared" si="6"/>
        <v>1</v>
      </c>
      <c r="AE28" s="35" t="str">
        <f t="shared" si="7"/>
        <v>CHECK</v>
      </c>
      <c r="AF28" s="35" t="str">
        <f t="shared" si="8"/>
        <v>SRSA</v>
      </c>
      <c r="AG28" s="35">
        <f t="shared" si="9"/>
        <v>0</v>
      </c>
      <c r="AH28" s="35">
        <f t="shared" si="10"/>
        <v>0</v>
      </c>
      <c r="AI28">
        <f t="shared" si="11"/>
        <v>0</v>
      </c>
      <c r="AJ28">
        <f t="shared" si="12"/>
        <v>0</v>
      </c>
      <c r="AK28">
        <f t="shared" si="13"/>
        <v>0</v>
      </c>
    </row>
    <row r="29" spans="1:37" ht="12.75">
      <c r="A29" s="24">
        <v>2905820</v>
      </c>
      <c r="B29" s="36">
        <v>13061</v>
      </c>
      <c r="C29" s="36" t="s">
        <v>98</v>
      </c>
      <c r="D29" s="37" t="s">
        <v>99</v>
      </c>
      <c r="E29" s="37" t="s">
        <v>100</v>
      </c>
      <c r="F29" s="37">
        <v>64624</v>
      </c>
      <c r="G29" s="38">
        <v>9750</v>
      </c>
      <c r="H29" s="37">
        <v>6606452284</v>
      </c>
      <c r="I29" s="39">
        <v>7</v>
      </c>
      <c r="J29" s="39" t="s">
        <v>31</v>
      </c>
      <c r="K29" s="29" t="s">
        <v>32</v>
      </c>
      <c r="L29" s="30">
        <v>358.61</v>
      </c>
      <c r="M29" s="29" t="s">
        <v>32</v>
      </c>
      <c r="N29" s="40" t="s">
        <v>31</v>
      </c>
      <c r="O29" s="40" t="s">
        <v>31</v>
      </c>
      <c r="P29" s="41">
        <v>11.436170212765957</v>
      </c>
      <c r="Q29" s="39" t="str">
        <f t="shared" si="0"/>
        <v>NO</v>
      </c>
      <c r="R29" s="39" t="s">
        <v>31</v>
      </c>
      <c r="S29" s="31" t="s">
        <v>33</v>
      </c>
      <c r="T29" s="33">
        <v>2628</v>
      </c>
      <c r="U29" s="33">
        <v>1600</v>
      </c>
      <c r="V29" s="33">
        <v>2244</v>
      </c>
      <c r="W29" s="33">
        <v>7709</v>
      </c>
      <c r="X29" s="34">
        <f t="shared" si="14"/>
        <v>14181</v>
      </c>
      <c r="Y29" s="35">
        <f t="shared" si="1"/>
        <v>1</v>
      </c>
      <c r="Z29" s="35">
        <f t="shared" si="2"/>
        <v>1</v>
      </c>
      <c r="AA29" s="35" t="str">
        <f t="shared" si="3"/>
        <v>ELIGIBLE</v>
      </c>
      <c r="AB29" s="35" t="str">
        <f t="shared" si="4"/>
        <v>OKAY</v>
      </c>
      <c r="AC29" s="35">
        <f t="shared" si="5"/>
        <v>0</v>
      </c>
      <c r="AD29" s="35">
        <f t="shared" si="6"/>
        <v>1</v>
      </c>
      <c r="AE29" s="35">
        <f t="shared" si="7"/>
        <v>0</v>
      </c>
      <c r="AF29" s="35">
        <f t="shared" si="8"/>
        <v>0</v>
      </c>
      <c r="AG29" s="35">
        <f t="shared" si="9"/>
        <v>0</v>
      </c>
      <c r="AH29" s="35">
        <f t="shared" si="10"/>
        <v>0</v>
      </c>
      <c r="AI29">
        <f t="shared" si="11"/>
        <v>0</v>
      </c>
      <c r="AJ29">
        <f t="shared" si="12"/>
        <v>0</v>
      </c>
      <c r="AK29">
        <f t="shared" si="13"/>
        <v>0</v>
      </c>
    </row>
    <row r="30" spans="1:37" ht="12.75">
      <c r="A30" s="24">
        <v>2905850</v>
      </c>
      <c r="B30" s="36">
        <v>13054</v>
      </c>
      <c r="C30" s="36" t="s">
        <v>101</v>
      </c>
      <c r="D30" s="37" t="s">
        <v>102</v>
      </c>
      <c r="E30" s="37" t="s">
        <v>103</v>
      </c>
      <c r="F30" s="37">
        <v>64625</v>
      </c>
      <c r="G30" s="38">
        <v>255</v>
      </c>
      <c r="H30" s="37">
        <v>6606445715</v>
      </c>
      <c r="I30" s="39">
        <v>7</v>
      </c>
      <c r="J30" s="39" t="s">
        <v>31</v>
      </c>
      <c r="K30" s="29" t="s">
        <v>32</v>
      </c>
      <c r="L30" s="30">
        <v>105.83</v>
      </c>
      <c r="M30" s="29" t="s">
        <v>32</v>
      </c>
      <c r="N30" s="40" t="s">
        <v>31</v>
      </c>
      <c r="O30" s="40" t="s">
        <v>31</v>
      </c>
      <c r="P30" s="41">
        <v>20.454545454545457</v>
      </c>
      <c r="Q30" s="39" t="str">
        <f t="shared" si="0"/>
        <v>YES</v>
      </c>
      <c r="R30" s="39" t="s">
        <v>31</v>
      </c>
      <c r="S30" s="31" t="s">
        <v>33</v>
      </c>
      <c r="T30" s="33">
        <v>1398</v>
      </c>
      <c r="U30" s="33">
        <v>1565</v>
      </c>
      <c r="V30" s="33">
        <v>1220</v>
      </c>
      <c r="W30" s="33">
        <v>4030</v>
      </c>
      <c r="X30" s="34">
        <f t="shared" si="14"/>
        <v>8213</v>
      </c>
      <c r="Y30" s="35">
        <f t="shared" si="1"/>
        <v>1</v>
      </c>
      <c r="Z30" s="35">
        <f t="shared" si="2"/>
        <v>1</v>
      </c>
      <c r="AA30" s="35" t="str">
        <f t="shared" si="3"/>
        <v>ELIGIBLE</v>
      </c>
      <c r="AB30" s="35" t="str">
        <f t="shared" si="4"/>
        <v>OKAY</v>
      </c>
      <c r="AC30" s="35">
        <f t="shared" si="5"/>
        <v>1</v>
      </c>
      <c r="AD30" s="35">
        <f t="shared" si="6"/>
        <v>1</v>
      </c>
      <c r="AE30" s="35" t="str">
        <f t="shared" si="7"/>
        <v>CHECK</v>
      </c>
      <c r="AF30" s="35" t="str">
        <f t="shared" si="8"/>
        <v>SRSA</v>
      </c>
      <c r="AG30" s="35">
        <f t="shared" si="9"/>
        <v>0</v>
      </c>
      <c r="AH30" s="35">
        <f t="shared" si="10"/>
        <v>0</v>
      </c>
      <c r="AI30">
        <f t="shared" si="11"/>
        <v>0</v>
      </c>
      <c r="AJ30">
        <f t="shared" si="12"/>
        <v>0</v>
      </c>
      <c r="AK30">
        <f t="shared" si="13"/>
        <v>0</v>
      </c>
    </row>
    <row r="31" spans="1:37" ht="12.75">
      <c r="A31" s="24">
        <v>2905910</v>
      </c>
      <c r="B31" s="36">
        <v>108143</v>
      </c>
      <c r="C31" s="36" t="s">
        <v>104</v>
      </c>
      <c r="D31" s="37" t="s">
        <v>105</v>
      </c>
      <c r="E31" s="37" t="s">
        <v>106</v>
      </c>
      <c r="F31" s="37">
        <v>64728</v>
      </c>
      <c r="G31" s="38">
        <v>8</v>
      </c>
      <c r="H31" s="37">
        <v>4179223211</v>
      </c>
      <c r="I31" s="39">
        <v>7</v>
      </c>
      <c r="J31" s="39" t="s">
        <v>31</v>
      </c>
      <c r="K31" s="29" t="s">
        <v>32</v>
      </c>
      <c r="L31" s="30">
        <v>244.73</v>
      </c>
      <c r="M31" s="29" t="s">
        <v>32</v>
      </c>
      <c r="N31" s="40" t="s">
        <v>31</v>
      </c>
      <c r="O31" s="40" t="s">
        <v>31</v>
      </c>
      <c r="P31" s="41">
        <v>30.25830258302583</v>
      </c>
      <c r="Q31" s="39" t="str">
        <f t="shared" si="0"/>
        <v>YES</v>
      </c>
      <c r="R31" s="39" t="s">
        <v>31</v>
      </c>
      <c r="S31" s="31" t="s">
        <v>33</v>
      </c>
      <c r="T31" s="33">
        <v>1852</v>
      </c>
      <c r="U31" s="33">
        <v>3604</v>
      </c>
      <c r="V31" s="33">
        <v>2809</v>
      </c>
      <c r="W31" s="33">
        <v>11807</v>
      </c>
      <c r="X31" s="34">
        <f t="shared" si="14"/>
        <v>20072</v>
      </c>
      <c r="Y31" s="35">
        <f t="shared" si="1"/>
        <v>1</v>
      </c>
      <c r="Z31" s="35">
        <f t="shared" si="2"/>
        <v>1</v>
      </c>
      <c r="AA31" s="35" t="str">
        <f t="shared" si="3"/>
        <v>ELIGIBLE</v>
      </c>
      <c r="AB31" s="35" t="str">
        <f t="shared" si="4"/>
        <v>OKAY</v>
      </c>
      <c r="AC31" s="35">
        <f t="shared" si="5"/>
        <v>1</v>
      </c>
      <c r="AD31" s="35">
        <f t="shared" si="6"/>
        <v>1</v>
      </c>
      <c r="AE31" s="35" t="str">
        <f t="shared" si="7"/>
        <v>CHECK</v>
      </c>
      <c r="AF31" s="35" t="str">
        <f t="shared" si="8"/>
        <v>SRSA</v>
      </c>
      <c r="AG31" s="35">
        <f t="shared" si="9"/>
        <v>0</v>
      </c>
      <c r="AH31" s="35">
        <f t="shared" si="10"/>
        <v>0</v>
      </c>
      <c r="AI31">
        <f t="shared" si="11"/>
        <v>0</v>
      </c>
      <c r="AJ31">
        <f t="shared" si="12"/>
        <v>0</v>
      </c>
      <c r="AK31">
        <f t="shared" si="13"/>
        <v>0</v>
      </c>
    </row>
    <row r="32" spans="1:37" ht="12.75">
      <c r="A32" s="24">
        <v>2906000</v>
      </c>
      <c r="B32" s="36">
        <v>58106</v>
      </c>
      <c r="C32" s="36" t="s">
        <v>107</v>
      </c>
      <c r="D32" s="37" t="s">
        <v>108</v>
      </c>
      <c r="E32" s="37" t="s">
        <v>109</v>
      </c>
      <c r="F32" s="37">
        <v>64674</v>
      </c>
      <c r="G32" s="38">
        <v>130</v>
      </c>
      <c r="H32" s="37">
        <v>6602445035</v>
      </c>
      <c r="I32" s="39">
        <v>7</v>
      </c>
      <c r="J32" s="39" t="s">
        <v>31</v>
      </c>
      <c r="K32" s="29" t="s">
        <v>32</v>
      </c>
      <c r="L32" s="30">
        <v>282.28</v>
      </c>
      <c r="M32" s="29" t="s">
        <v>32</v>
      </c>
      <c r="N32" s="40" t="s">
        <v>31</v>
      </c>
      <c r="O32" s="40" t="s">
        <v>31</v>
      </c>
      <c r="P32" s="41">
        <v>21.601941747572813</v>
      </c>
      <c r="Q32" s="39" t="str">
        <f t="shared" si="0"/>
        <v>YES</v>
      </c>
      <c r="R32" s="39" t="s">
        <v>31</v>
      </c>
      <c r="S32" s="31" t="s">
        <v>33</v>
      </c>
      <c r="T32" s="33">
        <v>2219</v>
      </c>
      <c r="U32" s="33">
        <v>1297</v>
      </c>
      <c r="V32" s="33">
        <v>2440</v>
      </c>
      <c r="W32" s="33">
        <v>12952</v>
      </c>
      <c r="X32" s="34">
        <f t="shared" si="14"/>
        <v>18908</v>
      </c>
      <c r="Y32" s="35">
        <f t="shared" si="1"/>
        <v>1</v>
      </c>
      <c r="Z32" s="35">
        <f t="shared" si="2"/>
        <v>1</v>
      </c>
      <c r="AA32" s="35" t="str">
        <f t="shared" si="3"/>
        <v>ELIGIBLE</v>
      </c>
      <c r="AB32" s="35" t="str">
        <f t="shared" si="4"/>
        <v>OKAY</v>
      </c>
      <c r="AC32" s="35">
        <f t="shared" si="5"/>
        <v>1</v>
      </c>
      <c r="AD32" s="35">
        <f t="shared" si="6"/>
        <v>1</v>
      </c>
      <c r="AE32" s="35" t="str">
        <f t="shared" si="7"/>
        <v>CHECK</v>
      </c>
      <c r="AF32" s="35" t="str">
        <f t="shared" si="8"/>
        <v>SRSA</v>
      </c>
      <c r="AG32" s="35">
        <f t="shared" si="9"/>
        <v>0</v>
      </c>
      <c r="AH32" s="35">
        <f t="shared" si="10"/>
        <v>0</v>
      </c>
      <c r="AI32">
        <f t="shared" si="11"/>
        <v>0</v>
      </c>
      <c r="AJ32">
        <f t="shared" si="12"/>
        <v>0</v>
      </c>
      <c r="AK32">
        <f t="shared" si="13"/>
        <v>0</v>
      </c>
    </row>
    <row r="33" spans="1:37" ht="12.75">
      <c r="A33" s="24">
        <v>2906030</v>
      </c>
      <c r="B33" s="36">
        <v>21149</v>
      </c>
      <c r="C33" s="36" t="s">
        <v>110</v>
      </c>
      <c r="D33" s="37" t="s">
        <v>111</v>
      </c>
      <c r="E33" s="37" t="s">
        <v>112</v>
      </c>
      <c r="F33" s="37">
        <v>65236</v>
      </c>
      <c r="G33" s="38">
        <v>1445</v>
      </c>
      <c r="H33" s="37">
        <v>6605483550</v>
      </c>
      <c r="I33" s="39">
        <v>7</v>
      </c>
      <c r="J33" s="39" t="s">
        <v>31</v>
      </c>
      <c r="K33" s="29" t="s">
        <v>32</v>
      </c>
      <c r="L33" s="30">
        <v>260.17</v>
      </c>
      <c r="M33" s="29" t="s">
        <v>32</v>
      </c>
      <c r="N33" s="40" t="s">
        <v>31</v>
      </c>
      <c r="O33" s="40" t="s">
        <v>31</v>
      </c>
      <c r="P33" s="41">
        <v>16.158536585365855</v>
      </c>
      <c r="Q33" s="39" t="str">
        <f t="shared" si="0"/>
        <v>NO</v>
      </c>
      <c r="R33" s="39" t="s">
        <v>31</v>
      </c>
      <c r="S33" s="31" t="s">
        <v>33</v>
      </c>
      <c r="T33" s="33">
        <v>2075</v>
      </c>
      <c r="U33" s="33">
        <v>1085</v>
      </c>
      <c r="V33" s="33">
        <v>2283</v>
      </c>
      <c r="W33" s="33">
        <v>8244</v>
      </c>
      <c r="X33" s="34">
        <f t="shared" si="14"/>
        <v>13687</v>
      </c>
      <c r="Y33" s="35">
        <f t="shared" si="1"/>
        <v>1</v>
      </c>
      <c r="Z33" s="35">
        <f t="shared" si="2"/>
        <v>1</v>
      </c>
      <c r="AA33" s="35" t="str">
        <f t="shared" si="3"/>
        <v>ELIGIBLE</v>
      </c>
      <c r="AB33" s="35" t="str">
        <f t="shared" si="4"/>
        <v>OKAY</v>
      </c>
      <c r="AC33" s="35">
        <f t="shared" si="5"/>
        <v>0</v>
      </c>
      <c r="AD33" s="35">
        <f t="shared" si="6"/>
        <v>1</v>
      </c>
      <c r="AE33" s="35">
        <f t="shared" si="7"/>
        <v>0</v>
      </c>
      <c r="AF33" s="35">
        <f t="shared" si="8"/>
        <v>0</v>
      </c>
      <c r="AG33" s="35">
        <f t="shared" si="9"/>
        <v>0</v>
      </c>
      <c r="AH33" s="35">
        <f t="shared" si="10"/>
        <v>0</v>
      </c>
      <c r="AI33">
        <f t="shared" si="11"/>
        <v>0</v>
      </c>
      <c r="AJ33">
        <f t="shared" si="12"/>
        <v>0</v>
      </c>
      <c r="AK33">
        <f t="shared" si="13"/>
        <v>0</v>
      </c>
    </row>
    <row r="34" spans="1:37" ht="12.75">
      <c r="A34" s="24">
        <v>2906090</v>
      </c>
      <c r="B34" s="36">
        <v>58107</v>
      </c>
      <c r="C34" s="36" t="s">
        <v>113</v>
      </c>
      <c r="D34" s="37" t="s">
        <v>114</v>
      </c>
      <c r="E34" s="37" t="s">
        <v>115</v>
      </c>
      <c r="F34" s="37">
        <v>64631</v>
      </c>
      <c r="G34" s="38">
        <v>9230</v>
      </c>
      <c r="H34" s="37">
        <v>6606953225</v>
      </c>
      <c r="I34" s="39">
        <v>7</v>
      </c>
      <c r="J34" s="39" t="s">
        <v>31</v>
      </c>
      <c r="K34" s="29" t="s">
        <v>32</v>
      </c>
      <c r="L34" s="30">
        <v>163.63</v>
      </c>
      <c r="M34" s="29" t="s">
        <v>32</v>
      </c>
      <c r="N34" s="40" t="s">
        <v>31</v>
      </c>
      <c r="O34" s="40" t="s">
        <v>31</v>
      </c>
      <c r="P34" s="41">
        <v>23.41269841269841</v>
      </c>
      <c r="Q34" s="39" t="str">
        <f t="shared" si="0"/>
        <v>YES</v>
      </c>
      <c r="R34" s="39" t="s">
        <v>31</v>
      </c>
      <c r="S34" s="31" t="s">
        <v>33</v>
      </c>
      <c r="T34" s="33">
        <v>1537</v>
      </c>
      <c r="U34" s="33">
        <v>718</v>
      </c>
      <c r="V34" s="33">
        <v>2014</v>
      </c>
      <c r="W34" s="33">
        <v>8624</v>
      </c>
      <c r="X34" s="34">
        <f t="shared" si="14"/>
        <v>12893</v>
      </c>
      <c r="Y34" s="35">
        <f t="shared" si="1"/>
        <v>1</v>
      </c>
      <c r="Z34" s="35">
        <f t="shared" si="2"/>
        <v>1</v>
      </c>
      <c r="AA34" s="35" t="str">
        <f t="shared" si="3"/>
        <v>ELIGIBLE</v>
      </c>
      <c r="AB34" s="35" t="str">
        <f t="shared" si="4"/>
        <v>OKAY</v>
      </c>
      <c r="AC34" s="35">
        <f t="shared" si="5"/>
        <v>1</v>
      </c>
      <c r="AD34" s="35">
        <f t="shared" si="6"/>
        <v>1</v>
      </c>
      <c r="AE34" s="35" t="str">
        <f t="shared" si="7"/>
        <v>CHECK</v>
      </c>
      <c r="AF34" s="35" t="str">
        <f t="shared" si="8"/>
        <v>SRSA</v>
      </c>
      <c r="AG34" s="35">
        <f t="shared" si="9"/>
        <v>0</v>
      </c>
      <c r="AH34" s="35">
        <f t="shared" si="10"/>
        <v>0</v>
      </c>
      <c r="AI34">
        <f t="shared" si="11"/>
        <v>0</v>
      </c>
      <c r="AJ34">
        <f t="shared" si="12"/>
        <v>0</v>
      </c>
      <c r="AK34">
        <f t="shared" si="13"/>
        <v>0</v>
      </c>
    </row>
    <row r="35" spans="1:37" ht="12.75">
      <c r="A35" s="24">
        <v>2906150</v>
      </c>
      <c r="B35" s="36">
        <v>27056</v>
      </c>
      <c r="C35" s="36" t="s">
        <v>116</v>
      </c>
      <c r="D35" s="37" t="s">
        <v>117</v>
      </c>
      <c r="E35" s="37" t="s">
        <v>118</v>
      </c>
      <c r="F35" s="37">
        <v>65237</v>
      </c>
      <c r="G35" s="38">
        <v>110</v>
      </c>
      <c r="H35" s="37">
        <v>6604275347</v>
      </c>
      <c r="I35" s="39">
        <v>7</v>
      </c>
      <c r="J35" s="39" t="s">
        <v>31</v>
      </c>
      <c r="K35" s="29" t="s">
        <v>32</v>
      </c>
      <c r="L35" s="30">
        <v>178.57</v>
      </c>
      <c r="M35" s="29" t="s">
        <v>32</v>
      </c>
      <c r="N35" s="40" t="s">
        <v>31</v>
      </c>
      <c r="O35" s="40" t="s">
        <v>31</v>
      </c>
      <c r="P35" s="41">
        <v>20.94240837696335</v>
      </c>
      <c r="Q35" s="39" t="str">
        <f t="shared" si="0"/>
        <v>YES</v>
      </c>
      <c r="R35" s="39" t="s">
        <v>31</v>
      </c>
      <c r="S35" s="31" t="s">
        <v>33</v>
      </c>
      <c r="T35" s="33">
        <v>1307</v>
      </c>
      <c r="U35" s="33">
        <v>710</v>
      </c>
      <c r="V35" s="33">
        <v>1992</v>
      </c>
      <c r="W35" s="33">
        <v>6065</v>
      </c>
      <c r="X35" s="34">
        <f t="shared" si="14"/>
        <v>10074</v>
      </c>
      <c r="Y35" s="35">
        <f t="shared" si="1"/>
        <v>1</v>
      </c>
      <c r="Z35" s="35">
        <f t="shared" si="2"/>
        <v>1</v>
      </c>
      <c r="AA35" s="35" t="str">
        <f t="shared" si="3"/>
        <v>ELIGIBLE</v>
      </c>
      <c r="AB35" s="35" t="str">
        <f t="shared" si="4"/>
        <v>OKAY</v>
      </c>
      <c r="AC35" s="35">
        <f t="shared" si="5"/>
        <v>1</v>
      </c>
      <c r="AD35" s="35">
        <f t="shared" si="6"/>
        <v>1</v>
      </c>
      <c r="AE35" s="35" t="str">
        <f t="shared" si="7"/>
        <v>CHECK</v>
      </c>
      <c r="AF35" s="35" t="str">
        <f t="shared" si="8"/>
        <v>SRSA</v>
      </c>
      <c r="AG35" s="35">
        <f t="shared" si="9"/>
        <v>0</v>
      </c>
      <c r="AH35" s="35">
        <f t="shared" si="10"/>
        <v>0</v>
      </c>
      <c r="AI35">
        <f t="shared" si="11"/>
        <v>0</v>
      </c>
      <c r="AJ35">
        <f t="shared" si="12"/>
        <v>0</v>
      </c>
      <c r="AK35">
        <f t="shared" si="13"/>
        <v>0</v>
      </c>
    </row>
    <row r="36" spans="1:37" ht="12.75">
      <c r="A36" s="24">
        <v>2906170</v>
      </c>
      <c r="B36" s="36">
        <v>90077</v>
      </c>
      <c r="C36" s="36" t="s">
        <v>119</v>
      </c>
      <c r="D36" s="37" t="s">
        <v>120</v>
      </c>
      <c r="E36" s="37" t="s">
        <v>121</v>
      </c>
      <c r="F36" s="37">
        <v>63629</v>
      </c>
      <c r="G36" s="38">
        <v>365</v>
      </c>
      <c r="H36" s="37">
        <v>5736892507</v>
      </c>
      <c r="I36" s="39">
        <v>7</v>
      </c>
      <c r="J36" s="39" t="s">
        <v>31</v>
      </c>
      <c r="K36" s="29" t="s">
        <v>32</v>
      </c>
      <c r="L36" s="30">
        <v>279.87</v>
      </c>
      <c r="M36" s="29" t="s">
        <v>32</v>
      </c>
      <c r="N36" s="40" t="s">
        <v>31</v>
      </c>
      <c r="O36" s="40" t="s">
        <v>31</v>
      </c>
      <c r="P36" s="41">
        <v>38.65030674846626</v>
      </c>
      <c r="Q36" s="39" t="str">
        <f t="shared" si="0"/>
        <v>YES</v>
      </c>
      <c r="R36" s="39" t="s">
        <v>31</v>
      </c>
      <c r="S36" s="31" t="s">
        <v>33</v>
      </c>
      <c r="T36" s="33">
        <v>2898</v>
      </c>
      <c r="U36" s="33">
        <v>1217</v>
      </c>
      <c r="V36" s="33">
        <v>3413</v>
      </c>
      <c r="W36" s="33">
        <v>18043</v>
      </c>
      <c r="X36" s="34">
        <f t="shared" si="14"/>
        <v>25571</v>
      </c>
      <c r="Y36" s="35">
        <f t="shared" si="1"/>
        <v>1</v>
      </c>
      <c r="Z36" s="35">
        <f t="shared" si="2"/>
        <v>1</v>
      </c>
      <c r="AA36" s="35" t="str">
        <f t="shared" si="3"/>
        <v>ELIGIBLE</v>
      </c>
      <c r="AB36" s="35" t="str">
        <f t="shared" si="4"/>
        <v>OKAY</v>
      </c>
      <c r="AC36" s="35">
        <f t="shared" si="5"/>
        <v>1</v>
      </c>
      <c r="AD36" s="35">
        <f t="shared" si="6"/>
        <v>1</v>
      </c>
      <c r="AE36" s="35" t="str">
        <f t="shared" si="7"/>
        <v>CHECK</v>
      </c>
      <c r="AF36" s="35" t="str">
        <f t="shared" si="8"/>
        <v>SRSA</v>
      </c>
      <c r="AG36" s="35">
        <f t="shared" si="9"/>
        <v>0</v>
      </c>
      <c r="AH36" s="35">
        <f t="shared" si="10"/>
        <v>0</v>
      </c>
      <c r="AI36">
        <f t="shared" si="11"/>
        <v>0</v>
      </c>
      <c r="AJ36">
        <f t="shared" si="12"/>
        <v>0</v>
      </c>
      <c r="AK36">
        <f t="shared" si="13"/>
        <v>0</v>
      </c>
    </row>
    <row r="37" spans="1:37" ht="12.75">
      <c r="A37" s="24">
        <v>2906450</v>
      </c>
      <c r="B37" s="36">
        <v>41001</v>
      </c>
      <c r="C37" s="36" t="s">
        <v>122</v>
      </c>
      <c r="D37" s="37" t="s">
        <v>123</v>
      </c>
      <c r="E37" s="37" t="s">
        <v>124</v>
      </c>
      <c r="F37" s="37">
        <v>64632</v>
      </c>
      <c r="G37" s="38">
        <v>108</v>
      </c>
      <c r="H37" s="37">
        <v>6608935213</v>
      </c>
      <c r="I37" s="39">
        <v>7</v>
      </c>
      <c r="J37" s="39" t="s">
        <v>31</v>
      </c>
      <c r="K37" s="29" t="s">
        <v>32</v>
      </c>
      <c r="L37" s="30">
        <v>101.04</v>
      </c>
      <c r="M37" s="29" t="s">
        <v>32</v>
      </c>
      <c r="N37" s="40" t="s">
        <v>31</v>
      </c>
      <c r="O37" s="40" t="s">
        <v>31</v>
      </c>
      <c r="P37" s="41">
        <v>22.448979591836736</v>
      </c>
      <c r="Q37" s="39" t="str">
        <f t="shared" si="0"/>
        <v>YES</v>
      </c>
      <c r="R37" s="39" t="s">
        <v>31</v>
      </c>
      <c r="S37" s="31" t="s">
        <v>33</v>
      </c>
      <c r="T37" s="33">
        <v>828</v>
      </c>
      <c r="U37" s="33">
        <v>439</v>
      </c>
      <c r="V37" s="33">
        <v>1231</v>
      </c>
      <c r="W37" s="33">
        <v>3403</v>
      </c>
      <c r="X37" s="34">
        <f t="shared" si="14"/>
        <v>5901</v>
      </c>
      <c r="Y37" s="35">
        <f t="shared" si="1"/>
        <v>1</v>
      </c>
      <c r="Z37" s="35">
        <f t="shared" si="2"/>
        <v>1</v>
      </c>
      <c r="AA37" s="35" t="str">
        <f t="shared" si="3"/>
        <v>ELIGIBLE</v>
      </c>
      <c r="AB37" s="35" t="str">
        <f t="shared" si="4"/>
        <v>OKAY</v>
      </c>
      <c r="AC37" s="35">
        <f t="shared" si="5"/>
        <v>1</v>
      </c>
      <c r="AD37" s="35">
        <f t="shared" si="6"/>
        <v>1</v>
      </c>
      <c r="AE37" s="35" t="str">
        <f t="shared" si="7"/>
        <v>CHECK</v>
      </c>
      <c r="AF37" s="35" t="str">
        <f t="shared" si="8"/>
        <v>SRSA</v>
      </c>
      <c r="AG37" s="35">
        <f t="shared" si="9"/>
        <v>0</v>
      </c>
      <c r="AH37" s="35">
        <f t="shared" si="10"/>
        <v>0</v>
      </c>
      <c r="AI37">
        <f t="shared" si="11"/>
        <v>0</v>
      </c>
      <c r="AJ37">
        <f t="shared" si="12"/>
        <v>0</v>
      </c>
      <c r="AK37">
        <f t="shared" si="13"/>
        <v>0</v>
      </c>
    </row>
    <row r="38" spans="1:37" ht="12.75">
      <c r="A38" s="24">
        <v>2906480</v>
      </c>
      <c r="B38" s="36">
        <v>42117</v>
      </c>
      <c r="C38" s="36" t="s">
        <v>125</v>
      </c>
      <c r="D38" s="37" t="s">
        <v>56</v>
      </c>
      <c r="E38" s="37" t="s">
        <v>126</v>
      </c>
      <c r="F38" s="37">
        <v>65323</v>
      </c>
      <c r="G38" s="38">
        <v>7</v>
      </c>
      <c r="H38" s="37">
        <v>6606943422</v>
      </c>
      <c r="I38" s="39">
        <v>7</v>
      </c>
      <c r="J38" s="39" t="s">
        <v>31</v>
      </c>
      <c r="K38" s="29" t="s">
        <v>32</v>
      </c>
      <c r="L38" s="30">
        <v>199.59</v>
      </c>
      <c r="M38" s="29" t="s">
        <v>32</v>
      </c>
      <c r="N38" s="40" t="s">
        <v>31</v>
      </c>
      <c r="O38" s="40" t="s">
        <v>31</v>
      </c>
      <c r="P38" s="41">
        <v>22.52747252747253</v>
      </c>
      <c r="Q38" s="39" t="str">
        <f t="shared" si="0"/>
        <v>YES</v>
      </c>
      <c r="R38" s="39" t="s">
        <v>31</v>
      </c>
      <c r="S38" s="31" t="s">
        <v>33</v>
      </c>
      <c r="T38" s="33">
        <v>1892</v>
      </c>
      <c r="U38" s="33">
        <v>866</v>
      </c>
      <c r="V38" s="33">
        <v>2429</v>
      </c>
      <c r="W38" s="33">
        <v>6702</v>
      </c>
      <c r="X38" s="34">
        <f t="shared" si="14"/>
        <v>11889</v>
      </c>
      <c r="Y38" s="35">
        <f t="shared" si="1"/>
        <v>1</v>
      </c>
      <c r="Z38" s="35">
        <f t="shared" si="2"/>
        <v>1</v>
      </c>
      <c r="AA38" s="35" t="str">
        <f t="shared" si="3"/>
        <v>ELIGIBLE</v>
      </c>
      <c r="AB38" s="35" t="str">
        <f t="shared" si="4"/>
        <v>OKAY</v>
      </c>
      <c r="AC38" s="35">
        <f t="shared" si="5"/>
        <v>1</v>
      </c>
      <c r="AD38" s="35">
        <f t="shared" si="6"/>
        <v>1</v>
      </c>
      <c r="AE38" s="35" t="str">
        <f t="shared" si="7"/>
        <v>CHECK</v>
      </c>
      <c r="AF38" s="35" t="str">
        <f t="shared" si="8"/>
        <v>SRSA</v>
      </c>
      <c r="AG38" s="35">
        <f t="shared" si="9"/>
        <v>0</v>
      </c>
      <c r="AH38" s="35">
        <f t="shared" si="10"/>
        <v>0</v>
      </c>
      <c r="AI38">
        <f t="shared" si="11"/>
        <v>0</v>
      </c>
      <c r="AJ38">
        <f t="shared" si="12"/>
        <v>0</v>
      </c>
      <c r="AK38">
        <f t="shared" si="13"/>
        <v>0</v>
      </c>
    </row>
    <row r="39" spans="1:37" ht="12.75">
      <c r="A39" s="24">
        <v>2906540</v>
      </c>
      <c r="B39" s="36">
        <v>61157</v>
      </c>
      <c r="C39" s="36" t="s">
        <v>127</v>
      </c>
      <c r="D39" s="37" t="s">
        <v>128</v>
      </c>
      <c r="E39" s="37" t="s">
        <v>129</v>
      </c>
      <c r="F39" s="37">
        <v>63534</v>
      </c>
      <c r="G39" s="38">
        <v>205</v>
      </c>
      <c r="H39" s="37">
        <v>6607685541</v>
      </c>
      <c r="I39" s="39">
        <v>7</v>
      </c>
      <c r="J39" s="39" t="s">
        <v>31</v>
      </c>
      <c r="K39" s="29" t="s">
        <v>32</v>
      </c>
      <c r="L39" s="30">
        <v>108.83</v>
      </c>
      <c r="M39" s="29" t="s">
        <v>32</v>
      </c>
      <c r="N39" s="40" t="s">
        <v>31</v>
      </c>
      <c r="O39" s="40" t="s">
        <v>31</v>
      </c>
      <c r="P39" s="41">
        <v>13.286713286713287</v>
      </c>
      <c r="Q39" s="39" t="str">
        <f t="shared" si="0"/>
        <v>NO</v>
      </c>
      <c r="R39" s="39" t="s">
        <v>31</v>
      </c>
      <c r="S39" s="31" t="s">
        <v>33</v>
      </c>
      <c r="T39" s="33">
        <v>888</v>
      </c>
      <c r="U39" s="33">
        <v>307</v>
      </c>
      <c r="V39" s="33">
        <v>862</v>
      </c>
      <c r="W39" s="33">
        <v>2866</v>
      </c>
      <c r="X39" s="34">
        <f t="shared" si="14"/>
        <v>4923</v>
      </c>
      <c r="Y39" s="35">
        <f t="shared" si="1"/>
        <v>1</v>
      </c>
      <c r="Z39" s="35">
        <f t="shared" si="2"/>
        <v>1</v>
      </c>
      <c r="AA39" s="35" t="str">
        <f t="shared" si="3"/>
        <v>ELIGIBLE</v>
      </c>
      <c r="AB39" s="35" t="str">
        <f t="shared" si="4"/>
        <v>OKAY</v>
      </c>
      <c r="AC39" s="35">
        <f t="shared" si="5"/>
        <v>0</v>
      </c>
      <c r="AD39" s="35">
        <f t="shared" si="6"/>
        <v>1</v>
      </c>
      <c r="AE39" s="35">
        <f t="shared" si="7"/>
        <v>0</v>
      </c>
      <c r="AF39" s="35">
        <f t="shared" si="8"/>
        <v>0</v>
      </c>
      <c r="AG39" s="35">
        <f t="shared" si="9"/>
        <v>0</v>
      </c>
      <c r="AH39" s="35">
        <f t="shared" si="10"/>
        <v>0</v>
      </c>
      <c r="AI39">
        <f t="shared" si="11"/>
        <v>0</v>
      </c>
      <c r="AJ39">
        <f t="shared" si="12"/>
        <v>0</v>
      </c>
      <c r="AK39">
        <f t="shared" si="13"/>
        <v>0</v>
      </c>
    </row>
    <row r="40" spans="1:37" ht="12.75">
      <c r="A40" s="24">
        <v>2907080</v>
      </c>
      <c r="B40" s="36">
        <v>56015</v>
      </c>
      <c r="C40" s="36" t="s">
        <v>130</v>
      </c>
      <c r="D40" s="37" t="s">
        <v>131</v>
      </c>
      <c r="E40" s="37" t="s">
        <v>132</v>
      </c>
      <c r="F40" s="37">
        <v>63435</v>
      </c>
      <c r="G40" s="38">
        <v>1510</v>
      </c>
      <c r="H40" s="37">
        <v>5732885216</v>
      </c>
      <c r="I40" s="39">
        <v>6</v>
      </c>
      <c r="J40" s="39" t="s">
        <v>33</v>
      </c>
      <c r="K40" s="29" t="s">
        <v>31</v>
      </c>
      <c r="L40" s="30">
        <v>589.79</v>
      </c>
      <c r="M40" s="29" t="s">
        <v>32</v>
      </c>
      <c r="N40" s="40" t="s">
        <v>31</v>
      </c>
      <c r="O40" s="40" t="s">
        <v>31</v>
      </c>
      <c r="P40" s="41">
        <v>18.494271685761046</v>
      </c>
      <c r="Q40" s="39" t="str">
        <f t="shared" si="0"/>
        <v>NO</v>
      </c>
      <c r="R40" s="39" t="s">
        <v>31</v>
      </c>
      <c r="S40" s="31" t="s">
        <v>33</v>
      </c>
      <c r="T40" s="33">
        <v>3660</v>
      </c>
      <c r="U40" s="33">
        <v>2454</v>
      </c>
      <c r="V40" s="33">
        <v>3441</v>
      </c>
      <c r="W40" s="33">
        <v>18268</v>
      </c>
      <c r="X40" s="34">
        <f t="shared" si="14"/>
        <v>27823</v>
      </c>
      <c r="Y40" s="35">
        <f t="shared" si="1"/>
        <v>1</v>
      </c>
      <c r="Z40" s="35">
        <f t="shared" si="2"/>
        <v>1</v>
      </c>
      <c r="AA40" s="35" t="str">
        <f t="shared" si="3"/>
        <v>ELIGIBLE</v>
      </c>
      <c r="AB40" s="35" t="str">
        <f t="shared" si="4"/>
        <v>OKAY</v>
      </c>
      <c r="AC40" s="35">
        <f t="shared" si="5"/>
        <v>0</v>
      </c>
      <c r="AD40" s="35">
        <f t="shared" si="6"/>
        <v>1</v>
      </c>
      <c r="AE40" s="35">
        <f t="shared" si="7"/>
        <v>0</v>
      </c>
      <c r="AF40" s="35">
        <f t="shared" si="8"/>
        <v>0</v>
      </c>
      <c r="AG40" s="35">
        <f t="shared" si="9"/>
        <v>0</v>
      </c>
      <c r="AH40" s="35">
        <f t="shared" si="10"/>
        <v>0</v>
      </c>
      <c r="AI40">
        <f t="shared" si="11"/>
        <v>0</v>
      </c>
      <c r="AJ40">
        <f t="shared" si="12"/>
        <v>0</v>
      </c>
      <c r="AK40">
        <f t="shared" si="13"/>
        <v>0</v>
      </c>
    </row>
    <row r="41" spans="1:37" ht="12.75">
      <c r="A41" s="24">
        <v>2907320</v>
      </c>
      <c r="B41" s="36">
        <v>16097</v>
      </c>
      <c r="C41" s="36" t="s">
        <v>133</v>
      </c>
      <c r="D41" s="37" t="s">
        <v>134</v>
      </c>
      <c r="E41" s="37" t="s">
        <v>135</v>
      </c>
      <c r="F41" s="37">
        <v>63701</v>
      </c>
      <c r="G41" s="38">
        <v>8690</v>
      </c>
      <c r="H41" s="37">
        <v>5733343644</v>
      </c>
      <c r="I41" s="39">
        <v>7</v>
      </c>
      <c r="J41" s="39" t="s">
        <v>31</v>
      </c>
      <c r="K41" s="29" t="s">
        <v>32</v>
      </c>
      <c r="L41" s="30">
        <v>420.35</v>
      </c>
      <c r="M41" s="29" t="s">
        <v>32</v>
      </c>
      <c r="N41" s="40" t="s">
        <v>31</v>
      </c>
      <c r="O41" s="40" t="s">
        <v>31</v>
      </c>
      <c r="P41" s="41">
        <v>4.203152364273205</v>
      </c>
      <c r="Q41" s="39" t="str">
        <f t="shared" si="0"/>
        <v>NO</v>
      </c>
      <c r="R41" s="39" t="s">
        <v>31</v>
      </c>
      <c r="S41" s="31" t="s">
        <v>33</v>
      </c>
      <c r="T41" s="33">
        <v>1616</v>
      </c>
      <c r="U41" s="33">
        <v>1197</v>
      </c>
      <c r="V41" s="33">
        <v>2518</v>
      </c>
      <c r="W41" s="33">
        <v>4951</v>
      </c>
      <c r="X41" s="34">
        <f t="shared" si="14"/>
        <v>10282</v>
      </c>
      <c r="Y41" s="35">
        <f t="shared" si="1"/>
        <v>1</v>
      </c>
      <c r="Z41" s="35">
        <f t="shared" si="2"/>
        <v>1</v>
      </c>
      <c r="AA41" s="35" t="str">
        <f t="shared" si="3"/>
        <v>ELIGIBLE</v>
      </c>
      <c r="AB41" s="35" t="str">
        <f t="shared" si="4"/>
        <v>OKAY</v>
      </c>
      <c r="AC41" s="35">
        <f t="shared" si="5"/>
        <v>0</v>
      </c>
      <c r="AD41" s="35">
        <f t="shared" si="6"/>
        <v>1</v>
      </c>
      <c r="AE41" s="35">
        <f t="shared" si="7"/>
        <v>0</v>
      </c>
      <c r="AF41" s="35">
        <f t="shared" si="8"/>
        <v>0</v>
      </c>
      <c r="AG41" s="35">
        <f t="shared" si="9"/>
        <v>0</v>
      </c>
      <c r="AH41" s="35">
        <f t="shared" si="10"/>
        <v>0</v>
      </c>
      <c r="AI41">
        <f t="shared" si="11"/>
        <v>0</v>
      </c>
      <c r="AJ41">
        <f t="shared" si="12"/>
        <v>0</v>
      </c>
      <c r="AK41">
        <f t="shared" si="13"/>
        <v>0</v>
      </c>
    </row>
    <row r="42" spans="1:37" ht="12.75">
      <c r="A42" s="24">
        <v>2908320</v>
      </c>
      <c r="B42" s="36">
        <v>51154</v>
      </c>
      <c r="C42" s="36" t="s">
        <v>136</v>
      </c>
      <c r="D42" s="37" t="s">
        <v>137</v>
      </c>
      <c r="E42" s="37" t="s">
        <v>138</v>
      </c>
      <c r="F42" s="37">
        <v>64019</v>
      </c>
      <c r="G42" s="38">
        <v>9235</v>
      </c>
      <c r="H42" s="37">
        <v>6606563316</v>
      </c>
      <c r="I42" s="39">
        <v>7</v>
      </c>
      <c r="J42" s="39" t="s">
        <v>31</v>
      </c>
      <c r="K42" s="29" t="s">
        <v>32</v>
      </c>
      <c r="L42" s="30">
        <v>589.11</v>
      </c>
      <c r="M42" s="29" t="s">
        <v>32</v>
      </c>
      <c r="N42" s="40" t="s">
        <v>31</v>
      </c>
      <c r="O42" s="40" t="s">
        <v>31</v>
      </c>
      <c r="P42" s="41">
        <v>11.774461028192372</v>
      </c>
      <c r="Q42" s="39" t="str">
        <f t="shared" si="0"/>
        <v>NO</v>
      </c>
      <c r="R42" s="39" t="s">
        <v>31</v>
      </c>
      <c r="S42" s="31" t="s">
        <v>33</v>
      </c>
      <c r="T42" s="33">
        <v>3180</v>
      </c>
      <c r="U42" s="33">
        <v>2486</v>
      </c>
      <c r="V42" s="33">
        <v>3486</v>
      </c>
      <c r="W42" s="33">
        <v>12542</v>
      </c>
      <c r="X42" s="34">
        <f t="shared" si="14"/>
        <v>21694</v>
      </c>
      <c r="Y42" s="35">
        <f t="shared" si="1"/>
        <v>1</v>
      </c>
      <c r="Z42" s="35">
        <f t="shared" si="2"/>
        <v>1</v>
      </c>
      <c r="AA42" s="35" t="str">
        <f t="shared" si="3"/>
        <v>ELIGIBLE</v>
      </c>
      <c r="AB42" s="35" t="str">
        <f t="shared" si="4"/>
        <v>OKAY</v>
      </c>
      <c r="AC42" s="35">
        <f t="shared" si="5"/>
        <v>0</v>
      </c>
      <c r="AD42" s="35">
        <f t="shared" si="6"/>
        <v>1</v>
      </c>
      <c r="AE42" s="35">
        <f t="shared" si="7"/>
        <v>0</v>
      </c>
      <c r="AF42" s="35">
        <f t="shared" si="8"/>
        <v>0</v>
      </c>
      <c r="AG42" s="35">
        <f t="shared" si="9"/>
        <v>0</v>
      </c>
      <c r="AH42" s="35">
        <f t="shared" si="10"/>
        <v>0</v>
      </c>
      <c r="AI42">
        <f t="shared" si="11"/>
        <v>0</v>
      </c>
      <c r="AJ42">
        <f t="shared" si="12"/>
        <v>0</v>
      </c>
      <c r="AK42">
        <f t="shared" si="13"/>
        <v>0</v>
      </c>
    </row>
    <row r="43" spans="1:37" ht="12.75">
      <c r="A43" s="24">
        <v>2908340</v>
      </c>
      <c r="B43" s="36">
        <v>90075</v>
      </c>
      <c r="C43" s="36" t="s">
        <v>139</v>
      </c>
      <c r="D43" s="37" t="s">
        <v>65</v>
      </c>
      <c r="E43" s="37" t="s">
        <v>140</v>
      </c>
      <c r="F43" s="37">
        <v>63633</v>
      </c>
      <c r="G43" s="38">
        <v>99</v>
      </c>
      <c r="H43" s="37">
        <v>5736482285</v>
      </c>
      <c r="I43" s="39">
        <v>7</v>
      </c>
      <c r="J43" s="39" t="s">
        <v>31</v>
      </c>
      <c r="K43" s="29" t="s">
        <v>32</v>
      </c>
      <c r="L43" s="30">
        <v>109.26</v>
      </c>
      <c r="M43" s="29" t="s">
        <v>32</v>
      </c>
      <c r="N43" s="40" t="s">
        <v>31</v>
      </c>
      <c r="O43" s="40" t="s">
        <v>31</v>
      </c>
      <c r="P43" s="41">
        <v>24.096385542168676</v>
      </c>
      <c r="Q43" s="39" t="str">
        <f t="shared" si="0"/>
        <v>YES</v>
      </c>
      <c r="R43" s="39" t="s">
        <v>31</v>
      </c>
      <c r="S43" s="31" t="s">
        <v>33</v>
      </c>
      <c r="T43" s="33">
        <v>980</v>
      </c>
      <c r="U43" s="33">
        <v>299</v>
      </c>
      <c r="V43" s="33">
        <v>839</v>
      </c>
      <c r="W43" s="33">
        <v>5485</v>
      </c>
      <c r="X43" s="34">
        <f t="shared" si="14"/>
        <v>7603</v>
      </c>
      <c r="Y43" s="35">
        <f t="shared" si="1"/>
        <v>1</v>
      </c>
      <c r="Z43" s="35">
        <f t="shared" si="2"/>
        <v>1</v>
      </c>
      <c r="AA43" s="35" t="str">
        <f t="shared" si="3"/>
        <v>ELIGIBLE</v>
      </c>
      <c r="AB43" s="35" t="str">
        <f t="shared" si="4"/>
        <v>OKAY</v>
      </c>
      <c r="AC43" s="35">
        <f t="shared" si="5"/>
        <v>1</v>
      </c>
      <c r="AD43" s="35">
        <f t="shared" si="6"/>
        <v>1</v>
      </c>
      <c r="AE43" s="35" t="str">
        <f t="shared" si="7"/>
        <v>CHECK</v>
      </c>
      <c r="AF43" s="35" t="str">
        <f t="shared" si="8"/>
        <v>SRSA</v>
      </c>
      <c r="AG43" s="35">
        <f t="shared" si="9"/>
        <v>0</v>
      </c>
      <c r="AH43" s="35">
        <f t="shared" si="10"/>
        <v>0</v>
      </c>
      <c r="AI43">
        <f t="shared" si="11"/>
        <v>0</v>
      </c>
      <c r="AJ43">
        <f t="shared" si="12"/>
        <v>0</v>
      </c>
      <c r="AK43">
        <f t="shared" si="13"/>
        <v>0</v>
      </c>
    </row>
    <row r="44" spans="1:37" ht="12.75">
      <c r="A44" s="24">
        <v>2908430</v>
      </c>
      <c r="B44" s="36">
        <v>22088</v>
      </c>
      <c r="C44" s="36" t="s">
        <v>141</v>
      </c>
      <c r="D44" s="37" t="s">
        <v>142</v>
      </c>
      <c r="E44" s="37" t="s">
        <v>143</v>
      </c>
      <c r="F44" s="37">
        <v>65629</v>
      </c>
      <c r="G44" s="38">
        <v>3301</v>
      </c>
      <c r="H44" s="37">
        <v>4176343588</v>
      </c>
      <c r="I44" s="39">
        <v>8</v>
      </c>
      <c r="J44" s="39" t="s">
        <v>31</v>
      </c>
      <c r="K44" s="29" t="s">
        <v>32</v>
      </c>
      <c r="L44" s="30">
        <v>237.42</v>
      </c>
      <c r="M44" s="29" t="s">
        <v>32</v>
      </c>
      <c r="N44" s="40" t="s">
        <v>31</v>
      </c>
      <c r="O44" s="40" t="s">
        <v>31</v>
      </c>
      <c r="P44" s="41">
        <v>30.501089324618736</v>
      </c>
      <c r="Q44" s="39" t="str">
        <f t="shared" si="0"/>
        <v>YES</v>
      </c>
      <c r="R44" s="39" t="s">
        <v>31</v>
      </c>
      <c r="S44" s="31" t="s">
        <v>33</v>
      </c>
      <c r="T44" s="33">
        <v>1917</v>
      </c>
      <c r="U44" s="33">
        <v>1029</v>
      </c>
      <c r="V44" s="33">
        <v>2887</v>
      </c>
      <c r="W44" s="33">
        <v>19171</v>
      </c>
      <c r="X44" s="34">
        <f t="shared" si="14"/>
        <v>25004</v>
      </c>
      <c r="Y44" s="35">
        <f t="shared" si="1"/>
        <v>1</v>
      </c>
      <c r="Z44" s="35">
        <f t="shared" si="2"/>
        <v>1</v>
      </c>
      <c r="AA44" s="35" t="str">
        <f t="shared" si="3"/>
        <v>ELIGIBLE</v>
      </c>
      <c r="AB44" s="35" t="str">
        <f t="shared" si="4"/>
        <v>OKAY</v>
      </c>
      <c r="AC44" s="35">
        <f t="shared" si="5"/>
        <v>1</v>
      </c>
      <c r="AD44" s="35">
        <f t="shared" si="6"/>
        <v>1</v>
      </c>
      <c r="AE44" s="35" t="str">
        <f t="shared" si="7"/>
        <v>CHECK</v>
      </c>
      <c r="AF44" s="35" t="str">
        <f t="shared" si="8"/>
        <v>SRSA</v>
      </c>
      <c r="AG44" s="35">
        <f t="shared" si="9"/>
        <v>0</v>
      </c>
      <c r="AH44" s="35">
        <f t="shared" si="10"/>
        <v>0</v>
      </c>
      <c r="AI44">
        <f t="shared" si="11"/>
        <v>0</v>
      </c>
      <c r="AJ44">
        <f t="shared" si="12"/>
        <v>0</v>
      </c>
      <c r="AK44">
        <f t="shared" si="13"/>
        <v>0</v>
      </c>
    </row>
    <row r="45" spans="1:37" ht="12.75">
      <c r="A45" s="24">
        <v>2908490</v>
      </c>
      <c r="B45" s="36">
        <v>76081</v>
      </c>
      <c r="C45" s="36" t="s">
        <v>144</v>
      </c>
      <c r="D45" s="37" t="s">
        <v>145</v>
      </c>
      <c r="E45" s="37" t="s">
        <v>146</v>
      </c>
      <c r="F45" s="37">
        <v>65024</v>
      </c>
      <c r="G45" s="38">
        <v>9601</v>
      </c>
      <c r="H45" s="37">
        <v>5737635666</v>
      </c>
      <c r="I45" s="39">
        <v>7</v>
      </c>
      <c r="J45" s="39" t="s">
        <v>31</v>
      </c>
      <c r="K45" s="29" t="s">
        <v>32</v>
      </c>
      <c r="L45" s="30">
        <v>238.89</v>
      </c>
      <c r="M45" s="29" t="s">
        <v>32</v>
      </c>
      <c r="N45" s="40" t="s">
        <v>31</v>
      </c>
      <c r="O45" s="40" t="s">
        <v>31</v>
      </c>
      <c r="P45" s="41">
        <v>3.111111111111111</v>
      </c>
      <c r="Q45" s="39" t="str">
        <f t="shared" si="0"/>
        <v>NO</v>
      </c>
      <c r="R45" s="39" t="s">
        <v>31</v>
      </c>
      <c r="S45" s="31" t="s">
        <v>33</v>
      </c>
      <c r="T45" s="33">
        <v>1477</v>
      </c>
      <c r="U45" s="33">
        <v>993</v>
      </c>
      <c r="V45" s="33">
        <v>2787</v>
      </c>
      <c r="W45" s="33">
        <v>2414</v>
      </c>
      <c r="X45" s="34">
        <f t="shared" si="14"/>
        <v>7671</v>
      </c>
      <c r="Y45" s="35">
        <f t="shared" si="1"/>
        <v>1</v>
      </c>
      <c r="Z45" s="35">
        <f t="shared" si="2"/>
        <v>1</v>
      </c>
      <c r="AA45" s="35" t="str">
        <f t="shared" si="3"/>
        <v>ELIGIBLE</v>
      </c>
      <c r="AB45" s="35" t="str">
        <f t="shared" si="4"/>
        <v>OKAY</v>
      </c>
      <c r="AC45" s="35">
        <f t="shared" si="5"/>
        <v>0</v>
      </c>
      <c r="AD45" s="35">
        <f t="shared" si="6"/>
        <v>1</v>
      </c>
      <c r="AE45" s="35">
        <f t="shared" si="7"/>
        <v>0</v>
      </c>
      <c r="AF45" s="35">
        <f t="shared" si="8"/>
        <v>0</v>
      </c>
      <c r="AG45" s="35">
        <f t="shared" si="9"/>
        <v>0</v>
      </c>
      <c r="AH45" s="35">
        <f t="shared" si="10"/>
        <v>0</v>
      </c>
      <c r="AI45">
        <f t="shared" si="11"/>
        <v>0</v>
      </c>
      <c r="AJ45">
        <f t="shared" si="12"/>
        <v>0</v>
      </c>
      <c r="AK45">
        <f t="shared" si="13"/>
        <v>0</v>
      </c>
    </row>
    <row r="46" spans="1:37" ht="12.75">
      <c r="A46" s="24">
        <v>2908730</v>
      </c>
      <c r="B46" s="36">
        <v>51153</v>
      </c>
      <c r="C46" s="36" t="s">
        <v>147</v>
      </c>
      <c r="D46" s="37" t="s">
        <v>148</v>
      </c>
      <c r="E46" s="37" t="s">
        <v>149</v>
      </c>
      <c r="F46" s="37">
        <v>64733</v>
      </c>
      <c r="G46" s="38">
        <v>98</v>
      </c>
      <c r="H46" s="37">
        <v>6606782511</v>
      </c>
      <c r="I46" s="39">
        <v>7</v>
      </c>
      <c r="J46" s="39" t="s">
        <v>31</v>
      </c>
      <c r="K46" s="29" t="s">
        <v>32</v>
      </c>
      <c r="L46" s="30">
        <v>146.76</v>
      </c>
      <c r="M46" s="29" t="s">
        <v>32</v>
      </c>
      <c r="N46" s="40" t="s">
        <v>31</v>
      </c>
      <c r="O46" s="40" t="s">
        <v>31</v>
      </c>
      <c r="P46" s="41">
        <v>21.393034825870647</v>
      </c>
      <c r="Q46" s="39" t="str">
        <f t="shared" si="0"/>
        <v>YES</v>
      </c>
      <c r="R46" s="39" t="s">
        <v>31</v>
      </c>
      <c r="S46" s="31" t="s">
        <v>33</v>
      </c>
      <c r="T46" s="33">
        <v>1139</v>
      </c>
      <c r="U46" s="33">
        <v>670</v>
      </c>
      <c r="V46" s="33">
        <v>1880</v>
      </c>
      <c r="W46" s="33">
        <v>6525</v>
      </c>
      <c r="X46" s="34">
        <f t="shared" si="14"/>
        <v>10214</v>
      </c>
      <c r="Y46" s="35">
        <f t="shared" si="1"/>
        <v>1</v>
      </c>
      <c r="Z46" s="35">
        <f t="shared" si="2"/>
        <v>1</v>
      </c>
      <c r="AA46" s="35" t="str">
        <f t="shared" si="3"/>
        <v>ELIGIBLE</v>
      </c>
      <c r="AB46" s="35" t="str">
        <f t="shared" si="4"/>
        <v>OKAY</v>
      </c>
      <c r="AC46" s="35">
        <f t="shared" si="5"/>
        <v>1</v>
      </c>
      <c r="AD46" s="35">
        <f t="shared" si="6"/>
        <v>1</v>
      </c>
      <c r="AE46" s="35" t="str">
        <f t="shared" si="7"/>
        <v>CHECK</v>
      </c>
      <c r="AF46" s="35" t="str">
        <f t="shared" si="8"/>
        <v>SRSA</v>
      </c>
      <c r="AG46" s="35">
        <f t="shared" si="9"/>
        <v>0</v>
      </c>
      <c r="AH46" s="35">
        <f t="shared" si="10"/>
        <v>0</v>
      </c>
      <c r="AI46">
        <f t="shared" si="11"/>
        <v>0</v>
      </c>
      <c r="AJ46">
        <f t="shared" si="12"/>
        <v>0</v>
      </c>
      <c r="AK46">
        <f t="shared" si="13"/>
        <v>0</v>
      </c>
    </row>
    <row r="47" spans="1:37" ht="12.75">
      <c r="A47" s="24">
        <v>2908790</v>
      </c>
      <c r="B47" s="36">
        <v>59114</v>
      </c>
      <c r="C47" s="36" t="s">
        <v>150</v>
      </c>
      <c r="D47" s="37" t="s">
        <v>151</v>
      </c>
      <c r="E47" s="37" t="s">
        <v>152</v>
      </c>
      <c r="F47" s="37">
        <v>64635</v>
      </c>
      <c r="G47" s="38">
        <v>40</v>
      </c>
      <c r="H47" s="37">
        <v>6606393135</v>
      </c>
      <c r="I47" s="39">
        <v>7</v>
      </c>
      <c r="J47" s="39" t="s">
        <v>31</v>
      </c>
      <c r="K47" s="29" t="s">
        <v>32</v>
      </c>
      <c r="L47" s="30">
        <v>90.41</v>
      </c>
      <c r="M47" s="29" t="s">
        <v>32</v>
      </c>
      <c r="N47" s="40" t="s">
        <v>31</v>
      </c>
      <c r="O47" s="40" t="s">
        <v>31</v>
      </c>
      <c r="P47" s="41">
        <v>22.794117647058822</v>
      </c>
      <c r="Q47" s="39" t="str">
        <f t="shared" si="0"/>
        <v>YES</v>
      </c>
      <c r="R47" s="39" t="s">
        <v>31</v>
      </c>
      <c r="S47" s="31" t="s">
        <v>33</v>
      </c>
      <c r="T47" s="33">
        <v>713</v>
      </c>
      <c r="U47" s="33">
        <v>255</v>
      </c>
      <c r="V47" s="33">
        <v>716</v>
      </c>
      <c r="W47" s="33">
        <v>4328</v>
      </c>
      <c r="X47" s="34">
        <f t="shared" si="14"/>
        <v>6012</v>
      </c>
      <c r="Y47" s="35">
        <f t="shared" si="1"/>
        <v>1</v>
      </c>
      <c r="Z47" s="35">
        <f t="shared" si="2"/>
        <v>1</v>
      </c>
      <c r="AA47" s="35" t="str">
        <f t="shared" si="3"/>
        <v>ELIGIBLE</v>
      </c>
      <c r="AB47" s="35" t="str">
        <f t="shared" si="4"/>
        <v>OKAY</v>
      </c>
      <c r="AC47" s="35">
        <f t="shared" si="5"/>
        <v>1</v>
      </c>
      <c r="AD47" s="35">
        <f t="shared" si="6"/>
        <v>1</v>
      </c>
      <c r="AE47" s="35" t="str">
        <f t="shared" si="7"/>
        <v>CHECK</v>
      </c>
      <c r="AF47" s="35" t="str">
        <f t="shared" si="8"/>
        <v>SRSA</v>
      </c>
      <c r="AG47" s="35">
        <f t="shared" si="9"/>
        <v>0</v>
      </c>
      <c r="AH47" s="35">
        <f t="shared" si="10"/>
        <v>0</v>
      </c>
      <c r="AI47">
        <f t="shared" si="11"/>
        <v>0</v>
      </c>
      <c r="AJ47">
        <f t="shared" si="12"/>
        <v>0</v>
      </c>
      <c r="AK47">
        <f t="shared" si="13"/>
        <v>0</v>
      </c>
    </row>
    <row r="48" spans="1:37" ht="12.75">
      <c r="A48" s="24">
        <v>2909090</v>
      </c>
      <c r="B48" s="36">
        <v>68075</v>
      </c>
      <c r="C48" s="36" t="s">
        <v>153</v>
      </c>
      <c r="D48" s="37" t="s">
        <v>154</v>
      </c>
      <c r="E48" s="37" t="s">
        <v>155</v>
      </c>
      <c r="F48" s="37">
        <v>65025</v>
      </c>
      <c r="G48" s="38">
        <v>9801</v>
      </c>
      <c r="H48" s="37">
        <v>5737873511</v>
      </c>
      <c r="I48" s="39">
        <v>7</v>
      </c>
      <c r="J48" s="39" t="s">
        <v>31</v>
      </c>
      <c r="K48" s="29" t="s">
        <v>32</v>
      </c>
      <c r="L48" s="30">
        <v>169.23</v>
      </c>
      <c r="M48" s="29" t="s">
        <v>32</v>
      </c>
      <c r="N48" s="40" t="s">
        <v>31</v>
      </c>
      <c r="O48" s="40" t="s">
        <v>31</v>
      </c>
      <c r="P48" s="41">
        <v>21.75925925925926</v>
      </c>
      <c r="Q48" s="39" t="str">
        <f t="shared" si="0"/>
        <v>YES</v>
      </c>
      <c r="R48" s="39" t="s">
        <v>31</v>
      </c>
      <c r="S48" s="31" t="s">
        <v>33</v>
      </c>
      <c r="T48" s="33">
        <v>1156</v>
      </c>
      <c r="U48" s="33">
        <v>543</v>
      </c>
      <c r="V48" s="33">
        <v>1522</v>
      </c>
      <c r="W48" s="33">
        <v>6737</v>
      </c>
      <c r="X48" s="34">
        <f t="shared" si="14"/>
        <v>9958</v>
      </c>
      <c r="Y48" s="35">
        <f t="shared" si="1"/>
        <v>1</v>
      </c>
      <c r="Z48" s="35">
        <f t="shared" si="2"/>
        <v>1</v>
      </c>
      <c r="AA48" s="35" t="str">
        <f t="shared" si="3"/>
        <v>ELIGIBLE</v>
      </c>
      <c r="AB48" s="35" t="str">
        <f t="shared" si="4"/>
        <v>OKAY</v>
      </c>
      <c r="AC48" s="35">
        <f t="shared" si="5"/>
        <v>1</v>
      </c>
      <c r="AD48" s="35">
        <f t="shared" si="6"/>
        <v>1</v>
      </c>
      <c r="AE48" s="35" t="str">
        <f t="shared" si="7"/>
        <v>CHECK</v>
      </c>
      <c r="AF48" s="35" t="str">
        <f t="shared" si="8"/>
        <v>SRSA</v>
      </c>
      <c r="AG48" s="35">
        <f t="shared" si="9"/>
        <v>0</v>
      </c>
      <c r="AH48" s="35">
        <f t="shared" si="10"/>
        <v>0</v>
      </c>
      <c r="AI48">
        <f t="shared" si="11"/>
        <v>0</v>
      </c>
      <c r="AJ48">
        <f t="shared" si="12"/>
        <v>0</v>
      </c>
      <c r="AK48">
        <f t="shared" si="13"/>
        <v>0</v>
      </c>
    </row>
    <row r="49" spans="1:37" ht="12.75">
      <c r="A49" s="24">
        <v>2909120</v>
      </c>
      <c r="B49" s="36">
        <v>35097</v>
      </c>
      <c r="C49" s="36" t="s">
        <v>156</v>
      </c>
      <c r="D49" s="37" t="s">
        <v>157</v>
      </c>
      <c r="E49" s="37" t="s">
        <v>158</v>
      </c>
      <c r="F49" s="37">
        <v>63837</v>
      </c>
      <c r="G49" s="38">
        <v>637</v>
      </c>
      <c r="H49" s="37">
        <v>5734483712</v>
      </c>
      <c r="I49" s="39">
        <v>7</v>
      </c>
      <c r="J49" s="39" t="s">
        <v>31</v>
      </c>
      <c r="K49" s="29" t="s">
        <v>32</v>
      </c>
      <c r="L49" s="30">
        <v>318.2</v>
      </c>
      <c r="M49" s="29" t="s">
        <v>32</v>
      </c>
      <c r="N49" s="40" t="s">
        <v>31</v>
      </c>
      <c r="O49" s="40" t="s">
        <v>31</v>
      </c>
      <c r="P49" s="41">
        <v>28.651685393258425</v>
      </c>
      <c r="Q49" s="39" t="str">
        <f t="shared" si="0"/>
        <v>YES</v>
      </c>
      <c r="R49" s="39" t="s">
        <v>31</v>
      </c>
      <c r="S49" s="31" t="s">
        <v>33</v>
      </c>
      <c r="T49" s="33">
        <v>3857</v>
      </c>
      <c r="U49" s="33">
        <v>4796</v>
      </c>
      <c r="V49" s="33">
        <v>3738</v>
      </c>
      <c r="W49" s="33">
        <v>15675</v>
      </c>
      <c r="X49" s="34">
        <f t="shared" si="14"/>
        <v>28066</v>
      </c>
      <c r="Y49" s="35">
        <f t="shared" si="1"/>
        <v>1</v>
      </c>
      <c r="Z49" s="35">
        <f t="shared" si="2"/>
        <v>1</v>
      </c>
      <c r="AA49" s="35" t="str">
        <f t="shared" si="3"/>
        <v>ELIGIBLE</v>
      </c>
      <c r="AB49" s="35" t="str">
        <f t="shared" si="4"/>
        <v>OKAY</v>
      </c>
      <c r="AC49" s="35">
        <f t="shared" si="5"/>
        <v>1</v>
      </c>
      <c r="AD49" s="35">
        <f t="shared" si="6"/>
        <v>1</v>
      </c>
      <c r="AE49" s="35" t="str">
        <f t="shared" si="7"/>
        <v>CHECK</v>
      </c>
      <c r="AF49" s="35" t="str">
        <f t="shared" si="8"/>
        <v>SRSA</v>
      </c>
      <c r="AG49" s="35">
        <f t="shared" si="9"/>
        <v>0</v>
      </c>
      <c r="AH49" s="35">
        <f t="shared" si="10"/>
        <v>0</v>
      </c>
      <c r="AI49">
        <f t="shared" si="11"/>
        <v>0</v>
      </c>
      <c r="AJ49">
        <f t="shared" si="12"/>
        <v>0</v>
      </c>
      <c r="AK49">
        <f t="shared" si="13"/>
        <v>0</v>
      </c>
    </row>
    <row r="50" spans="1:37" ht="12.75">
      <c r="A50" s="24">
        <v>2909810</v>
      </c>
      <c r="B50" s="36">
        <v>15003</v>
      </c>
      <c r="C50" s="36" t="s">
        <v>159</v>
      </c>
      <c r="D50" s="37" t="s">
        <v>160</v>
      </c>
      <c r="E50" s="37" t="s">
        <v>161</v>
      </c>
      <c r="F50" s="37">
        <v>65324</v>
      </c>
      <c r="G50" s="38">
        <v>9705</v>
      </c>
      <c r="H50" s="37">
        <v>5733472351</v>
      </c>
      <c r="I50" s="39">
        <v>7</v>
      </c>
      <c r="J50" s="39" t="s">
        <v>31</v>
      </c>
      <c r="K50" s="29" t="s">
        <v>32</v>
      </c>
      <c r="L50" s="30">
        <v>229.08</v>
      </c>
      <c r="M50" s="29" t="s">
        <v>32</v>
      </c>
      <c r="N50" s="40" t="s">
        <v>31</v>
      </c>
      <c r="O50" s="40" t="s">
        <v>31</v>
      </c>
      <c r="P50" s="41">
        <v>36.22291021671827</v>
      </c>
      <c r="Q50" s="39" t="str">
        <f t="shared" si="0"/>
        <v>YES</v>
      </c>
      <c r="R50" s="39" t="s">
        <v>31</v>
      </c>
      <c r="S50" s="31" t="s">
        <v>33</v>
      </c>
      <c r="T50" s="33">
        <v>2089</v>
      </c>
      <c r="U50" s="33">
        <v>973</v>
      </c>
      <c r="V50" s="33">
        <v>2731</v>
      </c>
      <c r="W50" s="33">
        <v>16687</v>
      </c>
      <c r="X50" s="34">
        <f t="shared" si="14"/>
        <v>22480</v>
      </c>
      <c r="Y50" s="35">
        <f t="shared" si="1"/>
        <v>1</v>
      </c>
      <c r="Z50" s="35">
        <f t="shared" si="2"/>
        <v>1</v>
      </c>
      <c r="AA50" s="35" t="str">
        <f t="shared" si="3"/>
        <v>ELIGIBLE</v>
      </c>
      <c r="AB50" s="35" t="str">
        <f t="shared" si="4"/>
        <v>OKAY</v>
      </c>
      <c r="AC50" s="35">
        <f t="shared" si="5"/>
        <v>1</v>
      </c>
      <c r="AD50" s="35">
        <f t="shared" si="6"/>
        <v>1</v>
      </c>
      <c r="AE50" s="35" t="str">
        <f t="shared" si="7"/>
        <v>CHECK</v>
      </c>
      <c r="AF50" s="35" t="str">
        <f t="shared" si="8"/>
        <v>SRSA</v>
      </c>
      <c r="AG50" s="35">
        <f t="shared" si="9"/>
        <v>0</v>
      </c>
      <c r="AH50" s="35">
        <f t="shared" si="10"/>
        <v>0</v>
      </c>
      <c r="AI50">
        <f t="shared" si="11"/>
        <v>0</v>
      </c>
      <c r="AJ50">
        <f t="shared" si="12"/>
        <v>0</v>
      </c>
      <c r="AK50">
        <f t="shared" si="13"/>
        <v>0</v>
      </c>
    </row>
    <row r="51" spans="1:37" ht="12.75">
      <c r="A51" s="24">
        <v>2910020</v>
      </c>
      <c r="B51" s="36">
        <v>4106</v>
      </c>
      <c r="C51" s="36" t="s">
        <v>162</v>
      </c>
      <c r="D51" s="37" t="s">
        <v>163</v>
      </c>
      <c r="E51" s="37" t="s">
        <v>164</v>
      </c>
      <c r="F51" s="37">
        <v>63352</v>
      </c>
      <c r="G51" s="38">
        <v>3017</v>
      </c>
      <c r="H51" s="37">
        <v>5734926223</v>
      </c>
      <c r="I51" s="39">
        <v>7</v>
      </c>
      <c r="J51" s="39" t="s">
        <v>31</v>
      </c>
      <c r="K51" s="29" t="s">
        <v>32</v>
      </c>
      <c r="L51" s="30">
        <v>363.11</v>
      </c>
      <c r="M51" s="29" t="s">
        <v>32</v>
      </c>
      <c r="N51" s="40" t="s">
        <v>31</v>
      </c>
      <c r="O51" s="40" t="s">
        <v>31</v>
      </c>
      <c r="P51" s="41">
        <v>7.602339181286549</v>
      </c>
      <c r="Q51" s="39" t="str">
        <f t="shared" si="0"/>
        <v>NO</v>
      </c>
      <c r="R51" s="39" t="s">
        <v>31</v>
      </c>
      <c r="S51" s="31" t="s">
        <v>33</v>
      </c>
      <c r="T51" s="33">
        <v>2654</v>
      </c>
      <c r="U51" s="33">
        <v>1799</v>
      </c>
      <c r="V51" s="33">
        <v>2171</v>
      </c>
      <c r="W51" s="33">
        <v>8337</v>
      </c>
      <c r="X51" s="34">
        <f t="shared" si="14"/>
        <v>14961</v>
      </c>
      <c r="Y51" s="35">
        <f t="shared" si="1"/>
        <v>1</v>
      </c>
      <c r="Z51" s="35">
        <f t="shared" si="2"/>
        <v>1</v>
      </c>
      <c r="AA51" s="35" t="str">
        <f t="shared" si="3"/>
        <v>ELIGIBLE</v>
      </c>
      <c r="AB51" s="35" t="str">
        <f t="shared" si="4"/>
        <v>OKAY</v>
      </c>
      <c r="AC51" s="35">
        <f t="shared" si="5"/>
        <v>0</v>
      </c>
      <c r="AD51" s="35">
        <f t="shared" si="6"/>
        <v>1</v>
      </c>
      <c r="AE51" s="35">
        <f t="shared" si="7"/>
        <v>0</v>
      </c>
      <c r="AF51" s="35">
        <f t="shared" si="8"/>
        <v>0</v>
      </c>
      <c r="AG51" s="35">
        <f t="shared" si="9"/>
        <v>0</v>
      </c>
      <c r="AH51" s="35">
        <f t="shared" si="10"/>
        <v>0</v>
      </c>
      <c r="AI51">
        <f t="shared" si="11"/>
        <v>0</v>
      </c>
      <c r="AJ51">
        <f t="shared" si="12"/>
        <v>0</v>
      </c>
      <c r="AK51">
        <f t="shared" si="13"/>
        <v>0</v>
      </c>
    </row>
    <row r="52" spans="1:37" ht="12.75">
      <c r="A52" s="24">
        <v>2910080</v>
      </c>
      <c r="B52" s="36">
        <v>54037</v>
      </c>
      <c r="C52" s="36" t="s">
        <v>165</v>
      </c>
      <c r="D52" s="37" t="s">
        <v>166</v>
      </c>
      <c r="E52" s="37" t="s">
        <v>167</v>
      </c>
      <c r="F52" s="37">
        <v>64020</v>
      </c>
      <c r="G52" s="38">
        <v>879</v>
      </c>
      <c r="H52" s="37">
        <v>6604637235</v>
      </c>
      <c r="I52" s="39">
        <v>8</v>
      </c>
      <c r="J52" s="39" t="s">
        <v>31</v>
      </c>
      <c r="K52" s="29" t="s">
        <v>32</v>
      </c>
      <c r="L52" s="30">
        <v>457.5</v>
      </c>
      <c r="M52" s="29" t="s">
        <v>32</v>
      </c>
      <c r="N52" s="40" t="s">
        <v>31</v>
      </c>
      <c r="O52" s="40" t="s">
        <v>31</v>
      </c>
      <c r="P52" s="41">
        <v>10.85383502170767</v>
      </c>
      <c r="Q52" s="39" t="str">
        <f t="shared" si="0"/>
        <v>NO</v>
      </c>
      <c r="R52" s="39" t="s">
        <v>31</v>
      </c>
      <c r="S52" s="31" t="s">
        <v>33</v>
      </c>
      <c r="T52" s="33">
        <v>3946</v>
      </c>
      <c r="U52" s="33">
        <v>2920</v>
      </c>
      <c r="V52" s="33">
        <v>2575</v>
      </c>
      <c r="W52" s="33">
        <v>13284</v>
      </c>
      <c r="X52" s="34">
        <f t="shared" si="14"/>
        <v>22725</v>
      </c>
      <c r="Y52" s="35">
        <f t="shared" si="1"/>
        <v>1</v>
      </c>
      <c r="Z52" s="35">
        <f t="shared" si="2"/>
        <v>1</v>
      </c>
      <c r="AA52" s="35" t="str">
        <f t="shared" si="3"/>
        <v>ELIGIBLE</v>
      </c>
      <c r="AB52" s="35" t="str">
        <f t="shared" si="4"/>
        <v>OKAY</v>
      </c>
      <c r="AC52" s="35">
        <f t="shared" si="5"/>
        <v>0</v>
      </c>
      <c r="AD52" s="35">
        <f t="shared" si="6"/>
        <v>1</v>
      </c>
      <c r="AE52" s="35">
        <f t="shared" si="7"/>
        <v>0</v>
      </c>
      <c r="AF52" s="35">
        <f t="shared" si="8"/>
        <v>0</v>
      </c>
      <c r="AG52" s="35">
        <f t="shared" si="9"/>
        <v>0</v>
      </c>
      <c r="AH52" s="35">
        <f t="shared" si="10"/>
        <v>0</v>
      </c>
      <c r="AI52">
        <f t="shared" si="11"/>
        <v>0</v>
      </c>
      <c r="AJ52">
        <f t="shared" si="12"/>
        <v>0</v>
      </c>
      <c r="AK52">
        <f t="shared" si="13"/>
        <v>0</v>
      </c>
    </row>
    <row r="53" spans="1:37" ht="12.75">
      <c r="A53" s="24">
        <v>2910140</v>
      </c>
      <c r="B53" s="36">
        <v>78004</v>
      </c>
      <c r="C53" s="36" t="s">
        <v>168</v>
      </c>
      <c r="D53" s="37" t="s">
        <v>169</v>
      </c>
      <c r="E53" s="37" t="s">
        <v>170</v>
      </c>
      <c r="F53" s="37">
        <v>63839</v>
      </c>
      <c r="G53" s="38">
        <v>218</v>
      </c>
      <c r="H53" s="37">
        <v>5736953312</v>
      </c>
      <c r="I53" s="39">
        <v>7</v>
      </c>
      <c r="J53" s="39" t="s">
        <v>31</v>
      </c>
      <c r="K53" s="29" t="s">
        <v>32</v>
      </c>
      <c r="L53" s="30">
        <v>206.84</v>
      </c>
      <c r="M53" s="29" t="s">
        <v>32</v>
      </c>
      <c r="N53" s="40" t="s">
        <v>31</v>
      </c>
      <c r="O53" s="40" t="s">
        <v>31</v>
      </c>
      <c r="P53" s="41">
        <v>34.5360824742268</v>
      </c>
      <c r="Q53" s="39" t="str">
        <f t="shared" si="0"/>
        <v>YES</v>
      </c>
      <c r="R53" s="39" t="s">
        <v>31</v>
      </c>
      <c r="S53" s="31" t="s">
        <v>33</v>
      </c>
      <c r="T53" s="33">
        <v>2187</v>
      </c>
      <c r="U53" s="33">
        <v>1025</v>
      </c>
      <c r="V53" s="33">
        <v>2876</v>
      </c>
      <c r="W53" s="33">
        <v>10052</v>
      </c>
      <c r="X53" s="34">
        <f t="shared" si="14"/>
        <v>16140</v>
      </c>
      <c r="Y53" s="35">
        <f t="shared" si="1"/>
        <v>1</v>
      </c>
      <c r="Z53" s="35">
        <f t="shared" si="2"/>
        <v>1</v>
      </c>
      <c r="AA53" s="35" t="str">
        <f t="shared" si="3"/>
        <v>ELIGIBLE</v>
      </c>
      <c r="AB53" s="35" t="str">
        <f t="shared" si="4"/>
        <v>OKAY</v>
      </c>
      <c r="AC53" s="35">
        <f t="shared" si="5"/>
        <v>1</v>
      </c>
      <c r="AD53" s="35">
        <f t="shared" si="6"/>
        <v>1</v>
      </c>
      <c r="AE53" s="35" t="str">
        <f t="shared" si="7"/>
        <v>CHECK</v>
      </c>
      <c r="AF53" s="35" t="str">
        <f t="shared" si="8"/>
        <v>SRSA</v>
      </c>
      <c r="AG53" s="35">
        <f t="shared" si="9"/>
        <v>0</v>
      </c>
      <c r="AH53" s="35">
        <f t="shared" si="10"/>
        <v>0</v>
      </c>
      <c r="AI53">
        <f t="shared" si="11"/>
        <v>0</v>
      </c>
      <c r="AJ53">
        <f t="shared" si="12"/>
        <v>0</v>
      </c>
      <c r="AK53">
        <f t="shared" si="13"/>
        <v>0</v>
      </c>
    </row>
    <row r="54" spans="1:37" ht="12.75">
      <c r="A54" s="24">
        <v>2910200</v>
      </c>
      <c r="B54" s="36">
        <v>75084</v>
      </c>
      <c r="C54" s="36" t="s">
        <v>171</v>
      </c>
      <c r="D54" s="37" t="s">
        <v>172</v>
      </c>
      <c r="E54" s="37" t="s">
        <v>173</v>
      </c>
      <c r="F54" s="37">
        <v>65778</v>
      </c>
      <c r="G54" s="38">
        <v>9801</v>
      </c>
      <c r="H54" s="37">
        <v>4179384211</v>
      </c>
      <c r="I54" s="39">
        <v>7</v>
      </c>
      <c r="J54" s="39" t="s">
        <v>31</v>
      </c>
      <c r="K54" s="29" t="s">
        <v>32</v>
      </c>
      <c r="L54" s="30">
        <v>224.55</v>
      </c>
      <c r="M54" s="29" t="s">
        <v>32</v>
      </c>
      <c r="N54" s="40" t="s">
        <v>31</v>
      </c>
      <c r="O54" s="40" t="s">
        <v>31</v>
      </c>
      <c r="P54" s="41">
        <v>39.03508771929825</v>
      </c>
      <c r="Q54" s="39" t="str">
        <f t="shared" si="0"/>
        <v>YES</v>
      </c>
      <c r="R54" s="39" t="s">
        <v>31</v>
      </c>
      <c r="S54" s="31" t="s">
        <v>33</v>
      </c>
      <c r="T54" s="33">
        <v>2347</v>
      </c>
      <c r="U54" s="33">
        <v>1097</v>
      </c>
      <c r="V54" s="33">
        <v>3078</v>
      </c>
      <c r="W54" s="33">
        <v>12811</v>
      </c>
      <c r="X54" s="34">
        <f t="shared" si="14"/>
        <v>19333</v>
      </c>
      <c r="Y54" s="35">
        <f t="shared" si="1"/>
        <v>1</v>
      </c>
      <c r="Z54" s="35">
        <f t="shared" si="2"/>
        <v>1</v>
      </c>
      <c r="AA54" s="35" t="str">
        <f t="shared" si="3"/>
        <v>ELIGIBLE</v>
      </c>
      <c r="AB54" s="35" t="str">
        <f t="shared" si="4"/>
        <v>OKAY</v>
      </c>
      <c r="AC54" s="35">
        <f t="shared" si="5"/>
        <v>1</v>
      </c>
      <c r="AD54" s="35">
        <f t="shared" si="6"/>
        <v>1</v>
      </c>
      <c r="AE54" s="35" t="str">
        <f t="shared" si="7"/>
        <v>CHECK</v>
      </c>
      <c r="AF54" s="35" t="str">
        <f t="shared" si="8"/>
        <v>SRSA</v>
      </c>
      <c r="AG54" s="35">
        <f t="shared" si="9"/>
        <v>0</v>
      </c>
      <c r="AH54" s="35">
        <f t="shared" si="10"/>
        <v>0</v>
      </c>
      <c r="AI54">
        <f t="shared" si="11"/>
        <v>0</v>
      </c>
      <c r="AJ54">
        <f t="shared" si="12"/>
        <v>0</v>
      </c>
      <c r="AK54">
        <f t="shared" si="13"/>
        <v>0</v>
      </c>
    </row>
    <row r="55" spans="1:37" ht="12.75">
      <c r="A55" s="24">
        <v>2910230</v>
      </c>
      <c r="B55" s="36">
        <v>13058</v>
      </c>
      <c r="C55" s="36" t="s">
        <v>174</v>
      </c>
      <c r="D55" s="37" t="s">
        <v>175</v>
      </c>
      <c r="E55" s="37" t="s">
        <v>176</v>
      </c>
      <c r="F55" s="37">
        <v>64637</v>
      </c>
      <c r="G55" s="38">
        <v>39</v>
      </c>
      <c r="H55" s="37">
        <v>6602554415</v>
      </c>
      <c r="I55" s="39">
        <v>7</v>
      </c>
      <c r="J55" s="39" t="s">
        <v>31</v>
      </c>
      <c r="K55" s="29" t="s">
        <v>32</v>
      </c>
      <c r="L55" s="30">
        <v>85.22</v>
      </c>
      <c r="M55" s="29" t="s">
        <v>32</v>
      </c>
      <c r="N55" s="40" t="s">
        <v>31</v>
      </c>
      <c r="O55" s="40" t="s">
        <v>31</v>
      </c>
      <c r="P55" s="41">
        <v>29.807692307692307</v>
      </c>
      <c r="Q55" s="39" t="str">
        <f t="shared" si="0"/>
        <v>YES</v>
      </c>
      <c r="R55" s="39" t="s">
        <v>31</v>
      </c>
      <c r="S55" s="31" t="s">
        <v>33</v>
      </c>
      <c r="T55" s="33">
        <v>645</v>
      </c>
      <c r="U55" s="33">
        <v>243</v>
      </c>
      <c r="V55" s="33">
        <v>683</v>
      </c>
      <c r="W55" s="33">
        <v>4272</v>
      </c>
      <c r="X55" s="34">
        <f t="shared" si="14"/>
        <v>5843</v>
      </c>
      <c r="Y55" s="35">
        <f t="shared" si="1"/>
        <v>1</v>
      </c>
      <c r="Z55" s="35">
        <f t="shared" si="2"/>
        <v>1</v>
      </c>
      <c r="AA55" s="35" t="str">
        <f t="shared" si="3"/>
        <v>ELIGIBLE</v>
      </c>
      <c r="AB55" s="35" t="str">
        <f t="shared" si="4"/>
        <v>OKAY</v>
      </c>
      <c r="AC55" s="35">
        <f t="shared" si="5"/>
        <v>1</v>
      </c>
      <c r="AD55" s="35">
        <f t="shared" si="6"/>
        <v>1</v>
      </c>
      <c r="AE55" s="35" t="str">
        <f t="shared" si="7"/>
        <v>CHECK</v>
      </c>
      <c r="AF55" s="35" t="str">
        <f t="shared" si="8"/>
        <v>SRSA</v>
      </c>
      <c r="AG55" s="35">
        <f t="shared" si="9"/>
        <v>0</v>
      </c>
      <c r="AH55" s="35">
        <f t="shared" si="10"/>
        <v>0</v>
      </c>
      <c r="AI55">
        <f t="shared" si="11"/>
        <v>0</v>
      </c>
      <c r="AJ55">
        <f t="shared" si="12"/>
        <v>0</v>
      </c>
      <c r="AK55">
        <f t="shared" si="13"/>
        <v>0</v>
      </c>
    </row>
    <row r="56" spans="1:37" ht="12.75">
      <c r="A56" s="24">
        <v>2910260</v>
      </c>
      <c r="B56" s="36">
        <v>44078</v>
      </c>
      <c r="C56" s="36" t="s">
        <v>177</v>
      </c>
      <c r="D56" s="37" t="s">
        <v>178</v>
      </c>
      <c r="E56" s="37" t="s">
        <v>179</v>
      </c>
      <c r="F56" s="37">
        <v>64437</v>
      </c>
      <c r="G56" s="38">
        <v>315</v>
      </c>
      <c r="H56" s="37">
        <v>6606835351</v>
      </c>
      <c r="I56" s="39">
        <v>7</v>
      </c>
      <c r="J56" s="39" t="s">
        <v>31</v>
      </c>
      <c r="K56" s="29" t="s">
        <v>32</v>
      </c>
      <c r="L56" s="30">
        <v>147.85</v>
      </c>
      <c r="M56" s="29" t="s">
        <v>32</v>
      </c>
      <c r="N56" s="40" t="s">
        <v>31</v>
      </c>
      <c r="O56" s="40" t="s">
        <v>31</v>
      </c>
      <c r="P56" s="41">
        <v>20</v>
      </c>
      <c r="Q56" s="39" t="str">
        <f t="shared" si="0"/>
        <v>YES</v>
      </c>
      <c r="R56" s="39" t="s">
        <v>31</v>
      </c>
      <c r="S56" s="31" t="s">
        <v>33</v>
      </c>
      <c r="T56" s="33">
        <v>1463</v>
      </c>
      <c r="U56" s="33">
        <v>2268</v>
      </c>
      <c r="V56" s="33">
        <v>1768</v>
      </c>
      <c r="W56" s="33">
        <v>5825</v>
      </c>
      <c r="X56" s="34">
        <f t="shared" si="14"/>
        <v>11324</v>
      </c>
      <c r="Y56" s="35">
        <f t="shared" si="1"/>
        <v>1</v>
      </c>
      <c r="Z56" s="35">
        <f t="shared" si="2"/>
        <v>1</v>
      </c>
      <c r="AA56" s="35" t="str">
        <f t="shared" si="3"/>
        <v>ELIGIBLE</v>
      </c>
      <c r="AB56" s="35" t="str">
        <f t="shared" si="4"/>
        <v>OKAY</v>
      </c>
      <c r="AC56" s="35">
        <f t="shared" si="5"/>
        <v>1</v>
      </c>
      <c r="AD56" s="35">
        <f t="shared" si="6"/>
        <v>1</v>
      </c>
      <c r="AE56" s="35" t="str">
        <f t="shared" si="7"/>
        <v>CHECK</v>
      </c>
      <c r="AF56" s="35" t="str">
        <f t="shared" si="8"/>
        <v>SRSA</v>
      </c>
      <c r="AG56" s="35">
        <f t="shared" si="9"/>
        <v>0</v>
      </c>
      <c r="AH56" s="35">
        <f t="shared" si="10"/>
        <v>0</v>
      </c>
      <c r="AI56">
        <f t="shared" si="11"/>
        <v>0</v>
      </c>
      <c r="AJ56">
        <f t="shared" si="12"/>
        <v>0</v>
      </c>
      <c r="AK56">
        <f t="shared" si="13"/>
        <v>0</v>
      </c>
    </row>
    <row r="57" spans="1:37" ht="12.75">
      <c r="A57" s="24">
        <v>2910350</v>
      </c>
      <c r="B57" s="36">
        <v>85049</v>
      </c>
      <c r="C57" s="36" t="s">
        <v>180</v>
      </c>
      <c r="D57" s="37" t="s">
        <v>181</v>
      </c>
      <c r="E57" s="37" t="s">
        <v>182</v>
      </c>
      <c r="F57" s="37">
        <v>65452</v>
      </c>
      <c r="G57" s="38">
        <v>488</v>
      </c>
      <c r="H57" s="37">
        <v>5737362215</v>
      </c>
      <c r="I57" s="39">
        <v>7</v>
      </c>
      <c r="J57" s="39" t="s">
        <v>31</v>
      </c>
      <c r="K57" s="29" t="s">
        <v>32</v>
      </c>
      <c r="L57" s="30">
        <v>503.1</v>
      </c>
      <c r="M57" s="29" t="s">
        <v>32</v>
      </c>
      <c r="N57" s="40" t="s">
        <v>31</v>
      </c>
      <c r="O57" s="40" t="s">
        <v>31</v>
      </c>
      <c r="P57" s="41">
        <v>17.86339754816112</v>
      </c>
      <c r="Q57" s="39" t="str">
        <f t="shared" si="0"/>
        <v>NO</v>
      </c>
      <c r="R57" s="39" t="s">
        <v>31</v>
      </c>
      <c r="S57" s="31" t="s">
        <v>33</v>
      </c>
      <c r="T57" s="33">
        <v>3909</v>
      </c>
      <c r="U57" s="33">
        <v>2119</v>
      </c>
      <c r="V57" s="33">
        <v>2971</v>
      </c>
      <c r="W57" s="33">
        <v>16657</v>
      </c>
      <c r="X57" s="34">
        <f t="shared" si="14"/>
        <v>25656</v>
      </c>
      <c r="Y57" s="35">
        <f t="shared" si="1"/>
        <v>1</v>
      </c>
      <c r="Z57" s="35">
        <f t="shared" si="2"/>
        <v>1</v>
      </c>
      <c r="AA57" s="35" t="str">
        <f t="shared" si="3"/>
        <v>ELIGIBLE</v>
      </c>
      <c r="AB57" s="35" t="str">
        <f t="shared" si="4"/>
        <v>OKAY</v>
      </c>
      <c r="AC57" s="35">
        <f t="shared" si="5"/>
        <v>0</v>
      </c>
      <c r="AD57" s="35">
        <f t="shared" si="6"/>
        <v>1</v>
      </c>
      <c r="AE57" s="35">
        <f t="shared" si="7"/>
        <v>0</v>
      </c>
      <c r="AF57" s="35">
        <f t="shared" si="8"/>
        <v>0</v>
      </c>
      <c r="AG57" s="35">
        <f t="shared" si="9"/>
        <v>0</v>
      </c>
      <c r="AH57" s="35">
        <f t="shared" si="10"/>
        <v>0</v>
      </c>
      <c r="AI57">
        <f t="shared" si="11"/>
        <v>0</v>
      </c>
      <c r="AJ57">
        <f t="shared" si="12"/>
        <v>0</v>
      </c>
      <c r="AK57">
        <f t="shared" si="13"/>
        <v>0</v>
      </c>
    </row>
    <row r="58" spans="1:37" ht="12.75">
      <c r="A58" s="24">
        <v>2910440</v>
      </c>
      <c r="B58" s="36">
        <v>29002</v>
      </c>
      <c r="C58" s="36" t="s">
        <v>183</v>
      </c>
      <c r="D58" s="37" t="s">
        <v>184</v>
      </c>
      <c r="E58" s="37" t="s">
        <v>185</v>
      </c>
      <c r="F58" s="37">
        <v>65635</v>
      </c>
      <c r="G58" s="38">
        <v>188</v>
      </c>
      <c r="H58" s="37">
        <v>4179952201</v>
      </c>
      <c r="I58" s="39">
        <v>7</v>
      </c>
      <c r="J58" s="39" t="s">
        <v>31</v>
      </c>
      <c r="K58" s="29" t="s">
        <v>32</v>
      </c>
      <c r="L58" s="30">
        <v>185.86</v>
      </c>
      <c r="M58" s="29" t="s">
        <v>32</v>
      </c>
      <c r="N58" s="40" t="s">
        <v>31</v>
      </c>
      <c r="O58" s="40" t="s">
        <v>31</v>
      </c>
      <c r="P58" s="41">
        <v>21.084337349397593</v>
      </c>
      <c r="Q58" s="39" t="str">
        <f t="shared" si="0"/>
        <v>YES</v>
      </c>
      <c r="R58" s="39" t="s">
        <v>31</v>
      </c>
      <c r="S58" s="31" t="s">
        <v>33</v>
      </c>
      <c r="T58" s="33">
        <v>1251</v>
      </c>
      <c r="U58" s="33">
        <v>786</v>
      </c>
      <c r="V58" s="33">
        <v>2205</v>
      </c>
      <c r="W58" s="33">
        <v>6303</v>
      </c>
      <c r="X58" s="34">
        <f t="shared" si="14"/>
        <v>10545</v>
      </c>
      <c r="Y58" s="35">
        <f t="shared" si="1"/>
        <v>1</v>
      </c>
      <c r="Z58" s="35">
        <f t="shared" si="2"/>
        <v>1</v>
      </c>
      <c r="AA58" s="35" t="str">
        <f t="shared" si="3"/>
        <v>ELIGIBLE</v>
      </c>
      <c r="AB58" s="35" t="str">
        <f t="shared" si="4"/>
        <v>OKAY</v>
      </c>
      <c r="AC58" s="35">
        <f t="shared" si="5"/>
        <v>1</v>
      </c>
      <c r="AD58" s="35">
        <f t="shared" si="6"/>
        <v>1</v>
      </c>
      <c r="AE58" s="35" t="str">
        <f t="shared" si="7"/>
        <v>CHECK</v>
      </c>
      <c r="AF58" s="35" t="str">
        <f t="shared" si="8"/>
        <v>SRSA</v>
      </c>
      <c r="AG58" s="35">
        <f t="shared" si="9"/>
        <v>0</v>
      </c>
      <c r="AH58" s="35">
        <f t="shared" si="10"/>
        <v>0</v>
      </c>
      <c r="AI58">
        <f t="shared" si="11"/>
        <v>0</v>
      </c>
      <c r="AJ58">
        <f t="shared" si="12"/>
        <v>0</v>
      </c>
      <c r="AK58">
        <f t="shared" si="13"/>
        <v>0</v>
      </c>
    </row>
    <row r="59" spans="1:37" ht="12.75">
      <c r="A59" s="24">
        <v>2910470</v>
      </c>
      <c r="B59" s="36">
        <v>42119</v>
      </c>
      <c r="C59" s="36" t="s">
        <v>186</v>
      </c>
      <c r="D59" s="37" t="s">
        <v>187</v>
      </c>
      <c r="E59" s="37" t="s">
        <v>188</v>
      </c>
      <c r="F59" s="37">
        <v>64735</v>
      </c>
      <c r="G59" s="38">
        <v>9036</v>
      </c>
      <c r="H59" s="37">
        <v>6608852629</v>
      </c>
      <c r="I59" s="39">
        <v>7</v>
      </c>
      <c r="J59" s="39" t="s">
        <v>31</v>
      </c>
      <c r="K59" s="29" t="s">
        <v>32</v>
      </c>
      <c r="L59" s="30">
        <v>67.68</v>
      </c>
      <c r="M59" s="29" t="s">
        <v>32</v>
      </c>
      <c r="N59" s="40" t="s">
        <v>31</v>
      </c>
      <c r="O59" s="40" t="s">
        <v>31</v>
      </c>
      <c r="P59" s="41">
        <v>26.21359223300971</v>
      </c>
      <c r="Q59" s="39" t="str">
        <f t="shared" si="0"/>
        <v>YES</v>
      </c>
      <c r="R59" s="39" t="s">
        <v>31</v>
      </c>
      <c r="S59" s="31" t="s">
        <v>33</v>
      </c>
      <c r="T59" s="33">
        <v>479</v>
      </c>
      <c r="U59" s="33">
        <v>192</v>
      </c>
      <c r="V59" s="33">
        <v>537</v>
      </c>
      <c r="W59" s="33">
        <v>3687</v>
      </c>
      <c r="X59" s="34">
        <f t="shared" si="14"/>
        <v>4895</v>
      </c>
      <c r="Y59" s="35">
        <f t="shared" si="1"/>
        <v>1</v>
      </c>
      <c r="Z59" s="35">
        <f t="shared" si="2"/>
        <v>1</v>
      </c>
      <c r="AA59" s="35" t="str">
        <f t="shared" si="3"/>
        <v>ELIGIBLE</v>
      </c>
      <c r="AB59" s="35" t="str">
        <f t="shared" si="4"/>
        <v>OKAY</v>
      </c>
      <c r="AC59" s="35">
        <f t="shared" si="5"/>
        <v>1</v>
      </c>
      <c r="AD59" s="35">
        <f t="shared" si="6"/>
        <v>1</v>
      </c>
      <c r="AE59" s="35" t="str">
        <f t="shared" si="7"/>
        <v>CHECK</v>
      </c>
      <c r="AF59" s="35" t="str">
        <f t="shared" si="8"/>
        <v>SRSA</v>
      </c>
      <c r="AG59" s="35">
        <f t="shared" si="9"/>
        <v>0</v>
      </c>
      <c r="AH59" s="35">
        <f t="shared" si="10"/>
        <v>0</v>
      </c>
      <c r="AI59">
        <f t="shared" si="11"/>
        <v>0</v>
      </c>
      <c r="AJ59">
        <f t="shared" si="12"/>
        <v>0</v>
      </c>
      <c r="AK59">
        <f t="shared" si="13"/>
        <v>0</v>
      </c>
    </row>
    <row r="60" spans="1:37" ht="12.75">
      <c r="A60" s="24">
        <v>2910520</v>
      </c>
      <c r="B60" s="36">
        <v>93123</v>
      </c>
      <c r="C60" s="36" t="s">
        <v>189</v>
      </c>
      <c r="D60" s="37" t="s">
        <v>190</v>
      </c>
      <c r="E60" s="37" t="s">
        <v>191</v>
      </c>
      <c r="F60" s="37">
        <v>64740</v>
      </c>
      <c r="G60" s="38">
        <v>9308</v>
      </c>
      <c r="H60" s="37">
        <v>4176442223</v>
      </c>
      <c r="I60" s="39">
        <v>7</v>
      </c>
      <c r="J60" s="39" t="s">
        <v>31</v>
      </c>
      <c r="K60" s="29" t="s">
        <v>32</v>
      </c>
      <c r="L60" s="30">
        <v>463.6</v>
      </c>
      <c r="M60" s="29" t="s">
        <v>32</v>
      </c>
      <c r="N60" s="40" t="s">
        <v>31</v>
      </c>
      <c r="O60" s="40" t="s">
        <v>31</v>
      </c>
      <c r="P60" s="41">
        <v>27.36220472440945</v>
      </c>
      <c r="Q60" s="39" t="str">
        <f t="shared" si="0"/>
        <v>YES</v>
      </c>
      <c r="R60" s="39" t="s">
        <v>31</v>
      </c>
      <c r="S60" s="31" t="s">
        <v>33</v>
      </c>
      <c r="T60" s="33">
        <v>3948</v>
      </c>
      <c r="U60" s="33">
        <v>2027</v>
      </c>
      <c r="V60" s="33">
        <v>2843</v>
      </c>
      <c r="W60" s="33">
        <v>20577</v>
      </c>
      <c r="X60" s="34">
        <f t="shared" si="14"/>
        <v>29395</v>
      </c>
      <c r="Y60" s="35">
        <f t="shared" si="1"/>
        <v>1</v>
      </c>
      <c r="Z60" s="35">
        <f t="shared" si="2"/>
        <v>1</v>
      </c>
      <c r="AA60" s="35" t="str">
        <f t="shared" si="3"/>
        <v>ELIGIBLE</v>
      </c>
      <c r="AB60" s="35" t="str">
        <f t="shared" si="4"/>
        <v>OKAY</v>
      </c>
      <c r="AC60" s="35">
        <f t="shared" si="5"/>
        <v>1</v>
      </c>
      <c r="AD60" s="35">
        <f t="shared" si="6"/>
        <v>1</v>
      </c>
      <c r="AE60" s="35" t="str">
        <f t="shared" si="7"/>
        <v>CHECK</v>
      </c>
      <c r="AF60" s="35" t="str">
        <f t="shared" si="8"/>
        <v>SRSA</v>
      </c>
      <c r="AG60" s="35">
        <f t="shared" si="9"/>
        <v>0</v>
      </c>
      <c r="AH60" s="35">
        <f t="shared" si="10"/>
        <v>0</v>
      </c>
      <c r="AI60">
        <f t="shared" si="11"/>
        <v>0</v>
      </c>
      <c r="AJ60">
        <f t="shared" si="12"/>
        <v>0</v>
      </c>
      <c r="AK60">
        <f t="shared" si="13"/>
        <v>0</v>
      </c>
    </row>
    <row r="61" spans="1:37" ht="12.75">
      <c r="A61" s="24">
        <v>2910590</v>
      </c>
      <c r="B61" s="36">
        <v>11079</v>
      </c>
      <c r="C61" s="36" t="s">
        <v>192</v>
      </c>
      <c r="D61" s="37" t="s">
        <v>193</v>
      </c>
      <c r="E61" s="37" t="s">
        <v>194</v>
      </c>
      <c r="F61" s="37">
        <v>64440</v>
      </c>
      <c r="G61" s="38">
        <v>48</v>
      </c>
      <c r="H61" s="37">
        <v>8166853160</v>
      </c>
      <c r="I61" s="39">
        <v>8</v>
      </c>
      <c r="J61" s="39" t="s">
        <v>31</v>
      </c>
      <c r="K61" s="29" t="s">
        <v>32</v>
      </c>
      <c r="L61" s="30">
        <v>378.14</v>
      </c>
      <c r="M61" s="29" t="s">
        <v>32</v>
      </c>
      <c r="N61" s="40" t="s">
        <v>31</v>
      </c>
      <c r="O61" s="40" t="s">
        <v>31</v>
      </c>
      <c r="P61" s="41">
        <v>20.238095238095237</v>
      </c>
      <c r="Q61" s="39" t="str">
        <f t="shared" si="0"/>
        <v>YES</v>
      </c>
      <c r="R61" s="39" t="s">
        <v>31</v>
      </c>
      <c r="S61" s="31" t="s">
        <v>33</v>
      </c>
      <c r="T61" s="33">
        <v>2567</v>
      </c>
      <c r="U61" s="33">
        <v>1584</v>
      </c>
      <c r="V61" s="33">
        <v>2222</v>
      </c>
      <c r="W61" s="33">
        <v>13900</v>
      </c>
      <c r="X61" s="34">
        <f t="shared" si="14"/>
        <v>20273</v>
      </c>
      <c r="Y61" s="35">
        <f t="shared" si="1"/>
        <v>1</v>
      </c>
      <c r="Z61" s="35">
        <f t="shared" si="2"/>
        <v>1</v>
      </c>
      <c r="AA61" s="35" t="str">
        <f t="shared" si="3"/>
        <v>ELIGIBLE</v>
      </c>
      <c r="AB61" s="35" t="str">
        <f t="shared" si="4"/>
        <v>OKAY</v>
      </c>
      <c r="AC61" s="35">
        <f t="shared" si="5"/>
        <v>1</v>
      </c>
      <c r="AD61" s="35">
        <f t="shared" si="6"/>
        <v>1</v>
      </c>
      <c r="AE61" s="35" t="str">
        <f t="shared" si="7"/>
        <v>CHECK</v>
      </c>
      <c r="AF61" s="35" t="str">
        <f t="shared" si="8"/>
        <v>SRSA</v>
      </c>
      <c r="AG61" s="35">
        <f t="shared" si="9"/>
        <v>0</v>
      </c>
      <c r="AH61" s="35">
        <f t="shared" si="10"/>
        <v>0</v>
      </c>
      <c r="AI61">
        <f t="shared" si="11"/>
        <v>0</v>
      </c>
      <c r="AJ61">
        <f t="shared" si="12"/>
        <v>0</v>
      </c>
      <c r="AK61">
        <f t="shared" si="13"/>
        <v>0</v>
      </c>
    </row>
    <row r="62" spans="1:37" ht="12.75">
      <c r="A62" s="24">
        <v>2910620</v>
      </c>
      <c r="B62" s="36">
        <v>16092</v>
      </c>
      <c r="C62" s="36" t="s">
        <v>195</v>
      </c>
      <c r="D62" s="37" t="s">
        <v>196</v>
      </c>
      <c r="E62" s="37" t="s">
        <v>197</v>
      </c>
      <c r="F62" s="37">
        <v>63744</v>
      </c>
      <c r="G62" s="38">
        <v>787</v>
      </c>
      <c r="H62" s="37">
        <v>5737942500</v>
      </c>
      <c r="I62" s="39">
        <v>7</v>
      </c>
      <c r="J62" s="39" t="s">
        <v>31</v>
      </c>
      <c r="K62" s="29" t="s">
        <v>32</v>
      </c>
      <c r="L62" s="30">
        <v>310.41</v>
      </c>
      <c r="M62" s="29" t="s">
        <v>32</v>
      </c>
      <c r="N62" s="40" t="s">
        <v>31</v>
      </c>
      <c r="O62" s="40" t="s">
        <v>31</v>
      </c>
      <c r="P62" s="41">
        <v>17.400881057268723</v>
      </c>
      <c r="Q62" s="39" t="str">
        <f t="shared" si="0"/>
        <v>NO</v>
      </c>
      <c r="R62" s="39" t="s">
        <v>31</v>
      </c>
      <c r="S62" s="31" t="s">
        <v>33</v>
      </c>
      <c r="T62" s="33">
        <v>2273</v>
      </c>
      <c r="U62" s="33">
        <v>1245</v>
      </c>
      <c r="V62" s="33">
        <v>2619</v>
      </c>
      <c r="W62" s="33">
        <v>12072</v>
      </c>
      <c r="X62" s="34">
        <f t="shared" si="14"/>
        <v>18209</v>
      </c>
      <c r="Y62" s="35">
        <f t="shared" si="1"/>
        <v>1</v>
      </c>
      <c r="Z62" s="35">
        <f t="shared" si="2"/>
        <v>1</v>
      </c>
      <c r="AA62" s="35" t="str">
        <f t="shared" si="3"/>
        <v>ELIGIBLE</v>
      </c>
      <c r="AB62" s="35" t="str">
        <f t="shared" si="4"/>
        <v>OKAY</v>
      </c>
      <c r="AC62" s="35">
        <f t="shared" si="5"/>
        <v>0</v>
      </c>
      <c r="AD62" s="35">
        <f t="shared" si="6"/>
        <v>1</v>
      </c>
      <c r="AE62" s="35">
        <f t="shared" si="7"/>
        <v>0</v>
      </c>
      <c r="AF62" s="35">
        <f t="shared" si="8"/>
        <v>0</v>
      </c>
      <c r="AG62" s="35">
        <f t="shared" si="9"/>
        <v>0</v>
      </c>
      <c r="AH62" s="35">
        <f t="shared" si="10"/>
        <v>0</v>
      </c>
      <c r="AI62">
        <f t="shared" si="11"/>
        <v>0</v>
      </c>
      <c r="AJ62">
        <f t="shared" si="12"/>
        <v>0</v>
      </c>
      <c r="AK62">
        <f t="shared" si="13"/>
        <v>0</v>
      </c>
    </row>
    <row r="63" spans="1:37" ht="12.75">
      <c r="A63" s="24">
        <v>2910650</v>
      </c>
      <c r="B63" s="36">
        <v>33094</v>
      </c>
      <c r="C63" s="36" t="s">
        <v>198</v>
      </c>
      <c r="D63" s="37" t="s">
        <v>199</v>
      </c>
      <c r="E63" s="37" t="s">
        <v>200</v>
      </c>
      <c r="F63" s="37">
        <v>65560</v>
      </c>
      <c r="G63" s="38">
        <v>9221</v>
      </c>
      <c r="H63" s="37">
        <v>5737294607</v>
      </c>
      <c r="I63" s="39">
        <v>6</v>
      </c>
      <c r="J63" s="39" t="s">
        <v>33</v>
      </c>
      <c r="K63" s="29" t="s">
        <v>31</v>
      </c>
      <c r="L63" s="30">
        <v>313.94</v>
      </c>
      <c r="M63" s="29" t="s">
        <v>32</v>
      </c>
      <c r="N63" s="40" t="s">
        <v>31</v>
      </c>
      <c r="O63" s="40" t="s">
        <v>31</v>
      </c>
      <c r="P63" s="41">
        <v>31.043256997455472</v>
      </c>
      <c r="Q63" s="39" t="str">
        <f t="shared" si="0"/>
        <v>YES</v>
      </c>
      <c r="R63" s="39" t="s">
        <v>31</v>
      </c>
      <c r="S63" s="31" t="s">
        <v>33</v>
      </c>
      <c r="T63" s="33">
        <v>2740</v>
      </c>
      <c r="U63" s="33">
        <v>922</v>
      </c>
      <c r="V63" s="33">
        <v>2585</v>
      </c>
      <c r="W63" s="33">
        <v>18133</v>
      </c>
      <c r="X63" s="34">
        <f t="shared" si="14"/>
        <v>24380</v>
      </c>
      <c r="Y63" s="35">
        <f t="shared" si="1"/>
        <v>1</v>
      </c>
      <c r="Z63" s="35">
        <f t="shared" si="2"/>
        <v>1</v>
      </c>
      <c r="AA63" s="35" t="str">
        <f t="shared" si="3"/>
        <v>ELIGIBLE</v>
      </c>
      <c r="AB63" s="35" t="str">
        <f t="shared" si="4"/>
        <v>OKAY</v>
      </c>
      <c r="AC63" s="35">
        <f t="shared" si="5"/>
        <v>1</v>
      </c>
      <c r="AD63" s="35">
        <f t="shared" si="6"/>
        <v>1</v>
      </c>
      <c r="AE63" s="35" t="str">
        <f t="shared" si="7"/>
        <v>CHECK</v>
      </c>
      <c r="AF63" s="35" t="str">
        <f t="shared" si="8"/>
        <v>SRSA</v>
      </c>
      <c r="AG63" s="35">
        <f t="shared" si="9"/>
        <v>0</v>
      </c>
      <c r="AH63" s="35">
        <f t="shared" si="10"/>
        <v>0</v>
      </c>
      <c r="AI63">
        <f t="shared" si="11"/>
        <v>0</v>
      </c>
      <c r="AJ63">
        <f t="shared" si="12"/>
        <v>0</v>
      </c>
      <c r="AK63">
        <f t="shared" si="13"/>
        <v>0</v>
      </c>
    </row>
    <row r="64" spans="1:37" ht="12.75">
      <c r="A64" s="24">
        <v>2910710</v>
      </c>
      <c r="B64" s="36">
        <v>33093</v>
      </c>
      <c r="C64" s="36" t="s">
        <v>201</v>
      </c>
      <c r="D64" s="37" t="s">
        <v>202</v>
      </c>
      <c r="E64" s="37" t="s">
        <v>200</v>
      </c>
      <c r="F64" s="37">
        <v>65560</v>
      </c>
      <c r="G64" s="38">
        <v>9534</v>
      </c>
      <c r="H64" s="37">
        <v>5737294680</v>
      </c>
      <c r="I64" s="39">
        <v>6</v>
      </c>
      <c r="J64" s="39" t="s">
        <v>33</v>
      </c>
      <c r="K64" s="29" t="s">
        <v>31</v>
      </c>
      <c r="L64" s="30">
        <v>402.03</v>
      </c>
      <c r="M64" s="29" t="s">
        <v>32</v>
      </c>
      <c r="N64" s="40" t="s">
        <v>31</v>
      </c>
      <c r="O64" s="40" t="s">
        <v>31</v>
      </c>
      <c r="P64" s="41">
        <v>20.612244897959183</v>
      </c>
      <c r="Q64" s="39" t="str">
        <f t="shared" si="0"/>
        <v>YES</v>
      </c>
      <c r="R64" s="39" t="s">
        <v>31</v>
      </c>
      <c r="S64" s="31" t="s">
        <v>33</v>
      </c>
      <c r="T64" s="33">
        <v>3353</v>
      </c>
      <c r="U64" s="33">
        <v>1197</v>
      </c>
      <c r="V64" s="33">
        <v>2518</v>
      </c>
      <c r="W64" s="33">
        <v>14873</v>
      </c>
      <c r="X64" s="34">
        <f t="shared" si="14"/>
        <v>21941</v>
      </c>
      <c r="Y64" s="35">
        <f t="shared" si="1"/>
        <v>1</v>
      </c>
      <c r="Z64" s="35">
        <f t="shared" si="2"/>
        <v>1</v>
      </c>
      <c r="AA64" s="35" t="str">
        <f t="shared" si="3"/>
        <v>ELIGIBLE</v>
      </c>
      <c r="AB64" s="35" t="str">
        <f t="shared" si="4"/>
        <v>OKAY</v>
      </c>
      <c r="AC64" s="35">
        <f t="shared" si="5"/>
        <v>1</v>
      </c>
      <c r="AD64" s="35">
        <f t="shared" si="6"/>
        <v>1</v>
      </c>
      <c r="AE64" s="35" t="str">
        <f t="shared" si="7"/>
        <v>CHECK</v>
      </c>
      <c r="AF64" s="35" t="str">
        <f t="shared" si="8"/>
        <v>SRSA</v>
      </c>
      <c r="AG64" s="35">
        <f t="shared" si="9"/>
        <v>0</v>
      </c>
      <c r="AH64" s="35">
        <f t="shared" si="10"/>
        <v>0</v>
      </c>
      <c r="AI64">
        <f t="shared" si="11"/>
        <v>0</v>
      </c>
      <c r="AJ64">
        <f t="shared" si="12"/>
        <v>0</v>
      </c>
      <c r="AK64">
        <f t="shared" si="13"/>
        <v>0</v>
      </c>
    </row>
    <row r="65" spans="1:37" ht="12.75">
      <c r="A65" s="24">
        <v>2910950</v>
      </c>
      <c r="B65" s="36">
        <v>77103</v>
      </c>
      <c r="C65" s="36" t="s">
        <v>203</v>
      </c>
      <c r="D65" s="37" t="s">
        <v>204</v>
      </c>
      <c r="E65" s="37" t="s">
        <v>205</v>
      </c>
      <c r="F65" s="37">
        <v>65637</v>
      </c>
      <c r="G65" s="38">
        <v>14</v>
      </c>
      <c r="H65" s="37">
        <v>4172612346</v>
      </c>
      <c r="I65" s="39">
        <v>7</v>
      </c>
      <c r="J65" s="39" t="s">
        <v>31</v>
      </c>
      <c r="K65" s="29" t="s">
        <v>32</v>
      </c>
      <c r="L65" s="30">
        <v>269.11</v>
      </c>
      <c r="M65" s="29" t="s">
        <v>32</v>
      </c>
      <c r="N65" s="40" t="s">
        <v>31</v>
      </c>
      <c r="O65" s="40" t="s">
        <v>31</v>
      </c>
      <c r="P65" s="41">
        <v>23.564954682779458</v>
      </c>
      <c r="Q65" s="39" t="str">
        <f t="shared" si="0"/>
        <v>YES</v>
      </c>
      <c r="R65" s="39" t="s">
        <v>31</v>
      </c>
      <c r="S65" s="31" t="s">
        <v>33</v>
      </c>
      <c r="T65" s="33">
        <v>2456</v>
      </c>
      <c r="U65" s="33">
        <v>1205</v>
      </c>
      <c r="V65" s="33">
        <v>2535</v>
      </c>
      <c r="W65" s="33">
        <v>12077</v>
      </c>
      <c r="X65" s="34">
        <f t="shared" si="14"/>
        <v>18273</v>
      </c>
      <c r="Y65" s="35">
        <f t="shared" si="1"/>
        <v>1</v>
      </c>
      <c r="Z65" s="35">
        <f t="shared" si="2"/>
        <v>1</v>
      </c>
      <c r="AA65" s="35" t="str">
        <f t="shared" si="3"/>
        <v>ELIGIBLE</v>
      </c>
      <c r="AB65" s="35" t="str">
        <f t="shared" si="4"/>
        <v>OKAY</v>
      </c>
      <c r="AC65" s="35">
        <f t="shared" si="5"/>
        <v>1</v>
      </c>
      <c r="AD65" s="35">
        <f t="shared" si="6"/>
        <v>1</v>
      </c>
      <c r="AE65" s="35" t="str">
        <f t="shared" si="7"/>
        <v>CHECK</v>
      </c>
      <c r="AF65" s="35" t="str">
        <f t="shared" si="8"/>
        <v>SRSA</v>
      </c>
      <c r="AG65" s="35">
        <f t="shared" si="9"/>
        <v>0</v>
      </c>
      <c r="AH65" s="35">
        <f t="shared" si="10"/>
        <v>0</v>
      </c>
      <c r="AI65">
        <f t="shared" si="11"/>
        <v>0</v>
      </c>
      <c r="AJ65">
        <f t="shared" si="12"/>
        <v>0</v>
      </c>
      <c r="AK65">
        <f t="shared" si="13"/>
        <v>0</v>
      </c>
    </row>
    <row r="66" spans="1:37" ht="12.75">
      <c r="A66" s="24">
        <v>2911010</v>
      </c>
      <c r="B66" s="36">
        <v>34121</v>
      </c>
      <c r="C66" s="36" t="s">
        <v>206</v>
      </c>
      <c r="D66" s="37" t="s">
        <v>207</v>
      </c>
      <c r="E66" s="37" t="s">
        <v>208</v>
      </c>
      <c r="F66" s="37">
        <v>65717</v>
      </c>
      <c r="G66" s="38">
        <v>9439</v>
      </c>
      <c r="H66" s="37">
        <v>4176834874</v>
      </c>
      <c r="I66" s="39">
        <v>7</v>
      </c>
      <c r="J66" s="39" t="s">
        <v>31</v>
      </c>
      <c r="K66" s="29" t="s">
        <v>32</v>
      </c>
      <c r="L66" s="30">
        <v>180.49</v>
      </c>
      <c r="M66" s="29" t="s">
        <v>32</v>
      </c>
      <c r="N66" s="40" t="s">
        <v>31</v>
      </c>
      <c r="O66" s="40" t="s">
        <v>31</v>
      </c>
      <c r="P66" s="41">
        <v>34.08071748878923</v>
      </c>
      <c r="Q66" s="39" t="str">
        <f t="shared" si="0"/>
        <v>YES</v>
      </c>
      <c r="R66" s="39" t="s">
        <v>31</v>
      </c>
      <c r="S66" s="31" t="s">
        <v>33</v>
      </c>
      <c r="T66" s="33">
        <v>1816</v>
      </c>
      <c r="U66" s="33">
        <v>479</v>
      </c>
      <c r="V66" s="33">
        <v>1343</v>
      </c>
      <c r="W66" s="33">
        <v>10294</v>
      </c>
      <c r="X66" s="34">
        <f t="shared" si="14"/>
        <v>13932</v>
      </c>
      <c r="Y66" s="35">
        <f t="shared" si="1"/>
        <v>1</v>
      </c>
      <c r="Z66" s="35">
        <f t="shared" si="2"/>
        <v>1</v>
      </c>
      <c r="AA66" s="35" t="str">
        <f t="shared" si="3"/>
        <v>ELIGIBLE</v>
      </c>
      <c r="AB66" s="35" t="str">
        <f t="shared" si="4"/>
        <v>OKAY</v>
      </c>
      <c r="AC66" s="35">
        <f t="shared" si="5"/>
        <v>1</v>
      </c>
      <c r="AD66" s="35">
        <f t="shared" si="6"/>
        <v>1</v>
      </c>
      <c r="AE66" s="35" t="str">
        <f t="shared" si="7"/>
        <v>CHECK</v>
      </c>
      <c r="AF66" s="35" t="str">
        <f t="shared" si="8"/>
        <v>SRSA</v>
      </c>
      <c r="AG66" s="35">
        <f t="shared" si="9"/>
        <v>0</v>
      </c>
      <c r="AH66" s="35">
        <f t="shared" si="10"/>
        <v>0</v>
      </c>
      <c r="AI66">
        <f t="shared" si="11"/>
        <v>0</v>
      </c>
      <c r="AJ66">
        <f t="shared" si="12"/>
        <v>0</v>
      </c>
      <c r="AK66">
        <f t="shared" si="13"/>
        <v>0</v>
      </c>
    </row>
    <row r="67" spans="1:37" ht="12.75">
      <c r="A67" s="24">
        <v>2911040</v>
      </c>
      <c r="B67" s="36">
        <v>34122</v>
      </c>
      <c r="C67" s="36" t="s">
        <v>209</v>
      </c>
      <c r="D67" s="37" t="s">
        <v>210</v>
      </c>
      <c r="E67" s="37" t="s">
        <v>211</v>
      </c>
      <c r="F67" s="37">
        <v>65608</v>
      </c>
      <c r="G67" s="38">
        <v>9507</v>
      </c>
      <c r="H67" s="37">
        <v>4176832046</v>
      </c>
      <c r="I67" s="39">
        <v>6</v>
      </c>
      <c r="J67" s="39" t="s">
        <v>33</v>
      </c>
      <c r="K67" s="29" t="s">
        <v>31</v>
      </c>
      <c r="L67" s="30">
        <v>127.82</v>
      </c>
      <c r="M67" s="29" t="s">
        <v>32</v>
      </c>
      <c r="N67" s="40" t="s">
        <v>31</v>
      </c>
      <c r="O67" s="40" t="s">
        <v>31</v>
      </c>
      <c r="P67" s="41">
        <v>45.23809523809524</v>
      </c>
      <c r="Q67" s="39" t="str">
        <f t="shared" si="0"/>
        <v>YES</v>
      </c>
      <c r="R67" s="39" t="s">
        <v>31</v>
      </c>
      <c r="S67" s="31" t="s">
        <v>33</v>
      </c>
      <c r="T67" s="33">
        <v>1098</v>
      </c>
      <c r="U67" s="33">
        <v>351</v>
      </c>
      <c r="V67" s="33">
        <v>985</v>
      </c>
      <c r="W67" s="33">
        <v>10367</v>
      </c>
      <c r="X67" s="34">
        <f t="shared" si="14"/>
        <v>12801</v>
      </c>
      <c r="Y67" s="35">
        <f t="shared" si="1"/>
        <v>1</v>
      </c>
      <c r="Z67" s="35">
        <f t="shared" si="2"/>
        <v>1</v>
      </c>
      <c r="AA67" s="35" t="str">
        <f t="shared" si="3"/>
        <v>ELIGIBLE</v>
      </c>
      <c r="AB67" s="35" t="str">
        <f t="shared" si="4"/>
        <v>OKAY</v>
      </c>
      <c r="AC67" s="35">
        <f t="shared" si="5"/>
        <v>1</v>
      </c>
      <c r="AD67" s="35">
        <f t="shared" si="6"/>
        <v>1</v>
      </c>
      <c r="AE67" s="35" t="str">
        <f t="shared" si="7"/>
        <v>CHECK</v>
      </c>
      <c r="AF67" s="35" t="str">
        <f t="shared" si="8"/>
        <v>SRSA</v>
      </c>
      <c r="AG67" s="35">
        <f t="shared" si="9"/>
        <v>0</v>
      </c>
      <c r="AH67" s="35">
        <f t="shared" si="10"/>
        <v>0</v>
      </c>
      <c r="AI67">
        <f t="shared" si="11"/>
        <v>0</v>
      </c>
      <c r="AJ67">
        <f t="shared" si="12"/>
        <v>0</v>
      </c>
      <c r="AK67">
        <f t="shared" si="13"/>
        <v>0</v>
      </c>
    </row>
    <row r="68" spans="1:37" ht="12.75">
      <c r="A68" s="24">
        <v>2911070</v>
      </c>
      <c r="B68" s="36">
        <v>19150</v>
      </c>
      <c r="C68" s="36" t="s">
        <v>212</v>
      </c>
      <c r="D68" s="37" t="s">
        <v>213</v>
      </c>
      <c r="E68" s="37" t="s">
        <v>214</v>
      </c>
      <c r="F68" s="37">
        <v>64742</v>
      </c>
      <c r="G68" s="38">
        <v>860</v>
      </c>
      <c r="H68" s="37">
        <v>8166574715</v>
      </c>
      <c r="I68" s="39">
        <v>8</v>
      </c>
      <c r="J68" s="39" t="s">
        <v>31</v>
      </c>
      <c r="K68" s="29" t="s">
        <v>32</v>
      </c>
      <c r="L68" s="30">
        <v>355.85</v>
      </c>
      <c r="M68" s="29" t="s">
        <v>32</v>
      </c>
      <c r="N68" s="40" t="s">
        <v>31</v>
      </c>
      <c r="O68" s="40" t="s">
        <v>31</v>
      </c>
      <c r="P68" s="41">
        <v>25.067385444743934</v>
      </c>
      <c r="Q68" s="39" t="str">
        <f t="shared" si="0"/>
        <v>YES</v>
      </c>
      <c r="R68" s="39" t="s">
        <v>31</v>
      </c>
      <c r="S68" s="31" t="s">
        <v>33</v>
      </c>
      <c r="T68" s="33">
        <v>1763</v>
      </c>
      <c r="U68" s="33">
        <v>1504</v>
      </c>
      <c r="V68" s="33">
        <v>2110</v>
      </c>
      <c r="W68" s="33">
        <v>14018</v>
      </c>
      <c r="X68" s="34">
        <f t="shared" si="14"/>
        <v>19395</v>
      </c>
      <c r="Y68" s="35">
        <f t="shared" si="1"/>
        <v>1</v>
      </c>
      <c r="Z68" s="35">
        <f t="shared" si="2"/>
        <v>1</v>
      </c>
      <c r="AA68" s="35" t="str">
        <f t="shared" si="3"/>
        <v>ELIGIBLE</v>
      </c>
      <c r="AB68" s="35" t="str">
        <f t="shared" si="4"/>
        <v>OKAY</v>
      </c>
      <c r="AC68" s="35">
        <f t="shared" si="5"/>
        <v>1</v>
      </c>
      <c r="AD68" s="35">
        <f t="shared" si="6"/>
        <v>1</v>
      </c>
      <c r="AE68" s="35" t="str">
        <f t="shared" si="7"/>
        <v>CHECK</v>
      </c>
      <c r="AF68" s="35" t="str">
        <f t="shared" si="8"/>
        <v>SRSA</v>
      </c>
      <c r="AG68" s="35">
        <f t="shared" si="9"/>
        <v>0</v>
      </c>
      <c r="AH68" s="35">
        <f t="shared" si="10"/>
        <v>0</v>
      </c>
      <c r="AI68">
        <f t="shared" si="11"/>
        <v>0</v>
      </c>
      <c r="AJ68">
        <f t="shared" si="12"/>
        <v>0</v>
      </c>
      <c r="AK68">
        <f t="shared" si="13"/>
        <v>0</v>
      </c>
    </row>
    <row r="69" spans="1:37" ht="12.75">
      <c r="A69" s="24">
        <v>2911160</v>
      </c>
      <c r="B69" s="36">
        <v>19147</v>
      </c>
      <c r="C69" s="36" t="s">
        <v>215</v>
      </c>
      <c r="D69" s="37" t="s">
        <v>123</v>
      </c>
      <c r="E69" s="37" t="s">
        <v>216</v>
      </c>
      <c r="F69" s="37">
        <v>64743</v>
      </c>
      <c r="G69" s="38">
        <v>108</v>
      </c>
      <c r="H69" s="37">
        <v>8166263511</v>
      </c>
      <c r="I69" s="39">
        <v>8</v>
      </c>
      <c r="J69" s="39" t="s">
        <v>31</v>
      </c>
      <c r="K69" s="29" t="s">
        <v>32</v>
      </c>
      <c r="L69" s="30">
        <v>200.45</v>
      </c>
      <c r="M69" s="29" t="s">
        <v>32</v>
      </c>
      <c r="N69" s="40" t="s">
        <v>31</v>
      </c>
      <c r="O69" s="40" t="s">
        <v>31</v>
      </c>
      <c r="P69" s="41">
        <v>11.25</v>
      </c>
      <c r="Q69" s="39" t="str">
        <f t="shared" si="0"/>
        <v>NO</v>
      </c>
      <c r="R69" s="39" t="s">
        <v>31</v>
      </c>
      <c r="S69" s="31" t="s">
        <v>33</v>
      </c>
      <c r="T69" s="33">
        <v>1155</v>
      </c>
      <c r="U69" s="33">
        <v>658</v>
      </c>
      <c r="V69" s="33">
        <v>1847</v>
      </c>
      <c r="W69" s="33">
        <v>5546</v>
      </c>
      <c r="X69" s="34">
        <f t="shared" si="14"/>
        <v>9206</v>
      </c>
      <c r="Y69" s="35">
        <f t="shared" si="1"/>
        <v>1</v>
      </c>
      <c r="Z69" s="35">
        <f t="shared" si="2"/>
        <v>1</v>
      </c>
      <c r="AA69" s="35" t="str">
        <f t="shared" si="3"/>
        <v>ELIGIBLE</v>
      </c>
      <c r="AB69" s="35" t="str">
        <f t="shared" si="4"/>
        <v>OKAY</v>
      </c>
      <c r="AC69" s="35">
        <f t="shared" si="5"/>
        <v>0</v>
      </c>
      <c r="AD69" s="35">
        <f t="shared" si="6"/>
        <v>1</v>
      </c>
      <c r="AE69" s="35">
        <f t="shared" si="7"/>
        <v>0</v>
      </c>
      <c r="AF69" s="35">
        <f t="shared" si="8"/>
        <v>0</v>
      </c>
      <c r="AG69" s="35">
        <f t="shared" si="9"/>
        <v>0</v>
      </c>
      <c r="AH69" s="35">
        <f t="shared" si="10"/>
        <v>0</v>
      </c>
      <c r="AI69">
        <f t="shared" si="11"/>
        <v>0</v>
      </c>
      <c r="AJ69">
        <f t="shared" si="12"/>
        <v>0</v>
      </c>
      <c r="AK69">
        <f t="shared" si="13"/>
        <v>0</v>
      </c>
    </row>
    <row r="70" spans="1:37" ht="12.75">
      <c r="A70" s="24">
        <v>2911450</v>
      </c>
      <c r="B70" s="36">
        <v>101107</v>
      </c>
      <c r="C70" s="36" t="s">
        <v>217</v>
      </c>
      <c r="D70" s="37" t="s">
        <v>218</v>
      </c>
      <c r="E70" s="37" t="s">
        <v>219</v>
      </c>
      <c r="F70" s="37">
        <v>65466</v>
      </c>
      <c r="G70" s="38">
        <v>730</v>
      </c>
      <c r="H70" s="37">
        <v>5732263251</v>
      </c>
      <c r="I70" s="39">
        <v>7</v>
      </c>
      <c r="J70" s="39" t="s">
        <v>31</v>
      </c>
      <c r="K70" s="29" t="s">
        <v>32</v>
      </c>
      <c r="L70" s="30">
        <v>295.09</v>
      </c>
      <c r="M70" s="29" t="s">
        <v>32</v>
      </c>
      <c r="N70" s="40" t="s">
        <v>31</v>
      </c>
      <c r="O70" s="40" t="s">
        <v>31</v>
      </c>
      <c r="P70" s="41">
        <v>22.906403940886698</v>
      </c>
      <c r="Q70" s="39" t="str">
        <f t="shared" si="0"/>
        <v>YES</v>
      </c>
      <c r="R70" s="39" t="s">
        <v>31</v>
      </c>
      <c r="S70" s="31" t="s">
        <v>33</v>
      </c>
      <c r="T70" s="33">
        <v>2678</v>
      </c>
      <c r="U70" s="33">
        <v>1265</v>
      </c>
      <c r="V70" s="33">
        <v>2658</v>
      </c>
      <c r="W70" s="33">
        <v>13554</v>
      </c>
      <c r="X70" s="34">
        <f t="shared" si="14"/>
        <v>20155</v>
      </c>
      <c r="Y70" s="35">
        <f t="shared" si="1"/>
        <v>1</v>
      </c>
      <c r="Z70" s="35">
        <f t="shared" si="2"/>
        <v>1</v>
      </c>
      <c r="AA70" s="35" t="str">
        <f t="shared" si="3"/>
        <v>ELIGIBLE</v>
      </c>
      <c r="AB70" s="35" t="str">
        <f t="shared" si="4"/>
        <v>OKAY</v>
      </c>
      <c r="AC70" s="35">
        <f t="shared" si="5"/>
        <v>1</v>
      </c>
      <c r="AD70" s="35">
        <f t="shared" si="6"/>
        <v>1</v>
      </c>
      <c r="AE70" s="35" t="str">
        <f t="shared" si="7"/>
        <v>CHECK</v>
      </c>
      <c r="AF70" s="35" t="str">
        <f t="shared" si="8"/>
        <v>SRSA</v>
      </c>
      <c r="AG70" s="35">
        <f t="shared" si="9"/>
        <v>0</v>
      </c>
      <c r="AH70" s="35">
        <f t="shared" si="10"/>
        <v>0</v>
      </c>
      <c r="AI70">
        <f t="shared" si="11"/>
        <v>0</v>
      </c>
      <c r="AJ70">
        <f t="shared" si="12"/>
        <v>0</v>
      </c>
      <c r="AK70">
        <f t="shared" si="13"/>
        <v>0</v>
      </c>
    </row>
    <row r="71" spans="1:37" ht="12.75">
      <c r="A71" s="24">
        <v>2911580</v>
      </c>
      <c r="B71" s="36">
        <v>29003</v>
      </c>
      <c r="C71" s="36" t="s">
        <v>220</v>
      </c>
      <c r="D71" s="37" t="s">
        <v>221</v>
      </c>
      <c r="E71" s="37" t="s">
        <v>222</v>
      </c>
      <c r="F71" s="37">
        <v>65646</v>
      </c>
      <c r="G71" s="38">
        <v>107</v>
      </c>
      <c r="H71" s="37">
        <v>4175352221</v>
      </c>
      <c r="I71" s="39">
        <v>7</v>
      </c>
      <c r="J71" s="39" t="s">
        <v>31</v>
      </c>
      <c r="K71" s="29" t="s">
        <v>32</v>
      </c>
      <c r="L71" s="30">
        <v>213.24</v>
      </c>
      <c r="M71" s="29" t="s">
        <v>32</v>
      </c>
      <c r="N71" s="40" t="s">
        <v>31</v>
      </c>
      <c r="O71" s="40" t="s">
        <v>31</v>
      </c>
      <c r="P71" s="41">
        <v>13.930348258706468</v>
      </c>
      <c r="Q71" s="39" t="str">
        <f aca="true" t="shared" si="15" ref="Q71:Q134">IF(P71&lt;20,"NO","YES")</f>
        <v>NO</v>
      </c>
      <c r="R71" s="39" t="s">
        <v>31</v>
      </c>
      <c r="S71" s="31" t="s">
        <v>33</v>
      </c>
      <c r="T71" s="33">
        <v>1518</v>
      </c>
      <c r="U71" s="33">
        <v>874</v>
      </c>
      <c r="V71" s="33">
        <v>2451</v>
      </c>
      <c r="W71" s="33">
        <v>4776</v>
      </c>
      <c r="X71" s="34">
        <f t="shared" si="14"/>
        <v>9619</v>
      </c>
      <c r="Y71" s="35">
        <f t="shared" si="1"/>
        <v>1</v>
      </c>
      <c r="Z71" s="35">
        <f t="shared" si="2"/>
        <v>1</v>
      </c>
      <c r="AA71" s="35" t="str">
        <f aca="true" t="shared" si="16" ref="AA71:AA134">IF(AND(Y71=1,Z71=1),"ELIGIBLE",0)</f>
        <v>ELIGIBLE</v>
      </c>
      <c r="AB71" s="35" t="str">
        <f aca="true" t="shared" si="17" ref="AB71:AB134">IF(AND(AA71="ELIGIBLE",N71="YES"),"OKAY",0)</f>
        <v>OKAY</v>
      </c>
      <c r="AC71" s="35">
        <f t="shared" si="5"/>
        <v>0</v>
      </c>
      <c r="AD71" s="35">
        <f t="shared" si="6"/>
        <v>1</v>
      </c>
      <c r="AE71" s="35">
        <f aca="true" t="shared" si="18" ref="AE71:AE134">IF(AND(AC71=1,AD71=1),"CHECK",0)</f>
        <v>0</v>
      </c>
      <c r="AF71" s="35">
        <f aca="true" t="shared" si="19" ref="AF71:AF134">IF(AND(AA71="ELIGIBLE",AE71="CHECK"),"SRSA",0)</f>
        <v>0</v>
      </c>
      <c r="AG71" s="35">
        <f aca="true" t="shared" si="20" ref="AG71:AG134">IF(AND(AE71="CHECK",AF71=0),"RLISP",0)</f>
        <v>0</v>
      </c>
      <c r="AH71" s="35">
        <f aca="true" t="shared" si="21" ref="AH71:AH134">IF(AND(AB71="OKAY",AG71="RLISP"),"NO",0)</f>
        <v>0</v>
      </c>
      <c r="AI71">
        <f t="shared" si="11"/>
        <v>0</v>
      </c>
      <c r="AJ71">
        <f t="shared" si="12"/>
        <v>0</v>
      </c>
      <c r="AK71">
        <f t="shared" si="13"/>
        <v>0</v>
      </c>
    </row>
    <row r="72" spans="1:37" ht="12.75">
      <c r="A72" s="24">
        <v>2911670</v>
      </c>
      <c r="B72" s="36">
        <v>5122</v>
      </c>
      <c r="C72" s="36" t="s">
        <v>223</v>
      </c>
      <c r="D72" s="37" t="s">
        <v>224</v>
      </c>
      <c r="E72" s="37" t="s">
        <v>225</v>
      </c>
      <c r="F72" s="37">
        <v>65647</v>
      </c>
      <c r="G72" s="38">
        <v>9700</v>
      </c>
      <c r="H72" s="37">
        <v>4178352922</v>
      </c>
      <c r="I72" s="39">
        <v>7</v>
      </c>
      <c r="J72" s="39" t="s">
        <v>31</v>
      </c>
      <c r="K72" s="29" t="s">
        <v>32</v>
      </c>
      <c r="L72" s="30">
        <v>296</v>
      </c>
      <c r="M72" s="29" t="s">
        <v>32</v>
      </c>
      <c r="N72" s="40" t="s">
        <v>31</v>
      </c>
      <c r="O72" s="40" t="s">
        <v>31</v>
      </c>
      <c r="P72" s="41">
        <v>16.145833333333336</v>
      </c>
      <c r="Q72" s="39" t="str">
        <f t="shared" si="15"/>
        <v>NO</v>
      </c>
      <c r="R72" s="39" t="s">
        <v>31</v>
      </c>
      <c r="S72" s="31" t="s">
        <v>33</v>
      </c>
      <c r="T72" s="33">
        <v>2518</v>
      </c>
      <c r="U72" s="33">
        <v>1289</v>
      </c>
      <c r="V72" s="33">
        <v>2708</v>
      </c>
      <c r="W72" s="33">
        <v>9791</v>
      </c>
      <c r="X72" s="34">
        <f aca="true" t="shared" si="22" ref="X72:X135">SUM(T72:W72)</f>
        <v>16306</v>
      </c>
      <c r="Y72" s="35">
        <f t="shared" si="1"/>
        <v>1</v>
      </c>
      <c r="Z72" s="35">
        <f t="shared" si="2"/>
        <v>1</v>
      </c>
      <c r="AA72" s="35" t="str">
        <f t="shared" si="16"/>
        <v>ELIGIBLE</v>
      </c>
      <c r="AB72" s="35" t="str">
        <f t="shared" si="17"/>
        <v>OKAY</v>
      </c>
      <c r="AC72" s="35">
        <f t="shared" si="5"/>
        <v>0</v>
      </c>
      <c r="AD72" s="35">
        <f t="shared" si="6"/>
        <v>1</v>
      </c>
      <c r="AE72" s="35">
        <f t="shared" si="18"/>
        <v>0</v>
      </c>
      <c r="AF72" s="35">
        <f t="shared" si="19"/>
        <v>0</v>
      </c>
      <c r="AG72" s="35">
        <f t="shared" si="20"/>
        <v>0</v>
      </c>
      <c r="AH72" s="35">
        <f t="shared" si="21"/>
        <v>0</v>
      </c>
      <c r="AI72">
        <f t="shared" si="11"/>
        <v>0</v>
      </c>
      <c r="AJ72">
        <f t="shared" si="12"/>
        <v>0</v>
      </c>
      <c r="AK72">
        <f t="shared" si="13"/>
        <v>0</v>
      </c>
    </row>
    <row r="73" spans="1:37" ht="12.75">
      <c r="A73" s="24">
        <v>2911730</v>
      </c>
      <c r="B73" s="36">
        <v>84002</v>
      </c>
      <c r="C73" s="36" t="s">
        <v>226</v>
      </c>
      <c r="D73" s="37" t="s">
        <v>227</v>
      </c>
      <c r="E73" s="37" t="s">
        <v>228</v>
      </c>
      <c r="F73" s="37">
        <v>65649</v>
      </c>
      <c r="G73" s="38">
        <v>9706</v>
      </c>
      <c r="H73" s="37">
        <v>4176542231</v>
      </c>
      <c r="I73" s="39">
        <v>7</v>
      </c>
      <c r="J73" s="39" t="s">
        <v>31</v>
      </c>
      <c r="K73" s="29" t="s">
        <v>32</v>
      </c>
      <c r="L73" s="30">
        <v>366.33</v>
      </c>
      <c r="M73" s="29" t="s">
        <v>32</v>
      </c>
      <c r="N73" s="40" t="s">
        <v>31</v>
      </c>
      <c r="O73" s="40" t="s">
        <v>31</v>
      </c>
      <c r="P73" s="41">
        <v>37.55458515283843</v>
      </c>
      <c r="Q73" s="39" t="str">
        <f t="shared" si="15"/>
        <v>YES</v>
      </c>
      <c r="R73" s="39" t="s">
        <v>31</v>
      </c>
      <c r="S73" s="31" t="s">
        <v>33</v>
      </c>
      <c r="T73" s="33">
        <v>2859</v>
      </c>
      <c r="U73" s="33">
        <v>1536</v>
      </c>
      <c r="V73" s="33">
        <v>3229</v>
      </c>
      <c r="W73" s="33">
        <v>24827</v>
      </c>
      <c r="X73" s="34">
        <f t="shared" si="22"/>
        <v>32451</v>
      </c>
      <c r="Y73" s="35">
        <f t="shared" si="1"/>
        <v>1</v>
      </c>
      <c r="Z73" s="35">
        <f t="shared" si="2"/>
        <v>1</v>
      </c>
      <c r="AA73" s="35" t="str">
        <f t="shared" si="16"/>
        <v>ELIGIBLE</v>
      </c>
      <c r="AB73" s="35" t="str">
        <f t="shared" si="17"/>
        <v>OKAY</v>
      </c>
      <c r="AC73" s="35">
        <f t="shared" si="5"/>
        <v>1</v>
      </c>
      <c r="AD73" s="35">
        <f t="shared" si="6"/>
        <v>1</v>
      </c>
      <c r="AE73" s="35" t="str">
        <f t="shared" si="18"/>
        <v>CHECK</v>
      </c>
      <c r="AF73" s="35" t="str">
        <f t="shared" si="19"/>
        <v>SRSA</v>
      </c>
      <c r="AG73" s="35">
        <f t="shared" si="20"/>
        <v>0</v>
      </c>
      <c r="AH73" s="35">
        <f t="shared" si="21"/>
        <v>0</v>
      </c>
      <c r="AI73">
        <f t="shared" si="11"/>
        <v>0</v>
      </c>
      <c r="AJ73">
        <f t="shared" si="12"/>
        <v>0</v>
      </c>
      <c r="AK73">
        <f t="shared" si="13"/>
        <v>0</v>
      </c>
    </row>
    <row r="74" spans="1:37" ht="12.75">
      <c r="A74" s="24">
        <v>2911760</v>
      </c>
      <c r="B74" s="36">
        <v>3033</v>
      </c>
      <c r="C74" s="36" t="s">
        <v>229</v>
      </c>
      <c r="D74" s="37" t="s">
        <v>230</v>
      </c>
      <c r="E74" s="37" t="s">
        <v>231</v>
      </c>
      <c r="F74" s="37">
        <v>64446</v>
      </c>
      <c r="G74" s="38" t="s">
        <v>85</v>
      </c>
      <c r="H74" s="37">
        <v>6606862421</v>
      </c>
      <c r="I74" s="39">
        <v>7</v>
      </c>
      <c r="J74" s="39" t="s">
        <v>31</v>
      </c>
      <c r="K74" s="29" t="s">
        <v>32</v>
      </c>
      <c r="L74" s="30">
        <v>179.31</v>
      </c>
      <c r="M74" s="29" t="s">
        <v>32</v>
      </c>
      <c r="N74" s="40" t="s">
        <v>31</v>
      </c>
      <c r="O74" s="40" t="s">
        <v>31</v>
      </c>
      <c r="P74" s="41">
        <v>15.853658536585366</v>
      </c>
      <c r="Q74" s="39" t="str">
        <f t="shared" si="15"/>
        <v>NO</v>
      </c>
      <c r="R74" s="39" t="s">
        <v>31</v>
      </c>
      <c r="S74" s="31" t="s">
        <v>33</v>
      </c>
      <c r="T74" s="33">
        <v>1238</v>
      </c>
      <c r="U74" s="33">
        <v>726</v>
      </c>
      <c r="V74" s="33">
        <v>2037</v>
      </c>
      <c r="W74" s="33">
        <v>5960</v>
      </c>
      <c r="X74" s="34">
        <f t="shared" si="22"/>
        <v>9961</v>
      </c>
      <c r="Y74" s="35">
        <f t="shared" si="1"/>
        <v>1</v>
      </c>
      <c r="Z74" s="35">
        <f t="shared" si="2"/>
        <v>1</v>
      </c>
      <c r="AA74" s="35" t="str">
        <f t="shared" si="16"/>
        <v>ELIGIBLE</v>
      </c>
      <c r="AB74" s="35" t="str">
        <f t="shared" si="17"/>
        <v>OKAY</v>
      </c>
      <c r="AC74" s="35">
        <f t="shared" si="5"/>
        <v>0</v>
      </c>
      <c r="AD74" s="35">
        <f t="shared" si="6"/>
        <v>1</v>
      </c>
      <c r="AE74" s="35">
        <f t="shared" si="18"/>
        <v>0</v>
      </c>
      <c r="AF74" s="35">
        <f t="shared" si="19"/>
        <v>0</v>
      </c>
      <c r="AG74" s="35">
        <f t="shared" si="20"/>
        <v>0</v>
      </c>
      <c r="AH74" s="35">
        <f t="shared" si="21"/>
        <v>0</v>
      </c>
      <c r="AI74">
        <f t="shared" si="11"/>
        <v>0</v>
      </c>
      <c r="AJ74">
        <f t="shared" si="12"/>
        <v>0</v>
      </c>
      <c r="AK74">
        <f t="shared" si="13"/>
        <v>0</v>
      </c>
    </row>
    <row r="75" spans="1:37" ht="12.75">
      <c r="A75" s="24">
        <v>2912180</v>
      </c>
      <c r="B75" s="36">
        <v>112101</v>
      </c>
      <c r="C75" s="36" t="s">
        <v>232</v>
      </c>
      <c r="D75" s="37" t="s">
        <v>233</v>
      </c>
      <c r="E75" s="37" t="s">
        <v>234</v>
      </c>
      <c r="F75" s="37">
        <v>65652</v>
      </c>
      <c r="G75" s="38">
        <v>55</v>
      </c>
      <c r="H75" s="37">
        <v>4177382296</v>
      </c>
      <c r="I75" s="39">
        <v>8</v>
      </c>
      <c r="J75" s="39" t="s">
        <v>31</v>
      </c>
      <c r="K75" s="29" t="s">
        <v>32</v>
      </c>
      <c r="L75" s="30">
        <v>592.57</v>
      </c>
      <c r="M75" s="29" t="s">
        <v>32</v>
      </c>
      <c r="N75" s="40" t="s">
        <v>31</v>
      </c>
      <c r="O75" s="40" t="s">
        <v>31</v>
      </c>
      <c r="P75" s="41">
        <v>21.940298507462686</v>
      </c>
      <c r="Q75" s="39" t="str">
        <f t="shared" si="15"/>
        <v>YES</v>
      </c>
      <c r="R75" s="39" t="s">
        <v>31</v>
      </c>
      <c r="S75" s="31" t="s">
        <v>33</v>
      </c>
      <c r="T75" s="33">
        <v>4094</v>
      </c>
      <c r="U75" s="33">
        <v>2541</v>
      </c>
      <c r="V75" s="33">
        <v>3564</v>
      </c>
      <c r="W75" s="33">
        <v>22569</v>
      </c>
      <c r="X75" s="34">
        <f t="shared" si="22"/>
        <v>32768</v>
      </c>
      <c r="Y75" s="35">
        <f t="shared" si="1"/>
        <v>1</v>
      </c>
      <c r="Z75" s="35">
        <f t="shared" si="2"/>
        <v>1</v>
      </c>
      <c r="AA75" s="35" t="str">
        <f t="shared" si="16"/>
        <v>ELIGIBLE</v>
      </c>
      <c r="AB75" s="35" t="str">
        <f t="shared" si="17"/>
        <v>OKAY</v>
      </c>
      <c r="AC75" s="35">
        <f t="shared" si="5"/>
        <v>1</v>
      </c>
      <c r="AD75" s="35">
        <f t="shared" si="6"/>
        <v>1</v>
      </c>
      <c r="AE75" s="35" t="str">
        <f t="shared" si="18"/>
        <v>CHECK</v>
      </c>
      <c r="AF75" s="35" t="str">
        <f t="shared" si="19"/>
        <v>SRSA</v>
      </c>
      <c r="AG75" s="35">
        <f t="shared" si="20"/>
        <v>0</v>
      </c>
      <c r="AH75" s="35">
        <f t="shared" si="21"/>
        <v>0</v>
      </c>
      <c r="AI75">
        <f t="shared" si="11"/>
        <v>0</v>
      </c>
      <c r="AJ75">
        <f t="shared" si="12"/>
        <v>0</v>
      </c>
      <c r="AK75">
        <f t="shared" si="13"/>
        <v>0</v>
      </c>
    </row>
    <row r="76" spans="1:37" ht="12.75">
      <c r="A76" s="24">
        <v>2912450</v>
      </c>
      <c r="B76" s="36">
        <v>36134</v>
      </c>
      <c r="C76" s="36" t="s">
        <v>235</v>
      </c>
      <c r="D76" s="37" t="s">
        <v>236</v>
      </c>
      <c r="E76" s="37" t="s">
        <v>237</v>
      </c>
      <c r="F76" s="37">
        <v>63080</v>
      </c>
      <c r="G76" s="38">
        <v>3850</v>
      </c>
      <c r="H76" s="37">
        <v>5734578302</v>
      </c>
      <c r="I76" s="39">
        <v>3</v>
      </c>
      <c r="J76" s="39" t="s">
        <v>33</v>
      </c>
      <c r="K76" s="29" t="s">
        <v>31</v>
      </c>
      <c r="L76" s="30">
        <v>302.98</v>
      </c>
      <c r="M76" s="29" t="s">
        <v>32</v>
      </c>
      <c r="N76" s="40" t="s">
        <v>31</v>
      </c>
      <c r="O76" s="40" t="s">
        <v>31</v>
      </c>
      <c r="P76" s="41">
        <v>2.8947368421052633</v>
      </c>
      <c r="Q76" s="39" t="str">
        <f t="shared" si="15"/>
        <v>NO</v>
      </c>
      <c r="R76" s="39" t="s">
        <v>33</v>
      </c>
      <c r="S76" s="31" t="s">
        <v>33</v>
      </c>
      <c r="T76" s="33">
        <v>1267</v>
      </c>
      <c r="U76" s="33">
        <v>914</v>
      </c>
      <c r="V76" s="33">
        <v>2563</v>
      </c>
      <c r="W76" s="33">
        <v>2956</v>
      </c>
      <c r="X76" s="34">
        <f t="shared" si="22"/>
        <v>7700</v>
      </c>
      <c r="Y76" s="35">
        <f t="shared" si="1"/>
        <v>1</v>
      </c>
      <c r="Z76" s="35">
        <f t="shared" si="2"/>
        <v>1</v>
      </c>
      <c r="AA76" s="35" t="str">
        <f t="shared" si="16"/>
        <v>ELIGIBLE</v>
      </c>
      <c r="AB76" s="35" t="str">
        <f t="shared" si="17"/>
        <v>OKAY</v>
      </c>
      <c r="AC76" s="35">
        <f t="shared" si="5"/>
        <v>0</v>
      </c>
      <c r="AD76" s="35">
        <f t="shared" si="6"/>
        <v>0</v>
      </c>
      <c r="AE76" s="35">
        <f t="shared" si="18"/>
        <v>0</v>
      </c>
      <c r="AF76" s="35">
        <f t="shared" si="19"/>
        <v>0</v>
      </c>
      <c r="AG76" s="35">
        <f t="shared" si="20"/>
        <v>0</v>
      </c>
      <c r="AH76" s="35">
        <f t="shared" si="21"/>
        <v>0</v>
      </c>
      <c r="AI76">
        <f t="shared" si="11"/>
        <v>0</v>
      </c>
      <c r="AJ76">
        <f t="shared" si="12"/>
        <v>0</v>
      </c>
      <c r="AK76">
        <f t="shared" si="13"/>
        <v>0</v>
      </c>
    </row>
    <row r="77" spans="1:37" ht="12.75">
      <c r="A77" s="24">
        <v>2912480</v>
      </c>
      <c r="B77" s="36">
        <v>36135</v>
      </c>
      <c r="C77" s="36" t="s">
        <v>238</v>
      </c>
      <c r="D77" s="37" t="s">
        <v>239</v>
      </c>
      <c r="E77" s="37" t="s">
        <v>237</v>
      </c>
      <c r="F77" s="37">
        <v>63080</v>
      </c>
      <c r="G77" s="38">
        <v>3215</v>
      </c>
      <c r="H77" s="37">
        <v>5736273243</v>
      </c>
      <c r="I77" s="39">
        <v>3</v>
      </c>
      <c r="J77" s="39" t="s">
        <v>33</v>
      </c>
      <c r="K77" s="29" t="s">
        <v>31</v>
      </c>
      <c r="L77" s="30">
        <v>123.9</v>
      </c>
      <c r="M77" s="29" t="s">
        <v>32</v>
      </c>
      <c r="N77" s="40" t="s">
        <v>31</v>
      </c>
      <c r="O77" s="40" t="s">
        <v>31</v>
      </c>
      <c r="P77" s="41">
        <v>18.421052631578945</v>
      </c>
      <c r="Q77" s="39" t="str">
        <f t="shared" si="15"/>
        <v>NO</v>
      </c>
      <c r="R77" s="39" t="s">
        <v>33</v>
      </c>
      <c r="S77" s="31" t="s">
        <v>33</v>
      </c>
      <c r="T77" s="33">
        <v>560</v>
      </c>
      <c r="U77" s="33">
        <v>367</v>
      </c>
      <c r="V77" s="33">
        <v>1030</v>
      </c>
      <c r="W77" s="33">
        <v>6038</v>
      </c>
      <c r="X77" s="34">
        <f t="shared" si="22"/>
        <v>7995</v>
      </c>
      <c r="Y77" s="35">
        <f t="shared" si="1"/>
        <v>1</v>
      </c>
      <c r="Z77" s="35">
        <f t="shared" si="2"/>
        <v>1</v>
      </c>
      <c r="AA77" s="35" t="str">
        <f t="shared" si="16"/>
        <v>ELIGIBLE</v>
      </c>
      <c r="AB77" s="35" t="str">
        <f t="shared" si="17"/>
        <v>OKAY</v>
      </c>
      <c r="AC77" s="35">
        <f t="shared" si="5"/>
        <v>0</v>
      </c>
      <c r="AD77" s="35">
        <f t="shared" si="6"/>
        <v>0</v>
      </c>
      <c r="AE77" s="35">
        <f t="shared" si="18"/>
        <v>0</v>
      </c>
      <c r="AF77" s="35">
        <f t="shared" si="19"/>
        <v>0</v>
      </c>
      <c r="AG77" s="35">
        <f t="shared" si="20"/>
        <v>0</v>
      </c>
      <c r="AH77" s="35">
        <f t="shared" si="21"/>
        <v>0</v>
      </c>
      <c r="AI77">
        <f t="shared" si="11"/>
        <v>0</v>
      </c>
      <c r="AJ77">
        <f t="shared" si="12"/>
        <v>0</v>
      </c>
      <c r="AK77">
        <f t="shared" si="13"/>
        <v>0</v>
      </c>
    </row>
    <row r="78" spans="1:37" ht="12.75">
      <c r="A78" s="24">
        <v>2912510</v>
      </c>
      <c r="B78" s="36">
        <v>36123</v>
      </c>
      <c r="C78" s="36" t="s">
        <v>240</v>
      </c>
      <c r="D78" s="37" t="s">
        <v>241</v>
      </c>
      <c r="E78" s="37" t="s">
        <v>242</v>
      </c>
      <c r="F78" s="37">
        <v>63068</v>
      </c>
      <c r="G78" s="38">
        <v>9531</v>
      </c>
      <c r="H78" s="37">
        <v>5732372414</v>
      </c>
      <c r="I78" s="39">
        <v>8</v>
      </c>
      <c r="J78" s="39" t="s">
        <v>31</v>
      </c>
      <c r="K78" s="29" t="s">
        <v>32</v>
      </c>
      <c r="L78" s="30">
        <v>280.39</v>
      </c>
      <c r="M78" s="29" t="s">
        <v>32</v>
      </c>
      <c r="N78" s="40" t="s">
        <v>31</v>
      </c>
      <c r="O78" s="40" t="s">
        <v>31</v>
      </c>
      <c r="P78" s="41">
        <v>10.32448377581121</v>
      </c>
      <c r="Q78" s="39" t="str">
        <f t="shared" si="15"/>
        <v>NO</v>
      </c>
      <c r="R78" s="39" t="s">
        <v>31</v>
      </c>
      <c r="S78" s="31" t="s">
        <v>33</v>
      </c>
      <c r="T78" s="33">
        <v>855</v>
      </c>
      <c r="U78" s="33">
        <v>754</v>
      </c>
      <c r="V78" s="33">
        <v>2115</v>
      </c>
      <c r="W78" s="33">
        <v>5625</v>
      </c>
      <c r="X78" s="34">
        <f t="shared" si="22"/>
        <v>9349</v>
      </c>
      <c r="Y78" s="35">
        <f t="shared" si="1"/>
        <v>1</v>
      </c>
      <c r="Z78" s="35">
        <f t="shared" si="2"/>
        <v>1</v>
      </c>
      <c r="AA78" s="35" t="str">
        <f t="shared" si="16"/>
        <v>ELIGIBLE</v>
      </c>
      <c r="AB78" s="35" t="str">
        <f t="shared" si="17"/>
        <v>OKAY</v>
      </c>
      <c r="AC78" s="35">
        <f t="shared" si="5"/>
        <v>0</v>
      </c>
      <c r="AD78" s="35">
        <f t="shared" si="6"/>
        <v>1</v>
      </c>
      <c r="AE78" s="35">
        <f t="shared" si="18"/>
        <v>0</v>
      </c>
      <c r="AF78" s="35">
        <f t="shared" si="19"/>
        <v>0</v>
      </c>
      <c r="AG78" s="35">
        <f t="shared" si="20"/>
        <v>0</v>
      </c>
      <c r="AH78" s="35">
        <f t="shared" si="21"/>
        <v>0</v>
      </c>
      <c r="AI78">
        <f t="shared" si="11"/>
        <v>0</v>
      </c>
      <c r="AJ78">
        <f t="shared" si="12"/>
        <v>0</v>
      </c>
      <c r="AK78">
        <f t="shared" si="13"/>
        <v>0</v>
      </c>
    </row>
    <row r="79" spans="1:37" ht="12.75">
      <c r="A79" s="24">
        <v>2912630</v>
      </c>
      <c r="B79" s="36">
        <v>104042</v>
      </c>
      <c r="C79" s="36" t="s">
        <v>243</v>
      </c>
      <c r="D79" s="37" t="s">
        <v>244</v>
      </c>
      <c r="E79" s="37" t="s">
        <v>245</v>
      </c>
      <c r="F79" s="37">
        <v>65656</v>
      </c>
      <c r="G79" s="38">
        <v>286</v>
      </c>
      <c r="H79" s="37">
        <v>4173576027</v>
      </c>
      <c r="I79" s="39">
        <v>7</v>
      </c>
      <c r="J79" s="39" t="s">
        <v>31</v>
      </c>
      <c r="K79" s="29" t="s">
        <v>32</v>
      </c>
      <c r="L79" s="30">
        <v>463.41</v>
      </c>
      <c r="M79" s="29" t="s">
        <v>32</v>
      </c>
      <c r="N79" s="40" t="s">
        <v>31</v>
      </c>
      <c r="O79" s="40" t="s">
        <v>31</v>
      </c>
      <c r="P79" s="41">
        <v>31.014823261117446</v>
      </c>
      <c r="Q79" s="39" t="str">
        <f t="shared" si="15"/>
        <v>YES</v>
      </c>
      <c r="R79" s="39" t="s">
        <v>31</v>
      </c>
      <c r="S79" s="31" t="s">
        <v>33</v>
      </c>
      <c r="T79" s="33">
        <v>3633</v>
      </c>
      <c r="U79" s="33">
        <v>1955</v>
      </c>
      <c r="V79" s="33">
        <v>4068</v>
      </c>
      <c r="W79" s="33">
        <v>37492</v>
      </c>
      <c r="X79" s="34">
        <f t="shared" si="22"/>
        <v>47148</v>
      </c>
      <c r="Y79" s="35">
        <f t="shared" si="1"/>
        <v>1</v>
      </c>
      <c r="Z79" s="35">
        <f t="shared" si="2"/>
        <v>1</v>
      </c>
      <c r="AA79" s="35" t="str">
        <f t="shared" si="16"/>
        <v>ELIGIBLE</v>
      </c>
      <c r="AB79" s="35" t="str">
        <f t="shared" si="17"/>
        <v>OKAY</v>
      </c>
      <c r="AC79" s="35">
        <f t="shared" si="5"/>
        <v>1</v>
      </c>
      <c r="AD79" s="35">
        <f t="shared" si="6"/>
        <v>1</v>
      </c>
      <c r="AE79" s="35" t="str">
        <f t="shared" si="18"/>
        <v>CHECK</v>
      </c>
      <c r="AF79" s="35" t="str">
        <f t="shared" si="19"/>
        <v>SRSA</v>
      </c>
      <c r="AG79" s="35">
        <f t="shared" si="20"/>
        <v>0</v>
      </c>
      <c r="AH79" s="35">
        <f t="shared" si="21"/>
        <v>0</v>
      </c>
      <c r="AI79">
        <f t="shared" si="11"/>
        <v>0</v>
      </c>
      <c r="AJ79">
        <f t="shared" si="12"/>
        <v>0</v>
      </c>
      <c r="AK79">
        <f t="shared" si="13"/>
        <v>0</v>
      </c>
    </row>
    <row r="80" spans="1:37" ht="12.75">
      <c r="A80" s="24">
        <v>2912660</v>
      </c>
      <c r="B80" s="36">
        <v>31121</v>
      </c>
      <c r="C80" s="36" t="s">
        <v>246</v>
      </c>
      <c r="D80" s="37" t="s">
        <v>247</v>
      </c>
      <c r="E80" s="37" t="s">
        <v>248</v>
      </c>
      <c r="F80" s="37">
        <v>64640</v>
      </c>
      <c r="G80" s="38">
        <v>9427</v>
      </c>
      <c r="H80" s="37">
        <v>6606632171</v>
      </c>
      <c r="I80" s="39">
        <v>7</v>
      </c>
      <c r="J80" s="39" t="s">
        <v>31</v>
      </c>
      <c r="K80" s="29" t="s">
        <v>32</v>
      </c>
      <c r="L80" s="30">
        <v>568.19</v>
      </c>
      <c r="M80" s="29" t="s">
        <v>32</v>
      </c>
      <c r="N80" s="40" t="s">
        <v>31</v>
      </c>
      <c r="O80" s="40" t="s">
        <v>31</v>
      </c>
      <c r="P80" s="41">
        <v>11.577181208053691</v>
      </c>
      <c r="Q80" s="39" t="str">
        <f t="shared" si="15"/>
        <v>NO</v>
      </c>
      <c r="R80" s="39" t="s">
        <v>31</v>
      </c>
      <c r="S80" s="31" t="s">
        <v>33</v>
      </c>
      <c r="T80" s="33">
        <v>4348</v>
      </c>
      <c r="U80" s="33">
        <v>2346</v>
      </c>
      <c r="V80" s="33">
        <v>3290</v>
      </c>
      <c r="W80" s="33">
        <v>12041</v>
      </c>
      <c r="X80" s="34">
        <f t="shared" si="22"/>
        <v>22025</v>
      </c>
      <c r="Y80" s="35">
        <f t="shared" si="1"/>
        <v>1</v>
      </c>
      <c r="Z80" s="35">
        <f t="shared" si="2"/>
        <v>1</v>
      </c>
      <c r="AA80" s="35" t="str">
        <f t="shared" si="16"/>
        <v>ELIGIBLE</v>
      </c>
      <c r="AB80" s="35" t="str">
        <f t="shared" si="17"/>
        <v>OKAY</v>
      </c>
      <c r="AC80" s="35">
        <f t="shared" si="5"/>
        <v>0</v>
      </c>
      <c r="AD80" s="35">
        <f t="shared" si="6"/>
        <v>1</v>
      </c>
      <c r="AE80" s="35">
        <f t="shared" si="18"/>
        <v>0</v>
      </c>
      <c r="AF80" s="35">
        <f t="shared" si="19"/>
        <v>0</v>
      </c>
      <c r="AG80" s="35">
        <f t="shared" si="20"/>
        <v>0</v>
      </c>
      <c r="AH80" s="35">
        <f t="shared" si="21"/>
        <v>0</v>
      </c>
      <c r="AI80">
        <f t="shared" si="11"/>
        <v>0</v>
      </c>
      <c r="AJ80">
        <f t="shared" si="12"/>
        <v>0</v>
      </c>
      <c r="AK80">
        <f t="shared" si="13"/>
        <v>0</v>
      </c>
    </row>
    <row r="81" spans="1:37" ht="12.75">
      <c r="A81" s="24">
        <v>2912690</v>
      </c>
      <c r="B81" s="36">
        <v>40100</v>
      </c>
      <c r="C81" s="36" t="s">
        <v>249</v>
      </c>
      <c r="D81" s="37" t="s">
        <v>250</v>
      </c>
      <c r="E81" s="37" t="s">
        <v>251</v>
      </c>
      <c r="F81" s="37">
        <v>64641</v>
      </c>
      <c r="G81" s="38">
        <v>6</v>
      </c>
      <c r="H81" s="37">
        <v>6606736511</v>
      </c>
      <c r="I81" s="39">
        <v>7</v>
      </c>
      <c r="J81" s="39" t="s">
        <v>31</v>
      </c>
      <c r="K81" s="29" t="s">
        <v>32</v>
      </c>
      <c r="L81" s="30">
        <v>221.95</v>
      </c>
      <c r="M81" s="29" t="s">
        <v>32</v>
      </c>
      <c r="N81" s="40" t="s">
        <v>31</v>
      </c>
      <c r="O81" s="40" t="s">
        <v>31</v>
      </c>
      <c r="P81" s="41">
        <v>17.073170731707318</v>
      </c>
      <c r="Q81" s="39" t="str">
        <f t="shared" si="15"/>
        <v>NO</v>
      </c>
      <c r="R81" s="39" t="s">
        <v>31</v>
      </c>
      <c r="S81" s="31" t="s">
        <v>33</v>
      </c>
      <c r="T81" s="33">
        <v>1648</v>
      </c>
      <c r="U81" s="33">
        <v>993</v>
      </c>
      <c r="V81" s="33">
        <v>2787</v>
      </c>
      <c r="W81" s="33">
        <v>6970</v>
      </c>
      <c r="X81" s="34">
        <f t="shared" si="22"/>
        <v>12398</v>
      </c>
      <c r="Y81" s="35">
        <f t="shared" si="1"/>
        <v>1</v>
      </c>
      <c r="Z81" s="35">
        <f t="shared" si="2"/>
        <v>1</v>
      </c>
      <c r="AA81" s="35" t="str">
        <f t="shared" si="16"/>
        <v>ELIGIBLE</v>
      </c>
      <c r="AB81" s="35" t="str">
        <f t="shared" si="17"/>
        <v>OKAY</v>
      </c>
      <c r="AC81" s="35">
        <f t="shared" si="5"/>
        <v>0</v>
      </c>
      <c r="AD81" s="35">
        <f t="shared" si="6"/>
        <v>1</v>
      </c>
      <c r="AE81" s="35">
        <f t="shared" si="18"/>
        <v>0</v>
      </c>
      <c r="AF81" s="35">
        <f t="shared" si="19"/>
        <v>0</v>
      </c>
      <c r="AG81" s="35">
        <f t="shared" si="20"/>
        <v>0</v>
      </c>
      <c r="AH81" s="35">
        <f t="shared" si="21"/>
        <v>0</v>
      </c>
      <c r="AI81">
        <f t="shared" si="11"/>
        <v>0</v>
      </c>
      <c r="AJ81">
        <f t="shared" si="12"/>
        <v>0</v>
      </c>
      <c r="AK81">
        <f t="shared" si="13"/>
        <v>0</v>
      </c>
    </row>
    <row r="82" spans="1:37" ht="12.75">
      <c r="A82" s="24">
        <v>2912720</v>
      </c>
      <c r="B82" s="36">
        <v>53112</v>
      </c>
      <c r="C82" s="36" t="s">
        <v>252</v>
      </c>
      <c r="D82" s="37" t="s">
        <v>253</v>
      </c>
      <c r="E82" s="37" t="s">
        <v>254</v>
      </c>
      <c r="F82" s="37">
        <v>65470</v>
      </c>
      <c r="G82" s="38">
        <v>9502</v>
      </c>
      <c r="H82" s="37">
        <v>4175324821</v>
      </c>
      <c r="I82" s="39">
        <v>7</v>
      </c>
      <c r="J82" s="39" t="s">
        <v>31</v>
      </c>
      <c r="K82" s="29" t="s">
        <v>32</v>
      </c>
      <c r="L82" s="30">
        <v>138.55</v>
      </c>
      <c r="M82" s="29" t="s">
        <v>32</v>
      </c>
      <c r="N82" s="40" t="s">
        <v>31</v>
      </c>
      <c r="O82" s="40" t="s">
        <v>31</v>
      </c>
      <c r="P82" s="41">
        <v>19.576719576719576</v>
      </c>
      <c r="Q82" s="39" t="str">
        <f t="shared" si="15"/>
        <v>NO</v>
      </c>
      <c r="R82" s="39" t="s">
        <v>31</v>
      </c>
      <c r="S82" s="31" t="s">
        <v>33</v>
      </c>
      <c r="T82" s="33">
        <v>821</v>
      </c>
      <c r="U82" s="33">
        <v>463</v>
      </c>
      <c r="V82" s="33">
        <v>1298</v>
      </c>
      <c r="W82" s="33">
        <v>5336</v>
      </c>
      <c r="X82" s="34">
        <f t="shared" si="22"/>
        <v>7918</v>
      </c>
      <c r="Y82" s="35">
        <f t="shared" si="1"/>
        <v>1</v>
      </c>
      <c r="Z82" s="35">
        <f t="shared" si="2"/>
        <v>1</v>
      </c>
      <c r="AA82" s="35" t="str">
        <f t="shared" si="16"/>
        <v>ELIGIBLE</v>
      </c>
      <c r="AB82" s="35" t="str">
        <f t="shared" si="17"/>
        <v>OKAY</v>
      </c>
      <c r="AC82" s="35">
        <f t="shared" si="5"/>
        <v>0</v>
      </c>
      <c r="AD82" s="35">
        <f t="shared" si="6"/>
        <v>1</v>
      </c>
      <c r="AE82" s="35">
        <f t="shared" si="18"/>
        <v>0</v>
      </c>
      <c r="AF82" s="35">
        <f t="shared" si="19"/>
        <v>0</v>
      </c>
      <c r="AG82" s="35">
        <f t="shared" si="20"/>
        <v>0</v>
      </c>
      <c r="AH82" s="35">
        <f t="shared" si="21"/>
        <v>0</v>
      </c>
      <c r="AI82">
        <f t="shared" si="11"/>
        <v>0</v>
      </c>
      <c r="AJ82">
        <f t="shared" si="12"/>
        <v>0</v>
      </c>
      <c r="AK82">
        <f t="shared" si="13"/>
        <v>0</v>
      </c>
    </row>
    <row r="83" spans="1:37" ht="12.75">
      <c r="A83" s="24">
        <v>2912780</v>
      </c>
      <c r="B83" s="36">
        <v>72073</v>
      </c>
      <c r="C83" s="36" t="s">
        <v>255</v>
      </c>
      <c r="D83" s="37" t="s">
        <v>256</v>
      </c>
      <c r="E83" s="37" t="s">
        <v>257</v>
      </c>
      <c r="F83" s="37">
        <v>63848</v>
      </c>
      <c r="G83" s="38">
        <v>227</v>
      </c>
      <c r="H83" s="37">
        <v>5734483911</v>
      </c>
      <c r="I83" s="39">
        <v>7</v>
      </c>
      <c r="J83" s="39" t="s">
        <v>31</v>
      </c>
      <c r="K83" s="29" t="s">
        <v>32</v>
      </c>
      <c r="L83" s="30">
        <v>360.5</v>
      </c>
      <c r="M83" s="29" t="s">
        <v>32</v>
      </c>
      <c r="N83" s="40" t="s">
        <v>31</v>
      </c>
      <c r="O83" s="40" t="s">
        <v>31</v>
      </c>
      <c r="P83" s="41">
        <v>19.361702127659576</v>
      </c>
      <c r="Q83" s="39" t="str">
        <f t="shared" si="15"/>
        <v>NO</v>
      </c>
      <c r="R83" s="39" t="s">
        <v>31</v>
      </c>
      <c r="S83" s="31" t="s">
        <v>33</v>
      </c>
      <c r="T83" s="33">
        <v>3924</v>
      </c>
      <c r="U83" s="33">
        <v>1492</v>
      </c>
      <c r="V83" s="33">
        <v>2093</v>
      </c>
      <c r="W83" s="33">
        <v>13748</v>
      </c>
      <c r="X83" s="34">
        <f t="shared" si="22"/>
        <v>21257</v>
      </c>
      <c r="Y83" s="35">
        <f t="shared" si="1"/>
        <v>1</v>
      </c>
      <c r="Z83" s="35">
        <f t="shared" si="2"/>
        <v>1</v>
      </c>
      <c r="AA83" s="35" t="str">
        <f t="shared" si="16"/>
        <v>ELIGIBLE</v>
      </c>
      <c r="AB83" s="35" t="str">
        <f t="shared" si="17"/>
        <v>OKAY</v>
      </c>
      <c r="AC83" s="35">
        <f t="shared" si="5"/>
        <v>0</v>
      </c>
      <c r="AD83" s="35">
        <f t="shared" si="6"/>
        <v>1</v>
      </c>
      <c r="AE83" s="35">
        <f t="shared" si="18"/>
        <v>0</v>
      </c>
      <c r="AF83" s="35">
        <f t="shared" si="19"/>
        <v>0</v>
      </c>
      <c r="AG83" s="35">
        <f t="shared" si="20"/>
        <v>0</v>
      </c>
      <c r="AH83" s="35">
        <f t="shared" si="21"/>
        <v>0</v>
      </c>
      <c r="AI83">
        <f t="shared" si="11"/>
        <v>0</v>
      </c>
      <c r="AJ83">
        <f t="shared" si="12"/>
        <v>0</v>
      </c>
      <c r="AK83">
        <f t="shared" si="13"/>
        <v>0</v>
      </c>
    </row>
    <row r="84" spans="1:37" ht="12.75">
      <c r="A84" s="24">
        <v>2912840</v>
      </c>
      <c r="B84" s="36">
        <v>97127</v>
      </c>
      <c r="C84" s="36" t="s">
        <v>258</v>
      </c>
      <c r="D84" s="37" t="s">
        <v>105</v>
      </c>
      <c r="E84" s="37" t="s">
        <v>259</v>
      </c>
      <c r="F84" s="37">
        <v>65330</v>
      </c>
      <c r="G84" s="38">
        <v>8</v>
      </c>
      <c r="H84" s="37">
        <v>6607842225</v>
      </c>
      <c r="I84" s="39">
        <v>7</v>
      </c>
      <c r="J84" s="39" t="s">
        <v>31</v>
      </c>
      <c r="K84" s="29" t="s">
        <v>32</v>
      </c>
      <c r="L84" s="30">
        <v>67.74</v>
      </c>
      <c r="M84" s="29" t="s">
        <v>32</v>
      </c>
      <c r="N84" s="40" t="s">
        <v>31</v>
      </c>
      <c r="O84" s="40" t="s">
        <v>31</v>
      </c>
      <c r="P84" s="41">
        <v>2.5</v>
      </c>
      <c r="Q84" s="39" t="str">
        <f t="shared" si="15"/>
        <v>NO</v>
      </c>
      <c r="R84" s="39" t="s">
        <v>31</v>
      </c>
      <c r="S84" s="31" t="s">
        <v>33</v>
      </c>
      <c r="T84" s="33">
        <v>382</v>
      </c>
      <c r="U84" s="33">
        <v>192</v>
      </c>
      <c r="V84" s="33">
        <v>537</v>
      </c>
      <c r="W84" s="33">
        <v>523</v>
      </c>
      <c r="X84" s="34">
        <f t="shared" si="22"/>
        <v>1634</v>
      </c>
      <c r="Y84" s="35">
        <f t="shared" si="1"/>
        <v>1</v>
      </c>
      <c r="Z84" s="35">
        <f t="shared" si="2"/>
        <v>1</v>
      </c>
      <c r="AA84" s="35" t="str">
        <f t="shared" si="16"/>
        <v>ELIGIBLE</v>
      </c>
      <c r="AB84" s="35" t="str">
        <f t="shared" si="17"/>
        <v>OKAY</v>
      </c>
      <c r="AC84" s="35">
        <f t="shared" si="5"/>
        <v>0</v>
      </c>
      <c r="AD84" s="35">
        <f t="shared" si="6"/>
        <v>1</v>
      </c>
      <c r="AE84" s="35">
        <f t="shared" si="18"/>
        <v>0</v>
      </c>
      <c r="AF84" s="35">
        <f t="shared" si="19"/>
        <v>0</v>
      </c>
      <c r="AG84" s="35">
        <f t="shared" si="20"/>
        <v>0</v>
      </c>
      <c r="AH84" s="35">
        <f t="shared" si="21"/>
        <v>0</v>
      </c>
      <c r="AI84">
        <f t="shared" si="11"/>
        <v>0</v>
      </c>
      <c r="AJ84">
        <f t="shared" si="12"/>
        <v>0</v>
      </c>
      <c r="AK84">
        <f t="shared" si="13"/>
        <v>0</v>
      </c>
    </row>
    <row r="85" spans="1:37" ht="12.75">
      <c r="A85" s="24">
        <v>2912870</v>
      </c>
      <c r="B85" s="36">
        <v>41004</v>
      </c>
      <c r="C85" s="36" t="s">
        <v>260</v>
      </c>
      <c r="D85" s="37" t="s">
        <v>261</v>
      </c>
      <c r="E85" s="37" t="s">
        <v>262</v>
      </c>
      <c r="F85" s="37">
        <v>64642</v>
      </c>
      <c r="G85" s="38">
        <v>45</v>
      </c>
      <c r="H85" s="37">
        <v>6608765221</v>
      </c>
      <c r="I85" s="39">
        <v>7</v>
      </c>
      <c r="J85" s="39" t="s">
        <v>31</v>
      </c>
      <c r="K85" s="29" t="s">
        <v>32</v>
      </c>
      <c r="L85" s="30">
        <v>130.26</v>
      </c>
      <c r="M85" s="29" t="s">
        <v>32</v>
      </c>
      <c r="N85" s="40" t="s">
        <v>31</v>
      </c>
      <c r="O85" s="40" t="s">
        <v>31</v>
      </c>
      <c r="P85" s="41">
        <v>26.17801047120419</v>
      </c>
      <c r="Q85" s="39" t="str">
        <f t="shared" si="15"/>
        <v>YES</v>
      </c>
      <c r="R85" s="39" t="s">
        <v>31</v>
      </c>
      <c r="S85" s="31" t="s">
        <v>33</v>
      </c>
      <c r="T85" s="33">
        <v>1005</v>
      </c>
      <c r="U85" s="33">
        <v>535</v>
      </c>
      <c r="V85" s="33">
        <v>1500</v>
      </c>
      <c r="W85" s="33">
        <v>7968</v>
      </c>
      <c r="X85" s="34">
        <f t="shared" si="22"/>
        <v>11008</v>
      </c>
      <c r="Y85" s="35">
        <f t="shared" si="1"/>
        <v>1</v>
      </c>
      <c r="Z85" s="35">
        <f t="shared" si="2"/>
        <v>1</v>
      </c>
      <c r="AA85" s="35" t="str">
        <f t="shared" si="16"/>
        <v>ELIGIBLE</v>
      </c>
      <c r="AB85" s="35" t="str">
        <f t="shared" si="17"/>
        <v>OKAY</v>
      </c>
      <c r="AC85" s="35">
        <f t="shared" si="5"/>
        <v>1</v>
      </c>
      <c r="AD85" s="35">
        <f t="shared" si="6"/>
        <v>1</v>
      </c>
      <c r="AE85" s="35" t="str">
        <f t="shared" si="18"/>
        <v>CHECK</v>
      </c>
      <c r="AF85" s="35" t="str">
        <f t="shared" si="19"/>
        <v>SRSA</v>
      </c>
      <c r="AG85" s="35">
        <f t="shared" si="20"/>
        <v>0</v>
      </c>
      <c r="AH85" s="35">
        <f t="shared" si="21"/>
        <v>0</v>
      </c>
      <c r="AI85">
        <f t="shared" si="11"/>
        <v>0</v>
      </c>
      <c r="AJ85">
        <f t="shared" si="12"/>
        <v>0</v>
      </c>
      <c r="AK85">
        <f t="shared" si="13"/>
        <v>0</v>
      </c>
    </row>
    <row r="86" spans="1:37" ht="12.75">
      <c r="A86" s="24">
        <v>2912900</v>
      </c>
      <c r="B86" s="36">
        <v>45078</v>
      </c>
      <c r="C86" s="36" t="s">
        <v>263</v>
      </c>
      <c r="D86" s="37" t="s">
        <v>264</v>
      </c>
      <c r="E86" s="37" t="s">
        <v>265</v>
      </c>
      <c r="F86" s="37">
        <v>65254</v>
      </c>
      <c r="G86" s="38">
        <v>1277</v>
      </c>
      <c r="H86" s="37">
        <v>6603382012</v>
      </c>
      <c r="I86" s="39">
        <v>7</v>
      </c>
      <c r="J86" s="39" t="s">
        <v>31</v>
      </c>
      <c r="K86" s="29" t="s">
        <v>32</v>
      </c>
      <c r="L86" s="30">
        <v>330.21</v>
      </c>
      <c r="M86" s="29" t="s">
        <v>32</v>
      </c>
      <c r="N86" s="40" t="s">
        <v>31</v>
      </c>
      <c r="O86" s="40" t="s">
        <v>31</v>
      </c>
      <c r="P86" s="41">
        <v>15.929203539823009</v>
      </c>
      <c r="Q86" s="39" t="str">
        <f t="shared" si="15"/>
        <v>NO</v>
      </c>
      <c r="R86" s="39" t="s">
        <v>31</v>
      </c>
      <c r="S86" s="31" t="s">
        <v>33</v>
      </c>
      <c r="T86" s="33">
        <v>3001</v>
      </c>
      <c r="U86" s="33">
        <v>1843</v>
      </c>
      <c r="V86" s="33">
        <v>2893</v>
      </c>
      <c r="W86" s="33">
        <v>14500</v>
      </c>
      <c r="X86" s="34">
        <f t="shared" si="22"/>
        <v>22237</v>
      </c>
      <c r="Y86" s="35">
        <f t="shared" si="1"/>
        <v>1</v>
      </c>
      <c r="Z86" s="35">
        <f t="shared" si="2"/>
        <v>1</v>
      </c>
      <c r="AA86" s="35" t="str">
        <f t="shared" si="16"/>
        <v>ELIGIBLE</v>
      </c>
      <c r="AB86" s="35" t="str">
        <f t="shared" si="17"/>
        <v>OKAY</v>
      </c>
      <c r="AC86" s="35">
        <f t="shared" si="5"/>
        <v>0</v>
      </c>
      <c r="AD86" s="35">
        <f t="shared" si="6"/>
        <v>1</v>
      </c>
      <c r="AE86" s="35">
        <f t="shared" si="18"/>
        <v>0</v>
      </c>
      <c r="AF86" s="35">
        <f t="shared" si="19"/>
        <v>0</v>
      </c>
      <c r="AG86" s="35">
        <f t="shared" si="20"/>
        <v>0</v>
      </c>
      <c r="AH86" s="35">
        <f t="shared" si="21"/>
        <v>0</v>
      </c>
      <c r="AI86">
        <f t="shared" si="11"/>
        <v>0</v>
      </c>
      <c r="AJ86">
        <f t="shared" si="12"/>
        <v>0</v>
      </c>
      <c r="AK86">
        <f t="shared" si="13"/>
        <v>0</v>
      </c>
    </row>
    <row r="87" spans="1:37" ht="12.75">
      <c r="A87" s="24">
        <v>2912930</v>
      </c>
      <c r="B87" s="36">
        <v>6103</v>
      </c>
      <c r="C87" s="36" t="s">
        <v>266</v>
      </c>
      <c r="D87" s="37" t="s">
        <v>267</v>
      </c>
      <c r="E87" s="37" t="s">
        <v>268</v>
      </c>
      <c r="F87" s="37">
        <v>64748</v>
      </c>
      <c r="G87" s="38">
        <v>248</v>
      </c>
      <c r="H87" s="37">
        <v>4175374900</v>
      </c>
      <c r="I87" s="39">
        <v>7</v>
      </c>
      <c r="J87" s="39" t="s">
        <v>31</v>
      </c>
      <c r="K87" s="29" t="s">
        <v>32</v>
      </c>
      <c r="L87" s="30">
        <v>283.88</v>
      </c>
      <c r="M87" s="29" t="s">
        <v>32</v>
      </c>
      <c r="N87" s="40" t="s">
        <v>31</v>
      </c>
      <c r="O87" s="40" t="s">
        <v>31</v>
      </c>
      <c r="P87" s="41">
        <v>18.34319526627219</v>
      </c>
      <c r="Q87" s="39" t="str">
        <f t="shared" si="15"/>
        <v>NO</v>
      </c>
      <c r="R87" s="39" t="s">
        <v>31</v>
      </c>
      <c r="S87" s="31" t="s">
        <v>33</v>
      </c>
      <c r="T87" s="33">
        <v>2128</v>
      </c>
      <c r="U87" s="33">
        <v>1249</v>
      </c>
      <c r="V87" s="33">
        <v>2624</v>
      </c>
      <c r="W87" s="33">
        <v>9884</v>
      </c>
      <c r="X87" s="34">
        <f t="shared" si="22"/>
        <v>15885</v>
      </c>
      <c r="Y87" s="35">
        <f t="shared" si="1"/>
        <v>1</v>
      </c>
      <c r="Z87" s="35">
        <f t="shared" si="2"/>
        <v>1</v>
      </c>
      <c r="AA87" s="35" t="str">
        <f t="shared" si="16"/>
        <v>ELIGIBLE</v>
      </c>
      <c r="AB87" s="35" t="str">
        <f t="shared" si="17"/>
        <v>OKAY</v>
      </c>
      <c r="AC87" s="35">
        <f t="shared" si="5"/>
        <v>0</v>
      </c>
      <c r="AD87" s="35">
        <f t="shared" si="6"/>
        <v>1</v>
      </c>
      <c r="AE87" s="35">
        <f t="shared" si="18"/>
        <v>0</v>
      </c>
      <c r="AF87" s="35">
        <f t="shared" si="19"/>
        <v>0</v>
      </c>
      <c r="AG87" s="35">
        <f t="shared" si="20"/>
        <v>0</v>
      </c>
      <c r="AH87" s="35">
        <f t="shared" si="21"/>
        <v>0</v>
      </c>
      <c r="AI87">
        <f t="shared" si="11"/>
        <v>0</v>
      </c>
      <c r="AJ87">
        <f t="shared" si="12"/>
        <v>0</v>
      </c>
      <c r="AK87">
        <f t="shared" si="13"/>
        <v>0</v>
      </c>
    </row>
    <row r="88" spans="1:37" ht="12.75">
      <c r="A88" s="24">
        <v>2913020</v>
      </c>
      <c r="B88" s="36">
        <v>99078</v>
      </c>
      <c r="C88" s="36" t="s">
        <v>269</v>
      </c>
      <c r="D88" s="37" t="s">
        <v>148</v>
      </c>
      <c r="E88" s="37" t="s">
        <v>270</v>
      </c>
      <c r="F88" s="37">
        <v>63543</v>
      </c>
      <c r="G88" s="38">
        <v>98</v>
      </c>
      <c r="H88" s="37">
        <v>6602823282</v>
      </c>
      <c r="I88" s="39">
        <v>7</v>
      </c>
      <c r="J88" s="39" t="s">
        <v>31</v>
      </c>
      <c r="K88" s="29" t="s">
        <v>32</v>
      </c>
      <c r="L88" s="30">
        <v>71.82</v>
      </c>
      <c r="M88" s="29" t="s">
        <v>32</v>
      </c>
      <c r="N88" s="40" t="s">
        <v>31</v>
      </c>
      <c r="O88" s="40" t="s">
        <v>31</v>
      </c>
      <c r="P88" s="41">
        <v>45.45454545454545</v>
      </c>
      <c r="Q88" s="39" t="str">
        <f t="shared" si="15"/>
        <v>YES</v>
      </c>
      <c r="R88" s="39" t="s">
        <v>31</v>
      </c>
      <c r="S88" s="31" t="s">
        <v>33</v>
      </c>
      <c r="T88" s="33">
        <v>1200</v>
      </c>
      <c r="U88" s="33">
        <v>215</v>
      </c>
      <c r="V88" s="33">
        <v>604</v>
      </c>
      <c r="W88" s="33">
        <v>5999</v>
      </c>
      <c r="X88" s="34">
        <f t="shared" si="22"/>
        <v>8018</v>
      </c>
      <c r="Y88" s="35">
        <f t="shared" si="1"/>
        <v>1</v>
      </c>
      <c r="Z88" s="35">
        <f t="shared" si="2"/>
        <v>1</v>
      </c>
      <c r="AA88" s="35" t="str">
        <f t="shared" si="16"/>
        <v>ELIGIBLE</v>
      </c>
      <c r="AB88" s="35" t="str">
        <f t="shared" si="17"/>
        <v>OKAY</v>
      </c>
      <c r="AC88" s="35">
        <f t="shared" si="5"/>
        <v>1</v>
      </c>
      <c r="AD88" s="35">
        <f t="shared" si="6"/>
        <v>1</v>
      </c>
      <c r="AE88" s="35" t="str">
        <f t="shared" si="18"/>
        <v>CHECK</v>
      </c>
      <c r="AF88" s="35" t="str">
        <f t="shared" si="19"/>
        <v>SRSA</v>
      </c>
      <c r="AG88" s="35">
        <f t="shared" si="20"/>
        <v>0</v>
      </c>
      <c r="AH88" s="35">
        <f t="shared" si="21"/>
        <v>0</v>
      </c>
      <c r="AI88">
        <f t="shared" si="11"/>
        <v>0</v>
      </c>
      <c r="AJ88">
        <f t="shared" si="12"/>
        <v>0</v>
      </c>
      <c r="AK88">
        <f t="shared" si="13"/>
        <v>0</v>
      </c>
    </row>
    <row r="89" spans="1:37" ht="12.75">
      <c r="A89" s="24">
        <v>2913230</v>
      </c>
      <c r="B89" s="36">
        <v>105123</v>
      </c>
      <c r="C89" s="36" t="s">
        <v>271</v>
      </c>
      <c r="D89" s="37" t="s">
        <v>272</v>
      </c>
      <c r="E89" s="37" t="s">
        <v>273</v>
      </c>
      <c r="F89" s="37">
        <v>63545</v>
      </c>
      <c r="G89" s="38">
        <v>9763</v>
      </c>
      <c r="H89" s="37">
        <v>6608744127</v>
      </c>
      <c r="I89" s="39">
        <v>7</v>
      </c>
      <c r="J89" s="39" t="s">
        <v>31</v>
      </c>
      <c r="K89" s="29" t="s">
        <v>32</v>
      </c>
      <c r="L89" s="30">
        <v>312.1</v>
      </c>
      <c r="M89" s="29" t="s">
        <v>32</v>
      </c>
      <c r="N89" s="40" t="s">
        <v>31</v>
      </c>
      <c r="O89" s="40" t="s">
        <v>31</v>
      </c>
      <c r="P89" s="41">
        <v>24.786324786324787</v>
      </c>
      <c r="Q89" s="39" t="str">
        <f t="shared" si="15"/>
        <v>YES</v>
      </c>
      <c r="R89" s="39" t="s">
        <v>31</v>
      </c>
      <c r="S89" s="31" t="s">
        <v>33</v>
      </c>
      <c r="T89" s="33">
        <v>2318</v>
      </c>
      <c r="U89" s="33">
        <v>1297</v>
      </c>
      <c r="V89" s="33">
        <v>2725</v>
      </c>
      <c r="W89" s="33">
        <v>12967</v>
      </c>
      <c r="X89" s="34">
        <f t="shared" si="22"/>
        <v>19307</v>
      </c>
      <c r="Y89" s="35">
        <f t="shared" si="1"/>
        <v>1</v>
      </c>
      <c r="Z89" s="35">
        <f t="shared" si="2"/>
        <v>1</v>
      </c>
      <c r="AA89" s="35" t="str">
        <f t="shared" si="16"/>
        <v>ELIGIBLE</v>
      </c>
      <c r="AB89" s="35" t="str">
        <f t="shared" si="17"/>
        <v>OKAY</v>
      </c>
      <c r="AC89" s="35">
        <f t="shared" si="5"/>
        <v>1</v>
      </c>
      <c r="AD89" s="35">
        <f t="shared" si="6"/>
        <v>1</v>
      </c>
      <c r="AE89" s="35" t="str">
        <f t="shared" si="18"/>
        <v>CHECK</v>
      </c>
      <c r="AF89" s="35" t="str">
        <f t="shared" si="19"/>
        <v>SRSA</v>
      </c>
      <c r="AG89" s="35">
        <f t="shared" si="20"/>
        <v>0</v>
      </c>
      <c r="AH89" s="35">
        <f t="shared" si="21"/>
        <v>0</v>
      </c>
      <c r="AI89">
        <f t="shared" si="11"/>
        <v>0</v>
      </c>
      <c r="AJ89">
        <f t="shared" si="12"/>
        <v>0</v>
      </c>
      <c r="AK89">
        <f t="shared" si="13"/>
        <v>0</v>
      </c>
    </row>
    <row r="90" spans="1:37" ht="12.75">
      <c r="A90" s="24">
        <v>2913260</v>
      </c>
      <c r="B90" s="36">
        <v>33092</v>
      </c>
      <c r="C90" s="36" t="s">
        <v>274</v>
      </c>
      <c r="D90" s="37" t="s">
        <v>275</v>
      </c>
      <c r="E90" s="37" t="s">
        <v>200</v>
      </c>
      <c r="F90" s="37">
        <v>65560</v>
      </c>
      <c r="G90" s="38">
        <v>9038</v>
      </c>
      <c r="H90" s="37">
        <v>5737293902</v>
      </c>
      <c r="I90" s="39">
        <v>6</v>
      </c>
      <c r="J90" s="39" t="s">
        <v>33</v>
      </c>
      <c r="K90" s="29" t="s">
        <v>31</v>
      </c>
      <c r="L90" s="30">
        <v>309.72</v>
      </c>
      <c r="M90" s="29" t="s">
        <v>32</v>
      </c>
      <c r="N90" s="40" t="s">
        <v>31</v>
      </c>
      <c r="O90" s="40" t="s">
        <v>31</v>
      </c>
      <c r="P90" s="41">
        <v>20.533333333333335</v>
      </c>
      <c r="Q90" s="39" t="str">
        <f t="shared" si="15"/>
        <v>YES</v>
      </c>
      <c r="R90" s="39" t="s">
        <v>31</v>
      </c>
      <c r="S90" s="31" t="s">
        <v>33</v>
      </c>
      <c r="T90" s="33">
        <v>2889</v>
      </c>
      <c r="U90" s="33">
        <v>989</v>
      </c>
      <c r="V90" s="33">
        <v>2775</v>
      </c>
      <c r="W90" s="33">
        <v>11267</v>
      </c>
      <c r="X90" s="34">
        <f t="shared" si="22"/>
        <v>17920</v>
      </c>
      <c r="Y90" s="35">
        <f t="shared" si="1"/>
        <v>1</v>
      </c>
      <c r="Z90" s="35">
        <f t="shared" si="2"/>
        <v>1</v>
      </c>
      <c r="AA90" s="35" t="str">
        <f t="shared" si="16"/>
        <v>ELIGIBLE</v>
      </c>
      <c r="AB90" s="35" t="str">
        <f t="shared" si="17"/>
        <v>OKAY</v>
      </c>
      <c r="AC90" s="35">
        <f t="shared" si="5"/>
        <v>1</v>
      </c>
      <c r="AD90" s="35">
        <f t="shared" si="6"/>
        <v>1</v>
      </c>
      <c r="AE90" s="35" t="str">
        <f t="shared" si="18"/>
        <v>CHECK</v>
      </c>
      <c r="AF90" s="35" t="str">
        <f t="shared" si="19"/>
        <v>SRSA</v>
      </c>
      <c r="AG90" s="35">
        <f t="shared" si="20"/>
        <v>0</v>
      </c>
      <c r="AH90" s="35">
        <f t="shared" si="21"/>
        <v>0</v>
      </c>
      <c r="AI90">
        <f t="shared" si="11"/>
        <v>0</v>
      </c>
      <c r="AJ90">
        <f t="shared" si="12"/>
        <v>0</v>
      </c>
      <c r="AK90">
        <f t="shared" si="13"/>
        <v>0</v>
      </c>
    </row>
    <row r="91" spans="1:37" ht="12.75">
      <c r="A91" s="24">
        <v>2913290</v>
      </c>
      <c r="B91" s="36">
        <v>80121</v>
      </c>
      <c r="C91" s="36" t="s">
        <v>276</v>
      </c>
      <c r="D91" s="37" t="s">
        <v>277</v>
      </c>
      <c r="E91" s="37" t="s">
        <v>278</v>
      </c>
      <c r="F91" s="37">
        <v>65332</v>
      </c>
      <c r="G91" s="38">
        <v>70</v>
      </c>
      <c r="H91" s="37">
        <v>6605273315</v>
      </c>
      <c r="I91" s="39">
        <v>7</v>
      </c>
      <c r="J91" s="39" t="s">
        <v>33</v>
      </c>
      <c r="K91" s="29" t="s">
        <v>31</v>
      </c>
      <c r="L91" s="30">
        <v>397.02</v>
      </c>
      <c r="M91" s="29" t="s">
        <v>32</v>
      </c>
      <c r="N91" s="40" t="s">
        <v>31</v>
      </c>
      <c r="O91" s="40" t="s">
        <v>31</v>
      </c>
      <c r="P91" s="41">
        <v>19.047619047619047</v>
      </c>
      <c r="Q91" s="39" t="str">
        <f t="shared" si="15"/>
        <v>NO</v>
      </c>
      <c r="R91" s="39" t="s">
        <v>31</v>
      </c>
      <c r="S91" s="31" t="s">
        <v>33</v>
      </c>
      <c r="T91" s="33">
        <v>2079</v>
      </c>
      <c r="U91" s="33">
        <v>1496</v>
      </c>
      <c r="V91" s="33">
        <v>2098</v>
      </c>
      <c r="W91" s="33">
        <v>10767</v>
      </c>
      <c r="X91" s="34">
        <f t="shared" si="22"/>
        <v>16440</v>
      </c>
      <c r="Y91" s="35">
        <f t="shared" si="1"/>
        <v>1</v>
      </c>
      <c r="Z91" s="35">
        <f t="shared" si="2"/>
        <v>1</v>
      </c>
      <c r="AA91" s="35" t="str">
        <f t="shared" si="16"/>
        <v>ELIGIBLE</v>
      </c>
      <c r="AB91" s="35" t="str">
        <f t="shared" si="17"/>
        <v>OKAY</v>
      </c>
      <c r="AC91" s="35">
        <f t="shared" si="5"/>
        <v>0</v>
      </c>
      <c r="AD91" s="35">
        <f t="shared" si="6"/>
        <v>1</v>
      </c>
      <c r="AE91" s="35">
        <f t="shared" si="18"/>
        <v>0</v>
      </c>
      <c r="AF91" s="35">
        <f t="shared" si="19"/>
        <v>0</v>
      </c>
      <c r="AG91" s="35">
        <f t="shared" si="20"/>
        <v>0</v>
      </c>
      <c r="AH91" s="35">
        <f t="shared" si="21"/>
        <v>0</v>
      </c>
      <c r="AI91">
        <f t="shared" si="11"/>
        <v>0</v>
      </c>
      <c r="AJ91">
        <f t="shared" si="12"/>
        <v>0</v>
      </c>
      <c r="AK91">
        <f t="shared" si="13"/>
        <v>0</v>
      </c>
    </row>
    <row r="92" spans="1:37" ht="12.75">
      <c r="A92" s="24">
        <v>2913320</v>
      </c>
      <c r="B92" s="36">
        <v>29004</v>
      </c>
      <c r="C92" s="36" t="s">
        <v>279</v>
      </c>
      <c r="D92" s="37" t="s">
        <v>280</v>
      </c>
      <c r="E92" s="37" t="s">
        <v>281</v>
      </c>
      <c r="F92" s="37">
        <v>65661</v>
      </c>
      <c r="G92" s="38">
        <v>1346</v>
      </c>
      <c r="H92" s="37">
        <v>4176375321</v>
      </c>
      <c r="I92" s="39">
        <v>7</v>
      </c>
      <c r="J92" s="39" t="s">
        <v>31</v>
      </c>
      <c r="K92" s="29" t="s">
        <v>32</v>
      </c>
      <c r="L92" s="30">
        <v>489.01</v>
      </c>
      <c r="M92" s="29" t="s">
        <v>32</v>
      </c>
      <c r="N92" s="40" t="s">
        <v>31</v>
      </c>
      <c r="O92" s="40" t="s">
        <v>31</v>
      </c>
      <c r="P92" s="41">
        <v>28.18181818181818</v>
      </c>
      <c r="Q92" s="39" t="str">
        <f t="shared" si="15"/>
        <v>YES</v>
      </c>
      <c r="R92" s="39" t="s">
        <v>31</v>
      </c>
      <c r="S92" s="31" t="s">
        <v>33</v>
      </c>
      <c r="T92" s="33">
        <v>4069</v>
      </c>
      <c r="U92" s="33">
        <v>2023</v>
      </c>
      <c r="V92" s="33">
        <v>2837</v>
      </c>
      <c r="W92" s="33">
        <v>22906</v>
      </c>
      <c r="X92" s="34">
        <f t="shared" si="22"/>
        <v>31835</v>
      </c>
      <c r="Y92" s="35">
        <f t="shared" si="1"/>
        <v>1</v>
      </c>
      <c r="Z92" s="35">
        <f t="shared" si="2"/>
        <v>1</v>
      </c>
      <c r="AA92" s="35" t="str">
        <f t="shared" si="16"/>
        <v>ELIGIBLE</v>
      </c>
      <c r="AB92" s="35" t="str">
        <f t="shared" si="17"/>
        <v>OKAY</v>
      </c>
      <c r="AC92" s="35">
        <f t="shared" si="5"/>
        <v>1</v>
      </c>
      <c r="AD92" s="35">
        <f t="shared" si="6"/>
        <v>1</v>
      </c>
      <c r="AE92" s="35" t="str">
        <f t="shared" si="18"/>
        <v>CHECK</v>
      </c>
      <c r="AF92" s="35" t="str">
        <f t="shared" si="19"/>
        <v>SRSA</v>
      </c>
      <c r="AG92" s="35">
        <f t="shared" si="20"/>
        <v>0</v>
      </c>
      <c r="AH92" s="35">
        <f t="shared" si="21"/>
        <v>0</v>
      </c>
      <c r="AI92">
        <f t="shared" si="11"/>
        <v>0</v>
      </c>
      <c r="AJ92">
        <f t="shared" si="12"/>
        <v>0</v>
      </c>
      <c r="AK92">
        <f t="shared" si="13"/>
        <v>0</v>
      </c>
    </row>
    <row r="93" spans="1:37" ht="12.75">
      <c r="A93" s="24">
        <v>2913440</v>
      </c>
      <c r="B93" s="36">
        <v>40103</v>
      </c>
      <c r="C93" s="36" t="s">
        <v>282</v>
      </c>
      <c r="D93" s="37" t="s">
        <v>283</v>
      </c>
      <c r="E93" s="37" t="s">
        <v>284</v>
      </c>
      <c r="F93" s="37">
        <v>64683</v>
      </c>
      <c r="G93" s="38">
        <v>9551</v>
      </c>
      <c r="H93" s="37">
        <v>6603593438</v>
      </c>
      <c r="I93" s="39">
        <v>6</v>
      </c>
      <c r="J93" s="39" t="s">
        <v>33</v>
      </c>
      <c r="K93" s="29" t="s">
        <v>31</v>
      </c>
      <c r="L93" s="30">
        <v>72.32</v>
      </c>
      <c r="M93" s="29" t="s">
        <v>32</v>
      </c>
      <c r="N93" s="40" t="s">
        <v>31</v>
      </c>
      <c r="O93" s="40" t="s">
        <v>31</v>
      </c>
      <c r="P93" s="41">
        <v>4.705882352941177</v>
      </c>
      <c r="Q93" s="39" t="str">
        <f t="shared" si="15"/>
        <v>NO</v>
      </c>
      <c r="R93" s="39" t="s">
        <v>31</v>
      </c>
      <c r="S93" s="31" t="s">
        <v>33</v>
      </c>
      <c r="T93" s="33">
        <v>575</v>
      </c>
      <c r="U93" s="33">
        <v>367</v>
      </c>
      <c r="V93" s="33">
        <v>1030</v>
      </c>
      <c r="W93" s="33">
        <v>1024</v>
      </c>
      <c r="X93" s="34">
        <f t="shared" si="22"/>
        <v>2996</v>
      </c>
      <c r="Y93" s="35">
        <f t="shared" si="1"/>
        <v>1</v>
      </c>
      <c r="Z93" s="35">
        <f t="shared" si="2"/>
        <v>1</v>
      </c>
      <c r="AA93" s="35" t="str">
        <f t="shared" si="16"/>
        <v>ELIGIBLE</v>
      </c>
      <c r="AB93" s="35" t="str">
        <f t="shared" si="17"/>
        <v>OKAY</v>
      </c>
      <c r="AC93" s="35">
        <f t="shared" si="5"/>
        <v>0</v>
      </c>
      <c r="AD93" s="35">
        <f t="shared" si="6"/>
        <v>1</v>
      </c>
      <c r="AE93" s="35">
        <f t="shared" si="18"/>
        <v>0</v>
      </c>
      <c r="AF93" s="35">
        <f t="shared" si="19"/>
        <v>0</v>
      </c>
      <c r="AG93" s="35">
        <f t="shared" si="20"/>
        <v>0</v>
      </c>
      <c r="AH93" s="35">
        <f t="shared" si="21"/>
        <v>0</v>
      </c>
      <c r="AI93">
        <f t="shared" si="11"/>
        <v>0</v>
      </c>
      <c r="AJ93">
        <f t="shared" si="12"/>
        <v>0</v>
      </c>
      <c r="AK93">
        <f t="shared" si="13"/>
        <v>0</v>
      </c>
    </row>
    <row r="94" spans="1:37" ht="12.75">
      <c r="A94" s="24">
        <v>2913500</v>
      </c>
      <c r="B94" s="36">
        <v>17121</v>
      </c>
      <c r="C94" s="36" t="s">
        <v>285</v>
      </c>
      <c r="D94" s="37" t="s">
        <v>286</v>
      </c>
      <c r="E94" s="37" t="s">
        <v>287</v>
      </c>
      <c r="F94" s="37">
        <v>64643</v>
      </c>
      <c r="G94" s="38">
        <v>248</v>
      </c>
      <c r="H94" s="37">
        <v>6605652417</v>
      </c>
      <c r="I94" s="39">
        <v>7</v>
      </c>
      <c r="J94" s="39" t="s">
        <v>31</v>
      </c>
      <c r="K94" s="29" t="s">
        <v>32</v>
      </c>
      <c r="L94" s="30">
        <v>153.19</v>
      </c>
      <c r="M94" s="29" t="s">
        <v>32</v>
      </c>
      <c r="N94" s="40" t="s">
        <v>31</v>
      </c>
      <c r="O94" s="40" t="s">
        <v>31</v>
      </c>
      <c r="P94" s="41">
        <v>32.58426966292135</v>
      </c>
      <c r="Q94" s="39" t="str">
        <f t="shared" si="15"/>
        <v>YES</v>
      </c>
      <c r="R94" s="39" t="s">
        <v>31</v>
      </c>
      <c r="S94" s="31" t="s">
        <v>33</v>
      </c>
      <c r="T94" s="33">
        <v>1103</v>
      </c>
      <c r="U94" s="33">
        <v>614</v>
      </c>
      <c r="V94" s="33">
        <v>1723</v>
      </c>
      <c r="W94" s="33">
        <v>8207</v>
      </c>
      <c r="X94" s="34">
        <f t="shared" si="22"/>
        <v>11647</v>
      </c>
      <c r="Y94" s="35">
        <f t="shared" si="1"/>
        <v>1</v>
      </c>
      <c r="Z94" s="35">
        <f t="shared" si="2"/>
        <v>1</v>
      </c>
      <c r="AA94" s="35" t="str">
        <f t="shared" si="16"/>
        <v>ELIGIBLE</v>
      </c>
      <c r="AB94" s="35" t="str">
        <f t="shared" si="17"/>
        <v>OKAY</v>
      </c>
      <c r="AC94" s="35">
        <f t="shared" si="5"/>
        <v>1</v>
      </c>
      <c r="AD94" s="35">
        <f t="shared" si="6"/>
        <v>1</v>
      </c>
      <c r="AE94" s="35" t="str">
        <f t="shared" si="18"/>
        <v>CHECK</v>
      </c>
      <c r="AF94" s="35" t="str">
        <f t="shared" si="19"/>
        <v>SRSA</v>
      </c>
      <c r="AG94" s="35">
        <f t="shared" si="20"/>
        <v>0</v>
      </c>
      <c r="AH94" s="35">
        <f t="shared" si="21"/>
        <v>0</v>
      </c>
      <c r="AI94">
        <f t="shared" si="11"/>
        <v>0</v>
      </c>
      <c r="AJ94">
        <f t="shared" si="12"/>
        <v>0</v>
      </c>
      <c r="AK94">
        <f t="shared" si="13"/>
        <v>0</v>
      </c>
    </row>
    <row r="95" spans="1:37" ht="12.75">
      <c r="A95" s="24">
        <v>2913530</v>
      </c>
      <c r="B95" s="36">
        <v>84003</v>
      </c>
      <c r="C95" s="36" t="s">
        <v>288</v>
      </c>
      <c r="D95" s="37" t="s">
        <v>289</v>
      </c>
      <c r="E95" s="37" t="s">
        <v>290</v>
      </c>
      <c r="F95" s="37">
        <v>65663</v>
      </c>
      <c r="G95" s="38">
        <v>9100</v>
      </c>
      <c r="H95" s="37">
        <v>4174452351</v>
      </c>
      <c r="I95" s="39">
        <v>7</v>
      </c>
      <c r="J95" s="39" t="s">
        <v>31</v>
      </c>
      <c r="K95" s="29" t="s">
        <v>32</v>
      </c>
      <c r="L95" s="30">
        <v>278.86</v>
      </c>
      <c r="M95" s="29" t="s">
        <v>32</v>
      </c>
      <c r="N95" s="40" t="s">
        <v>31</v>
      </c>
      <c r="O95" s="40" t="s">
        <v>31</v>
      </c>
      <c r="P95" s="41">
        <v>20.776699029126213</v>
      </c>
      <c r="Q95" s="39" t="str">
        <f t="shared" si="15"/>
        <v>YES</v>
      </c>
      <c r="R95" s="39" t="s">
        <v>31</v>
      </c>
      <c r="S95" s="31" t="s">
        <v>33</v>
      </c>
      <c r="T95" s="33">
        <v>2257</v>
      </c>
      <c r="U95" s="33">
        <v>1189</v>
      </c>
      <c r="V95" s="33">
        <v>2501</v>
      </c>
      <c r="W95" s="33">
        <v>15473</v>
      </c>
      <c r="X95" s="34">
        <f t="shared" si="22"/>
        <v>21420</v>
      </c>
      <c r="Y95" s="35">
        <f t="shared" si="1"/>
        <v>1</v>
      </c>
      <c r="Z95" s="35">
        <f t="shared" si="2"/>
        <v>1</v>
      </c>
      <c r="AA95" s="35" t="str">
        <f t="shared" si="16"/>
        <v>ELIGIBLE</v>
      </c>
      <c r="AB95" s="35" t="str">
        <f t="shared" si="17"/>
        <v>OKAY</v>
      </c>
      <c r="AC95" s="35">
        <f t="shared" si="5"/>
        <v>1</v>
      </c>
      <c r="AD95" s="35">
        <f t="shared" si="6"/>
        <v>1</v>
      </c>
      <c r="AE95" s="35" t="str">
        <f t="shared" si="18"/>
        <v>CHECK</v>
      </c>
      <c r="AF95" s="35" t="str">
        <f t="shared" si="19"/>
        <v>SRSA</v>
      </c>
      <c r="AG95" s="35">
        <f t="shared" si="20"/>
        <v>0</v>
      </c>
      <c r="AH95" s="35">
        <f t="shared" si="21"/>
        <v>0</v>
      </c>
      <c r="AI95">
        <f t="shared" si="11"/>
        <v>0</v>
      </c>
      <c r="AJ95">
        <f t="shared" si="12"/>
        <v>0</v>
      </c>
      <c r="AK95">
        <f t="shared" si="13"/>
        <v>0</v>
      </c>
    </row>
    <row r="96" spans="1:37" ht="12.75">
      <c r="A96" s="24">
        <v>2913680</v>
      </c>
      <c r="B96" s="36">
        <v>89088</v>
      </c>
      <c r="C96" s="36" t="s">
        <v>291</v>
      </c>
      <c r="D96" s="37" t="s">
        <v>292</v>
      </c>
      <c r="E96" s="37" t="s">
        <v>293</v>
      </c>
      <c r="F96" s="37">
        <v>64035</v>
      </c>
      <c r="G96" s="38">
        <v>548</v>
      </c>
      <c r="H96" s="37">
        <v>6603984394</v>
      </c>
      <c r="I96" s="39">
        <v>8</v>
      </c>
      <c r="J96" s="39" t="s">
        <v>31</v>
      </c>
      <c r="K96" s="29" t="s">
        <v>32</v>
      </c>
      <c r="L96" s="30">
        <v>201.16</v>
      </c>
      <c r="M96" s="29" t="s">
        <v>32</v>
      </c>
      <c r="N96" s="40" t="s">
        <v>31</v>
      </c>
      <c r="O96" s="40" t="s">
        <v>31</v>
      </c>
      <c r="P96" s="41">
        <v>25.78125</v>
      </c>
      <c r="Q96" s="39" t="str">
        <f t="shared" si="15"/>
        <v>YES</v>
      </c>
      <c r="R96" s="39" t="s">
        <v>31</v>
      </c>
      <c r="S96" s="31" t="s">
        <v>33</v>
      </c>
      <c r="T96" s="33">
        <v>1053</v>
      </c>
      <c r="U96" s="33">
        <v>810</v>
      </c>
      <c r="V96" s="33">
        <v>2272</v>
      </c>
      <c r="W96" s="33">
        <v>9748</v>
      </c>
      <c r="X96" s="34">
        <f t="shared" si="22"/>
        <v>13883</v>
      </c>
      <c r="Y96" s="35">
        <f t="shared" si="1"/>
        <v>1</v>
      </c>
      <c r="Z96" s="35">
        <f t="shared" si="2"/>
        <v>1</v>
      </c>
      <c r="AA96" s="35" t="str">
        <f t="shared" si="16"/>
        <v>ELIGIBLE</v>
      </c>
      <c r="AB96" s="35" t="str">
        <f t="shared" si="17"/>
        <v>OKAY</v>
      </c>
      <c r="AC96" s="35">
        <f t="shared" si="5"/>
        <v>1</v>
      </c>
      <c r="AD96" s="35">
        <f t="shared" si="6"/>
        <v>1</v>
      </c>
      <c r="AE96" s="35" t="str">
        <f t="shared" si="18"/>
        <v>CHECK</v>
      </c>
      <c r="AF96" s="35" t="str">
        <f t="shared" si="19"/>
        <v>SRSA</v>
      </c>
      <c r="AG96" s="35">
        <f t="shared" si="20"/>
        <v>0</v>
      </c>
      <c r="AH96" s="35">
        <f t="shared" si="21"/>
        <v>0</v>
      </c>
      <c r="AI96">
        <f t="shared" si="11"/>
        <v>0</v>
      </c>
      <c r="AJ96">
        <f t="shared" si="12"/>
        <v>0</v>
      </c>
      <c r="AK96">
        <f t="shared" si="13"/>
        <v>0</v>
      </c>
    </row>
    <row r="97" spans="1:37" ht="12.75">
      <c r="A97" s="24">
        <v>2913710</v>
      </c>
      <c r="B97" s="36">
        <v>10092</v>
      </c>
      <c r="C97" s="36" t="s">
        <v>294</v>
      </c>
      <c r="D97" s="37" t="s">
        <v>295</v>
      </c>
      <c r="E97" s="37" t="s">
        <v>296</v>
      </c>
      <c r="F97" s="37">
        <v>65256</v>
      </c>
      <c r="G97" s="38">
        <v>9700</v>
      </c>
      <c r="H97" s="37">
        <v>5738755604</v>
      </c>
      <c r="I97" s="39">
        <v>8</v>
      </c>
      <c r="J97" s="39" t="s">
        <v>31</v>
      </c>
      <c r="K97" s="29" t="s">
        <v>32</v>
      </c>
      <c r="L97" s="30">
        <v>544.66</v>
      </c>
      <c r="M97" s="29" t="s">
        <v>32</v>
      </c>
      <c r="N97" s="40" t="s">
        <v>31</v>
      </c>
      <c r="O97" s="40" t="s">
        <v>31</v>
      </c>
      <c r="P97" s="41">
        <v>3.0141843971631204</v>
      </c>
      <c r="Q97" s="39" t="str">
        <f t="shared" si="15"/>
        <v>NO</v>
      </c>
      <c r="R97" s="39" t="s">
        <v>31</v>
      </c>
      <c r="S97" s="31" t="s">
        <v>33</v>
      </c>
      <c r="T97" s="33">
        <v>2583</v>
      </c>
      <c r="U97" s="33">
        <v>2274</v>
      </c>
      <c r="V97" s="33">
        <v>3190</v>
      </c>
      <c r="W97" s="33">
        <v>7296</v>
      </c>
      <c r="X97" s="34">
        <f t="shared" si="22"/>
        <v>15343</v>
      </c>
      <c r="Y97" s="35">
        <f t="shared" si="1"/>
        <v>1</v>
      </c>
      <c r="Z97" s="35">
        <f t="shared" si="2"/>
        <v>1</v>
      </c>
      <c r="AA97" s="35" t="str">
        <f t="shared" si="16"/>
        <v>ELIGIBLE</v>
      </c>
      <c r="AB97" s="35" t="str">
        <f t="shared" si="17"/>
        <v>OKAY</v>
      </c>
      <c r="AC97" s="35">
        <f t="shared" si="5"/>
        <v>0</v>
      </c>
      <c r="AD97" s="35">
        <f t="shared" si="6"/>
        <v>1</v>
      </c>
      <c r="AE97" s="35">
        <f t="shared" si="18"/>
        <v>0</v>
      </c>
      <c r="AF97" s="35">
        <f t="shared" si="19"/>
        <v>0</v>
      </c>
      <c r="AG97" s="35">
        <f t="shared" si="20"/>
        <v>0</v>
      </c>
      <c r="AH97" s="35">
        <f t="shared" si="21"/>
        <v>0</v>
      </c>
      <c r="AI97">
        <f t="shared" si="11"/>
        <v>0</v>
      </c>
      <c r="AJ97">
        <f t="shared" si="12"/>
        <v>0</v>
      </c>
      <c r="AK97">
        <f t="shared" si="13"/>
        <v>0</v>
      </c>
    </row>
    <row r="98" spans="1:37" ht="12.75">
      <c r="A98" s="24">
        <v>2914310</v>
      </c>
      <c r="B98" s="36">
        <v>43004</v>
      </c>
      <c r="C98" s="36" t="s">
        <v>297</v>
      </c>
      <c r="D98" s="37" t="s">
        <v>298</v>
      </c>
      <c r="E98" s="37" t="s">
        <v>299</v>
      </c>
      <c r="F98" s="37">
        <v>65668</v>
      </c>
      <c r="G98" s="38">
        <v>327</v>
      </c>
      <c r="H98" s="37">
        <v>4177456418</v>
      </c>
      <c r="I98" s="39">
        <v>7</v>
      </c>
      <c r="J98" s="39" t="s">
        <v>31</v>
      </c>
      <c r="K98" s="29" t="s">
        <v>32</v>
      </c>
      <c r="L98" s="30">
        <v>314.89</v>
      </c>
      <c r="M98" s="29" t="s">
        <v>32</v>
      </c>
      <c r="N98" s="40" t="s">
        <v>31</v>
      </c>
      <c r="O98" s="40" t="s">
        <v>31</v>
      </c>
      <c r="P98" s="41">
        <v>25.525525525525527</v>
      </c>
      <c r="Q98" s="39" t="str">
        <f t="shared" si="15"/>
        <v>YES</v>
      </c>
      <c r="R98" s="39" t="s">
        <v>31</v>
      </c>
      <c r="S98" s="31" t="s">
        <v>33</v>
      </c>
      <c r="T98" s="33">
        <v>2798</v>
      </c>
      <c r="U98" s="33">
        <v>1293</v>
      </c>
      <c r="V98" s="33">
        <v>2720</v>
      </c>
      <c r="W98" s="33">
        <v>12708</v>
      </c>
      <c r="X98" s="34">
        <f t="shared" si="22"/>
        <v>19519</v>
      </c>
      <c r="Y98" s="35">
        <f t="shared" si="1"/>
        <v>1</v>
      </c>
      <c r="Z98" s="35">
        <f t="shared" si="2"/>
        <v>1</v>
      </c>
      <c r="AA98" s="35" t="str">
        <f t="shared" si="16"/>
        <v>ELIGIBLE</v>
      </c>
      <c r="AB98" s="35" t="str">
        <f t="shared" si="17"/>
        <v>OKAY</v>
      </c>
      <c r="AC98" s="35">
        <f t="shared" si="5"/>
        <v>1</v>
      </c>
      <c r="AD98" s="35">
        <f t="shared" si="6"/>
        <v>1</v>
      </c>
      <c r="AE98" s="35" t="str">
        <f t="shared" si="18"/>
        <v>CHECK</v>
      </c>
      <c r="AF98" s="35" t="str">
        <f t="shared" si="19"/>
        <v>SRSA</v>
      </c>
      <c r="AG98" s="35">
        <f t="shared" si="20"/>
        <v>0</v>
      </c>
      <c r="AH98" s="35">
        <f t="shared" si="21"/>
        <v>0</v>
      </c>
      <c r="AI98">
        <f t="shared" si="11"/>
        <v>0</v>
      </c>
      <c r="AJ98">
        <f t="shared" si="12"/>
        <v>0</v>
      </c>
      <c r="AK98">
        <f t="shared" si="13"/>
        <v>0</v>
      </c>
    </row>
    <row r="99" spans="1:37" ht="12.75">
      <c r="A99" s="24">
        <v>2914370</v>
      </c>
      <c r="B99" s="36">
        <v>88075</v>
      </c>
      <c r="C99" s="36" t="s">
        <v>300</v>
      </c>
      <c r="D99" s="37" t="s">
        <v>301</v>
      </c>
      <c r="E99" s="37" t="s">
        <v>302</v>
      </c>
      <c r="F99" s="37">
        <v>65257</v>
      </c>
      <c r="G99" s="38">
        <v>128</v>
      </c>
      <c r="H99" s="37">
        <v>6604567277</v>
      </c>
      <c r="I99" s="39">
        <v>7</v>
      </c>
      <c r="J99" s="39" t="s">
        <v>31</v>
      </c>
      <c r="K99" s="29" t="s">
        <v>32</v>
      </c>
      <c r="L99" s="30">
        <v>200.36</v>
      </c>
      <c r="M99" s="29" t="s">
        <v>32</v>
      </c>
      <c r="N99" s="40" t="s">
        <v>31</v>
      </c>
      <c r="O99" s="40" t="s">
        <v>31</v>
      </c>
      <c r="P99" s="41">
        <v>22.475570032573287</v>
      </c>
      <c r="Q99" s="39" t="str">
        <f t="shared" si="15"/>
        <v>YES</v>
      </c>
      <c r="R99" s="39" t="s">
        <v>31</v>
      </c>
      <c r="S99" s="31" t="s">
        <v>33</v>
      </c>
      <c r="T99" s="33">
        <v>1653</v>
      </c>
      <c r="U99" s="33">
        <v>862</v>
      </c>
      <c r="V99" s="33">
        <v>2417</v>
      </c>
      <c r="W99" s="33">
        <v>9960</v>
      </c>
      <c r="X99" s="34">
        <f t="shared" si="22"/>
        <v>14892</v>
      </c>
      <c r="Y99" s="35">
        <f t="shared" si="1"/>
        <v>1</v>
      </c>
      <c r="Z99" s="35">
        <f t="shared" si="2"/>
        <v>1</v>
      </c>
      <c r="AA99" s="35" t="str">
        <f t="shared" si="16"/>
        <v>ELIGIBLE</v>
      </c>
      <c r="AB99" s="35" t="str">
        <f t="shared" si="17"/>
        <v>OKAY</v>
      </c>
      <c r="AC99" s="35">
        <f t="shared" si="5"/>
        <v>1</v>
      </c>
      <c r="AD99" s="35">
        <f t="shared" si="6"/>
        <v>1</v>
      </c>
      <c r="AE99" s="35" t="str">
        <f t="shared" si="18"/>
        <v>CHECK</v>
      </c>
      <c r="AF99" s="35" t="str">
        <f t="shared" si="19"/>
        <v>SRSA</v>
      </c>
      <c r="AG99" s="35">
        <f t="shared" si="20"/>
        <v>0</v>
      </c>
      <c r="AH99" s="35">
        <f t="shared" si="21"/>
        <v>0</v>
      </c>
      <c r="AI99">
        <f t="shared" si="11"/>
        <v>0</v>
      </c>
      <c r="AJ99">
        <f t="shared" si="12"/>
        <v>0</v>
      </c>
      <c r="AK99">
        <f t="shared" si="13"/>
        <v>0</v>
      </c>
    </row>
    <row r="100" spans="1:37" ht="12.75">
      <c r="A100" s="24">
        <v>2914460</v>
      </c>
      <c r="B100" s="36">
        <v>35094</v>
      </c>
      <c r="C100" s="36" t="s">
        <v>303</v>
      </c>
      <c r="D100" s="37" t="s">
        <v>304</v>
      </c>
      <c r="E100" s="37" t="s">
        <v>305</v>
      </c>
      <c r="F100" s="37">
        <v>63852</v>
      </c>
      <c r="G100" s="38">
        <v>190</v>
      </c>
      <c r="H100" s="37">
        <v>5737923631</v>
      </c>
      <c r="I100" s="39">
        <v>7</v>
      </c>
      <c r="J100" s="39" t="s">
        <v>31</v>
      </c>
      <c r="K100" s="29" t="s">
        <v>32</v>
      </c>
      <c r="L100" s="30">
        <v>473.6</v>
      </c>
      <c r="M100" s="29" t="s">
        <v>32</v>
      </c>
      <c r="N100" s="40" t="s">
        <v>31</v>
      </c>
      <c r="O100" s="40" t="s">
        <v>31</v>
      </c>
      <c r="P100" s="41">
        <v>26.075949367088608</v>
      </c>
      <c r="Q100" s="39" t="str">
        <f t="shared" si="15"/>
        <v>YES</v>
      </c>
      <c r="R100" s="39" t="s">
        <v>31</v>
      </c>
      <c r="S100" s="31" t="s">
        <v>33</v>
      </c>
      <c r="T100" s="33">
        <v>3815</v>
      </c>
      <c r="U100" s="33">
        <v>2003</v>
      </c>
      <c r="V100" s="33">
        <v>2809</v>
      </c>
      <c r="W100" s="33">
        <v>15987</v>
      </c>
      <c r="X100" s="34">
        <f t="shared" si="22"/>
        <v>24614</v>
      </c>
      <c r="Y100" s="35">
        <f t="shared" si="1"/>
        <v>1</v>
      </c>
      <c r="Z100" s="35">
        <f t="shared" si="2"/>
        <v>1</v>
      </c>
      <c r="AA100" s="35" t="str">
        <f t="shared" si="16"/>
        <v>ELIGIBLE</v>
      </c>
      <c r="AB100" s="35" t="str">
        <f t="shared" si="17"/>
        <v>OKAY</v>
      </c>
      <c r="AC100" s="35">
        <f t="shared" si="5"/>
        <v>1</v>
      </c>
      <c r="AD100" s="35">
        <f t="shared" si="6"/>
        <v>1</v>
      </c>
      <c r="AE100" s="35" t="str">
        <f t="shared" si="18"/>
        <v>CHECK</v>
      </c>
      <c r="AF100" s="35" t="str">
        <f t="shared" si="19"/>
        <v>SRSA</v>
      </c>
      <c r="AG100" s="35">
        <f t="shared" si="20"/>
        <v>0</v>
      </c>
      <c r="AH100" s="35">
        <f t="shared" si="21"/>
        <v>0</v>
      </c>
      <c r="AI100">
        <f t="shared" si="11"/>
        <v>0</v>
      </c>
      <c r="AJ100">
        <f t="shared" si="12"/>
        <v>0</v>
      </c>
      <c r="AK100">
        <f t="shared" si="13"/>
        <v>0</v>
      </c>
    </row>
    <row r="101" spans="1:37" ht="12.75">
      <c r="A101" s="24">
        <v>2914520</v>
      </c>
      <c r="B101" s="36">
        <v>69107</v>
      </c>
      <c r="C101" s="36" t="s">
        <v>306</v>
      </c>
      <c r="D101" s="37" t="s">
        <v>307</v>
      </c>
      <c r="E101" s="37" t="s">
        <v>308</v>
      </c>
      <c r="F101" s="37">
        <v>65258</v>
      </c>
      <c r="G101" s="38">
        <v>7038</v>
      </c>
      <c r="H101" s="37">
        <v>6602663412</v>
      </c>
      <c r="I101" s="39">
        <v>7</v>
      </c>
      <c r="J101" s="39" t="s">
        <v>31</v>
      </c>
      <c r="K101" s="29" t="s">
        <v>32</v>
      </c>
      <c r="L101" s="30">
        <v>98.52</v>
      </c>
      <c r="M101" s="29" t="s">
        <v>32</v>
      </c>
      <c r="N101" s="40" t="s">
        <v>31</v>
      </c>
      <c r="O101" s="40" t="s">
        <v>31</v>
      </c>
      <c r="P101" s="41">
        <v>4.123711340206185</v>
      </c>
      <c r="Q101" s="39" t="str">
        <f t="shared" si="15"/>
        <v>NO</v>
      </c>
      <c r="R101" s="39" t="s">
        <v>31</v>
      </c>
      <c r="S101" s="31" t="s">
        <v>33</v>
      </c>
      <c r="T101" s="33">
        <v>732</v>
      </c>
      <c r="U101" s="33">
        <v>251</v>
      </c>
      <c r="V101" s="33">
        <v>705</v>
      </c>
      <c r="W101" s="33">
        <v>860</v>
      </c>
      <c r="X101" s="34">
        <f t="shared" si="22"/>
        <v>2548</v>
      </c>
      <c r="Y101" s="35">
        <f t="shared" si="1"/>
        <v>1</v>
      </c>
      <c r="Z101" s="35">
        <f t="shared" si="2"/>
        <v>1</v>
      </c>
      <c r="AA101" s="35" t="str">
        <f t="shared" si="16"/>
        <v>ELIGIBLE</v>
      </c>
      <c r="AB101" s="35" t="str">
        <f t="shared" si="17"/>
        <v>OKAY</v>
      </c>
      <c r="AC101" s="35">
        <f t="shared" si="5"/>
        <v>0</v>
      </c>
      <c r="AD101" s="35">
        <f t="shared" si="6"/>
        <v>1</v>
      </c>
      <c r="AE101" s="35">
        <f t="shared" si="18"/>
        <v>0</v>
      </c>
      <c r="AF101" s="35">
        <f t="shared" si="19"/>
        <v>0</v>
      </c>
      <c r="AG101" s="35">
        <f t="shared" si="20"/>
        <v>0</v>
      </c>
      <c r="AH101" s="35">
        <f t="shared" si="21"/>
        <v>0</v>
      </c>
      <c r="AI101">
        <f t="shared" si="11"/>
        <v>0</v>
      </c>
      <c r="AJ101">
        <f t="shared" si="12"/>
        <v>0</v>
      </c>
      <c r="AK101">
        <f t="shared" si="13"/>
        <v>0</v>
      </c>
    </row>
    <row r="102" spans="1:37" ht="12.75">
      <c r="A102" s="24">
        <v>2915060</v>
      </c>
      <c r="B102" s="36">
        <v>46137</v>
      </c>
      <c r="C102" s="36" t="s">
        <v>309</v>
      </c>
      <c r="D102" s="37" t="s">
        <v>310</v>
      </c>
      <c r="E102" s="37" t="s">
        <v>311</v>
      </c>
      <c r="F102" s="37">
        <v>65775</v>
      </c>
      <c r="G102" s="38">
        <v>4949</v>
      </c>
      <c r="H102" s="37">
        <v>4172564265</v>
      </c>
      <c r="I102" s="39">
        <v>7</v>
      </c>
      <c r="J102" s="39" t="s">
        <v>31</v>
      </c>
      <c r="K102" s="29" t="s">
        <v>32</v>
      </c>
      <c r="L102" s="30">
        <v>354.28</v>
      </c>
      <c r="M102" s="29" t="s">
        <v>32</v>
      </c>
      <c r="N102" s="40" t="s">
        <v>31</v>
      </c>
      <c r="O102" s="40" t="s">
        <v>31</v>
      </c>
      <c r="P102" s="41">
        <v>4.935064935064935</v>
      </c>
      <c r="Q102" s="39" t="str">
        <f t="shared" si="15"/>
        <v>NO</v>
      </c>
      <c r="R102" s="39" t="s">
        <v>31</v>
      </c>
      <c r="S102" s="31" t="s">
        <v>33</v>
      </c>
      <c r="T102" s="33">
        <v>2483</v>
      </c>
      <c r="U102" s="33">
        <v>1089</v>
      </c>
      <c r="V102" s="33">
        <v>2289</v>
      </c>
      <c r="W102" s="33">
        <v>3964</v>
      </c>
      <c r="X102" s="34">
        <f t="shared" si="22"/>
        <v>9825</v>
      </c>
      <c r="Y102" s="35">
        <f t="shared" si="1"/>
        <v>1</v>
      </c>
      <c r="Z102" s="35">
        <f t="shared" si="2"/>
        <v>1</v>
      </c>
      <c r="AA102" s="35" t="str">
        <f t="shared" si="16"/>
        <v>ELIGIBLE</v>
      </c>
      <c r="AB102" s="35" t="str">
        <f t="shared" si="17"/>
        <v>OKAY</v>
      </c>
      <c r="AC102" s="35">
        <f t="shared" si="5"/>
        <v>0</v>
      </c>
      <c r="AD102" s="35">
        <f t="shared" si="6"/>
        <v>1</v>
      </c>
      <c r="AE102" s="35">
        <f t="shared" si="18"/>
        <v>0</v>
      </c>
      <c r="AF102" s="35">
        <f t="shared" si="19"/>
        <v>0</v>
      </c>
      <c r="AG102" s="35">
        <f t="shared" si="20"/>
        <v>0</v>
      </c>
      <c r="AH102" s="35">
        <f t="shared" si="21"/>
        <v>0</v>
      </c>
      <c r="AI102">
        <f t="shared" si="11"/>
        <v>0</v>
      </c>
      <c r="AJ102">
        <f t="shared" si="12"/>
        <v>0</v>
      </c>
      <c r="AK102">
        <f t="shared" si="13"/>
        <v>0</v>
      </c>
    </row>
    <row r="103" spans="1:37" ht="12.75">
      <c r="A103" s="24">
        <v>2915180</v>
      </c>
      <c r="B103" s="36">
        <v>46135</v>
      </c>
      <c r="C103" s="36" t="s">
        <v>312</v>
      </c>
      <c r="D103" s="37" t="s">
        <v>313</v>
      </c>
      <c r="E103" s="37" t="s">
        <v>311</v>
      </c>
      <c r="F103" s="37">
        <v>65775</v>
      </c>
      <c r="G103" s="38">
        <v>5711</v>
      </c>
      <c r="H103" s="37">
        <v>4172564849</v>
      </c>
      <c r="I103" s="39">
        <v>7</v>
      </c>
      <c r="J103" s="39" t="s">
        <v>31</v>
      </c>
      <c r="K103" s="29" t="s">
        <v>32</v>
      </c>
      <c r="L103" s="30">
        <v>391.86</v>
      </c>
      <c r="M103" s="29" t="s">
        <v>32</v>
      </c>
      <c r="N103" s="40" t="s">
        <v>31</v>
      </c>
      <c r="O103" s="40" t="s">
        <v>31</v>
      </c>
      <c r="P103" s="41">
        <v>11.11111111111111</v>
      </c>
      <c r="Q103" s="39" t="str">
        <f t="shared" si="15"/>
        <v>NO</v>
      </c>
      <c r="R103" s="39" t="s">
        <v>31</v>
      </c>
      <c r="S103" s="31" t="s">
        <v>33</v>
      </c>
      <c r="T103" s="33">
        <v>2369</v>
      </c>
      <c r="U103" s="33">
        <v>1069</v>
      </c>
      <c r="V103" s="33">
        <v>2249</v>
      </c>
      <c r="W103" s="33">
        <v>6450</v>
      </c>
      <c r="X103" s="34">
        <f t="shared" si="22"/>
        <v>12137</v>
      </c>
      <c r="Y103" s="35">
        <f t="shared" si="1"/>
        <v>1</v>
      </c>
      <c r="Z103" s="35">
        <f t="shared" si="2"/>
        <v>1</v>
      </c>
      <c r="AA103" s="35" t="str">
        <f t="shared" si="16"/>
        <v>ELIGIBLE</v>
      </c>
      <c r="AB103" s="35" t="str">
        <f t="shared" si="17"/>
        <v>OKAY</v>
      </c>
      <c r="AC103" s="35">
        <f t="shared" si="5"/>
        <v>0</v>
      </c>
      <c r="AD103" s="35">
        <f t="shared" si="6"/>
        <v>1</v>
      </c>
      <c r="AE103" s="35">
        <f t="shared" si="18"/>
        <v>0</v>
      </c>
      <c r="AF103" s="35">
        <f t="shared" si="19"/>
        <v>0</v>
      </c>
      <c r="AG103" s="35">
        <f t="shared" si="20"/>
        <v>0</v>
      </c>
      <c r="AH103" s="35">
        <f t="shared" si="21"/>
        <v>0</v>
      </c>
      <c r="AI103">
        <f t="shared" si="11"/>
        <v>0</v>
      </c>
      <c r="AJ103">
        <f t="shared" si="12"/>
        <v>0</v>
      </c>
      <c r="AK103">
        <f t="shared" si="13"/>
        <v>0</v>
      </c>
    </row>
    <row r="104" spans="1:37" ht="12.75">
      <c r="A104" s="24">
        <v>2915210</v>
      </c>
      <c r="B104" s="36">
        <v>46128</v>
      </c>
      <c r="C104" s="36" t="s">
        <v>314</v>
      </c>
      <c r="D104" s="37" t="s">
        <v>315</v>
      </c>
      <c r="E104" s="37" t="s">
        <v>311</v>
      </c>
      <c r="F104" s="37">
        <v>65775</v>
      </c>
      <c r="G104" s="38">
        <v>9108</v>
      </c>
      <c r="H104" s="37">
        <v>4172562268</v>
      </c>
      <c r="I104" s="39">
        <v>7</v>
      </c>
      <c r="J104" s="39" t="s">
        <v>31</v>
      </c>
      <c r="K104" s="29" t="s">
        <v>32</v>
      </c>
      <c r="L104" s="30">
        <v>329.21</v>
      </c>
      <c r="M104" s="29" t="s">
        <v>32</v>
      </c>
      <c r="N104" s="40" t="s">
        <v>31</v>
      </c>
      <c r="O104" s="40" t="s">
        <v>31</v>
      </c>
      <c r="P104" s="41">
        <v>14.501510574018129</v>
      </c>
      <c r="Q104" s="39" t="str">
        <f t="shared" si="15"/>
        <v>NO</v>
      </c>
      <c r="R104" s="39" t="s">
        <v>31</v>
      </c>
      <c r="S104" s="31" t="s">
        <v>33</v>
      </c>
      <c r="T104" s="33">
        <v>1569</v>
      </c>
      <c r="U104" s="33">
        <v>862</v>
      </c>
      <c r="V104" s="33">
        <v>2417</v>
      </c>
      <c r="W104" s="33">
        <v>7682</v>
      </c>
      <c r="X104" s="34">
        <f t="shared" si="22"/>
        <v>12530</v>
      </c>
      <c r="Y104" s="35">
        <f t="shared" si="1"/>
        <v>1</v>
      </c>
      <c r="Z104" s="35">
        <f t="shared" si="2"/>
        <v>1</v>
      </c>
      <c r="AA104" s="35" t="str">
        <f t="shared" si="16"/>
        <v>ELIGIBLE</v>
      </c>
      <c r="AB104" s="35" t="str">
        <f t="shared" si="17"/>
        <v>OKAY</v>
      </c>
      <c r="AC104" s="35">
        <f t="shared" si="5"/>
        <v>0</v>
      </c>
      <c r="AD104" s="35">
        <f t="shared" si="6"/>
        <v>1</v>
      </c>
      <c r="AE104" s="35">
        <f t="shared" si="18"/>
        <v>0</v>
      </c>
      <c r="AF104" s="35">
        <f t="shared" si="19"/>
        <v>0</v>
      </c>
      <c r="AG104" s="35">
        <f t="shared" si="20"/>
        <v>0</v>
      </c>
      <c r="AH104" s="35">
        <f t="shared" si="21"/>
        <v>0</v>
      </c>
      <c r="AI104">
        <f t="shared" si="11"/>
        <v>0</v>
      </c>
      <c r="AJ104">
        <f t="shared" si="12"/>
        <v>0</v>
      </c>
      <c r="AK104">
        <f t="shared" si="13"/>
        <v>0</v>
      </c>
    </row>
    <row r="105" spans="1:37" ht="12.75">
      <c r="A105" s="24">
        <v>2915240</v>
      </c>
      <c r="B105" s="36">
        <v>7126</v>
      </c>
      <c r="C105" s="36" t="s">
        <v>316</v>
      </c>
      <c r="D105" s="37" t="s">
        <v>317</v>
      </c>
      <c r="E105" s="37" t="s">
        <v>45</v>
      </c>
      <c r="F105" s="37">
        <v>64724</v>
      </c>
      <c r="G105" s="38">
        <v>9000</v>
      </c>
      <c r="H105" s="37">
        <v>6604765467</v>
      </c>
      <c r="I105" s="39">
        <v>7</v>
      </c>
      <c r="J105" s="39" t="s">
        <v>31</v>
      </c>
      <c r="K105" s="29" t="s">
        <v>32</v>
      </c>
      <c r="L105" s="30">
        <v>72.05</v>
      </c>
      <c r="M105" s="29" t="s">
        <v>32</v>
      </c>
      <c r="N105" s="40" t="s">
        <v>31</v>
      </c>
      <c r="O105" s="40" t="s">
        <v>31</v>
      </c>
      <c r="P105" s="41">
        <v>18.627450980392158</v>
      </c>
      <c r="Q105" s="39" t="str">
        <f t="shared" si="15"/>
        <v>NO</v>
      </c>
      <c r="R105" s="39" t="s">
        <v>31</v>
      </c>
      <c r="S105" s="31" t="s">
        <v>33</v>
      </c>
      <c r="T105" s="33">
        <v>218</v>
      </c>
      <c r="U105" s="33">
        <v>195</v>
      </c>
      <c r="V105" s="33">
        <v>548</v>
      </c>
      <c r="W105" s="33">
        <v>2681</v>
      </c>
      <c r="X105" s="34">
        <f t="shared" si="22"/>
        <v>3642</v>
      </c>
      <c r="Y105" s="35">
        <f t="shared" si="1"/>
        <v>1</v>
      </c>
      <c r="Z105" s="35">
        <f t="shared" si="2"/>
        <v>1</v>
      </c>
      <c r="AA105" s="35" t="str">
        <f t="shared" si="16"/>
        <v>ELIGIBLE</v>
      </c>
      <c r="AB105" s="35" t="str">
        <f t="shared" si="17"/>
        <v>OKAY</v>
      </c>
      <c r="AC105" s="35">
        <f t="shared" si="5"/>
        <v>0</v>
      </c>
      <c r="AD105" s="35">
        <f t="shared" si="6"/>
        <v>1</v>
      </c>
      <c r="AE105" s="35">
        <f t="shared" si="18"/>
        <v>0</v>
      </c>
      <c r="AF105" s="35">
        <f t="shared" si="19"/>
        <v>0</v>
      </c>
      <c r="AG105" s="35">
        <f t="shared" si="20"/>
        <v>0</v>
      </c>
      <c r="AH105" s="35">
        <f t="shared" si="21"/>
        <v>0</v>
      </c>
      <c r="AI105">
        <f t="shared" si="11"/>
        <v>0</v>
      </c>
      <c r="AJ105">
        <f t="shared" si="12"/>
        <v>0</v>
      </c>
      <c r="AK105">
        <f t="shared" si="13"/>
        <v>0</v>
      </c>
    </row>
    <row r="106" spans="1:37" ht="12.75">
      <c r="A106" s="24">
        <v>2915270</v>
      </c>
      <c r="B106" s="36">
        <v>80116</v>
      </c>
      <c r="C106" s="36" t="s">
        <v>318</v>
      </c>
      <c r="D106" s="37" t="s">
        <v>319</v>
      </c>
      <c r="E106" s="37" t="s">
        <v>320</v>
      </c>
      <c r="F106" s="37">
        <v>65334</v>
      </c>
      <c r="G106" s="38">
        <v>36</v>
      </c>
      <c r="H106" s="37">
        <v>6608270772</v>
      </c>
      <c r="I106" s="39">
        <v>7</v>
      </c>
      <c r="J106" s="39" t="s">
        <v>31</v>
      </c>
      <c r="K106" s="29" t="s">
        <v>32</v>
      </c>
      <c r="L106" s="30">
        <v>429.25</v>
      </c>
      <c r="M106" s="29" t="s">
        <v>32</v>
      </c>
      <c r="N106" s="40" t="s">
        <v>31</v>
      </c>
      <c r="O106" s="40" t="s">
        <v>31</v>
      </c>
      <c r="P106" s="41">
        <v>23.446893787575153</v>
      </c>
      <c r="Q106" s="39" t="str">
        <f t="shared" si="15"/>
        <v>YES</v>
      </c>
      <c r="R106" s="39" t="s">
        <v>31</v>
      </c>
      <c r="S106" s="31" t="s">
        <v>33</v>
      </c>
      <c r="T106" s="33">
        <v>2712</v>
      </c>
      <c r="U106" s="33">
        <v>1775</v>
      </c>
      <c r="V106" s="33">
        <v>2490</v>
      </c>
      <c r="W106" s="33">
        <v>17990</v>
      </c>
      <c r="X106" s="34">
        <f t="shared" si="22"/>
        <v>24967</v>
      </c>
      <c r="Y106" s="35">
        <f t="shared" si="1"/>
        <v>1</v>
      </c>
      <c r="Z106" s="35">
        <f t="shared" si="2"/>
        <v>1</v>
      </c>
      <c r="AA106" s="35" t="str">
        <f t="shared" si="16"/>
        <v>ELIGIBLE</v>
      </c>
      <c r="AB106" s="35" t="str">
        <f t="shared" si="17"/>
        <v>OKAY</v>
      </c>
      <c r="AC106" s="35">
        <f t="shared" si="5"/>
        <v>1</v>
      </c>
      <c r="AD106" s="35">
        <f t="shared" si="6"/>
        <v>1</v>
      </c>
      <c r="AE106" s="35" t="str">
        <f t="shared" si="18"/>
        <v>CHECK</v>
      </c>
      <c r="AF106" s="35" t="str">
        <f t="shared" si="19"/>
        <v>SRSA</v>
      </c>
      <c r="AG106" s="35">
        <f t="shared" si="20"/>
        <v>0</v>
      </c>
      <c r="AH106" s="35">
        <f t="shared" si="21"/>
        <v>0</v>
      </c>
      <c r="AI106">
        <f t="shared" si="11"/>
        <v>0</v>
      </c>
      <c r="AJ106">
        <f t="shared" si="12"/>
        <v>0</v>
      </c>
      <c r="AK106">
        <f t="shared" si="13"/>
        <v>0</v>
      </c>
    </row>
    <row r="107" spans="1:37" ht="12.75">
      <c r="A107" s="24">
        <v>2915300</v>
      </c>
      <c r="B107" s="36">
        <v>84004</v>
      </c>
      <c r="C107" s="36" t="s">
        <v>321</v>
      </c>
      <c r="D107" s="37" t="s">
        <v>322</v>
      </c>
      <c r="E107" s="37" t="s">
        <v>323</v>
      </c>
      <c r="F107" s="37">
        <v>65674</v>
      </c>
      <c r="G107" s="38">
        <v>307</v>
      </c>
      <c r="H107" s="37">
        <v>4177542535</v>
      </c>
      <c r="I107" s="39">
        <v>7</v>
      </c>
      <c r="J107" s="39" t="s">
        <v>31</v>
      </c>
      <c r="K107" s="29" t="s">
        <v>32</v>
      </c>
      <c r="L107" s="30">
        <v>422.72</v>
      </c>
      <c r="M107" s="29" t="s">
        <v>32</v>
      </c>
      <c r="N107" s="40" t="s">
        <v>31</v>
      </c>
      <c r="O107" s="40" t="s">
        <v>31</v>
      </c>
      <c r="P107" s="41">
        <v>47.74951076320939</v>
      </c>
      <c r="Q107" s="39" t="str">
        <f t="shared" si="15"/>
        <v>YES</v>
      </c>
      <c r="R107" s="39" t="s">
        <v>31</v>
      </c>
      <c r="S107" s="31" t="s">
        <v>33</v>
      </c>
      <c r="T107" s="33">
        <v>3709</v>
      </c>
      <c r="U107" s="33">
        <v>1724</v>
      </c>
      <c r="V107" s="33">
        <v>3626</v>
      </c>
      <c r="W107" s="33">
        <v>33946</v>
      </c>
      <c r="X107" s="34">
        <f t="shared" si="22"/>
        <v>43005</v>
      </c>
      <c r="Y107" s="35">
        <f t="shared" si="1"/>
        <v>1</v>
      </c>
      <c r="Z107" s="35">
        <f t="shared" si="2"/>
        <v>1</v>
      </c>
      <c r="AA107" s="35" t="str">
        <f t="shared" si="16"/>
        <v>ELIGIBLE</v>
      </c>
      <c r="AB107" s="35" t="str">
        <f t="shared" si="17"/>
        <v>OKAY</v>
      </c>
      <c r="AC107" s="35">
        <f t="shared" si="5"/>
        <v>1</v>
      </c>
      <c r="AD107" s="35">
        <f t="shared" si="6"/>
        <v>1</v>
      </c>
      <c r="AE107" s="35" t="str">
        <f t="shared" si="18"/>
        <v>CHECK</v>
      </c>
      <c r="AF107" s="35" t="str">
        <f t="shared" si="19"/>
        <v>SRSA</v>
      </c>
      <c r="AG107" s="35">
        <f t="shared" si="20"/>
        <v>0</v>
      </c>
      <c r="AH107" s="35">
        <f t="shared" si="21"/>
        <v>0</v>
      </c>
      <c r="AI107">
        <f t="shared" si="11"/>
        <v>0</v>
      </c>
      <c r="AJ107">
        <f t="shared" si="12"/>
        <v>0</v>
      </c>
      <c r="AK107">
        <f t="shared" si="13"/>
        <v>0</v>
      </c>
    </row>
    <row r="108" spans="1:37" ht="12.75">
      <c r="A108" s="24">
        <v>2915330</v>
      </c>
      <c r="B108" s="36">
        <v>7125</v>
      </c>
      <c r="C108" s="36" t="s">
        <v>324</v>
      </c>
      <c r="D108" s="37" t="s">
        <v>325</v>
      </c>
      <c r="E108" s="37" t="s">
        <v>326</v>
      </c>
      <c r="F108" s="37">
        <v>64752</v>
      </c>
      <c r="G108" s="38">
        <v>402</v>
      </c>
      <c r="H108" s="37">
        <v>6606437411</v>
      </c>
      <c r="I108" s="39">
        <v>7</v>
      </c>
      <c r="J108" s="39" t="s">
        <v>31</v>
      </c>
      <c r="K108" s="29" t="s">
        <v>32</v>
      </c>
      <c r="L108" s="30">
        <v>146.09</v>
      </c>
      <c r="M108" s="29" t="s">
        <v>32</v>
      </c>
      <c r="N108" s="40" t="s">
        <v>31</v>
      </c>
      <c r="O108" s="40" t="s">
        <v>31</v>
      </c>
      <c r="P108" s="41">
        <v>24.539877300613497</v>
      </c>
      <c r="Q108" s="39" t="str">
        <f t="shared" si="15"/>
        <v>YES</v>
      </c>
      <c r="R108" s="39" t="s">
        <v>31</v>
      </c>
      <c r="S108" s="31" t="s">
        <v>33</v>
      </c>
      <c r="T108" s="33">
        <v>1273</v>
      </c>
      <c r="U108" s="33">
        <v>543</v>
      </c>
      <c r="V108" s="33">
        <v>1522</v>
      </c>
      <c r="W108" s="33">
        <v>5828</v>
      </c>
      <c r="X108" s="34">
        <f t="shared" si="22"/>
        <v>9166</v>
      </c>
      <c r="Y108" s="35">
        <f t="shared" si="1"/>
        <v>1</v>
      </c>
      <c r="Z108" s="35">
        <f t="shared" si="2"/>
        <v>1</v>
      </c>
      <c r="AA108" s="35" t="str">
        <f t="shared" si="16"/>
        <v>ELIGIBLE</v>
      </c>
      <c r="AB108" s="35" t="str">
        <f t="shared" si="17"/>
        <v>OKAY</v>
      </c>
      <c r="AC108" s="35">
        <f t="shared" si="5"/>
        <v>1</v>
      </c>
      <c r="AD108" s="35">
        <f t="shared" si="6"/>
        <v>1</v>
      </c>
      <c r="AE108" s="35" t="str">
        <f t="shared" si="18"/>
        <v>CHECK</v>
      </c>
      <c r="AF108" s="35" t="str">
        <f t="shared" si="19"/>
        <v>SRSA</v>
      </c>
      <c r="AG108" s="35">
        <f t="shared" si="20"/>
        <v>0</v>
      </c>
      <c r="AH108" s="35">
        <f t="shared" si="21"/>
        <v>0</v>
      </c>
      <c r="AI108">
        <f t="shared" si="11"/>
        <v>0</v>
      </c>
      <c r="AJ108">
        <f t="shared" si="12"/>
        <v>0</v>
      </c>
      <c r="AK108">
        <f t="shared" si="13"/>
        <v>0</v>
      </c>
    </row>
    <row r="109" spans="1:37" ht="12.75">
      <c r="A109" s="24">
        <v>2915390</v>
      </c>
      <c r="B109" s="36">
        <v>104041</v>
      </c>
      <c r="C109" s="36" t="s">
        <v>327</v>
      </c>
      <c r="D109" s="37" t="s">
        <v>286</v>
      </c>
      <c r="E109" s="37" t="s">
        <v>328</v>
      </c>
      <c r="F109" s="37">
        <v>65675</v>
      </c>
      <c r="G109" s="38">
        <v>248</v>
      </c>
      <c r="H109" s="37">
        <v>4173693271</v>
      </c>
      <c r="I109" s="39">
        <v>7</v>
      </c>
      <c r="J109" s="39" t="s">
        <v>31</v>
      </c>
      <c r="K109" s="29" t="s">
        <v>32</v>
      </c>
      <c r="L109" s="30">
        <v>316.62</v>
      </c>
      <c r="M109" s="29" t="s">
        <v>32</v>
      </c>
      <c r="N109" s="40" t="s">
        <v>31</v>
      </c>
      <c r="O109" s="40" t="s">
        <v>31</v>
      </c>
      <c r="P109" s="41">
        <v>5.763688760806916</v>
      </c>
      <c r="Q109" s="39" t="str">
        <f t="shared" si="15"/>
        <v>NO</v>
      </c>
      <c r="R109" s="39" t="s">
        <v>31</v>
      </c>
      <c r="S109" s="31" t="s">
        <v>33</v>
      </c>
      <c r="T109" s="33">
        <v>2169</v>
      </c>
      <c r="U109" s="33">
        <v>1221</v>
      </c>
      <c r="V109" s="33">
        <v>2568</v>
      </c>
      <c r="W109" s="33">
        <v>4380</v>
      </c>
      <c r="X109" s="34">
        <f t="shared" si="22"/>
        <v>10338</v>
      </c>
      <c r="Y109" s="35">
        <f t="shared" si="1"/>
        <v>1</v>
      </c>
      <c r="Z109" s="35">
        <f t="shared" si="2"/>
        <v>1</v>
      </c>
      <c r="AA109" s="35" t="str">
        <f t="shared" si="16"/>
        <v>ELIGIBLE</v>
      </c>
      <c r="AB109" s="35" t="str">
        <f t="shared" si="17"/>
        <v>OKAY</v>
      </c>
      <c r="AC109" s="35">
        <f t="shared" si="5"/>
        <v>0</v>
      </c>
      <c r="AD109" s="35">
        <f t="shared" si="6"/>
        <v>1</v>
      </c>
      <c r="AE109" s="35">
        <f t="shared" si="18"/>
        <v>0</v>
      </c>
      <c r="AF109" s="35">
        <f t="shared" si="19"/>
        <v>0</v>
      </c>
      <c r="AG109" s="35">
        <f t="shared" si="20"/>
        <v>0</v>
      </c>
      <c r="AH109" s="35">
        <f t="shared" si="21"/>
        <v>0</v>
      </c>
      <c r="AI109">
        <f t="shared" si="11"/>
        <v>0</v>
      </c>
      <c r="AJ109">
        <f t="shared" si="12"/>
        <v>0</v>
      </c>
      <c r="AK109">
        <f t="shared" si="13"/>
        <v>0</v>
      </c>
    </row>
    <row r="110" spans="1:37" ht="12.75">
      <c r="A110" s="24">
        <v>2915510</v>
      </c>
      <c r="B110" s="36">
        <v>47065</v>
      </c>
      <c r="C110" s="36" t="s">
        <v>329</v>
      </c>
      <c r="D110" s="37" t="s">
        <v>330</v>
      </c>
      <c r="E110" s="37" t="s">
        <v>331</v>
      </c>
      <c r="F110" s="37">
        <v>65566</v>
      </c>
      <c r="G110" s="38">
        <v>368</v>
      </c>
      <c r="H110" s="37">
        <v>5732445422</v>
      </c>
      <c r="I110" s="39">
        <v>7</v>
      </c>
      <c r="J110" s="39" t="s">
        <v>31</v>
      </c>
      <c r="K110" s="29" t="s">
        <v>32</v>
      </c>
      <c r="L110" s="30">
        <v>503.93</v>
      </c>
      <c r="M110" s="29" t="s">
        <v>32</v>
      </c>
      <c r="N110" s="40" t="s">
        <v>31</v>
      </c>
      <c r="O110" s="40" t="s">
        <v>31</v>
      </c>
      <c r="P110" s="41">
        <v>19.589041095890412</v>
      </c>
      <c r="Q110" s="39" t="str">
        <f t="shared" si="15"/>
        <v>NO</v>
      </c>
      <c r="R110" s="39" t="s">
        <v>31</v>
      </c>
      <c r="S110" s="31" t="s">
        <v>33</v>
      </c>
      <c r="T110" s="33">
        <v>3750</v>
      </c>
      <c r="U110" s="33">
        <v>2202</v>
      </c>
      <c r="V110" s="33">
        <v>3089</v>
      </c>
      <c r="W110" s="33">
        <v>21331</v>
      </c>
      <c r="X110" s="34">
        <f t="shared" si="22"/>
        <v>30372</v>
      </c>
      <c r="Y110" s="35">
        <f t="shared" si="1"/>
        <v>1</v>
      </c>
      <c r="Z110" s="35">
        <f t="shared" si="2"/>
        <v>1</v>
      </c>
      <c r="AA110" s="35" t="str">
        <f t="shared" si="16"/>
        <v>ELIGIBLE</v>
      </c>
      <c r="AB110" s="35" t="str">
        <f t="shared" si="17"/>
        <v>OKAY</v>
      </c>
      <c r="AC110" s="35">
        <f t="shared" si="5"/>
        <v>0</v>
      </c>
      <c r="AD110" s="35">
        <f t="shared" si="6"/>
        <v>1</v>
      </c>
      <c r="AE110" s="35">
        <f t="shared" si="18"/>
        <v>0</v>
      </c>
      <c r="AF110" s="35">
        <f t="shared" si="19"/>
        <v>0</v>
      </c>
      <c r="AG110" s="35">
        <f t="shared" si="20"/>
        <v>0</v>
      </c>
      <c r="AH110" s="35">
        <f t="shared" si="21"/>
        <v>0</v>
      </c>
      <c r="AI110">
        <f t="shared" si="11"/>
        <v>0</v>
      </c>
      <c r="AJ110">
        <f t="shared" si="12"/>
        <v>0</v>
      </c>
      <c r="AK110">
        <f t="shared" si="13"/>
        <v>0</v>
      </c>
    </row>
    <row r="111" spans="1:37" ht="12.75">
      <c r="A111" s="24">
        <v>2915630</v>
      </c>
      <c r="B111" s="36">
        <v>31118</v>
      </c>
      <c r="C111" s="36" t="s">
        <v>332</v>
      </c>
      <c r="D111" s="37" t="s">
        <v>333</v>
      </c>
      <c r="E111" s="37" t="s">
        <v>334</v>
      </c>
      <c r="F111" s="37">
        <v>64647</v>
      </c>
      <c r="G111" s="38">
        <v>9716</v>
      </c>
      <c r="H111" s="37">
        <v>6608284123</v>
      </c>
      <c r="I111" s="39">
        <v>7</v>
      </c>
      <c r="J111" s="39" t="s">
        <v>31</v>
      </c>
      <c r="K111" s="29" t="s">
        <v>32</v>
      </c>
      <c r="L111" s="30">
        <v>115.42</v>
      </c>
      <c r="M111" s="29" t="s">
        <v>32</v>
      </c>
      <c r="N111" s="40" t="s">
        <v>31</v>
      </c>
      <c r="O111" s="40" t="s">
        <v>31</v>
      </c>
      <c r="P111" s="41">
        <v>30.569948186528496</v>
      </c>
      <c r="Q111" s="39" t="str">
        <f t="shared" si="15"/>
        <v>YES</v>
      </c>
      <c r="R111" s="39" t="s">
        <v>31</v>
      </c>
      <c r="S111" s="31" t="s">
        <v>33</v>
      </c>
      <c r="T111" s="33">
        <v>1377</v>
      </c>
      <c r="U111" s="33">
        <v>479</v>
      </c>
      <c r="V111" s="33">
        <v>1343</v>
      </c>
      <c r="W111" s="33">
        <v>8142</v>
      </c>
      <c r="X111" s="34">
        <f t="shared" si="22"/>
        <v>11341</v>
      </c>
      <c r="Y111" s="35">
        <f t="shared" si="1"/>
        <v>1</v>
      </c>
      <c r="Z111" s="35">
        <f t="shared" si="2"/>
        <v>1</v>
      </c>
      <c r="AA111" s="35" t="str">
        <f t="shared" si="16"/>
        <v>ELIGIBLE</v>
      </c>
      <c r="AB111" s="35" t="str">
        <f t="shared" si="17"/>
        <v>OKAY</v>
      </c>
      <c r="AC111" s="35">
        <f t="shared" si="5"/>
        <v>1</v>
      </c>
      <c r="AD111" s="35">
        <f t="shared" si="6"/>
        <v>1</v>
      </c>
      <c r="AE111" s="35" t="str">
        <f t="shared" si="18"/>
        <v>CHECK</v>
      </c>
      <c r="AF111" s="35" t="str">
        <f t="shared" si="19"/>
        <v>SRSA</v>
      </c>
      <c r="AG111" s="35">
        <f t="shared" si="20"/>
        <v>0</v>
      </c>
      <c r="AH111" s="35">
        <f t="shared" si="21"/>
        <v>0</v>
      </c>
      <c r="AI111">
        <f t="shared" si="11"/>
        <v>0</v>
      </c>
      <c r="AJ111">
        <f t="shared" si="12"/>
        <v>0</v>
      </c>
      <c r="AK111">
        <f t="shared" si="13"/>
        <v>0</v>
      </c>
    </row>
    <row r="112" spans="1:37" ht="12.75">
      <c r="A112" s="24">
        <v>2915660</v>
      </c>
      <c r="B112" s="36">
        <v>68074</v>
      </c>
      <c r="C112" s="36" t="s">
        <v>335</v>
      </c>
      <c r="D112" s="37" t="s">
        <v>336</v>
      </c>
      <c r="E112" s="37" t="s">
        <v>337</v>
      </c>
      <c r="F112" s="37">
        <v>65046</v>
      </c>
      <c r="G112" s="38">
        <v>9725</v>
      </c>
      <c r="H112" s="37">
        <v>6608492141</v>
      </c>
      <c r="I112" s="39">
        <v>7</v>
      </c>
      <c r="J112" s="39" t="s">
        <v>31</v>
      </c>
      <c r="K112" s="29" t="s">
        <v>32</v>
      </c>
      <c r="L112" s="30">
        <v>200.05</v>
      </c>
      <c r="M112" s="29" t="s">
        <v>32</v>
      </c>
      <c r="N112" s="40" t="s">
        <v>31</v>
      </c>
      <c r="O112" s="40" t="s">
        <v>31</v>
      </c>
      <c r="P112" s="41">
        <v>16.917293233082706</v>
      </c>
      <c r="Q112" s="39" t="str">
        <f t="shared" si="15"/>
        <v>NO</v>
      </c>
      <c r="R112" s="39" t="s">
        <v>31</v>
      </c>
      <c r="S112" s="31" t="s">
        <v>33</v>
      </c>
      <c r="T112" s="33">
        <v>1153</v>
      </c>
      <c r="U112" s="33">
        <v>826</v>
      </c>
      <c r="V112" s="33">
        <v>2317</v>
      </c>
      <c r="W112" s="33">
        <v>7384</v>
      </c>
      <c r="X112" s="34">
        <f t="shared" si="22"/>
        <v>11680</v>
      </c>
      <c r="Y112" s="35">
        <f t="shared" si="1"/>
        <v>1</v>
      </c>
      <c r="Z112" s="35">
        <f t="shared" si="2"/>
        <v>1</v>
      </c>
      <c r="AA112" s="35" t="str">
        <f t="shared" si="16"/>
        <v>ELIGIBLE</v>
      </c>
      <c r="AB112" s="35" t="str">
        <f t="shared" si="17"/>
        <v>OKAY</v>
      </c>
      <c r="AC112" s="35">
        <f t="shared" si="5"/>
        <v>0</v>
      </c>
      <c r="AD112" s="35">
        <f t="shared" si="6"/>
        <v>1</v>
      </c>
      <c r="AE112" s="35">
        <f t="shared" si="18"/>
        <v>0</v>
      </c>
      <c r="AF112" s="35">
        <f t="shared" si="19"/>
        <v>0</v>
      </c>
      <c r="AG112" s="35">
        <f t="shared" si="20"/>
        <v>0</v>
      </c>
      <c r="AH112" s="35">
        <f t="shared" si="21"/>
        <v>0</v>
      </c>
      <c r="AI112">
        <f t="shared" si="11"/>
        <v>0</v>
      </c>
      <c r="AJ112">
        <f t="shared" si="12"/>
        <v>0</v>
      </c>
      <c r="AK112">
        <f t="shared" si="13"/>
        <v>0</v>
      </c>
    </row>
    <row r="113" spans="1:37" ht="12.75">
      <c r="A113" s="24">
        <v>2916140</v>
      </c>
      <c r="B113" s="36">
        <v>49137</v>
      </c>
      <c r="C113" s="36" t="s">
        <v>338</v>
      </c>
      <c r="D113" s="37" t="s">
        <v>339</v>
      </c>
      <c r="E113" s="37" t="s">
        <v>340</v>
      </c>
      <c r="F113" s="37">
        <v>64755</v>
      </c>
      <c r="G113" s="38">
        <v>9346</v>
      </c>
      <c r="H113" s="37">
        <v>4173942416</v>
      </c>
      <c r="I113" s="39" t="s">
        <v>341</v>
      </c>
      <c r="J113" s="39" t="s">
        <v>31</v>
      </c>
      <c r="K113" s="29" t="s">
        <v>32</v>
      </c>
      <c r="L113" s="30">
        <v>462.96</v>
      </c>
      <c r="M113" s="29" t="s">
        <v>32</v>
      </c>
      <c r="N113" s="40" t="s">
        <v>31</v>
      </c>
      <c r="O113" s="40" t="s">
        <v>31</v>
      </c>
      <c r="P113" s="41">
        <v>24.503311258278146</v>
      </c>
      <c r="Q113" s="39" t="str">
        <f t="shared" si="15"/>
        <v>YES</v>
      </c>
      <c r="R113" s="39" t="s">
        <v>31</v>
      </c>
      <c r="S113" s="31" t="s">
        <v>33</v>
      </c>
      <c r="T113" s="33">
        <v>3075</v>
      </c>
      <c r="U113" s="33">
        <v>1935</v>
      </c>
      <c r="V113" s="33">
        <v>2714</v>
      </c>
      <c r="W113" s="33">
        <v>22368</v>
      </c>
      <c r="X113" s="34">
        <f t="shared" si="22"/>
        <v>30092</v>
      </c>
      <c r="Y113" s="35">
        <f t="shared" si="1"/>
        <v>1</v>
      </c>
      <c r="Z113" s="35">
        <f t="shared" si="2"/>
        <v>1</v>
      </c>
      <c r="AA113" s="35" t="str">
        <f t="shared" si="16"/>
        <v>ELIGIBLE</v>
      </c>
      <c r="AB113" s="35" t="str">
        <f t="shared" si="17"/>
        <v>OKAY</v>
      </c>
      <c r="AC113" s="35">
        <f t="shared" si="5"/>
        <v>1</v>
      </c>
      <c r="AD113" s="35">
        <f t="shared" si="6"/>
        <v>1</v>
      </c>
      <c r="AE113" s="35" t="str">
        <f t="shared" si="18"/>
        <v>CHECK</v>
      </c>
      <c r="AF113" s="35" t="str">
        <f t="shared" si="19"/>
        <v>SRSA</v>
      </c>
      <c r="AG113" s="35">
        <f t="shared" si="20"/>
        <v>0</v>
      </c>
      <c r="AH113" s="35">
        <f t="shared" si="21"/>
        <v>0</v>
      </c>
      <c r="AI113">
        <f t="shared" si="11"/>
        <v>0</v>
      </c>
      <c r="AJ113">
        <f t="shared" si="12"/>
        <v>0</v>
      </c>
      <c r="AK113">
        <f t="shared" si="13"/>
        <v>0</v>
      </c>
    </row>
    <row r="114" spans="1:37" ht="12.75">
      <c r="A114" s="24">
        <v>2916200</v>
      </c>
      <c r="B114" s="36">
        <v>74195</v>
      </c>
      <c r="C114" s="36" t="s">
        <v>342</v>
      </c>
      <c r="D114" s="37" t="s">
        <v>343</v>
      </c>
      <c r="E114" s="37" t="s">
        <v>344</v>
      </c>
      <c r="F114" s="37">
        <v>64434</v>
      </c>
      <c r="G114" s="38">
        <v>112</v>
      </c>
      <c r="H114" s="37">
        <v>6609442316</v>
      </c>
      <c r="I114" s="39">
        <v>7</v>
      </c>
      <c r="J114" s="39" t="s">
        <v>31</v>
      </c>
      <c r="K114" s="29" t="s">
        <v>32</v>
      </c>
      <c r="L114" s="30">
        <v>167.98</v>
      </c>
      <c r="M114" s="29" t="s">
        <v>32</v>
      </c>
      <c r="N114" s="40" t="s">
        <v>31</v>
      </c>
      <c r="O114" s="40" t="s">
        <v>31</v>
      </c>
      <c r="P114" s="41">
        <v>17.391304347826086</v>
      </c>
      <c r="Q114" s="39" t="str">
        <f t="shared" si="15"/>
        <v>NO</v>
      </c>
      <c r="R114" s="39" t="s">
        <v>31</v>
      </c>
      <c r="S114" s="31" t="s">
        <v>33</v>
      </c>
      <c r="T114" s="33">
        <v>1166</v>
      </c>
      <c r="U114" s="33">
        <v>666</v>
      </c>
      <c r="V114" s="33">
        <v>1869</v>
      </c>
      <c r="W114" s="33">
        <v>5243</v>
      </c>
      <c r="X114" s="34">
        <f t="shared" si="22"/>
        <v>8944</v>
      </c>
      <c r="Y114" s="35">
        <f t="shared" si="1"/>
        <v>1</v>
      </c>
      <c r="Z114" s="35">
        <f t="shared" si="2"/>
        <v>1</v>
      </c>
      <c r="AA114" s="35" t="str">
        <f t="shared" si="16"/>
        <v>ELIGIBLE</v>
      </c>
      <c r="AB114" s="35" t="str">
        <f t="shared" si="17"/>
        <v>OKAY</v>
      </c>
      <c r="AC114" s="35">
        <f t="shared" si="5"/>
        <v>0</v>
      </c>
      <c r="AD114" s="35">
        <f t="shared" si="6"/>
        <v>1</v>
      </c>
      <c r="AE114" s="35">
        <f t="shared" si="18"/>
        <v>0</v>
      </c>
      <c r="AF114" s="35">
        <f t="shared" si="19"/>
        <v>0</v>
      </c>
      <c r="AG114" s="35">
        <f t="shared" si="20"/>
        <v>0</v>
      </c>
      <c r="AH114" s="35">
        <f t="shared" si="21"/>
        <v>0</v>
      </c>
      <c r="AI114">
        <f t="shared" si="11"/>
        <v>0</v>
      </c>
      <c r="AJ114">
        <f t="shared" si="12"/>
        <v>0</v>
      </c>
      <c r="AK114">
        <f t="shared" si="13"/>
        <v>0</v>
      </c>
    </row>
    <row r="115" spans="1:37" ht="12.75">
      <c r="A115" s="24">
        <v>2916470</v>
      </c>
      <c r="B115" s="36">
        <v>100064</v>
      </c>
      <c r="C115" s="36" t="s">
        <v>345</v>
      </c>
      <c r="D115" s="37" t="s">
        <v>346</v>
      </c>
      <c r="E115" s="37" t="s">
        <v>347</v>
      </c>
      <c r="F115" s="37">
        <v>63736</v>
      </c>
      <c r="G115" s="38">
        <v>9749</v>
      </c>
      <c r="H115" s="37">
        <v>5735453357</v>
      </c>
      <c r="I115" s="39">
        <v>7</v>
      </c>
      <c r="J115" s="39" t="s">
        <v>31</v>
      </c>
      <c r="K115" s="29" t="s">
        <v>32</v>
      </c>
      <c r="L115" s="30">
        <v>229.36</v>
      </c>
      <c r="M115" s="29" t="s">
        <v>32</v>
      </c>
      <c r="N115" s="40" t="s">
        <v>31</v>
      </c>
      <c r="O115" s="40" t="s">
        <v>31</v>
      </c>
      <c r="P115" s="41">
        <v>4.477611940298507</v>
      </c>
      <c r="Q115" s="39" t="str">
        <f t="shared" si="15"/>
        <v>NO</v>
      </c>
      <c r="R115" s="39" t="s">
        <v>31</v>
      </c>
      <c r="S115" s="31" t="s">
        <v>33</v>
      </c>
      <c r="T115" s="33">
        <v>1101</v>
      </c>
      <c r="U115" s="33">
        <v>1121</v>
      </c>
      <c r="V115" s="33">
        <v>1657</v>
      </c>
      <c r="W115" s="33">
        <v>5080</v>
      </c>
      <c r="X115" s="34">
        <f t="shared" si="22"/>
        <v>8959</v>
      </c>
      <c r="Y115" s="35">
        <f t="shared" si="1"/>
        <v>1</v>
      </c>
      <c r="Z115" s="35">
        <f t="shared" si="2"/>
        <v>1</v>
      </c>
      <c r="AA115" s="35" t="str">
        <f t="shared" si="16"/>
        <v>ELIGIBLE</v>
      </c>
      <c r="AB115" s="35" t="str">
        <f t="shared" si="17"/>
        <v>OKAY</v>
      </c>
      <c r="AC115" s="35">
        <f t="shared" si="5"/>
        <v>0</v>
      </c>
      <c r="AD115" s="35">
        <f t="shared" si="6"/>
        <v>1</v>
      </c>
      <c r="AE115" s="35">
        <f t="shared" si="18"/>
        <v>0</v>
      </c>
      <c r="AF115" s="35">
        <f t="shared" si="19"/>
        <v>0</v>
      </c>
      <c r="AG115" s="35">
        <f t="shared" si="20"/>
        <v>0</v>
      </c>
      <c r="AH115" s="35">
        <f t="shared" si="21"/>
        <v>0</v>
      </c>
      <c r="AI115">
        <f t="shared" si="11"/>
        <v>0</v>
      </c>
      <c r="AJ115">
        <f t="shared" si="12"/>
        <v>0</v>
      </c>
      <c r="AK115">
        <f t="shared" si="13"/>
        <v>0</v>
      </c>
    </row>
    <row r="116" spans="1:37" ht="12.75">
      <c r="A116" s="24">
        <v>2916530</v>
      </c>
      <c r="B116" s="36">
        <v>21150</v>
      </c>
      <c r="C116" s="36" t="s">
        <v>348</v>
      </c>
      <c r="D116" s="37" t="s">
        <v>349</v>
      </c>
      <c r="E116" s="37" t="s">
        <v>350</v>
      </c>
      <c r="F116" s="37">
        <v>65261</v>
      </c>
      <c r="G116" s="38">
        <v>9530</v>
      </c>
      <c r="H116" s="37">
        <v>6602883767</v>
      </c>
      <c r="I116" s="39">
        <v>7</v>
      </c>
      <c r="J116" s="39" t="s">
        <v>31</v>
      </c>
      <c r="K116" s="29" t="s">
        <v>32</v>
      </c>
      <c r="L116" s="30">
        <v>199.59</v>
      </c>
      <c r="M116" s="29" t="s">
        <v>32</v>
      </c>
      <c r="N116" s="40" t="s">
        <v>31</v>
      </c>
      <c r="O116" s="40" t="s">
        <v>31</v>
      </c>
      <c r="P116" s="41">
        <v>9.333333333333334</v>
      </c>
      <c r="Q116" s="39" t="str">
        <f t="shared" si="15"/>
        <v>NO</v>
      </c>
      <c r="R116" s="39" t="s">
        <v>31</v>
      </c>
      <c r="S116" s="31" t="s">
        <v>33</v>
      </c>
      <c r="T116" s="33">
        <v>1552</v>
      </c>
      <c r="U116" s="33">
        <v>810</v>
      </c>
      <c r="V116" s="33">
        <v>2272</v>
      </c>
      <c r="W116" s="33">
        <v>4081</v>
      </c>
      <c r="X116" s="34">
        <f t="shared" si="22"/>
        <v>8715</v>
      </c>
      <c r="Y116" s="35">
        <f t="shared" si="1"/>
        <v>1</v>
      </c>
      <c r="Z116" s="35">
        <f t="shared" si="2"/>
        <v>1</v>
      </c>
      <c r="AA116" s="35" t="str">
        <f t="shared" si="16"/>
        <v>ELIGIBLE</v>
      </c>
      <c r="AB116" s="35" t="str">
        <f t="shared" si="17"/>
        <v>OKAY</v>
      </c>
      <c r="AC116" s="35">
        <f t="shared" si="5"/>
        <v>0</v>
      </c>
      <c r="AD116" s="35">
        <f t="shared" si="6"/>
        <v>1</v>
      </c>
      <c r="AE116" s="35">
        <f t="shared" si="18"/>
        <v>0</v>
      </c>
      <c r="AF116" s="35">
        <f t="shared" si="19"/>
        <v>0</v>
      </c>
      <c r="AG116" s="35">
        <f t="shared" si="20"/>
        <v>0</v>
      </c>
      <c r="AH116" s="35">
        <f t="shared" si="21"/>
        <v>0</v>
      </c>
      <c r="AI116">
        <f t="shared" si="11"/>
        <v>0</v>
      </c>
      <c r="AJ116">
        <f t="shared" si="12"/>
        <v>0</v>
      </c>
      <c r="AK116">
        <f t="shared" si="13"/>
        <v>0</v>
      </c>
    </row>
    <row r="117" spans="1:37" ht="12.75">
      <c r="A117" s="24">
        <v>2916590</v>
      </c>
      <c r="B117" s="36">
        <v>38044</v>
      </c>
      <c r="C117" s="36" t="s">
        <v>351</v>
      </c>
      <c r="D117" s="37" t="s">
        <v>352</v>
      </c>
      <c r="E117" s="37" t="s">
        <v>353</v>
      </c>
      <c r="F117" s="37">
        <v>64463</v>
      </c>
      <c r="G117" s="38">
        <v>189</v>
      </c>
      <c r="H117" s="37">
        <v>6605354319</v>
      </c>
      <c r="I117" s="39">
        <v>7</v>
      </c>
      <c r="J117" s="39" t="s">
        <v>31</v>
      </c>
      <c r="K117" s="29" t="s">
        <v>32</v>
      </c>
      <c r="L117" s="30">
        <v>383.65</v>
      </c>
      <c r="M117" s="29" t="s">
        <v>32</v>
      </c>
      <c r="N117" s="40" t="s">
        <v>31</v>
      </c>
      <c r="O117" s="40" t="s">
        <v>31</v>
      </c>
      <c r="P117" s="41">
        <v>19.662921348314608</v>
      </c>
      <c r="Q117" s="39" t="str">
        <f t="shared" si="15"/>
        <v>NO</v>
      </c>
      <c r="R117" s="39" t="s">
        <v>31</v>
      </c>
      <c r="S117" s="31" t="s">
        <v>33</v>
      </c>
      <c r="T117" s="33">
        <v>2759</v>
      </c>
      <c r="U117" s="33">
        <v>1584</v>
      </c>
      <c r="V117" s="33">
        <v>2222</v>
      </c>
      <c r="W117" s="33">
        <v>11098</v>
      </c>
      <c r="X117" s="34">
        <f t="shared" si="22"/>
        <v>17663</v>
      </c>
      <c r="Y117" s="35">
        <f t="shared" si="1"/>
        <v>1</v>
      </c>
      <c r="Z117" s="35">
        <f t="shared" si="2"/>
        <v>1</v>
      </c>
      <c r="AA117" s="35" t="str">
        <f t="shared" si="16"/>
        <v>ELIGIBLE</v>
      </c>
      <c r="AB117" s="35" t="str">
        <f t="shared" si="17"/>
        <v>OKAY</v>
      </c>
      <c r="AC117" s="35">
        <f t="shared" si="5"/>
        <v>0</v>
      </c>
      <c r="AD117" s="35">
        <f t="shared" si="6"/>
        <v>1</v>
      </c>
      <c r="AE117" s="35">
        <f t="shared" si="18"/>
        <v>0</v>
      </c>
      <c r="AF117" s="35">
        <f t="shared" si="19"/>
        <v>0</v>
      </c>
      <c r="AG117" s="35">
        <f t="shared" si="20"/>
        <v>0</v>
      </c>
      <c r="AH117" s="35">
        <f t="shared" si="21"/>
        <v>0</v>
      </c>
      <c r="AI117">
        <f t="shared" si="11"/>
        <v>0</v>
      </c>
      <c r="AJ117">
        <f t="shared" si="12"/>
        <v>0</v>
      </c>
      <c r="AK117">
        <f t="shared" si="13"/>
        <v>0</v>
      </c>
    </row>
    <row r="118" spans="1:37" ht="12.75">
      <c r="A118" s="24">
        <v>2916620</v>
      </c>
      <c r="B118" s="36">
        <v>13062</v>
      </c>
      <c r="C118" s="36" t="s">
        <v>354</v>
      </c>
      <c r="D118" s="37" t="s">
        <v>355</v>
      </c>
      <c r="E118" s="37" t="s">
        <v>356</v>
      </c>
      <c r="F118" s="37">
        <v>64650</v>
      </c>
      <c r="G118" s="38">
        <v>8102</v>
      </c>
      <c r="H118" s="37">
        <v>8165863111</v>
      </c>
      <c r="I118" s="39">
        <v>7</v>
      </c>
      <c r="J118" s="39" t="s">
        <v>31</v>
      </c>
      <c r="K118" s="29" t="s">
        <v>32</v>
      </c>
      <c r="L118" s="30">
        <v>58.96</v>
      </c>
      <c r="M118" s="29" t="s">
        <v>32</v>
      </c>
      <c r="N118" s="40" t="s">
        <v>31</v>
      </c>
      <c r="O118" s="40" t="s">
        <v>31</v>
      </c>
      <c r="P118" s="41">
        <v>24.46808510638298</v>
      </c>
      <c r="Q118" s="39" t="str">
        <f t="shared" si="15"/>
        <v>YES</v>
      </c>
      <c r="R118" s="39" t="s">
        <v>31</v>
      </c>
      <c r="S118" s="31" t="s">
        <v>33</v>
      </c>
      <c r="T118" s="33">
        <v>477</v>
      </c>
      <c r="U118" s="33">
        <v>164</v>
      </c>
      <c r="V118" s="33">
        <v>459</v>
      </c>
      <c r="W118" s="33">
        <v>3142</v>
      </c>
      <c r="X118" s="34">
        <f t="shared" si="22"/>
        <v>4242</v>
      </c>
      <c r="Y118" s="35">
        <f t="shared" si="1"/>
        <v>1</v>
      </c>
      <c r="Z118" s="35">
        <f t="shared" si="2"/>
        <v>1</v>
      </c>
      <c r="AA118" s="35" t="str">
        <f t="shared" si="16"/>
        <v>ELIGIBLE</v>
      </c>
      <c r="AB118" s="35" t="str">
        <f t="shared" si="17"/>
        <v>OKAY</v>
      </c>
      <c r="AC118" s="35">
        <f t="shared" si="5"/>
        <v>1</v>
      </c>
      <c r="AD118" s="35">
        <f t="shared" si="6"/>
        <v>1</v>
      </c>
      <c r="AE118" s="35" t="str">
        <f t="shared" si="18"/>
        <v>CHECK</v>
      </c>
      <c r="AF118" s="35" t="str">
        <f t="shared" si="19"/>
        <v>SRSA</v>
      </c>
      <c r="AG118" s="35">
        <f t="shared" si="20"/>
        <v>0</v>
      </c>
      <c r="AH118" s="35">
        <f t="shared" si="21"/>
        <v>0</v>
      </c>
      <c r="AI118">
        <f t="shared" si="11"/>
        <v>0</v>
      </c>
      <c r="AJ118">
        <f t="shared" si="12"/>
        <v>0</v>
      </c>
      <c r="AK118">
        <f t="shared" si="13"/>
        <v>0</v>
      </c>
    </row>
    <row r="119" spans="1:37" ht="12.75">
      <c r="A119" s="24">
        <v>2916660</v>
      </c>
      <c r="B119" s="36">
        <v>51150</v>
      </c>
      <c r="C119" s="36" t="s">
        <v>357</v>
      </c>
      <c r="D119" s="37" t="s">
        <v>56</v>
      </c>
      <c r="E119" s="37" t="s">
        <v>358</v>
      </c>
      <c r="F119" s="37">
        <v>64061</v>
      </c>
      <c r="G119" s="38">
        <v>7</v>
      </c>
      <c r="H119" s="37">
        <v>8165973422</v>
      </c>
      <c r="I119" s="39">
        <v>7</v>
      </c>
      <c r="J119" s="39" t="s">
        <v>31</v>
      </c>
      <c r="K119" s="29" t="s">
        <v>32</v>
      </c>
      <c r="L119" s="30">
        <v>269.24</v>
      </c>
      <c r="M119" s="29" t="s">
        <v>32</v>
      </c>
      <c r="N119" s="40" t="s">
        <v>31</v>
      </c>
      <c r="O119" s="40" t="s">
        <v>31</v>
      </c>
      <c r="P119" s="41">
        <v>15.249266862170089</v>
      </c>
      <c r="Q119" s="39" t="str">
        <f t="shared" si="15"/>
        <v>NO</v>
      </c>
      <c r="R119" s="39" t="s">
        <v>31</v>
      </c>
      <c r="S119" s="31" t="s">
        <v>33</v>
      </c>
      <c r="T119" s="33">
        <v>1553</v>
      </c>
      <c r="U119" s="33">
        <v>1161</v>
      </c>
      <c r="V119" s="33">
        <v>2440</v>
      </c>
      <c r="W119" s="33">
        <v>8362</v>
      </c>
      <c r="X119" s="34">
        <f t="shared" si="22"/>
        <v>13516</v>
      </c>
      <c r="Y119" s="35">
        <f t="shared" si="1"/>
        <v>1</v>
      </c>
      <c r="Z119" s="35">
        <f t="shared" si="2"/>
        <v>1</v>
      </c>
      <c r="AA119" s="35" t="str">
        <f t="shared" si="16"/>
        <v>ELIGIBLE</v>
      </c>
      <c r="AB119" s="35" t="str">
        <f t="shared" si="17"/>
        <v>OKAY</v>
      </c>
      <c r="AC119" s="35">
        <f t="shared" si="5"/>
        <v>0</v>
      </c>
      <c r="AD119" s="35">
        <f t="shared" si="6"/>
        <v>1</v>
      </c>
      <c r="AE119" s="35">
        <f t="shared" si="18"/>
        <v>0</v>
      </c>
      <c r="AF119" s="35">
        <f t="shared" si="19"/>
        <v>0</v>
      </c>
      <c r="AG119" s="35">
        <f t="shared" si="20"/>
        <v>0</v>
      </c>
      <c r="AH119" s="35">
        <f t="shared" si="21"/>
        <v>0</v>
      </c>
      <c r="AI119">
        <f t="shared" si="11"/>
        <v>0</v>
      </c>
      <c r="AJ119">
        <f t="shared" si="12"/>
        <v>0</v>
      </c>
      <c r="AK119">
        <f t="shared" si="13"/>
        <v>0</v>
      </c>
    </row>
    <row r="120" spans="1:37" ht="12.75">
      <c r="A120" s="24">
        <v>2916710</v>
      </c>
      <c r="B120" s="36">
        <v>106006</v>
      </c>
      <c r="C120" s="36" t="s">
        <v>359</v>
      </c>
      <c r="D120" s="37" t="s">
        <v>360</v>
      </c>
      <c r="E120" s="37" t="s">
        <v>361</v>
      </c>
      <c r="F120" s="37">
        <v>65679</v>
      </c>
      <c r="G120" s="38">
        <v>50</v>
      </c>
      <c r="H120" s="37">
        <v>4173378913</v>
      </c>
      <c r="I120" s="39">
        <v>7</v>
      </c>
      <c r="J120" s="39" t="s">
        <v>31</v>
      </c>
      <c r="K120" s="29" t="s">
        <v>32</v>
      </c>
      <c r="L120" s="30">
        <v>421.09</v>
      </c>
      <c r="M120" s="29" t="s">
        <v>32</v>
      </c>
      <c r="N120" s="40" t="s">
        <v>31</v>
      </c>
      <c r="O120" s="40" t="s">
        <v>31</v>
      </c>
      <c r="P120" s="41">
        <v>9.923664122137405</v>
      </c>
      <c r="Q120" s="39" t="str">
        <f t="shared" si="15"/>
        <v>NO</v>
      </c>
      <c r="R120" s="39" t="s">
        <v>31</v>
      </c>
      <c r="S120" s="31" t="s">
        <v>33</v>
      </c>
      <c r="T120" s="33">
        <v>2528</v>
      </c>
      <c r="U120" s="33">
        <v>1333</v>
      </c>
      <c r="V120" s="33">
        <v>2803</v>
      </c>
      <c r="W120" s="33">
        <v>5170</v>
      </c>
      <c r="X120" s="34">
        <f t="shared" si="22"/>
        <v>11834</v>
      </c>
      <c r="Y120" s="35">
        <f t="shared" si="1"/>
        <v>1</v>
      </c>
      <c r="Z120" s="35">
        <f t="shared" si="2"/>
        <v>1</v>
      </c>
      <c r="AA120" s="35" t="str">
        <f t="shared" si="16"/>
        <v>ELIGIBLE</v>
      </c>
      <c r="AB120" s="35" t="str">
        <f t="shared" si="17"/>
        <v>OKAY</v>
      </c>
      <c r="AC120" s="35">
        <f t="shared" si="5"/>
        <v>0</v>
      </c>
      <c r="AD120" s="35">
        <f t="shared" si="6"/>
        <v>1</v>
      </c>
      <c r="AE120" s="35">
        <f t="shared" si="18"/>
        <v>0</v>
      </c>
      <c r="AF120" s="35">
        <f t="shared" si="19"/>
        <v>0</v>
      </c>
      <c r="AG120" s="35">
        <f t="shared" si="20"/>
        <v>0</v>
      </c>
      <c r="AH120" s="35">
        <f t="shared" si="21"/>
        <v>0</v>
      </c>
      <c r="AI120">
        <f t="shared" si="11"/>
        <v>0</v>
      </c>
      <c r="AJ120">
        <f t="shared" si="12"/>
        <v>0</v>
      </c>
      <c r="AK120">
        <f t="shared" si="13"/>
        <v>0</v>
      </c>
    </row>
    <row r="121" spans="1:37" ht="12.75">
      <c r="A121" s="24">
        <v>2916860</v>
      </c>
      <c r="B121" s="36">
        <v>75086</v>
      </c>
      <c r="C121" s="36" t="s">
        <v>362</v>
      </c>
      <c r="D121" s="37" t="s">
        <v>363</v>
      </c>
      <c r="E121" s="37" t="s">
        <v>364</v>
      </c>
      <c r="F121" s="37">
        <v>65692</v>
      </c>
      <c r="G121" s="38">
        <v>398</v>
      </c>
      <c r="H121" s="37">
        <v>4178675601</v>
      </c>
      <c r="I121" s="39">
        <v>7</v>
      </c>
      <c r="J121" s="39" t="s">
        <v>31</v>
      </c>
      <c r="K121" s="29" t="s">
        <v>32</v>
      </c>
      <c r="L121" s="30">
        <v>267.35</v>
      </c>
      <c r="M121" s="29" t="s">
        <v>32</v>
      </c>
      <c r="N121" s="40" t="s">
        <v>31</v>
      </c>
      <c r="O121" s="40" t="s">
        <v>31</v>
      </c>
      <c r="P121" s="41">
        <v>26.506024096385545</v>
      </c>
      <c r="Q121" s="39" t="str">
        <f t="shared" si="15"/>
        <v>YES</v>
      </c>
      <c r="R121" s="39" t="s">
        <v>31</v>
      </c>
      <c r="S121" s="31" t="s">
        <v>33</v>
      </c>
      <c r="T121" s="33">
        <v>2660</v>
      </c>
      <c r="U121" s="33">
        <v>1129</v>
      </c>
      <c r="V121" s="33">
        <v>2373</v>
      </c>
      <c r="W121" s="33">
        <v>12879</v>
      </c>
      <c r="X121" s="34">
        <f t="shared" si="22"/>
        <v>19041</v>
      </c>
      <c r="Y121" s="35">
        <f t="shared" si="1"/>
        <v>1</v>
      </c>
      <c r="Z121" s="35">
        <f t="shared" si="2"/>
        <v>1</v>
      </c>
      <c r="AA121" s="35" t="str">
        <f t="shared" si="16"/>
        <v>ELIGIBLE</v>
      </c>
      <c r="AB121" s="35" t="str">
        <f t="shared" si="17"/>
        <v>OKAY</v>
      </c>
      <c r="AC121" s="35">
        <f t="shared" si="5"/>
        <v>1</v>
      </c>
      <c r="AD121" s="35">
        <f t="shared" si="6"/>
        <v>1</v>
      </c>
      <c r="AE121" s="35" t="str">
        <f t="shared" si="18"/>
        <v>CHECK</v>
      </c>
      <c r="AF121" s="35" t="str">
        <f t="shared" si="19"/>
        <v>SRSA</v>
      </c>
      <c r="AG121" s="35">
        <f t="shared" si="20"/>
        <v>0</v>
      </c>
      <c r="AH121" s="35">
        <f t="shared" si="21"/>
        <v>0</v>
      </c>
      <c r="AI121">
        <f t="shared" si="11"/>
        <v>0</v>
      </c>
      <c r="AJ121">
        <f t="shared" si="12"/>
        <v>0</v>
      </c>
      <c r="AK121">
        <f t="shared" si="13"/>
        <v>0</v>
      </c>
    </row>
    <row r="122" spans="1:37" ht="12.75">
      <c r="A122" s="24">
        <v>2916920</v>
      </c>
      <c r="B122" s="36">
        <v>80118</v>
      </c>
      <c r="C122" s="36" t="s">
        <v>365</v>
      </c>
      <c r="D122" s="37" t="s">
        <v>366</v>
      </c>
      <c r="E122" s="37" t="s">
        <v>367</v>
      </c>
      <c r="F122" s="37">
        <v>65337</v>
      </c>
      <c r="G122" s="38">
        <v>9101</v>
      </c>
      <c r="H122" s="37">
        <v>6603475439</v>
      </c>
      <c r="I122" s="39">
        <v>7</v>
      </c>
      <c r="J122" s="39" t="s">
        <v>31</v>
      </c>
      <c r="K122" s="29" t="s">
        <v>32</v>
      </c>
      <c r="L122" s="30">
        <v>357.56</v>
      </c>
      <c r="M122" s="29" t="s">
        <v>32</v>
      </c>
      <c r="N122" s="40" t="s">
        <v>31</v>
      </c>
      <c r="O122" s="40" t="s">
        <v>31</v>
      </c>
      <c r="P122" s="41">
        <v>16.541353383458645</v>
      </c>
      <c r="Q122" s="39" t="str">
        <f t="shared" si="15"/>
        <v>NO</v>
      </c>
      <c r="R122" s="39" t="s">
        <v>31</v>
      </c>
      <c r="S122" s="31" t="s">
        <v>33</v>
      </c>
      <c r="T122" s="33">
        <v>2430</v>
      </c>
      <c r="U122" s="33">
        <v>5126</v>
      </c>
      <c r="V122" s="33">
        <v>1998</v>
      </c>
      <c r="W122" s="33">
        <v>15200</v>
      </c>
      <c r="X122" s="34">
        <f t="shared" si="22"/>
        <v>24754</v>
      </c>
      <c r="Y122" s="35">
        <f t="shared" si="1"/>
        <v>1</v>
      </c>
      <c r="Z122" s="35">
        <f t="shared" si="2"/>
        <v>1</v>
      </c>
      <c r="AA122" s="35" t="str">
        <f t="shared" si="16"/>
        <v>ELIGIBLE</v>
      </c>
      <c r="AB122" s="35" t="str">
        <f t="shared" si="17"/>
        <v>OKAY</v>
      </c>
      <c r="AC122" s="35">
        <f t="shared" si="5"/>
        <v>0</v>
      </c>
      <c r="AD122" s="35">
        <f t="shared" si="6"/>
        <v>1</v>
      </c>
      <c r="AE122" s="35">
        <f t="shared" si="18"/>
        <v>0</v>
      </c>
      <c r="AF122" s="35">
        <f t="shared" si="19"/>
        <v>0</v>
      </c>
      <c r="AG122" s="35">
        <f t="shared" si="20"/>
        <v>0</v>
      </c>
      <c r="AH122" s="35">
        <f t="shared" si="21"/>
        <v>0</v>
      </c>
      <c r="AI122">
        <f t="shared" si="11"/>
        <v>0</v>
      </c>
      <c r="AJ122">
        <f t="shared" si="12"/>
        <v>0</v>
      </c>
      <c r="AK122">
        <f t="shared" si="13"/>
        <v>0</v>
      </c>
    </row>
    <row r="123" spans="1:37" ht="12.75">
      <c r="A123" s="24">
        <v>2916950</v>
      </c>
      <c r="B123" s="36">
        <v>61154</v>
      </c>
      <c r="C123" s="36" t="s">
        <v>368</v>
      </c>
      <c r="D123" s="37" t="s">
        <v>369</v>
      </c>
      <c r="E123" s="37" t="s">
        <v>370</v>
      </c>
      <c r="F123" s="37">
        <v>63549</v>
      </c>
      <c r="G123" s="38">
        <v>1115</v>
      </c>
      <c r="H123" s="37">
        <v>6603327001</v>
      </c>
      <c r="I123" s="39">
        <v>7</v>
      </c>
      <c r="J123" s="39" t="s">
        <v>31</v>
      </c>
      <c r="K123" s="29" t="s">
        <v>32</v>
      </c>
      <c r="L123" s="30">
        <v>400.02</v>
      </c>
      <c r="M123" s="29" t="s">
        <v>32</v>
      </c>
      <c r="N123" s="40" t="s">
        <v>31</v>
      </c>
      <c r="O123" s="40" t="s">
        <v>31</v>
      </c>
      <c r="P123" s="41">
        <v>20.350109409190374</v>
      </c>
      <c r="Q123" s="39" t="str">
        <f t="shared" si="15"/>
        <v>YES</v>
      </c>
      <c r="R123" s="39" t="s">
        <v>31</v>
      </c>
      <c r="S123" s="31" t="s">
        <v>33</v>
      </c>
      <c r="T123" s="33">
        <v>2420</v>
      </c>
      <c r="U123" s="33">
        <v>1624</v>
      </c>
      <c r="V123" s="33">
        <v>2277</v>
      </c>
      <c r="W123" s="33">
        <v>14457</v>
      </c>
      <c r="X123" s="34">
        <f t="shared" si="22"/>
        <v>20778</v>
      </c>
      <c r="Y123" s="35">
        <f t="shared" si="1"/>
        <v>1</v>
      </c>
      <c r="Z123" s="35">
        <f t="shared" si="2"/>
        <v>1</v>
      </c>
      <c r="AA123" s="35" t="str">
        <f t="shared" si="16"/>
        <v>ELIGIBLE</v>
      </c>
      <c r="AB123" s="35" t="str">
        <f t="shared" si="17"/>
        <v>OKAY</v>
      </c>
      <c r="AC123" s="35">
        <f t="shared" si="5"/>
        <v>1</v>
      </c>
      <c r="AD123" s="35">
        <f t="shared" si="6"/>
        <v>1</v>
      </c>
      <c r="AE123" s="35" t="str">
        <f t="shared" si="18"/>
        <v>CHECK</v>
      </c>
      <c r="AF123" s="35" t="str">
        <f t="shared" si="19"/>
        <v>SRSA</v>
      </c>
      <c r="AG123" s="35">
        <f t="shared" si="20"/>
        <v>0</v>
      </c>
      <c r="AH123" s="35">
        <f t="shared" si="21"/>
        <v>0</v>
      </c>
      <c r="AI123">
        <f t="shared" si="11"/>
        <v>0</v>
      </c>
      <c r="AJ123">
        <f t="shared" si="12"/>
        <v>0</v>
      </c>
      <c r="AK123">
        <f t="shared" si="13"/>
        <v>0</v>
      </c>
    </row>
    <row r="124" spans="1:37" ht="12.75">
      <c r="A124" s="24">
        <v>2917910</v>
      </c>
      <c r="B124" s="36">
        <v>40104</v>
      </c>
      <c r="C124" s="36" t="s">
        <v>371</v>
      </c>
      <c r="D124" s="37" t="s">
        <v>372</v>
      </c>
      <c r="E124" s="37" t="s">
        <v>373</v>
      </c>
      <c r="F124" s="37">
        <v>64652</v>
      </c>
      <c r="G124" s="38">
        <v>90</v>
      </c>
      <c r="H124" s="37">
        <v>6602862225</v>
      </c>
      <c r="I124" s="39">
        <v>7</v>
      </c>
      <c r="J124" s="39" t="s">
        <v>31</v>
      </c>
      <c r="K124" s="29" t="s">
        <v>32</v>
      </c>
      <c r="L124" s="30">
        <v>69.03</v>
      </c>
      <c r="M124" s="29" t="s">
        <v>32</v>
      </c>
      <c r="N124" s="40" t="s">
        <v>31</v>
      </c>
      <c r="O124" s="40" t="s">
        <v>31</v>
      </c>
      <c r="P124" s="41">
        <v>14.615384615384617</v>
      </c>
      <c r="Q124" s="39" t="str">
        <f t="shared" si="15"/>
        <v>NO</v>
      </c>
      <c r="R124" s="39" t="s">
        <v>31</v>
      </c>
      <c r="S124" s="31" t="s">
        <v>33</v>
      </c>
      <c r="T124" s="33">
        <v>636</v>
      </c>
      <c r="U124" s="33">
        <v>207</v>
      </c>
      <c r="V124" s="33">
        <v>582</v>
      </c>
      <c r="W124" s="33">
        <v>2698</v>
      </c>
      <c r="X124" s="34">
        <f t="shared" si="22"/>
        <v>4123</v>
      </c>
      <c r="Y124" s="35">
        <f t="shared" si="1"/>
        <v>1</v>
      </c>
      <c r="Z124" s="35">
        <f t="shared" si="2"/>
        <v>1</v>
      </c>
      <c r="AA124" s="35" t="str">
        <f t="shared" si="16"/>
        <v>ELIGIBLE</v>
      </c>
      <c r="AB124" s="35" t="str">
        <f t="shared" si="17"/>
        <v>OKAY</v>
      </c>
      <c r="AC124" s="35">
        <f t="shared" si="5"/>
        <v>0</v>
      </c>
      <c r="AD124" s="35">
        <f t="shared" si="6"/>
        <v>1</v>
      </c>
      <c r="AE124" s="35">
        <f t="shared" si="18"/>
        <v>0</v>
      </c>
      <c r="AF124" s="35">
        <f t="shared" si="19"/>
        <v>0</v>
      </c>
      <c r="AG124" s="35">
        <f t="shared" si="20"/>
        <v>0</v>
      </c>
      <c r="AH124" s="35">
        <f t="shared" si="21"/>
        <v>0</v>
      </c>
      <c r="AI124">
        <f t="shared" si="11"/>
        <v>0</v>
      </c>
      <c r="AJ124">
        <f t="shared" si="12"/>
        <v>0</v>
      </c>
      <c r="AK124">
        <f t="shared" si="13"/>
        <v>0</v>
      </c>
    </row>
    <row r="125" spans="1:37" ht="12.75">
      <c r="A125" s="24">
        <v>2918330</v>
      </c>
      <c r="B125" s="36">
        <v>42118</v>
      </c>
      <c r="C125" s="36" t="s">
        <v>374</v>
      </c>
      <c r="D125" s="37" t="s">
        <v>375</v>
      </c>
      <c r="E125" s="37" t="s">
        <v>188</v>
      </c>
      <c r="F125" s="37">
        <v>64735</v>
      </c>
      <c r="G125" s="38">
        <v>9573</v>
      </c>
      <c r="H125" s="37">
        <v>6604773406</v>
      </c>
      <c r="I125" s="39">
        <v>7</v>
      </c>
      <c r="J125" s="39" t="s">
        <v>31</v>
      </c>
      <c r="K125" s="29" t="s">
        <v>32</v>
      </c>
      <c r="L125" s="30">
        <v>130.92</v>
      </c>
      <c r="M125" s="29" t="s">
        <v>32</v>
      </c>
      <c r="N125" s="40" t="s">
        <v>31</v>
      </c>
      <c r="O125" s="40" t="s">
        <v>31</v>
      </c>
      <c r="P125" s="41">
        <v>30.935251798561154</v>
      </c>
      <c r="Q125" s="39" t="str">
        <f t="shared" si="15"/>
        <v>YES</v>
      </c>
      <c r="R125" s="39" t="s">
        <v>31</v>
      </c>
      <c r="S125" s="31" t="s">
        <v>33</v>
      </c>
      <c r="T125" s="33">
        <v>1112</v>
      </c>
      <c r="U125" s="33">
        <v>387</v>
      </c>
      <c r="V125" s="33">
        <v>1086</v>
      </c>
      <c r="W125" s="33">
        <v>6368</v>
      </c>
      <c r="X125" s="34">
        <f t="shared" si="22"/>
        <v>8953</v>
      </c>
      <c r="Y125" s="35">
        <f t="shared" si="1"/>
        <v>1</v>
      </c>
      <c r="Z125" s="35">
        <f t="shared" si="2"/>
        <v>1</v>
      </c>
      <c r="AA125" s="35" t="str">
        <f t="shared" si="16"/>
        <v>ELIGIBLE</v>
      </c>
      <c r="AB125" s="35" t="str">
        <f t="shared" si="17"/>
        <v>OKAY</v>
      </c>
      <c r="AC125" s="35">
        <f t="shared" si="5"/>
        <v>1</v>
      </c>
      <c r="AD125" s="35">
        <f t="shared" si="6"/>
        <v>1</v>
      </c>
      <c r="AE125" s="35" t="str">
        <f t="shared" si="18"/>
        <v>CHECK</v>
      </c>
      <c r="AF125" s="35" t="str">
        <f t="shared" si="19"/>
        <v>SRSA</v>
      </c>
      <c r="AG125" s="35">
        <f t="shared" si="20"/>
        <v>0</v>
      </c>
      <c r="AH125" s="35">
        <f t="shared" si="21"/>
        <v>0</v>
      </c>
      <c r="AI125">
        <f t="shared" si="11"/>
        <v>0</v>
      </c>
      <c r="AJ125">
        <f t="shared" si="12"/>
        <v>0</v>
      </c>
      <c r="AK125">
        <f t="shared" si="13"/>
        <v>0</v>
      </c>
    </row>
    <row r="126" spans="1:37" ht="12.75">
      <c r="A126" s="24">
        <v>2918360</v>
      </c>
      <c r="B126" s="36">
        <v>51156</v>
      </c>
      <c r="C126" s="36" t="s">
        <v>376</v>
      </c>
      <c r="D126" s="37" t="s">
        <v>377</v>
      </c>
      <c r="E126" s="37" t="s">
        <v>378</v>
      </c>
      <c r="F126" s="37">
        <v>64761</v>
      </c>
      <c r="G126" s="38">
        <v>9202</v>
      </c>
      <c r="H126" s="37">
        <v>6606532301</v>
      </c>
      <c r="I126" s="39">
        <v>7</v>
      </c>
      <c r="J126" s="39" t="s">
        <v>31</v>
      </c>
      <c r="K126" s="29" t="s">
        <v>32</v>
      </c>
      <c r="L126" s="30">
        <v>342.86</v>
      </c>
      <c r="M126" s="29" t="s">
        <v>32</v>
      </c>
      <c r="N126" s="40" t="s">
        <v>31</v>
      </c>
      <c r="O126" s="40" t="s">
        <v>31</v>
      </c>
      <c r="P126" s="41">
        <v>24.930747922437675</v>
      </c>
      <c r="Q126" s="39" t="str">
        <f t="shared" si="15"/>
        <v>YES</v>
      </c>
      <c r="R126" s="39" t="s">
        <v>31</v>
      </c>
      <c r="S126" s="31" t="s">
        <v>33</v>
      </c>
      <c r="T126" s="33">
        <v>2289</v>
      </c>
      <c r="U126" s="33">
        <v>1420</v>
      </c>
      <c r="V126" s="33">
        <v>1992</v>
      </c>
      <c r="W126" s="33">
        <v>13647</v>
      </c>
      <c r="X126" s="34">
        <f t="shared" si="22"/>
        <v>19348</v>
      </c>
      <c r="Y126" s="35">
        <f t="shared" si="1"/>
        <v>1</v>
      </c>
      <c r="Z126" s="35">
        <f t="shared" si="2"/>
        <v>1</v>
      </c>
      <c r="AA126" s="35" t="str">
        <f t="shared" si="16"/>
        <v>ELIGIBLE</v>
      </c>
      <c r="AB126" s="35" t="str">
        <f t="shared" si="17"/>
        <v>OKAY</v>
      </c>
      <c r="AC126" s="35">
        <f t="shared" si="5"/>
        <v>1</v>
      </c>
      <c r="AD126" s="35">
        <f t="shared" si="6"/>
        <v>1</v>
      </c>
      <c r="AE126" s="35" t="str">
        <f t="shared" si="18"/>
        <v>CHECK</v>
      </c>
      <c r="AF126" s="35" t="str">
        <f t="shared" si="19"/>
        <v>SRSA</v>
      </c>
      <c r="AG126" s="35">
        <f t="shared" si="20"/>
        <v>0</v>
      </c>
      <c r="AH126" s="35">
        <f t="shared" si="21"/>
        <v>0</v>
      </c>
      <c r="AI126">
        <f t="shared" si="11"/>
        <v>0</v>
      </c>
      <c r="AJ126">
        <f t="shared" si="12"/>
        <v>0</v>
      </c>
      <c r="AK126">
        <f t="shared" si="13"/>
        <v>0</v>
      </c>
    </row>
    <row r="127" spans="1:37" ht="12.75">
      <c r="A127" s="24">
        <v>2918420</v>
      </c>
      <c r="B127" s="36">
        <v>9078</v>
      </c>
      <c r="C127" s="36" t="s">
        <v>379</v>
      </c>
      <c r="D127" s="37" t="s">
        <v>380</v>
      </c>
      <c r="E127" s="37" t="s">
        <v>381</v>
      </c>
      <c r="F127" s="37">
        <v>63760</v>
      </c>
      <c r="G127" s="38">
        <v>69</v>
      </c>
      <c r="H127" s="37">
        <v>5732382211</v>
      </c>
      <c r="I127" s="39">
        <v>7</v>
      </c>
      <c r="J127" s="39" t="s">
        <v>31</v>
      </c>
      <c r="K127" s="29" t="s">
        <v>32</v>
      </c>
      <c r="L127" s="30">
        <v>234.24</v>
      </c>
      <c r="M127" s="29" t="s">
        <v>32</v>
      </c>
      <c r="N127" s="40" t="s">
        <v>31</v>
      </c>
      <c r="O127" s="40" t="s">
        <v>31</v>
      </c>
      <c r="P127" s="41">
        <v>23.232323232323232</v>
      </c>
      <c r="Q127" s="39" t="str">
        <f t="shared" si="15"/>
        <v>YES</v>
      </c>
      <c r="R127" s="39" t="s">
        <v>31</v>
      </c>
      <c r="S127" s="31" t="s">
        <v>33</v>
      </c>
      <c r="T127" s="33">
        <v>1007</v>
      </c>
      <c r="U127" s="33">
        <v>930</v>
      </c>
      <c r="V127" s="33">
        <v>2608</v>
      </c>
      <c r="W127" s="33">
        <v>7266</v>
      </c>
      <c r="X127" s="34">
        <f t="shared" si="22"/>
        <v>11811</v>
      </c>
      <c r="Y127" s="35">
        <f t="shared" si="1"/>
        <v>1</v>
      </c>
      <c r="Z127" s="35">
        <f t="shared" si="2"/>
        <v>1</v>
      </c>
      <c r="AA127" s="35" t="str">
        <f t="shared" si="16"/>
        <v>ELIGIBLE</v>
      </c>
      <c r="AB127" s="35" t="str">
        <f t="shared" si="17"/>
        <v>OKAY</v>
      </c>
      <c r="AC127" s="35">
        <f t="shared" si="5"/>
        <v>1</v>
      </c>
      <c r="AD127" s="35">
        <f t="shared" si="6"/>
        <v>1</v>
      </c>
      <c r="AE127" s="35" t="str">
        <f t="shared" si="18"/>
        <v>CHECK</v>
      </c>
      <c r="AF127" s="35" t="str">
        <f t="shared" si="19"/>
        <v>SRSA</v>
      </c>
      <c r="AG127" s="35">
        <f t="shared" si="20"/>
        <v>0</v>
      </c>
      <c r="AH127" s="35">
        <f t="shared" si="21"/>
        <v>0</v>
      </c>
      <c r="AI127">
        <f t="shared" si="11"/>
        <v>0</v>
      </c>
      <c r="AJ127">
        <f t="shared" si="12"/>
        <v>0</v>
      </c>
      <c r="AK127">
        <f t="shared" si="13"/>
        <v>0</v>
      </c>
    </row>
    <row r="128" spans="1:37" ht="12.75">
      <c r="A128" s="24">
        <v>2918450</v>
      </c>
      <c r="B128" s="36">
        <v>90078</v>
      </c>
      <c r="C128" s="36" t="s">
        <v>382</v>
      </c>
      <c r="D128" s="37" t="s">
        <v>383</v>
      </c>
      <c r="E128" s="37" t="s">
        <v>384</v>
      </c>
      <c r="F128" s="37">
        <v>63654</v>
      </c>
      <c r="G128" s="38">
        <v>120</v>
      </c>
      <c r="H128" s="37">
        <v>5736372201</v>
      </c>
      <c r="I128" s="39">
        <v>7</v>
      </c>
      <c r="J128" s="39" t="s">
        <v>31</v>
      </c>
      <c r="K128" s="29" t="s">
        <v>32</v>
      </c>
      <c r="L128" s="30">
        <v>245.91</v>
      </c>
      <c r="M128" s="29" t="s">
        <v>32</v>
      </c>
      <c r="N128" s="40" t="s">
        <v>31</v>
      </c>
      <c r="O128" s="40" t="s">
        <v>31</v>
      </c>
      <c r="P128" s="41">
        <v>12.5</v>
      </c>
      <c r="Q128" s="39" t="str">
        <f t="shared" si="15"/>
        <v>NO</v>
      </c>
      <c r="R128" s="39" t="s">
        <v>31</v>
      </c>
      <c r="S128" s="31" t="s">
        <v>33</v>
      </c>
      <c r="T128" s="33">
        <v>4232</v>
      </c>
      <c r="U128" s="33">
        <v>3920</v>
      </c>
      <c r="V128" s="33">
        <v>3055</v>
      </c>
      <c r="W128" s="33">
        <v>21533</v>
      </c>
      <c r="X128" s="34">
        <f t="shared" si="22"/>
        <v>32740</v>
      </c>
      <c r="Y128" s="35">
        <f t="shared" si="1"/>
        <v>1</v>
      </c>
      <c r="Z128" s="35">
        <f t="shared" si="2"/>
        <v>1</v>
      </c>
      <c r="AA128" s="35" t="str">
        <f t="shared" si="16"/>
        <v>ELIGIBLE</v>
      </c>
      <c r="AB128" s="35" t="str">
        <f t="shared" si="17"/>
        <v>OKAY</v>
      </c>
      <c r="AC128" s="35">
        <f t="shared" si="5"/>
        <v>0</v>
      </c>
      <c r="AD128" s="35">
        <f t="shared" si="6"/>
        <v>1</v>
      </c>
      <c r="AE128" s="35">
        <f t="shared" si="18"/>
        <v>0</v>
      </c>
      <c r="AF128" s="35">
        <f t="shared" si="19"/>
        <v>0</v>
      </c>
      <c r="AG128" s="35">
        <f t="shared" si="20"/>
        <v>0</v>
      </c>
      <c r="AH128" s="35">
        <f t="shared" si="21"/>
        <v>0</v>
      </c>
      <c r="AI128">
        <f t="shared" si="11"/>
        <v>0</v>
      </c>
      <c r="AJ128">
        <f t="shared" si="12"/>
        <v>0</v>
      </c>
      <c r="AK128">
        <f t="shared" si="13"/>
        <v>0</v>
      </c>
    </row>
    <row r="129" spans="1:37" ht="12.75">
      <c r="A129" s="24">
        <v>2918510</v>
      </c>
      <c r="B129" s="36">
        <v>6101</v>
      </c>
      <c r="C129" s="36" t="s">
        <v>385</v>
      </c>
      <c r="D129" s="37" t="s">
        <v>59</v>
      </c>
      <c r="E129" s="37" t="s">
        <v>386</v>
      </c>
      <c r="F129" s="37">
        <v>64762</v>
      </c>
      <c r="G129" s="38">
        <v>38</v>
      </c>
      <c r="H129" s="37">
        <v>4178435115</v>
      </c>
      <c r="I129" s="39" t="s">
        <v>387</v>
      </c>
      <c r="J129" s="39" t="s">
        <v>31</v>
      </c>
      <c r="K129" s="29" t="s">
        <v>32</v>
      </c>
      <c r="L129" s="30">
        <v>473.92</v>
      </c>
      <c r="M129" s="29" t="s">
        <v>32</v>
      </c>
      <c r="N129" s="40" t="s">
        <v>31</v>
      </c>
      <c r="O129" s="40" t="s">
        <v>31</v>
      </c>
      <c r="P129" s="41">
        <v>26.26427406199021</v>
      </c>
      <c r="Q129" s="39" t="str">
        <f t="shared" si="15"/>
        <v>YES</v>
      </c>
      <c r="R129" s="39" t="s">
        <v>31</v>
      </c>
      <c r="S129" s="31" t="s">
        <v>33</v>
      </c>
      <c r="T129" s="33">
        <v>3796</v>
      </c>
      <c r="U129" s="33">
        <v>2023</v>
      </c>
      <c r="V129" s="33">
        <v>2837</v>
      </c>
      <c r="W129" s="33">
        <v>23989</v>
      </c>
      <c r="X129" s="34">
        <f t="shared" si="22"/>
        <v>32645</v>
      </c>
      <c r="Y129" s="35">
        <f t="shared" si="1"/>
        <v>1</v>
      </c>
      <c r="Z129" s="35">
        <f t="shared" si="2"/>
        <v>1</v>
      </c>
      <c r="AA129" s="35" t="str">
        <f t="shared" si="16"/>
        <v>ELIGIBLE</v>
      </c>
      <c r="AB129" s="35" t="str">
        <f t="shared" si="17"/>
        <v>OKAY</v>
      </c>
      <c r="AC129" s="35">
        <f t="shared" si="5"/>
        <v>1</v>
      </c>
      <c r="AD129" s="35">
        <f t="shared" si="6"/>
        <v>1</v>
      </c>
      <c r="AE129" s="35" t="str">
        <f t="shared" si="18"/>
        <v>CHECK</v>
      </c>
      <c r="AF129" s="35" t="str">
        <f t="shared" si="19"/>
        <v>SRSA</v>
      </c>
      <c r="AG129" s="35">
        <f t="shared" si="20"/>
        <v>0</v>
      </c>
      <c r="AH129" s="35">
        <f t="shared" si="21"/>
        <v>0</v>
      </c>
      <c r="AI129">
        <f t="shared" si="11"/>
        <v>0</v>
      </c>
      <c r="AJ129">
        <f t="shared" si="12"/>
        <v>0</v>
      </c>
      <c r="AK129">
        <f t="shared" si="13"/>
        <v>0</v>
      </c>
    </row>
    <row r="130" spans="1:37" ht="12.75">
      <c r="A130" s="24">
        <v>2918670</v>
      </c>
      <c r="B130" s="36">
        <v>8106</v>
      </c>
      <c r="C130" s="36" t="s">
        <v>388</v>
      </c>
      <c r="D130" s="37" t="s">
        <v>175</v>
      </c>
      <c r="E130" s="37" t="s">
        <v>389</v>
      </c>
      <c r="F130" s="37">
        <v>65338</v>
      </c>
      <c r="G130" s="38">
        <v>39</v>
      </c>
      <c r="H130" s="37">
        <v>6605473514</v>
      </c>
      <c r="I130" s="39">
        <v>7</v>
      </c>
      <c r="J130" s="39" t="s">
        <v>31</v>
      </c>
      <c r="K130" s="29" t="s">
        <v>32</v>
      </c>
      <c r="L130" s="30">
        <v>536.27</v>
      </c>
      <c r="M130" s="29" t="s">
        <v>32</v>
      </c>
      <c r="N130" s="40" t="s">
        <v>31</v>
      </c>
      <c r="O130" s="40" t="s">
        <v>31</v>
      </c>
      <c r="P130" s="41">
        <v>14.535901926444833</v>
      </c>
      <c r="Q130" s="39" t="str">
        <f t="shared" si="15"/>
        <v>NO</v>
      </c>
      <c r="R130" s="39" t="s">
        <v>31</v>
      </c>
      <c r="S130" s="31" t="s">
        <v>33</v>
      </c>
      <c r="T130" s="33">
        <v>3748</v>
      </c>
      <c r="U130" s="33">
        <v>2298</v>
      </c>
      <c r="V130" s="33">
        <v>3223</v>
      </c>
      <c r="W130" s="33">
        <v>14016</v>
      </c>
      <c r="X130" s="34">
        <f t="shared" si="22"/>
        <v>23285</v>
      </c>
      <c r="Y130" s="35">
        <f t="shared" si="1"/>
        <v>1</v>
      </c>
      <c r="Z130" s="35">
        <f t="shared" si="2"/>
        <v>1</v>
      </c>
      <c r="AA130" s="35" t="str">
        <f t="shared" si="16"/>
        <v>ELIGIBLE</v>
      </c>
      <c r="AB130" s="35" t="str">
        <f t="shared" si="17"/>
        <v>OKAY</v>
      </c>
      <c r="AC130" s="35">
        <f t="shared" si="5"/>
        <v>0</v>
      </c>
      <c r="AD130" s="35">
        <f t="shared" si="6"/>
        <v>1</v>
      </c>
      <c r="AE130" s="35">
        <f t="shared" si="18"/>
        <v>0</v>
      </c>
      <c r="AF130" s="35">
        <f t="shared" si="19"/>
        <v>0</v>
      </c>
      <c r="AG130" s="35">
        <f t="shared" si="20"/>
        <v>0</v>
      </c>
      <c r="AH130" s="35">
        <f t="shared" si="21"/>
        <v>0</v>
      </c>
      <c r="AI130">
        <f t="shared" si="11"/>
        <v>0</v>
      </c>
      <c r="AJ130">
        <f t="shared" si="12"/>
        <v>0</v>
      </c>
      <c r="AK130">
        <f t="shared" si="13"/>
        <v>0</v>
      </c>
    </row>
    <row r="131" spans="1:37" ht="12.75">
      <c r="A131" s="24">
        <v>2919140</v>
      </c>
      <c r="B131" s="36">
        <v>29001</v>
      </c>
      <c r="C131" s="36" t="s">
        <v>390</v>
      </c>
      <c r="D131" s="37" t="s">
        <v>391</v>
      </c>
      <c r="E131" s="37" t="s">
        <v>392</v>
      </c>
      <c r="F131" s="37">
        <v>65682</v>
      </c>
      <c r="G131" s="38" t="s">
        <v>85</v>
      </c>
      <c r="H131" s="37">
        <v>4172324513</v>
      </c>
      <c r="I131" s="39">
        <v>7</v>
      </c>
      <c r="J131" s="39" t="s">
        <v>31</v>
      </c>
      <c r="K131" s="29" t="s">
        <v>32</v>
      </c>
      <c r="L131" s="30">
        <v>346.01</v>
      </c>
      <c r="M131" s="29" t="s">
        <v>32</v>
      </c>
      <c r="N131" s="40" t="s">
        <v>31</v>
      </c>
      <c r="O131" s="40" t="s">
        <v>31</v>
      </c>
      <c r="P131" s="41">
        <v>16.666666666666664</v>
      </c>
      <c r="Q131" s="39" t="str">
        <f t="shared" si="15"/>
        <v>NO</v>
      </c>
      <c r="R131" s="39" t="s">
        <v>31</v>
      </c>
      <c r="S131" s="31" t="s">
        <v>33</v>
      </c>
      <c r="T131" s="33">
        <v>2786</v>
      </c>
      <c r="U131" s="33">
        <v>1700</v>
      </c>
      <c r="V131" s="33">
        <v>2071</v>
      </c>
      <c r="W131" s="33">
        <v>13732</v>
      </c>
      <c r="X131" s="34">
        <f t="shared" si="22"/>
        <v>20289</v>
      </c>
      <c r="Y131" s="35">
        <f t="shared" si="1"/>
        <v>1</v>
      </c>
      <c r="Z131" s="35">
        <f t="shared" si="2"/>
        <v>1</v>
      </c>
      <c r="AA131" s="35" t="str">
        <f t="shared" si="16"/>
        <v>ELIGIBLE</v>
      </c>
      <c r="AB131" s="35" t="str">
        <f t="shared" si="17"/>
        <v>OKAY</v>
      </c>
      <c r="AC131" s="35">
        <f t="shared" si="5"/>
        <v>0</v>
      </c>
      <c r="AD131" s="35">
        <f t="shared" si="6"/>
        <v>1</v>
      </c>
      <c r="AE131" s="35">
        <f t="shared" si="18"/>
        <v>0</v>
      </c>
      <c r="AF131" s="35">
        <f t="shared" si="19"/>
        <v>0</v>
      </c>
      <c r="AG131" s="35">
        <f t="shared" si="20"/>
        <v>0</v>
      </c>
      <c r="AH131" s="35">
        <f t="shared" si="21"/>
        <v>0</v>
      </c>
      <c r="AI131">
        <f t="shared" si="11"/>
        <v>0</v>
      </c>
      <c r="AJ131">
        <f t="shared" si="12"/>
        <v>0</v>
      </c>
      <c r="AK131">
        <f t="shared" si="13"/>
        <v>0</v>
      </c>
    </row>
    <row r="132" spans="1:37" ht="12.75">
      <c r="A132" s="24">
        <v>2919230</v>
      </c>
      <c r="B132" s="36">
        <v>48075</v>
      </c>
      <c r="C132" s="36" t="s">
        <v>393</v>
      </c>
      <c r="D132" s="37" t="s">
        <v>394</v>
      </c>
      <c r="E132" s="37" t="s">
        <v>395</v>
      </c>
      <c r="F132" s="37">
        <v>64070</v>
      </c>
      <c r="G132" s="38">
        <v>9550</v>
      </c>
      <c r="H132" s="37">
        <v>8166973539</v>
      </c>
      <c r="I132" s="39">
        <v>8</v>
      </c>
      <c r="J132" s="39" t="s">
        <v>31</v>
      </c>
      <c r="K132" s="29" t="s">
        <v>32</v>
      </c>
      <c r="L132" s="30">
        <v>457.02</v>
      </c>
      <c r="M132" s="29" t="s">
        <v>32</v>
      </c>
      <c r="N132" s="40" t="s">
        <v>31</v>
      </c>
      <c r="O132" s="40" t="s">
        <v>31</v>
      </c>
      <c r="P132" s="41">
        <v>2.9017857142857144</v>
      </c>
      <c r="Q132" s="39" t="str">
        <f t="shared" si="15"/>
        <v>NO</v>
      </c>
      <c r="R132" s="39" t="s">
        <v>31</v>
      </c>
      <c r="S132" s="31" t="s">
        <v>33</v>
      </c>
      <c r="T132" s="33">
        <v>1863</v>
      </c>
      <c r="U132" s="33">
        <v>1931</v>
      </c>
      <c r="V132" s="33">
        <v>2708</v>
      </c>
      <c r="W132" s="33">
        <v>5690</v>
      </c>
      <c r="X132" s="34">
        <f t="shared" si="22"/>
        <v>12192</v>
      </c>
      <c r="Y132" s="35">
        <f t="shared" si="1"/>
        <v>1</v>
      </c>
      <c r="Z132" s="35">
        <f t="shared" si="2"/>
        <v>1</v>
      </c>
      <c r="AA132" s="35" t="str">
        <f t="shared" si="16"/>
        <v>ELIGIBLE</v>
      </c>
      <c r="AB132" s="35" t="str">
        <f t="shared" si="17"/>
        <v>OKAY</v>
      </c>
      <c r="AC132" s="35">
        <f t="shared" si="5"/>
        <v>0</v>
      </c>
      <c r="AD132" s="35">
        <f t="shared" si="6"/>
        <v>1</v>
      </c>
      <c r="AE132" s="35">
        <f t="shared" si="18"/>
        <v>0</v>
      </c>
      <c r="AF132" s="35">
        <f t="shared" si="19"/>
        <v>0</v>
      </c>
      <c r="AG132" s="35">
        <f t="shared" si="20"/>
        <v>0</v>
      </c>
      <c r="AH132" s="35">
        <f t="shared" si="21"/>
        <v>0</v>
      </c>
      <c r="AI132">
        <f t="shared" si="11"/>
        <v>0</v>
      </c>
      <c r="AJ132">
        <f t="shared" si="12"/>
        <v>0</v>
      </c>
      <c r="AK132">
        <f t="shared" si="13"/>
        <v>0</v>
      </c>
    </row>
    <row r="133" spans="1:37" ht="12.75">
      <c r="A133" s="24">
        <v>2919320</v>
      </c>
      <c r="B133" s="36">
        <v>23099</v>
      </c>
      <c r="C133" s="36" t="s">
        <v>396</v>
      </c>
      <c r="D133" s="37" t="s">
        <v>286</v>
      </c>
      <c r="E133" s="37" t="s">
        <v>397</v>
      </c>
      <c r="F133" s="37">
        <v>63453</v>
      </c>
      <c r="G133" s="38">
        <v>248</v>
      </c>
      <c r="H133" s="37">
        <v>6608662222</v>
      </c>
      <c r="I133" s="39">
        <v>7</v>
      </c>
      <c r="J133" s="39" t="s">
        <v>31</v>
      </c>
      <c r="K133" s="29" t="s">
        <v>32</v>
      </c>
      <c r="L133" s="30">
        <v>71.17</v>
      </c>
      <c r="M133" s="29" t="s">
        <v>32</v>
      </c>
      <c r="N133" s="40" t="s">
        <v>31</v>
      </c>
      <c r="O133" s="40" t="s">
        <v>31</v>
      </c>
      <c r="P133" s="41">
        <v>9.63855421686747</v>
      </c>
      <c r="Q133" s="39" t="str">
        <f t="shared" si="15"/>
        <v>NO</v>
      </c>
      <c r="R133" s="39" t="s">
        <v>31</v>
      </c>
      <c r="S133" s="31" t="s">
        <v>33</v>
      </c>
      <c r="T133" s="33">
        <v>613</v>
      </c>
      <c r="U133" s="33">
        <v>215</v>
      </c>
      <c r="V133" s="33">
        <v>604</v>
      </c>
      <c r="W133" s="33">
        <v>1317</v>
      </c>
      <c r="X133" s="34">
        <f t="shared" si="22"/>
        <v>2749</v>
      </c>
      <c r="Y133" s="35">
        <f t="shared" si="1"/>
        <v>1</v>
      </c>
      <c r="Z133" s="35">
        <f t="shared" si="2"/>
        <v>1</v>
      </c>
      <c r="AA133" s="35" t="str">
        <f t="shared" si="16"/>
        <v>ELIGIBLE</v>
      </c>
      <c r="AB133" s="35" t="str">
        <f t="shared" si="17"/>
        <v>OKAY</v>
      </c>
      <c r="AC133" s="35">
        <f t="shared" si="5"/>
        <v>0</v>
      </c>
      <c r="AD133" s="35">
        <f t="shared" si="6"/>
        <v>1</v>
      </c>
      <c r="AE133" s="35">
        <f t="shared" si="18"/>
        <v>0</v>
      </c>
      <c r="AF133" s="35">
        <f t="shared" si="19"/>
        <v>0</v>
      </c>
      <c r="AG133" s="35">
        <f t="shared" si="20"/>
        <v>0</v>
      </c>
      <c r="AH133" s="35">
        <f t="shared" si="21"/>
        <v>0</v>
      </c>
      <c r="AI133">
        <f t="shared" si="11"/>
        <v>0</v>
      </c>
      <c r="AJ133">
        <f t="shared" si="12"/>
        <v>0</v>
      </c>
      <c r="AK133">
        <f t="shared" si="13"/>
        <v>0</v>
      </c>
    </row>
    <row r="134" spans="1:37" ht="12.75">
      <c r="A134" s="24">
        <v>2919380</v>
      </c>
      <c r="B134" s="36">
        <v>15004</v>
      </c>
      <c r="C134" s="36" t="s">
        <v>398</v>
      </c>
      <c r="D134" s="37" t="s">
        <v>59</v>
      </c>
      <c r="E134" s="37" t="s">
        <v>399</v>
      </c>
      <c r="F134" s="37">
        <v>65786</v>
      </c>
      <c r="G134" s="38">
        <v>38</v>
      </c>
      <c r="H134" s="37">
        <v>5733635909</v>
      </c>
      <c r="I134" s="39">
        <v>7</v>
      </c>
      <c r="J134" s="39" t="s">
        <v>31</v>
      </c>
      <c r="K134" s="29" t="s">
        <v>32</v>
      </c>
      <c r="L134" s="30">
        <v>376.58</v>
      </c>
      <c r="M134" s="29" t="s">
        <v>32</v>
      </c>
      <c r="N134" s="40" t="s">
        <v>31</v>
      </c>
      <c r="O134" s="40" t="s">
        <v>31</v>
      </c>
      <c r="P134" s="41">
        <v>22.706422018348622</v>
      </c>
      <c r="Q134" s="39" t="str">
        <f t="shared" si="15"/>
        <v>YES</v>
      </c>
      <c r="R134" s="39" t="s">
        <v>31</v>
      </c>
      <c r="S134" s="31" t="s">
        <v>33</v>
      </c>
      <c r="T134" s="33">
        <v>3037</v>
      </c>
      <c r="U134" s="33">
        <v>1584</v>
      </c>
      <c r="V134" s="33">
        <v>2222</v>
      </c>
      <c r="W134" s="33">
        <v>15144</v>
      </c>
      <c r="X134" s="34">
        <f t="shared" si="22"/>
        <v>21987</v>
      </c>
      <c r="Y134" s="35">
        <f t="shared" si="1"/>
        <v>1</v>
      </c>
      <c r="Z134" s="35">
        <f t="shared" si="2"/>
        <v>1</v>
      </c>
      <c r="AA134" s="35" t="str">
        <f t="shared" si="16"/>
        <v>ELIGIBLE</v>
      </c>
      <c r="AB134" s="35" t="str">
        <f t="shared" si="17"/>
        <v>OKAY</v>
      </c>
      <c r="AC134" s="35">
        <f t="shared" si="5"/>
        <v>1</v>
      </c>
      <c r="AD134" s="35">
        <f t="shared" si="6"/>
        <v>1</v>
      </c>
      <c r="AE134" s="35" t="str">
        <f t="shared" si="18"/>
        <v>CHECK</v>
      </c>
      <c r="AF134" s="35" t="str">
        <f t="shared" si="19"/>
        <v>SRSA</v>
      </c>
      <c r="AG134" s="35">
        <f t="shared" si="20"/>
        <v>0</v>
      </c>
      <c r="AH134" s="35">
        <f t="shared" si="21"/>
        <v>0</v>
      </c>
      <c r="AI134">
        <f t="shared" si="11"/>
        <v>0</v>
      </c>
      <c r="AJ134">
        <f t="shared" si="12"/>
        <v>0</v>
      </c>
      <c r="AK134">
        <f t="shared" si="13"/>
        <v>0</v>
      </c>
    </row>
    <row r="135" spans="1:37" ht="12.75">
      <c r="A135" s="24">
        <v>2919840</v>
      </c>
      <c r="B135" s="36">
        <v>69108</v>
      </c>
      <c r="C135" s="36" t="s">
        <v>400</v>
      </c>
      <c r="D135" s="37" t="s">
        <v>401</v>
      </c>
      <c r="E135" s="37" t="s">
        <v>402</v>
      </c>
      <c r="F135" s="37">
        <v>65263</v>
      </c>
      <c r="G135" s="38">
        <v>123</v>
      </c>
      <c r="H135" s="37">
        <v>6602915115</v>
      </c>
      <c r="I135" s="39">
        <v>7</v>
      </c>
      <c r="J135" s="39" t="s">
        <v>31</v>
      </c>
      <c r="K135" s="29" t="s">
        <v>32</v>
      </c>
      <c r="L135" s="30">
        <v>257.85</v>
      </c>
      <c r="M135" s="29" t="s">
        <v>32</v>
      </c>
      <c r="N135" s="40" t="s">
        <v>31</v>
      </c>
      <c r="O135" s="40" t="s">
        <v>31</v>
      </c>
      <c r="P135" s="41">
        <v>26.69491525423729</v>
      </c>
      <c r="Q135" s="39" t="str">
        <f aca="true" t="shared" si="23" ref="Q135:Q198">IF(P135&lt;20,"NO","YES")</f>
        <v>YES</v>
      </c>
      <c r="R135" s="39" t="s">
        <v>31</v>
      </c>
      <c r="S135" s="31" t="s">
        <v>33</v>
      </c>
      <c r="T135" s="33">
        <v>2290</v>
      </c>
      <c r="U135" s="33">
        <v>1161</v>
      </c>
      <c r="V135" s="33">
        <v>2440</v>
      </c>
      <c r="W135" s="33">
        <v>9617</v>
      </c>
      <c r="X135" s="34">
        <f t="shared" si="22"/>
        <v>15508</v>
      </c>
      <c r="Y135" s="35">
        <f t="shared" si="1"/>
        <v>1</v>
      </c>
      <c r="Z135" s="35">
        <f t="shared" si="2"/>
        <v>1</v>
      </c>
      <c r="AA135" s="35" t="str">
        <f aca="true" t="shared" si="24" ref="AA135:AA198">IF(AND(Y135=1,Z135=1),"ELIGIBLE",0)</f>
        <v>ELIGIBLE</v>
      </c>
      <c r="AB135" s="35" t="str">
        <f aca="true" t="shared" si="25" ref="AB135:AB198">IF(AND(AA135="ELIGIBLE",N135="YES"),"OKAY",0)</f>
        <v>OKAY</v>
      </c>
      <c r="AC135" s="35">
        <f t="shared" si="5"/>
        <v>1</v>
      </c>
      <c r="AD135" s="35">
        <f t="shared" si="6"/>
        <v>1</v>
      </c>
      <c r="AE135" s="35" t="str">
        <f aca="true" t="shared" si="26" ref="AE135:AE198">IF(AND(AC135=1,AD135=1),"CHECK",0)</f>
        <v>CHECK</v>
      </c>
      <c r="AF135" s="35" t="str">
        <f aca="true" t="shared" si="27" ref="AF135:AF198">IF(AND(AA135="ELIGIBLE",AE135="CHECK"),"SRSA",0)</f>
        <v>SRSA</v>
      </c>
      <c r="AG135" s="35">
        <f aca="true" t="shared" si="28" ref="AG135:AG198">IF(AND(AE135="CHECK",AF135=0),"RLISP",0)</f>
        <v>0</v>
      </c>
      <c r="AH135" s="35">
        <f aca="true" t="shared" si="29" ref="AH135:AH198">IF(AND(AB135="OKAY",AG135="RLISP"),"NO",0)</f>
        <v>0</v>
      </c>
      <c r="AI135">
        <f t="shared" si="11"/>
        <v>0</v>
      </c>
      <c r="AJ135">
        <f t="shared" si="12"/>
        <v>0</v>
      </c>
      <c r="AK135">
        <f t="shared" si="13"/>
        <v>0</v>
      </c>
    </row>
    <row r="136" spans="1:37" ht="12.75">
      <c r="A136" s="24">
        <v>2919920</v>
      </c>
      <c r="B136" s="36">
        <v>97119</v>
      </c>
      <c r="C136" s="36" t="s">
        <v>403</v>
      </c>
      <c r="D136" s="37" t="s">
        <v>404</v>
      </c>
      <c r="E136" s="37" t="s">
        <v>405</v>
      </c>
      <c r="F136" s="37">
        <v>65339</v>
      </c>
      <c r="G136" s="38">
        <v>10</v>
      </c>
      <c r="H136" s="37">
        <v>6605952371</v>
      </c>
      <c r="I136" s="39">
        <v>7</v>
      </c>
      <c r="J136" s="39" t="s">
        <v>31</v>
      </c>
      <c r="K136" s="29" t="s">
        <v>32</v>
      </c>
      <c r="L136" s="30">
        <v>147.63</v>
      </c>
      <c r="M136" s="29" t="s">
        <v>32</v>
      </c>
      <c r="N136" s="40" t="s">
        <v>31</v>
      </c>
      <c r="O136" s="40" t="s">
        <v>31</v>
      </c>
      <c r="P136" s="41">
        <v>16.292134831460675</v>
      </c>
      <c r="Q136" s="39" t="str">
        <f t="shared" si="23"/>
        <v>NO</v>
      </c>
      <c r="R136" s="39" t="s">
        <v>31</v>
      </c>
      <c r="S136" s="31" t="s">
        <v>33</v>
      </c>
      <c r="T136" s="33">
        <v>1461</v>
      </c>
      <c r="U136" s="33">
        <v>638</v>
      </c>
      <c r="V136" s="33">
        <v>1791</v>
      </c>
      <c r="W136" s="33">
        <v>4714</v>
      </c>
      <c r="X136" s="34">
        <f aca="true" t="shared" si="30" ref="X136:X199">SUM(T136:W136)</f>
        <v>8604</v>
      </c>
      <c r="Y136" s="35">
        <f t="shared" si="1"/>
        <v>1</v>
      </c>
      <c r="Z136" s="35">
        <f t="shared" si="2"/>
        <v>1</v>
      </c>
      <c r="AA136" s="35" t="str">
        <f t="shared" si="24"/>
        <v>ELIGIBLE</v>
      </c>
      <c r="AB136" s="35" t="str">
        <f t="shared" si="25"/>
        <v>OKAY</v>
      </c>
      <c r="AC136" s="35">
        <f t="shared" si="5"/>
        <v>0</v>
      </c>
      <c r="AD136" s="35">
        <f t="shared" si="6"/>
        <v>1</v>
      </c>
      <c r="AE136" s="35">
        <f t="shared" si="26"/>
        <v>0</v>
      </c>
      <c r="AF136" s="35">
        <f t="shared" si="27"/>
        <v>0</v>
      </c>
      <c r="AG136" s="35">
        <f t="shared" si="28"/>
        <v>0</v>
      </c>
      <c r="AH136" s="35">
        <f t="shared" si="29"/>
        <v>0</v>
      </c>
      <c r="AI136">
        <f t="shared" si="11"/>
        <v>0</v>
      </c>
      <c r="AJ136">
        <f t="shared" si="12"/>
        <v>0</v>
      </c>
      <c r="AK136">
        <f t="shared" si="13"/>
        <v>0</v>
      </c>
    </row>
    <row r="137" spans="1:37" ht="12.75">
      <c r="A137" s="24">
        <v>2919950</v>
      </c>
      <c r="B137" s="36">
        <v>114116</v>
      </c>
      <c r="C137" s="36" t="s">
        <v>406</v>
      </c>
      <c r="D137" s="37" t="s">
        <v>407</v>
      </c>
      <c r="E137" s="37" t="s">
        <v>408</v>
      </c>
      <c r="F137" s="37">
        <v>65711</v>
      </c>
      <c r="G137" s="38">
        <v>2885</v>
      </c>
      <c r="H137" s="37">
        <v>4176685313</v>
      </c>
      <c r="I137" s="39">
        <v>6</v>
      </c>
      <c r="J137" s="39" t="s">
        <v>33</v>
      </c>
      <c r="K137" s="29" t="s">
        <v>31</v>
      </c>
      <c r="L137" s="30">
        <v>94.23</v>
      </c>
      <c r="M137" s="29" t="s">
        <v>32</v>
      </c>
      <c r="N137" s="40" t="s">
        <v>31</v>
      </c>
      <c r="O137" s="40" t="s">
        <v>31</v>
      </c>
      <c r="P137" s="41">
        <v>31.0126582278481</v>
      </c>
      <c r="Q137" s="39" t="str">
        <f t="shared" si="23"/>
        <v>YES</v>
      </c>
      <c r="R137" s="39" t="s">
        <v>31</v>
      </c>
      <c r="S137" s="31" t="s">
        <v>31</v>
      </c>
      <c r="T137" s="33">
        <v>918</v>
      </c>
      <c r="U137" s="33">
        <v>271</v>
      </c>
      <c r="V137" s="33">
        <v>761</v>
      </c>
      <c r="W137" s="33">
        <v>6585</v>
      </c>
      <c r="X137" s="34">
        <f t="shared" si="30"/>
        <v>8535</v>
      </c>
      <c r="Y137" s="35">
        <f t="shared" si="1"/>
        <v>1</v>
      </c>
      <c r="Z137" s="35">
        <f t="shared" si="2"/>
        <v>1</v>
      </c>
      <c r="AA137" s="35" t="str">
        <f t="shared" si="24"/>
        <v>ELIGIBLE</v>
      </c>
      <c r="AB137" s="35" t="str">
        <f t="shared" si="25"/>
        <v>OKAY</v>
      </c>
      <c r="AC137" s="35">
        <f t="shared" si="5"/>
        <v>1</v>
      </c>
      <c r="AD137" s="35">
        <f t="shared" si="6"/>
        <v>1</v>
      </c>
      <c r="AE137" s="35" t="str">
        <f t="shared" si="26"/>
        <v>CHECK</v>
      </c>
      <c r="AF137" s="35" t="str">
        <f t="shared" si="27"/>
        <v>SRSA</v>
      </c>
      <c r="AG137" s="35">
        <f t="shared" si="28"/>
        <v>0</v>
      </c>
      <c r="AH137" s="35">
        <f t="shared" si="29"/>
        <v>0</v>
      </c>
      <c r="AI137">
        <f t="shared" si="11"/>
        <v>0</v>
      </c>
      <c r="AJ137">
        <f t="shared" si="12"/>
        <v>0</v>
      </c>
      <c r="AK137">
        <f t="shared" si="13"/>
        <v>0</v>
      </c>
    </row>
    <row r="138" spans="1:37" ht="12.75">
      <c r="A138" s="24">
        <v>2920160</v>
      </c>
      <c r="B138" s="36">
        <v>84005</v>
      </c>
      <c r="C138" s="36" t="s">
        <v>409</v>
      </c>
      <c r="D138" s="37" t="s">
        <v>410</v>
      </c>
      <c r="E138" s="37" t="s">
        <v>411</v>
      </c>
      <c r="F138" s="37">
        <v>65710</v>
      </c>
      <c r="G138" s="38">
        <v>96</v>
      </c>
      <c r="H138" s="37">
        <v>4173762255</v>
      </c>
      <c r="I138" s="39">
        <v>7</v>
      </c>
      <c r="J138" s="39" t="s">
        <v>31</v>
      </c>
      <c r="K138" s="29" t="s">
        <v>32</v>
      </c>
      <c r="L138" s="30">
        <v>578.3</v>
      </c>
      <c r="M138" s="29" t="s">
        <v>32</v>
      </c>
      <c r="N138" s="40" t="s">
        <v>31</v>
      </c>
      <c r="O138" s="40" t="s">
        <v>31</v>
      </c>
      <c r="P138" s="41">
        <v>11.253561253561253</v>
      </c>
      <c r="Q138" s="39" t="str">
        <f t="shared" si="23"/>
        <v>NO</v>
      </c>
      <c r="R138" s="39" t="s">
        <v>31</v>
      </c>
      <c r="S138" s="31" t="s">
        <v>33</v>
      </c>
      <c r="T138" s="33">
        <v>4123</v>
      </c>
      <c r="U138" s="33">
        <v>2510</v>
      </c>
      <c r="V138" s="33">
        <v>3520</v>
      </c>
      <c r="W138" s="33">
        <v>13797</v>
      </c>
      <c r="X138" s="34">
        <f t="shared" si="30"/>
        <v>23950</v>
      </c>
      <c r="Y138" s="35">
        <f t="shared" si="1"/>
        <v>1</v>
      </c>
      <c r="Z138" s="35">
        <f t="shared" si="2"/>
        <v>1</v>
      </c>
      <c r="AA138" s="35" t="str">
        <f t="shared" si="24"/>
        <v>ELIGIBLE</v>
      </c>
      <c r="AB138" s="35" t="str">
        <f t="shared" si="25"/>
        <v>OKAY</v>
      </c>
      <c r="AC138" s="35">
        <f t="shared" si="5"/>
        <v>0</v>
      </c>
      <c r="AD138" s="35">
        <f t="shared" si="6"/>
        <v>1</v>
      </c>
      <c r="AE138" s="35">
        <f t="shared" si="26"/>
        <v>0</v>
      </c>
      <c r="AF138" s="35">
        <f t="shared" si="27"/>
        <v>0</v>
      </c>
      <c r="AG138" s="35">
        <f t="shared" si="28"/>
        <v>0</v>
      </c>
      <c r="AH138" s="35">
        <f t="shared" si="29"/>
        <v>0</v>
      </c>
      <c r="AI138">
        <f t="shared" si="11"/>
        <v>0</v>
      </c>
      <c r="AJ138">
        <f t="shared" si="12"/>
        <v>0</v>
      </c>
      <c r="AK138">
        <f t="shared" si="13"/>
        <v>0</v>
      </c>
    </row>
    <row r="139" spans="1:37" ht="12.75">
      <c r="A139" s="24">
        <v>2920280</v>
      </c>
      <c r="B139" s="36">
        <v>64072</v>
      </c>
      <c r="C139" s="36" t="s">
        <v>412</v>
      </c>
      <c r="D139" s="37" t="s">
        <v>413</v>
      </c>
      <c r="E139" s="37" t="s">
        <v>414</v>
      </c>
      <c r="F139" s="37">
        <v>63463</v>
      </c>
      <c r="G139" s="38">
        <v>100</v>
      </c>
      <c r="H139" s="37">
        <v>5734395913</v>
      </c>
      <c r="I139" s="39">
        <v>7</v>
      </c>
      <c r="J139" s="39" t="s">
        <v>31</v>
      </c>
      <c r="K139" s="29" t="s">
        <v>32</v>
      </c>
      <c r="L139" s="30">
        <v>267.81</v>
      </c>
      <c r="M139" s="29" t="s">
        <v>32</v>
      </c>
      <c r="N139" s="40" t="s">
        <v>31</v>
      </c>
      <c r="O139" s="40" t="s">
        <v>31</v>
      </c>
      <c r="P139" s="41">
        <v>11.589403973509933</v>
      </c>
      <c r="Q139" s="39" t="str">
        <f t="shared" si="23"/>
        <v>NO</v>
      </c>
      <c r="R139" s="39" t="s">
        <v>31</v>
      </c>
      <c r="S139" s="31" t="s">
        <v>33</v>
      </c>
      <c r="T139" s="33">
        <v>1831</v>
      </c>
      <c r="U139" s="33">
        <v>1081</v>
      </c>
      <c r="V139" s="33">
        <v>2272</v>
      </c>
      <c r="W139" s="33">
        <v>6081</v>
      </c>
      <c r="X139" s="34">
        <f t="shared" si="30"/>
        <v>11265</v>
      </c>
      <c r="Y139" s="35">
        <f t="shared" si="1"/>
        <v>1</v>
      </c>
      <c r="Z139" s="35">
        <f t="shared" si="2"/>
        <v>1</v>
      </c>
      <c r="AA139" s="35" t="str">
        <f t="shared" si="24"/>
        <v>ELIGIBLE</v>
      </c>
      <c r="AB139" s="35" t="str">
        <f t="shared" si="25"/>
        <v>OKAY</v>
      </c>
      <c r="AC139" s="35">
        <f t="shared" si="5"/>
        <v>0</v>
      </c>
      <c r="AD139" s="35">
        <f t="shared" si="6"/>
        <v>1</v>
      </c>
      <c r="AE139" s="35">
        <f t="shared" si="26"/>
        <v>0</v>
      </c>
      <c r="AF139" s="35">
        <f t="shared" si="27"/>
        <v>0</v>
      </c>
      <c r="AG139" s="35">
        <f t="shared" si="28"/>
        <v>0</v>
      </c>
      <c r="AH139" s="35">
        <f t="shared" si="29"/>
        <v>0</v>
      </c>
      <c r="AI139">
        <f t="shared" si="11"/>
        <v>0</v>
      </c>
      <c r="AJ139">
        <f t="shared" si="12"/>
        <v>0</v>
      </c>
      <c r="AK139">
        <f t="shared" si="13"/>
        <v>0</v>
      </c>
    </row>
    <row r="140" spans="1:37" ht="12.75">
      <c r="A140" s="24">
        <v>2920340</v>
      </c>
      <c r="B140" s="36">
        <v>106008</v>
      </c>
      <c r="C140" s="36" t="s">
        <v>415</v>
      </c>
      <c r="D140" s="37" t="s">
        <v>416</v>
      </c>
      <c r="E140" s="37" t="s">
        <v>417</v>
      </c>
      <c r="F140" s="37">
        <v>65744</v>
      </c>
      <c r="G140" s="38">
        <v>3803</v>
      </c>
      <c r="H140" s="37">
        <v>4177854323</v>
      </c>
      <c r="I140" s="39">
        <v>7</v>
      </c>
      <c r="J140" s="39" t="s">
        <v>31</v>
      </c>
      <c r="K140" s="29" t="s">
        <v>32</v>
      </c>
      <c r="L140" s="30">
        <v>79.78</v>
      </c>
      <c r="M140" s="29" t="s">
        <v>32</v>
      </c>
      <c r="N140" s="40" t="s">
        <v>31</v>
      </c>
      <c r="O140" s="40" t="s">
        <v>31</v>
      </c>
      <c r="P140" s="41">
        <v>12.711864406779661</v>
      </c>
      <c r="Q140" s="39" t="str">
        <f t="shared" si="23"/>
        <v>NO</v>
      </c>
      <c r="R140" s="39" t="s">
        <v>31</v>
      </c>
      <c r="S140" s="31" t="s">
        <v>33</v>
      </c>
      <c r="T140" s="33">
        <v>587</v>
      </c>
      <c r="U140" s="33">
        <v>207</v>
      </c>
      <c r="V140" s="33">
        <v>582</v>
      </c>
      <c r="W140" s="33">
        <v>2191</v>
      </c>
      <c r="X140" s="34">
        <f t="shared" si="30"/>
        <v>3567</v>
      </c>
      <c r="Y140" s="35">
        <f t="shared" si="1"/>
        <v>1</v>
      </c>
      <c r="Z140" s="35">
        <f t="shared" si="2"/>
        <v>1</v>
      </c>
      <c r="AA140" s="35" t="str">
        <f t="shared" si="24"/>
        <v>ELIGIBLE</v>
      </c>
      <c r="AB140" s="35" t="str">
        <f t="shared" si="25"/>
        <v>OKAY</v>
      </c>
      <c r="AC140" s="35">
        <f t="shared" si="5"/>
        <v>0</v>
      </c>
      <c r="AD140" s="35">
        <f t="shared" si="6"/>
        <v>1</v>
      </c>
      <c r="AE140" s="35">
        <f t="shared" si="26"/>
        <v>0</v>
      </c>
      <c r="AF140" s="35">
        <f t="shared" si="27"/>
        <v>0</v>
      </c>
      <c r="AG140" s="35">
        <f t="shared" si="28"/>
        <v>0</v>
      </c>
      <c r="AH140" s="35">
        <f t="shared" si="29"/>
        <v>0</v>
      </c>
      <c r="AI140">
        <f t="shared" si="11"/>
        <v>0</v>
      </c>
      <c r="AJ140">
        <f t="shared" si="12"/>
        <v>0</v>
      </c>
      <c r="AK140">
        <f t="shared" si="13"/>
        <v>0</v>
      </c>
    </row>
    <row r="141" spans="1:37" ht="12.75">
      <c r="A141" s="24">
        <v>2920370</v>
      </c>
      <c r="B141" s="36">
        <v>62070</v>
      </c>
      <c r="C141" s="36" t="s">
        <v>418</v>
      </c>
      <c r="D141" s="37" t="s">
        <v>128</v>
      </c>
      <c r="E141" s="37" t="s">
        <v>419</v>
      </c>
      <c r="F141" s="37">
        <v>63655</v>
      </c>
      <c r="G141" s="38">
        <v>86</v>
      </c>
      <c r="H141" s="37">
        <v>5737833388</v>
      </c>
      <c r="I141" s="39">
        <v>7</v>
      </c>
      <c r="J141" s="39" t="s">
        <v>31</v>
      </c>
      <c r="K141" s="29" t="s">
        <v>32</v>
      </c>
      <c r="L141" s="30">
        <v>191.64</v>
      </c>
      <c r="M141" s="29" t="s">
        <v>32</v>
      </c>
      <c r="N141" s="40" t="s">
        <v>31</v>
      </c>
      <c r="O141" s="40" t="s">
        <v>31</v>
      </c>
      <c r="P141" s="41">
        <v>11.636363636363637</v>
      </c>
      <c r="Q141" s="39" t="str">
        <f t="shared" si="23"/>
        <v>NO</v>
      </c>
      <c r="R141" s="39" t="s">
        <v>31</v>
      </c>
      <c r="S141" s="31" t="s">
        <v>33</v>
      </c>
      <c r="T141" s="33">
        <v>1899</v>
      </c>
      <c r="U141" s="33">
        <v>802</v>
      </c>
      <c r="V141" s="33">
        <v>2249</v>
      </c>
      <c r="W141" s="33">
        <v>5308</v>
      </c>
      <c r="X141" s="34">
        <f t="shared" si="30"/>
        <v>10258</v>
      </c>
      <c r="Y141" s="35">
        <f t="shared" si="1"/>
        <v>1</v>
      </c>
      <c r="Z141" s="35">
        <f t="shared" si="2"/>
        <v>1</v>
      </c>
      <c r="AA141" s="35" t="str">
        <f t="shared" si="24"/>
        <v>ELIGIBLE</v>
      </c>
      <c r="AB141" s="35" t="str">
        <f t="shared" si="25"/>
        <v>OKAY</v>
      </c>
      <c r="AC141" s="35">
        <f t="shared" si="5"/>
        <v>0</v>
      </c>
      <c r="AD141" s="35">
        <f t="shared" si="6"/>
        <v>1</v>
      </c>
      <c r="AE141" s="35">
        <f t="shared" si="26"/>
        <v>0</v>
      </c>
      <c r="AF141" s="35">
        <f t="shared" si="27"/>
        <v>0</v>
      </c>
      <c r="AG141" s="35">
        <f t="shared" si="28"/>
        <v>0</v>
      </c>
      <c r="AH141" s="35">
        <f t="shared" si="29"/>
        <v>0</v>
      </c>
      <c r="AI141">
        <f t="shared" si="11"/>
        <v>0</v>
      </c>
      <c r="AJ141">
        <f t="shared" si="12"/>
        <v>0</v>
      </c>
      <c r="AK141">
        <f t="shared" si="13"/>
        <v>0</v>
      </c>
    </row>
    <row r="142" spans="1:37" ht="12.75">
      <c r="A142" s="24">
        <v>2920640</v>
      </c>
      <c r="B142" s="36">
        <v>58108</v>
      </c>
      <c r="C142" s="36" t="s">
        <v>420</v>
      </c>
      <c r="D142" s="37" t="s">
        <v>421</v>
      </c>
      <c r="E142" s="37" t="s">
        <v>422</v>
      </c>
      <c r="F142" s="37">
        <v>64659</v>
      </c>
      <c r="G142" s="38">
        <v>217</v>
      </c>
      <c r="H142" s="37">
        <v>6609384111</v>
      </c>
      <c r="I142" s="39">
        <v>7</v>
      </c>
      <c r="J142" s="39" t="s">
        <v>31</v>
      </c>
      <c r="K142" s="29" t="s">
        <v>32</v>
      </c>
      <c r="L142" s="30">
        <v>259.9</v>
      </c>
      <c r="M142" s="29" t="s">
        <v>32</v>
      </c>
      <c r="N142" s="40" t="s">
        <v>31</v>
      </c>
      <c r="O142" s="40" t="s">
        <v>31</v>
      </c>
      <c r="P142" s="41">
        <v>7.377049180327869</v>
      </c>
      <c r="Q142" s="39" t="str">
        <f t="shared" si="23"/>
        <v>NO</v>
      </c>
      <c r="R142" s="39" t="s">
        <v>31</v>
      </c>
      <c r="S142" s="31" t="s">
        <v>33</v>
      </c>
      <c r="T142" s="33">
        <v>1409</v>
      </c>
      <c r="U142" s="33">
        <v>1077</v>
      </c>
      <c r="V142" s="33">
        <v>2266</v>
      </c>
      <c r="W142" s="33">
        <v>3930</v>
      </c>
      <c r="X142" s="34">
        <f t="shared" si="30"/>
        <v>8682</v>
      </c>
      <c r="Y142" s="35">
        <f t="shared" si="1"/>
        <v>1</v>
      </c>
      <c r="Z142" s="35">
        <f t="shared" si="2"/>
        <v>1</v>
      </c>
      <c r="AA142" s="35" t="str">
        <f t="shared" si="24"/>
        <v>ELIGIBLE</v>
      </c>
      <c r="AB142" s="35" t="str">
        <f t="shared" si="25"/>
        <v>OKAY</v>
      </c>
      <c r="AC142" s="35">
        <f t="shared" si="5"/>
        <v>0</v>
      </c>
      <c r="AD142" s="35">
        <f t="shared" si="6"/>
        <v>1</v>
      </c>
      <c r="AE142" s="35">
        <f t="shared" si="26"/>
        <v>0</v>
      </c>
      <c r="AF142" s="35">
        <f t="shared" si="27"/>
        <v>0</v>
      </c>
      <c r="AG142" s="35">
        <f t="shared" si="28"/>
        <v>0</v>
      </c>
      <c r="AH142" s="35">
        <f t="shared" si="29"/>
        <v>0</v>
      </c>
      <c r="AI142">
        <f t="shared" si="11"/>
        <v>0</v>
      </c>
      <c r="AJ142">
        <f t="shared" si="12"/>
        <v>0</v>
      </c>
      <c r="AK142">
        <f t="shared" si="13"/>
        <v>0</v>
      </c>
    </row>
    <row r="143" spans="1:37" ht="12.75">
      <c r="A143" s="24">
        <v>2920750</v>
      </c>
      <c r="B143" s="36">
        <v>65096</v>
      </c>
      <c r="C143" s="36" t="s">
        <v>423</v>
      </c>
      <c r="D143" s="37" t="s">
        <v>424</v>
      </c>
      <c r="E143" s="37" t="s">
        <v>425</v>
      </c>
      <c r="F143" s="37">
        <v>64661</v>
      </c>
      <c r="G143" s="38">
        <v>648</v>
      </c>
      <c r="H143" s="37">
        <v>6603824214</v>
      </c>
      <c r="I143" s="39">
        <v>7</v>
      </c>
      <c r="J143" s="39" t="s">
        <v>31</v>
      </c>
      <c r="K143" s="29" t="s">
        <v>32</v>
      </c>
      <c r="L143" s="30">
        <v>212.24</v>
      </c>
      <c r="M143" s="29" t="s">
        <v>32</v>
      </c>
      <c r="N143" s="40" t="s">
        <v>31</v>
      </c>
      <c r="O143" s="40" t="s">
        <v>31</v>
      </c>
      <c r="P143" s="41">
        <v>18.6046511627907</v>
      </c>
      <c r="Q143" s="39" t="str">
        <f t="shared" si="23"/>
        <v>NO</v>
      </c>
      <c r="R143" s="39" t="s">
        <v>31</v>
      </c>
      <c r="S143" s="31" t="s">
        <v>33</v>
      </c>
      <c r="T143" s="33">
        <v>1862</v>
      </c>
      <c r="U143" s="33">
        <v>870</v>
      </c>
      <c r="V143" s="33">
        <v>2440</v>
      </c>
      <c r="W143" s="33">
        <v>6796</v>
      </c>
      <c r="X143" s="34">
        <f t="shared" si="30"/>
        <v>11968</v>
      </c>
      <c r="Y143" s="35">
        <f t="shared" si="1"/>
        <v>1</v>
      </c>
      <c r="Z143" s="35">
        <f t="shared" si="2"/>
        <v>1</v>
      </c>
      <c r="AA143" s="35" t="str">
        <f t="shared" si="24"/>
        <v>ELIGIBLE</v>
      </c>
      <c r="AB143" s="35" t="str">
        <f t="shared" si="25"/>
        <v>OKAY</v>
      </c>
      <c r="AC143" s="35">
        <f t="shared" si="5"/>
        <v>0</v>
      </c>
      <c r="AD143" s="35">
        <f t="shared" si="6"/>
        <v>1</v>
      </c>
      <c r="AE143" s="35">
        <f t="shared" si="26"/>
        <v>0</v>
      </c>
      <c r="AF143" s="35">
        <f t="shared" si="27"/>
        <v>0</v>
      </c>
      <c r="AG143" s="35">
        <f t="shared" si="28"/>
        <v>0</v>
      </c>
      <c r="AH143" s="35">
        <f t="shared" si="29"/>
        <v>0</v>
      </c>
      <c r="AI143">
        <f t="shared" si="11"/>
        <v>0</v>
      </c>
      <c r="AJ143">
        <f t="shared" si="12"/>
        <v>0</v>
      </c>
      <c r="AK143">
        <f t="shared" si="13"/>
        <v>0</v>
      </c>
    </row>
    <row r="144" spans="1:37" ht="12.75">
      <c r="A144" s="24">
        <v>2920820</v>
      </c>
      <c r="B144" s="36">
        <v>7121</v>
      </c>
      <c r="C144" s="36" t="s">
        <v>426</v>
      </c>
      <c r="D144" s="37" t="s">
        <v>427</v>
      </c>
      <c r="E144" s="37" t="s">
        <v>428</v>
      </c>
      <c r="F144" s="37">
        <v>64722</v>
      </c>
      <c r="G144" s="38">
        <v>9802</v>
      </c>
      <c r="H144" s="37">
        <v>6602673480</v>
      </c>
      <c r="I144" s="39">
        <v>7</v>
      </c>
      <c r="J144" s="39" t="s">
        <v>31</v>
      </c>
      <c r="K144" s="29" t="s">
        <v>32</v>
      </c>
      <c r="L144" s="30">
        <v>280.87</v>
      </c>
      <c r="M144" s="29" t="s">
        <v>32</v>
      </c>
      <c r="N144" s="40" t="s">
        <v>31</v>
      </c>
      <c r="O144" s="40" t="s">
        <v>31</v>
      </c>
      <c r="P144" s="41">
        <v>17.105263157894736</v>
      </c>
      <c r="Q144" s="39" t="str">
        <f t="shared" si="23"/>
        <v>NO</v>
      </c>
      <c r="R144" s="39" t="s">
        <v>31</v>
      </c>
      <c r="S144" s="31" t="s">
        <v>33</v>
      </c>
      <c r="T144" s="33">
        <v>2024</v>
      </c>
      <c r="U144" s="33">
        <v>1229</v>
      </c>
      <c r="V144" s="33">
        <v>2585</v>
      </c>
      <c r="W144" s="33">
        <v>8320</v>
      </c>
      <c r="X144" s="34">
        <f t="shared" si="30"/>
        <v>14158</v>
      </c>
      <c r="Y144" s="35">
        <f t="shared" si="1"/>
        <v>1</v>
      </c>
      <c r="Z144" s="35">
        <f t="shared" si="2"/>
        <v>1</v>
      </c>
      <c r="AA144" s="35" t="str">
        <f t="shared" si="24"/>
        <v>ELIGIBLE</v>
      </c>
      <c r="AB144" s="35" t="str">
        <f t="shared" si="25"/>
        <v>OKAY</v>
      </c>
      <c r="AC144" s="35">
        <f t="shared" si="5"/>
        <v>0</v>
      </c>
      <c r="AD144" s="35">
        <f t="shared" si="6"/>
        <v>1</v>
      </c>
      <c r="AE144" s="35">
        <f t="shared" si="26"/>
        <v>0</v>
      </c>
      <c r="AF144" s="35">
        <f t="shared" si="27"/>
        <v>0</v>
      </c>
      <c r="AG144" s="35">
        <f t="shared" si="28"/>
        <v>0</v>
      </c>
      <c r="AH144" s="35">
        <f t="shared" si="29"/>
        <v>0</v>
      </c>
      <c r="AI144">
        <f t="shared" si="11"/>
        <v>0</v>
      </c>
      <c r="AJ144">
        <f t="shared" si="12"/>
        <v>0</v>
      </c>
      <c r="AK144">
        <f t="shared" si="13"/>
        <v>0</v>
      </c>
    </row>
    <row r="145" spans="1:37" ht="12.75">
      <c r="A145" s="24">
        <v>2920840</v>
      </c>
      <c r="B145" s="36">
        <v>97116</v>
      </c>
      <c r="C145" s="36" t="s">
        <v>426</v>
      </c>
      <c r="D145" s="37" t="s">
        <v>429</v>
      </c>
      <c r="E145" s="37" t="s">
        <v>430</v>
      </c>
      <c r="F145" s="37">
        <v>65344</v>
      </c>
      <c r="G145" s="38">
        <v>9605</v>
      </c>
      <c r="H145" s="37">
        <v>6608523269</v>
      </c>
      <c r="I145" s="39">
        <v>7</v>
      </c>
      <c r="J145" s="39" t="s">
        <v>31</v>
      </c>
      <c r="K145" s="29" t="s">
        <v>32</v>
      </c>
      <c r="L145" s="30">
        <v>95.1</v>
      </c>
      <c r="M145" s="29" t="s">
        <v>32</v>
      </c>
      <c r="N145" s="40" t="s">
        <v>31</v>
      </c>
      <c r="O145" s="40" t="s">
        <v>31</v>
      </c>
      <c r="P145" s="41">
        <v>8.264462809917356</v>
      </c>
      <c r="Q145" s="39" t="str">
        <f t="shared" si="23"/>
        <v>NO</v>
      </c>
      <c r="R145" s="39" t="s">
        <v>31</v>
      </c>
      <c r="S145" s="31" t="s">
        <v>33</v>
      </c>
      <c r="T145" s="33">
        <v>773</v>
      </c>
      <c r="U145" s="33">
        <v>307</v>
      </c>
      <c r="V145" s="33">
        <v>862</v>
      </c>
      <c r="W145" s="33">
        <v>2216</v>
      </c>
      <c r="X145" s="34">
        <f t="shared" si="30"/>
        <v>4158</v>
      </c>
      <c r="Y145" s="35">
        <f t="shared" si="1"/>
        <v>1</v>
      </c>
      <c r="Z145" s="35">
        <f t="shared" si="2"/>
        <v>1</v>
      </c>
      <c r="AA145" s="35" t="str">
        <f t="shared" si="24"/>
        <v>ELIGIBLE</v>
      </c>
      <c r="AB145" s="35" t="str">
        <f t="shared" si="25"/>
        <v>OKAY</v>
      </c>
      <c r="AC145" s="35">
        <f t="shared" si="5"/>
        <v>0</v>
      </c>
      <c r="AD145" s="35">
        <f t="shared" si="6"/>
        <v>1</v>
      </c>
      <c r="AE145" s="35">
        <f t="shared" si="26"/>
        <v>0</v>
      </c>
      <c r="AF145" s="35">
        <f t="shared" si="27"/>
        <v>0</v>
      </c>
      <c r="AG145" s="35">
        <f t="shared" si="28"/>
        <v>0</v>
      </c>
      <c r="AH145" s="35">
        <f t="shared" si="29"/>
        <v>0</v>
      </c>
      <c r="AI145">
        <f t="shared" si="11"/>
        <v>0</v>
      </c>
      <c r="AJ145">
        <f t="shared" si="12"/>
        <v>0</v>
      </c>
      <c r="AK145">
        <f t="shared" si="13"/>
        <v>0</v>
      </c>
    </row>
    <row r="146" spans="1:37" ht="12.75">
      <c r="A146" s="24">
        <v>2920880</v>
      </c>
      <c r="B146" s="36">
        <v>69104</v>
      </c>
      <c r="C146" s="36" t="s">
        <v>431</v>
      </c>
      <c r="D146" s="37" t="s">
        <v>432</v>
      </c>
      <c r="E146" s="37" t="s">
        <v>402</v>
      </c>
      <c r="F146" s="37">
        <v>65263</v>
      </c>
      <c r="G146" s="38">
        <v>9716</v>
      </c>
      <c r="H146" s="37">
        <v>6602918583</v>
      </c>
      <c r="I146" s="39">
        <v>7</v>
      </c>
      <c r="J146" s="39" t="s">
        <v>31</v>
      </c>
      <c r="K146" s="29" t="s">
        <v>32</v>
      </c>
      <c r="L146" s="30">
        <v>62.49</v>
      </c>
      <c r="M146" s="29" t="s">
        <v>32</v>
      </c>
      <c r="N146" s="40" t="s">
        <v>31</v>
      </c>
      <c r="O146" s="40" t="s">
        <v>31</v>
      </c>
      <c r="P146" s="41">
        <v>50</v>
      </c>
      <c r="Q146" s="39" t="str">
        <f t="shared" si="23"/>
        <v>YES</v>
      </c>
      <c r="R146" s="39" t="s">
        <v>31</v>
      </c>
      <c r="S146" s="31" t="s">
        <v>33</v>
      </c>
      <c r="T146" s="33">
        <v>433</v>
      </c>
      <c r="U146" s="33">
        <v>172</v>
      </c>
      <c r="V146" s="33">
        <v>481</v>
      </c>
      <c r="W146" s="33">
        <v>11155</v>
      </c>
      <c r="X146" s="34">
        <f t="shared" si="30"/>
        <v>12241</v>
      </c>
      <c r="Y146" s="35">
        <f t="shared" si="1"/>
        <v>1</v>
      </c>
      <c r="Z146" s="35">
        <f t="shared" si="2"/>
        <v>1</v>
      </c>
      <c r="AA146" s="35" t="str">
        <f t="shared" si="24"/>
        <v>ELIGIBLE</v>
      </c>
      <c r="AB146" s="35" t="str">
        <f t="shared" si="25"/>
        <v>OKAY</v>
      </c>
      <c r="AC146" s="35">
        <f t="shared" si="5"/>
        <v>1</v>
      </c>
      <c r="AD146" s="35">
        <f t="shared" si="6"/>
        <v>1</v>
      </c>
      <c r="AE146" s="35" t="str">
        <f t="shared" si="26"/>
        <v>CHECK</v>
      </c>
      <c r="AF146" s="35" t="str">
        <f t="shared" si="27"/>
        <v>SRSA</v>
      </c>
      <c r="AG146" s="35">
        <f t="shared" si="28"/>
        <v>0</v>
      </c>
      <c r="AH146" s="35">
        <f t="shared" si="29"/>
        <v>0</v>
      </c>
      <c r="AI146">
        <f t="shared" si="11"/>
        <v>0</v>
      </c>
      <c r="AJ146">
        <f t="shared" si="12"/>
        <v>0</v>
      </c>
      <c r="AK146">
        <f t="shared" si="13"/>
        <v>0</v>
      </c>
    </row>
    <row r="147" spans="1:37" ht="12.75">
      <c r="A147" s="24">
        <v>2920940</v>
      </c>
      <c r="B147" s="36">
        <v>105124</v>
      </c>
      <c r="C147" s="36" t="s">
        <v>433</v>
      </c>
      <c r="D147" s="37" t="s">
        <v>434</v>
      </c>
      <c r="E147" s="37" t="s">
        <v>435</v>
      </c>
      <c r="F147" s="37">
        <v>63556</v>
      </c>
      <c r="G147" s="38">
        <v>1150</v>
      </c>
      <c r="H147" s="37">
        <v>6602654414</v>
      </c>
      <c r="I147" s="39">
        <v>7</v>
      </c>
      <c r="J147" s="39" t="s">
        <v>31</v>
      </c>
      <c r="K147" s="29" t="s">
        <v>32</v>
      </c>
      <c r="L147" s="30">
        <v>646.07</v>
      </c>
      <c r="M147" s="29" t="s">
        <v>31</v>
      </c>
      <c r="N147" s="40" t="s">
        <v>31</v>
      </c>
      <c r="O147" s="40" t="s">
        <v>31</v>
      </c>
      <c r="P147" s="41">
        <v>21.973094170403588</v>
      </c>
      <c r="Q147" s="39" t="str">
        <f t="shared" si="23"/>
        <v>YES</v>
      </c>
      <c r="R147" s="39" t="s">
        <v>31</v>
      </c>
      <c r="S147" s="31" t="s">
        <v>33</v>
      </c>
      <c r="T147" s="33">
        <v>4425</v>
      </c>
      <c r="U147" s="33">
        <v>2669</v>
      </c>
      <c r="V147" s="33">
        <v>3744</v>
      </c>
      <c r="W147" s="33">
        <v>22622</v>
      </c>
      <c r="X147" s="34">
        <f t="shared" si="30"/>
        <v>33460</v>
      </c>
      <c r="Y147" s="35">
        <f t="shared" si="1"/>
        <v>1</v>
      </c>
      <c r="Z147" s="35">
        <f t="shared" si="2"/>
        <v>1</v>
      </c>
      <c r="AA147" s="35" t="str">
        <f t="shared" si="24"/>
        <v>ELIGIBLE</v>
      </c>
      <c r="AB147" s="35" t="str">
        <f t="shared" si="25"/>
        <v>OKAY</v>
      </c>
      <c r="AC147" s="35">
        <f t="shared" si="5"/>
        <v>1</v>
      </c>
      <c r="AD147" s="35">
        <f t="shared" si="6"/>
        <v>1</v>
      </c>
      <c r="AE147" s="35" t="str">
        <f t="shared" si="26"/>
        <v>CHECK</v>
      </c>
      <c r="AF147" s="35" t="str">
        <f t="shared" si="27"/>
        <v>SRSA</v>
      </c>
      <c r="AG147" s="35">
        <f t="shared" si="28"/>
        <v>0</v>
      </c>
      <c r="AH147" s="35">
        <f t="shared" si="29"/>
        <v>0</v>
      </c>
      <c r="AI147">
        <f t="shared" si="11"/>
        <v>0</v>
      </c>
      <c r="AJ147">
        <f t="shared" si="12"/>
        <v>0</v>
      </c>
      <c r="AK147">
        <f t="shared" si="13"/>
        <v>0</v>
      </c>
    </row>
    <row r="148" spans="1:37" ht="12.75">
      <c r="A148" s="24">
        <v>2921030</v>
      </c>
      <c r="B148" s="36">
        <v>13060</v>
      </c>
      <c r="C148" s="36" t="s">
        <v>436</v>
      </c>
      <c r="D148" s="37" t="s">
        <v>437</v>
      </c>
      <c r="E148" s="37" t="s">
        <v>438</v>
      </c>
      <c r="F148" s="37">
        <v>64671</v>
      </c>
      <c r="G148" s="38">
        <v>8729</v>
      </c>
      <c r="H148" s="37">
        <v>8165864129</v>
      </c>
      <c r="I148" s="39">
        <v>7</v>
      </c>
      <c r="J148" s="39" t="s">
        <v>31</v>
      </c>
      <c r="K148" s="29" t="s">
        <v>32</v>
      </c>
      <c r="L148" s="30">
        <v>51.57</v>
      </c>
      <c r="M148" s="29" t="s">
        <v>32</v>
      </c>
      <c r="N148" s="40" t="s">
        <v>31</v>
      </c>
      <c r="O148" s="40" t="s">
        <v>31</v>
      </c>
      <c r="P148" s="41">
        <v>41.964285714285715</v>
      </c>
      <c r="Q148" s="39" t="str">
        <f t="shared" si="23"/>
        <v>YES</v>
      </c>
      <c r="R148" s="39" t="s">
        <v>31</v>
      </c>
      <c r="S148" s="31" t="s">
        <v>33</v>
      </c>
      <c r="T148" s="33">
        <v>259</v>
      </c>
      <c r="U148" s="33">
        <v>156</v>
      </c>
      <c r="V148" s="33">
        <v>436</v>
      </c>
      <c r="W148" s="33">
        <v>6294</v>
      </c>
      <c r="X148" s="34">
        <f t="shared" si="30"/>
        <v>7145</v>
      </c>
      <c r="Y148" s="35">
        <f t="shared" si="1"/>
        <v>1</v>
      </c>
      <c r="Z148" s="35">
        <f t="shared" si="2"/>
        <v>1</v>
      </c>
      <c r="AA148" s="35" t="str">
        <f t="shared" si="24"/>
        <v>ELIGIBLE</v>
      </c>
      <c r="AB148" s="35" t="str">
        <f t="shared" si="25"/>
        <v>OKAY</v>
      </c>
      <c r="AC148" s="35">
        <f t="shared" si="5"/>
        <v>1</v>
      </c>
      <c r="AD148" s="35">
        <f t="shared" si="6"/>
        <v>1</v>
      </c>
      <c r="AE148" s="35" t="str">
        <f t="shared" si="26"/>
        <v>CHECK</v>
      </c>
      <c r="AF148" s="35" t="str">
        <f t="shared" si="27"/>
        <v>SRSA</v>
      </c>
      <c r="AG148" s="35">
        <f t="shared" si="28"/>
        <v>0</v>
      </c>
      <c r="AH148" s="35">
        <f t="shared" si="29"/>
        <v>0</v>
      </c>
      <c r="AI148">
        <f t="shared" si="11"/>
        <v>0</v>
      </c>
      <c r="AJ148">
        <f t="shared" si="12"/>
        <v>0</v>
      </c>
      <c r="AK148">
        <f t="shared" si="13"/>
        <v>0</v>
      </c>
    </row>
    <row r="149" spans="1:37" ht="12.75">
      <c r="A149" s="24">
        <v>2921060</v>
      </c>
      <c r="B149" s="36">
        <v>24091</v>
      </c>
      <c r="C149" s="36" t="s">
        <v>439</v>
      </c>
      <c r="D149" s="37" t="s">
        <v>440</v>
      </c>
      <c r="E149" s="37" t="s">
        <v>441</v>
      </c>
      <c r="F149" s="37">
        <v>64072</v>
      </c>
      <c r="G149" s="38">
        <v>259</v>
      </c>
      <c r="H149" s="37">
        <v>8167504391</v>
      </c>
      <c r="I149" s="39">
        <v>8</v>
      </c>
      <c r="J149" s="39" t="s">
        <v>31</v>
      </c>
      <c r="K149" s="29" t="s">
        <v>32</v>
      </c>
      <c r="L149" s="30">
        <v>68.97</v>
      </c>
      <c r="M149" s="29" t="s">
        <v>32</v>
      </c>
      <c r="N149" s="40" t="s">
        <v>31</v>
      </c>
      <c r="O149" s="40" t="s">
        <v>31</v>
      </c>
      <c r="P149" s="41">
        <v>11.888111888111888</v>
      </c>
      <c r="Q149" s="39" t="str">
        <f t="shared" si="23"/>
        <v>NO</v>
      </c>
      <c r="R149" s="39" t="s">
        <v>31</v>
      </c>
      <c r="S149" s="31" t="s">
        <v>33</v>
      </c>
      <c r="T149" s="33">
        <v>475</v>
      </c>
      <c r="U149" s="33">
        <v>243</v>
      </c>
      <c r="V149" s="33">
        <v>683</v>
      </c>
      <c r="W149" s="33">
        <v>2501</v>
      </c>
      <c r="X149" s="34">
        <f t="shared" si="30"/>
        <v>3902</v>
      </c>
      <c r="Y149" s="35">
        <f t="shared" si="1"/>
        <v>1</v>
      </c>
      <c r="Z149" s="35">
        <f t="shared" si="2"/>
        <v>1</v>
      </c>
      <c r="AA149" s="35" t="str">
        <f t="shared" si="24"/>
        <v>ELIGIBLE</v>
      </c>
      <c r="AB149" s="35" t="str">
        <f t="shared" si="25"/>
        <v>OKAY</v>
      </c>
      <c r="AC149" s="35">
        <f t="shared" si="5"/>
        <v>0</v>
      </c>
      <c r="AD149" s="35">
        <f t="shared" si="6"/>
        <v>1</v>
      </c>
      <c r="AE149" s="35">
        <f t="shared" si="26"/>
        <v>0</v>
      </c>
      <c r="AF149" s="35">
        <f t="shared" si="27"/>
        <v>0</v>
      </c>
      <c r="AG149" s="35">
        <f t="shared" si="28"/>
        <v>0</v>
      </c>
      <c r="AH149" s="35">
        <f t="shared" si="29"/>
        <v>0</v>
      </c>
      <c r="AI149">
        <f t="shared" si="11"/>
        <v>0</v>
      </c>
      <c r="AJ149">
        <f t="shared" si="12"/>
        <v>0</v>
      </c>
      <c r="AK149">
        <f t="shared" si="13"/>
        <v>0</v>
      </c>
    </row>
    <row r="150" spans="1:37" ht="12.75">
      <c r="A150" s="24">
        <v>2921150</v>
      </c>
      <c r="B150" s="36">
        <v>68071</v>
      </c>
      <c r="C150" s="36" t="s">
        <v>442</v>
      </c>
      <c r="D150" s="37" t="s">
        <v>443</v>
      </c>
      <c r="E150" s="37" t="s">
        <v>444</v>
      </c>
      <c r="F150" s="37">
        <v>65042</v>
      </c>
      <c r="G150" s="38">
        <v>7</v>
      </c>
      <c r="H150" s="37">
        <v>6604892213</v>
      </c>
      <c r="I150" s="39">
        <v>7</v>
      </c>
      <c r="J150" s="39" t="s">
        <v>31</v>
      </c>
      <c r="K150" s="29" t="s">
        <v>32</v>
      </c>
      <c r="L150" s="30">
        <v>113.52</v>
      </c>
      <c r="M150" s="29" t="s">
        <v>32</v>
      </c>
      <c r="N150" s="40" t="s">
        <v>31</v>
      </c>
      <c r="O150" s="40" t="s">
        <v>31</v>
      </c>
      <c r="P150" s="41">
        <v>14.285714285714285</v>
      </c>
      <c r="Q150" s="39" t="str">
        <f t="shared" si="23"/>
        <v>NO</v>
      </c>
      <c r="R150" s="39" t="s">
        <v>31</v>
      </c>
      <c r="S150" s="31" t="s">
        <v>33</v>
      </c>
      <c r="T150" s="33">
        <v>512</v>
      </c>
      <c r="U150" s="33">
        <v>347</v>
      </c>
      <c r="V150" s="33">
        <v>974</v>
      </c>
      <c r="W150" s="33">
        <v>3780</v>
      </c>
      <c r="X150" s="34">
        <f t="shared" si="30"/>
        <v>5613</v>
      </c>
      <c r="Y150" s="35">
        <f t="shared" si="1"/>
        <v>1</v>
      </c>
      <c r="Z150" s="35">
        <f t="shared" si="2"/>
        <v>1</v>
      </c>
      <c r="AA150" s="35" t="str">
        <f t="shared" si="24"/>
        <v>ELIGIBLE</v>
      </c>
      <c r="AB150" s="35" t="str">
        <f t="shared" si="25"/>
        <v>OKAY</v>
      </c>
      <c r="AC150" s="35">
        <f t="shared" si="5"/>
        <v>0</v>
      </c>
      <c r="AD150" s="35">
        <f t="shared" si="6"/>
        <v>1</v>
      </c>
      <c r="AE150" s="35">
        <f t="shared" si="26"/>
        <v>0</v>
      </c>
      <c r="AF150" s="35">
        <f t="shared" si="27"/>
        <v>0</v>
      </c>
      <c r="AG150" s="35">
        <f t="shared" si="28"/>
        <v>0</v>
      </c>
      <c r="AH150" s="35">
        <f t="shared" si="29"/>
        <v>0</v>
      </c>
      <c r="AI150">
        <f t="shared" si="11"/>
        <v>0</v>
      </c>
      <c r="AJ150">
        <f t="shared" si="12"/>
        <v>0</v>
      </c>
      <c r="AK150">
        <f t="shared" si="13"/>
        <v>0</v>
      </c>
    </row>
    <row r="151" spans="1:37" ht="12.75">
      <c r="A151" s="24">
        <v>2921180</v>
      </c>
      <c r="B151" s="36">
        <v>68072</v>
      </c>
      <c r="C151" s="36" t="s">
        <v>445</v>
      </c>
      <c r="D151" s="37" t="s">
        <v>50</v>
      </c>
      <c r="E151" s="37" t="s">
        <v>446</v>
      </c>
      <c r="F151" s="37">
        <v>65050</v>
      </c>
      <c r="G151" s="38">
        <v>367</v>
      </c>
      <c r="H151" s="37">
        <v>6604586271</v>
      </c>
      <c r="I151" s="39">
        <v>7</v>
      </c>
      <c r="J151" s="39" t="s">
        <v>31</v>
      </c>
      <c r="K151" s="29" t="s">
        <v>32</v>
      </c>
      <c r="L151" s="30">
        <v>79.05</v>
      </c>
      <c r="M151" s="29" t="s">
        <v>32</v>
      </c>
      <c r="N151" s="40" t="s">
        <v>31</v>
      </c>
      <c r="O151" s="40" t="s">
        <v>31</v>
      </c>
      <c r="P151" s="41">
        <v>15.254237288135593</v>
      </c>
      <c r="Q151" s="39" t="str">
        <f t="shared" si="23"/>
        <v>NO</v>
      </c>
      <c r="R151" s="39" t="s">
        <v>31</v>
      </c>
      <c r="S151" s="31" t="s">
        <v>33</v>
      </c>
      <c r="T151" s="33">
        <v>302</v>
      </c>
      <c r="U151" s="33">
        <v>207</v>
      </c>
      <c r="V151" s="33">
        <v>582</v>
      </c>
      <c r="W151" s="33">
        <v>4849</v>
      </c>
      <c r="X151" s="34">
        <f t="shared" si="30"/>
        <v>5940</v>
      </c>
      <c r="Y151" s="35">
        <f t="shared" si="1"/>
        <v>1</v>
      </c>
      <c r="Z151" s="35">
        <f t="shared" si="2"/>
        <v>1</v>
      </c>
      <c r="AA151" s="35" t="str">
        <f t="shared" si="24"/>
        <v>ELIGIBLE</v>
      </c>
      <c r="AB151" s="35" t="str">
        <f t="shared" si="25"/>
        <v>OKAY</v>
      </c>
      <c r="AC151" s="35">
        <f t="shared" si="5"/>
        <v>0</v>
      </c>
      <c r="AD151" s="35">
        <f t="shared" si="6"/>
        <v>1</v>
      </c>
      <c r="AE151" s="35">
        <f t="shared" si="26"/>
        <v>0</v>
      </c>
      <c r="AF151" s="35">
        <f t="shared" si="27"/>
        <v>0</v>
      </c>
      <c r="AG151" s="35">
        <f t="shared" si="28"/>
        <v>0</v>
      </c>
      <c r="AH151" s="35">
        <f t="shared" si="29"/>
        <v>0</v>
      </c>
      <c r="AI151">
        <f t="shared" si="11"/>
        <v>0</v>
      </c>
      <c r="AJ151">
        <f t="shared" si="12"/>
        <v>0</v>
      </c>
      <c r="AK151">
        <f t="shared" si="13"/>
        <v>0</v>
      </c>
    </row>
    <row r="152" spans="1:37" ht="12.75">
      <c r="A152" s="24">
        <v>2921360</v>
      </c>
      <c r="B152" s="36">
        <v>42121</v>
      </c>
      <c r="C152" s="36" t="s">
        <v>447</v>
      </c>
      <c r="D152" s="37" t="s">
        <v>448</v>
      </c>
      <c r="E152" s="37" t="s">
        <v>449</v>
      </c>
      <c r="F152" s="37">
        <v>64770</v>
      </c>
      <c r="G152" s="38">
        <v>175</v>
      </c>
      <c r="H152" s="37">
        <v>6606934812</v>
      </c>
      <c r="I152" s="39">
        <v>7</v>
      </c>
      <c r="J152" s="39" t="s">
        <v>31</v>
      </c>
      <c r="K152" s="29" t="s">
        <v>32</v>
      </c>
      <c r="L152" s="30">
        <v>118.1</v>
      </c>
      <c r="M152" s="29" t="s">
        <v>32</v>
      </c>
      <c r="N152" s="40" t="s">
        <v>31</v>
      </c>
      <c r="O152" s="40" t="s">
        <v>31</v>
      </c>
      <c r="P152" s="41">
        <v>39.64497041420118</v>
      </c>
      <c r="Q152" s="39" t="str">
        <f t="shared" si="23"/>
        <v>YES</v>
      </c>
      <c r="R152" s="39" t="s">
        <v>31</v>
      </c>
      <c r="S152" s="31" t="s">
        <v>33</v>
      </c>
      <c r="T152" s="33">
        <v>1103</v>
      </c>
      <c r="U152" s="33">
        <v>626</v>
      </c>
      <c r="V152" s="33">
        <v>1376</v>
      </c>
      <c r="W152" s="33">
        <v>9369</v>
      </c>
      <c r="X152" s="34">
        <f t="shared" si="30"/>
        <v>12474</v>
      </c>
      <c r="Y152" s="35">
        <f t="shared" si="1"/>
        <v>1</v>
      </c>
      <c r="Z152" s="35">
        <f t="shared" si="2"/>
        <v>1</v>
      </c>
      <c r="AA152" s="35" t="str">
        <f t="shared" si="24"/>
        <v>ELIGIBLE</v>
      </c>
      <c r="AB152" s="35" t="str">
        <f t="shared" si="25"/>
        <v>OKAY</v>
      </c>
      <c r="AC152" s="35">
        <f t="shared" si="5"/>
        <v>1</v>
      </c>
      <c r="AD152" s="35">
        <f t="shared" si="6"/>
        <v>1</v>
      </c>
      <c r="AE152" s="35" t="str">
        <f t="shared" si="26"/>
        <v>CHECK</v>
      </c>
      <c r="AF152" s="35" t="str">
        <f t="shared" si="27"/>
        <v>SRSA</v>
      </c>
      <c r="AG152" s="35">
        <f t="shared" si="28"/>
        <v>0</v>
      </c>
      <c r="AH152" s="35">
        <f t="shared" si="29"/>
        <v>0</v>
      </c>
      <c r="AI152">
        <f t="shared" si="11"/>
        <v>0</v>
      </c>
      <c r="AJ152">
        <f t="shared" si="12"/>
        <v>0</v>
      </c>
      <c r="AK152">
        <f t="shared" si="13"/>
        <v>0</v>
      </c>
    </row>
    <row r="153" spans="1:37" ht="12.75">
      <c r="A153" s="24">
        <v>2921420</v>
      </c>
      <c r="B153" s="36">
        <v>100062</v>
      </c>
      <c r="C153" s="36" t="s">
        <v>450</v>
      </c>
      <c r="D153" s="37" t="s">
        <v>451</v>
      </c>
      <c r="E153" s="37" t="s">
        <v>452</v>
      </c>
      <c r="F153" s="37">
        <v>63801</v>
      </c>
      <c r="G153" s="38">
        <v>9801</v>
      </c>
      <c r="H153" s="37">
        <v>5734712686</v>
      </c>
      <c r="I153" s="39">
        <v>6</v>
      </c>
      <c r="J153" s="39" t="s">
        <v>33</v>
      </c>
      <c r="K153" s="29" t="s">
        <v>31</v>
      </c>
      <c r="L153" s="30">
        <v>411.55</v>
      </c>
      <c r="M153" s="29" t="s">
        <v>32</v>
      </c>
      <c r="N153" s="40" t="s">
        <v>31</v>
      </c>
      <c r="O153" s="40" t="s">
        <v>31</v>
      </c>
      <c r="P153" s="41">
        <v>31.19266055045872</v>
      </c>
      <c r="Q153" s="39" t="str">
        <f t="shared" si="23"/>
        <v>YES</v>
      </c>
      <c r="R153" s="39" t="s">
        <v>31</v>
      </c>
      <c r="S153" s="31" t="s">
        <v>33</v>
      </c>
      <c r="T153" s="33">
        <v>3632</v>
      </c>
      <c r="U153" s="33">
        <v>1628</v>
      </c>
      <c r="V153" s="33">
        <v>3425</v>
      </c>
      <c r="W153" s="33">
        <v>22695</v>
      </c>
      <c r="X153" s="34">
        <f t="shared" si="30"/>
        <v>31380</v>
      </c>
      <c r="Y153" s="35">
        <f t="shared" si="1"/>
        <v>1</v>
      </c>
      <c r="Z153" s="35">
        <f t="shared" si="2"/>
        <v>1</v>
      </c>
      <c r="AA153" s="35" t="str">
        <f t="shared" si="24"/>
        <v>ELIGIBLE</v>
      </c>
      <c r="AB153" s="35" t="str">
        <f t="shared" si="25"/>
        <v>OKAY</v>
      </c>
      <c r="AC153" s="35">
        <f t="shared" si="5"/>
        <v>1</v>
      </c>
      <c r="AD153" s="35">
        <f t="shared" si="6"/>
        <v>1</v>
      </c>
      <c r="AE153" s="35" t="str">
        <f t="shared" si="26"/>
        <v>CHECK</v>
      </c>
      <c r="AF153" s="35" t="str">
        <f t="shared" si="27"/>
        <v>SRSA</v>
      </c>
      <c r="AG153" s="35">
        <f t="shared" si="28"/>
        <v>0</v>
      </c>
      <c r="AH153" s="35">
        <f t="shared" si="29"/>
        <v>0</v>
      </c>
      <c r="AI153">
        <f t="shared" si="11"/>
        <v>0</v>
      </c>
      <c r="AJ153">
        <f t="shared" si="12"/>
        <v>0</v>
      </c>
      <c r="AK153">
        <f t="shared" si="13"/>
        <v>0</v>
      </c>
    </row>
    <row r="154" spans="1:37" ht="12.75">
      <c r="A154" s="24">
        <v>2921480</v>
      </c>
      <c r="B154" s="36">
        <v>44083</v>
      </c>
      <c r="C154" s="36" t="s">
        <v>453</v>
      </c>
      <c r="D154" s="37" t="s">
        <v>454</v>
      </c>
      <c r="E154" s="37" t="s">
        <v>455</v>
      </c>
      <c r="F154" s="37">
        <v>64470</v>
      </c>
      <c r="G154" s="38">
        <v>247</v>
      </c>
      <c r="H154" s="37">
        <v>6604423737</v>
      </c>
      <c r="I154" s="39">
        <v>7</v>
      </c>
      <c r="J154" s="39" t="s">
        <v>31</v>
      </c>
      <c r="K154" s="29" t="s">
        <v>32</v>
      </c>
      <c r="L154" s="30">
        <v>292.53</v>
      </c>
      <c r="M154" s="29" t="s">
        <v>32</v>
      </c>
      <c r="N154" s="40" t="s">
        <v>31</v>
      </c>
      <c r="O154" s="40" t="s">
        <v>31</v>
      </c>
      <c r="P154" s="41">
        <v>17.42857142857143</v>
      </c>
      <c r="Q154" s="39" t="str">
        <f t="shared" si="23"/>
        <v>NO</v>
      </c>
      <c r="R154" s="39" t="s">
        <v>31</v>
      </c>
      <c r="S154" s="31" t="s">
        <v>33</v>
      </c>
      <c r="T154" s="33">
        <v>2105</v>
      </c>
      <c r="U154" s="33">
        <v>1213</v>
      </c>
      <c r="V154" s="33">
        <v>2552</v>
      </c>
      <c r="W154" s="33">
        <v>9810</v>
      </c>
      <c r="X154" s="34">
        <f t="shared" si="30"/>
        <v>15680</v>
      </c>
      <c r="Y154" s="35">
        <f t="shared" si="1"/>
        <v>1</v>
      </c>
      <c r="Z154" s="35">
        <f t="shared" si="2"/>
        <v>1</v>
      </c>
      <c r="AA154" s="35" t="str">
        <f t="shared" si="24"/>
        <v>ELIGIBLE</v>
      </c>
      <c r="AB154" s="35" t="str">
        <f t="shared" si="25"/>
        <v>OKAY</v>
      </c>
      <c r="AC154" s="35">
        <f t="shared" si="5"/>
        <v>0</v>
      </c>
      <c r="AD154" s="35">
        <f t="shared" si="6"/>
        <v>1</v>
      </c>
      <c r="AE154" s="35">
        <f t="shared" si="26"/>
        <v>0</v>
      </c>
      <c r="AF154" s="35">
        <f t="shared" si="27"/>
        <v>0</v>
      </c>
      <c r="AG154" s="35">
        <f t="shared" si="28"/>
        <v>0</v>
      </c>
      <c r="AH154" s="35">
        <f t="shared" si="29"/>
        <v>0</v>
      </c>
      <c r="AI154">
        <f t="shared" si="11"/>
        <v>0</v>
      </c>
      <c r="AJ154">
        <f t="shared" si="12"/>
        <v>0</v>
      </c>
      <c r="AK154">
        <f t="shared" si="13"/>
        <v>0</v>
      </c>
    </row>
    <row r="155" spans="1:37" ht="12.75">
      <c r="A155" s="24">
        <v>2921660</v>
      </c>
      <c r="B155" s="36">
        <v>74194</v>
      </c>
      <c r="C155" s="36" t="s">
        <v>456</v>
      </c>
      <c r="D155" s="37" t="s">
        <v>457</v>
      </c>
      <c r="E155" s="37" t="s">
        <v>458</v>
      </c>
      <c r="F155" s="37">
        <v>64479</v>
      </c>
      <c r="G155" s="38">
        <v>206</v>
      </c>
      <c r="H155" s="37">
        <v>6609373125</v>
      </c>
      <c r="I155" s="39">
        <v>7</v>
      </c>
      <c r="J155" s="39" t="s">
        <v>31</v>
      </c>
      <c r="K155" s="29" t="s">
        <v>32</v>
      </c>
      <c r="L155" s="30">
        <v>252.3</v>
      </c>
      <c r="M155" s="29" t="s">
        <v>32</v>
      </c>
      <c r="N155" s="40" t="s">
        <v>31</v>
      </c>
      <c r="O155" s="40" t="s">
        <v>31</v>
      </c>
      <c r="P155" s="41">
        <v>20.257234726688104</v>
      </c>
      <c r="Q155" s="39" t="str">
        <f t="shared" si="23"/>
        <v>YES</v>
      </c>
      <c r="R155" s="39" t="s">
        <v>31</v>
      </c>
      <c r="S155" s="31" t="s">
        <v>33</v>
      </c>
      <c r="T155" s="33">
        <v>1575</v>
      </c>
      <c r="U155" s="33">
        <v>1033</v>
      </c>
      <c r="V155" s="33">
        <v>2171</v>
      </c>
      <c r="W155" s="33">
        <v>9465</v>
      </c>
      <c r="X155" s="34">
        <f t="shared" si="30"/>
        <v>14244</v>
      </c>
      <c r="Y155" s="35">
        <f t="shared" si="1"/>
        <v>1</v>
      </c>
      <c r="Z155" s="35">
        <f t="shared" si="2"/>
        <v>1</v>
      </c>
      <c r="AA155" s="35" t="str">
        <f t="shared" si="24"/>
        <v>ELIGIBLE</v>
      </c>
      <c r="AB155" s="35" t="str">
        <f t="shared" si="25"/>
        <v>OKAY</v>
      </c>
      <c r="AC155" s="35">
        <f t="shared" si="5"/>
        <v>1</v>
      </c>
      <c r="AD155" s="35">
        <f t="shared" si="6"/>
        <v>1</v>
      </c>
      <c r="AE155" s="35" t="str">
        <f t="shared" si="26"/>
        <v>CHECK</v>
      </c>
      <c r="AF155" s="35" t="str">
        <f t="shared" si="27"/>
        <v>SRSA</v>
      </c>
      <c r="AG155" s="35">
        <f t="shared" si="28"/>
        <v>0</v>
      </c>
      <c r="AH155" s="35">
        <f t="shared" si="29"/>
        <v>0</v>
      </c>
      <c r="AI155">
        <f t="shared" si="11"/>
        <v>0</v>
      </c>
      <c r="AJ155">
        <f t="shared" si="12"/>
        <v>0</v>
      </c>
      <c r="AK155">
        <f t="shared" si="13"/>
        <v>0</v>
      </c>
    </row>
    <row r="156" spans="1:37" ht="12.75">
      <c r="A156" s="24">
        <v>2921690</v>
      </c>
      <c r="B156" s="36">
        <v>74197</v>
      </c>
      <c r="C156" s="36" t="s">
        <v>459</v>
      </c>
      <c r="D156" s="37" t="s">
        <v>460</v>
      </c>
      <c r="E156" s="37" t="s">
        <v>461</v>
      </c>
      <c r="F156" s="37">
        <v>64461</v>
      </c>
      <c r="G156" s="38">
        <v>260</v>
      </c>
      <c r="H156" s="37">
        <v>6607783411</v>
      </c>
      <c r="I156" s="39">
        <v>7</v>
      </c>
      <c r="J156" s="39" t="s">
        <v>31</v>
      </c>
      <c r="K156" s="29" t="s">
        <v>32</v>
      </c>
      <c r="L156" s="30">
        <v>250.51</v>
      </c>
      <c r="M156" s="29" t="s">
        <v>32</v>
      </c>
      <c r="N156" s="40" t="s">
        <v>31</v>
      </c>
      <c r="O156" s="40" t="s">
        <v>31</v>
      </c>
      <c r="P156" s="41">
        <v>13.664596273291925</v>
      </c>
      <c r="Q156" s="39" t="str">
        <f t="shared" si="23"/>
        <v>NO</v>
      </c>
      <c r="R156" s="39" t="s">
        <v>31</v>
      </c>
      <c r="S156" s="31" t="s">
        <v>33</v>
      </c>
      <c r="T156" s="33">
        <v>2011</v>
      </c>
      <c r="U156" s="33">
        <v>1033</v>
      </c>
      <c r="V156" s="33">
        <v>2171</v>
      </c>
      <c r="W156" s="33">
        <v>7038</v>
      </c>
      <c r="X156" s="34">
        <f t="shared" si="30"/>
        <v>12253</v>
      </c>
      <c r="Y156" s="35">
        <f t="shared" si="1"/>
        <v>1</v>
      </c>
      <c r="Z156" s="35">
        <f t="shared" si="2"/>
        <v>1</v>
      </c>
      <c r="AA156" s="35" t="str">
        <f t="shared" si="24"/>
        <v>ELIGIBLE</v>
      </c>
      <c r="AB156" s="35" t="str">
        <f t="shared" si="25"/>
        <v>OKAY</v>
      </c>
      <c r="AC156" s="35">
        <f t="shared" si="5"/>
        <v>0</v>
      </c>
      <c r="AD156" s="35">
        <f t="shared" si="6"/>
        <v>1</v>
      </c>
      <c r="AE156" s="35">
        <f t="shared" si="26"/>
        <v>0</v>
      </c>
      <c r="AF156" s="35">
        <f t="shared" si="27"/>
        <v>0</v>
      </c>
      <c r="AG156" s="35">
        <f t="shared" si="28"/>
        <v>0</v>
      </c>
      <c r="AH156" s="35">
        <f t="shared" si="29"/>
        <v>0</v>
      </c>
      <c r="AI156">
        <f t="shared" si="11"/>
        <v>0</v>
      </c>
      <c r="AJ156">
        <f t="shared" si="12"/>
        <v>0</v>
      </c>
      <c r="AK156">
        <f t="shared" si="13"/>
        <v>0</v>
      </c>
    </row>
    <row r="157" spans="1:37" ht="12.75">
      <c r="A157" s="24">
        <v>2921720</v>
      </c>
      <c r="B157" s="36">
        <v>91091</v>
      </c>
      <c r="C157" s="36" t="s">
        <v>462</v>
      </c>
      <c r="D157" s="37" t="s">
        <v>463</v>
      </c>
      <c r="E157" s="37" t="s">
        <v>464</v>
      </c>
      <c r="F157" s="37">
        <v>63953</v>
      </c>
      <c r="G157" s="38">
        <v>9792</v>
      </c>
      <c r="H157" s="37">
        <v>5733992505</v>
      </c>
      <c r="I157" s="39">
        <v>7</v>
      </c>
      <c r="J157" s="39" t="s">
        <v>31</v>
      </c>
      <c r="K157" s="29" t="s">
        <v>32</v>
      </c>
      <c r="L157" s="30">
        <v>363.75</v>
      </c>
      <c r="M157" s="29" t="s">
        <v>32</v>
      </c>
      <c r="N157" s="40" t="s">
        <v>31</v>
      </c>
      <c r="O157" s="40" t="s">
        <v>31</v>
      </c>
      <c r="P157" s="41">
        <v>33.26086956521739</v>
      </c>
      <c r="Q157" s="39" t="str">
        <f t="shared" si="23"/>
        <v>YES</v>
      </c>
      <c r="R157" s="39" t="s">
        <v>31</v>
      </c>
      <c r="S157" s="31" t="s">
        <v>33</v>
      </c>
      <c r="T157" s="33">
        <v>3955</v>
      </c>
      <c r="U157" s="33">
        <v>1520</v>
      </c>
      <c r="V157" s="33">
        <v>3195</v>
      </c>
      <c r="W157" s="33">
        <v>21916</v>
      </c>
      <c r="X157" s="34">
        <f t="shared" si="30"/>
        <v>30586</v>
      </c>
      <c r="Y157" s="35">
        <f t="shared" si="1"/>
        <v>1</v>
      </c>
      <c r="Z157" s="35">
        <f t="shared" si="2"/>
        <v>1</v>
      </c>
      <c r="AA157" s="35" t="str">
        <f t="shared" si="24"/>
        <v>ELIGIBLE</v>
      </c>
      <c r="AB157" s="35" t="str">
        <f t="shared" si="25"/>
        <v>OKAY</v>
      </c>
      <c r="AC157" s="35">
        <f t="shared" si="5"/>
        <v>1</v>
      </c>
      <c r="AD157" s="35">
        <f t="shared" si="6"/>
        <v>1</v>
      </c>
      <c r="AE157" s="35" t="str">
        <f t="shared" si="26"/>
        <v>CHECK</v>
      </c>
      <c r="AF157" s="35" t="str">
        <f t="shared" si="27"/>
        <v>SRSA</v>
      </c>
      <c r="AG157" s="35">
        <f t="shared" si="28"/>
        <v>0</v>
      </c>
      <c r="AH157" s="35">
        <f t="shared" si="29"/>
        <v>0</v>
      </c>
      <c r="AI157">
        <f t="shared" si="11"/>
        <v>0</v>
      </c>
      <c r="AJ157">
        <f t="shared" si="12"/>
        <v>0</v>
      </c>
      <c r="AK157">
        <f t="shared" si="13"/>
        <v>0</v>
      </c>
    </row>
    <row r="158" spans="1:37" ht="12.75">
      <c r="A158" s="24">
        <v>2921880</v>
      </c>
      <c r="B158" s="36">
        <v>61158</v>
      </c>
      <c r="C158" s="36" t="s">
        <v>465</v>
      </c>
      <c r="D158" s="37" t="s">
        <v>277</v>
      </c>
      <c r="E158" s="37" t="s">
        <v>466</v>
      </c>
      <c r="F158" s="37">
        <v>63558</v>
      </c>
      <c r="G158" s="38">
        <v>70</v>
      </c>
      <c r="H158" s="37">
        <v>6602265615</v>
      </c>
      <c r="I158" s="39">
        <v>7</v>
      </c>
      <c r="J158" s="39" t="s">
        <v>31</v>
      </c>
      <c r="K158" s="29" t="s">
        <v>32</v>
      </c>
      <c r="L158" s="30">
        <v>154.86</v>
      </c>
      <c r="M158" s="29" t="s">
        <v>32</v>
      </c>
      <c r="N158" s="40" t="s">
        <v>31</v>
      </c>
      <c r="O158" s="40" t="s">
        <v>31</v>
      </c>
      <c r="P158" s="41">
        <v>17.67676767676768</v>
      </c>
      <c r="Q158" s="39" t="str">
        <f t="shared" si="23"/>
        <v>NO</v>
      </c>
      <c r="R158" s="39" t="s">
        <v>31</v>
      </c>
      <c r="S158" s="31" t="s">
        <v>33</v>
      </c>
      <c r="T158" s="33">
        <v>1179</v>
      </c>
      <c r="U158" s="33">
        <v>654</v>
      </c>
      <c r="V158" s="33">
        <v>1835</v>
      </c>
      <c r="W158" s="33">
        <v>5353</v>
      </c>
      <c r="X158" s="34">
        <f t="shared" si="30"/>
        <v>9021</v>
      </c>
      <c r="Y158" s="35">
        <f t="shared" si="1"/>
        <v>1</v>
      </c>
      <c r="Z158" s="35">
        <f t="shared" si="2"/>
        <v>1</v>
      </c>
      <c r="AA158" s="35" t="str">
        <f t="shared" si="24"/>
        <v>ELIGIBLE</v>
      </c>
      <c r="AB158" s="35" t="str">
        <f t="shared" si="25"/>
        <v>OKAY</v>
      </c>
      <c r="AC158" s="35">
        <f t="shared" si="5"/>
        <v>0</v>
      </c>
      <c r="AD158" s="35">
        <f t="shared" si="6"/>
        <v>1</v>
      </c>
      <c r="AE158" s="35">
        <f t="shared" si="26"/>
        <v>0</v>
      </c>
      <c r="AF158" s="35">
        <f t="shared" si="27"/>
        <v>0</v>
      </c>
      <c r="AG158" s="35">
        <f t="shared" si="28"/>
        <v>0</v>
      </c>
      <c r="AH158" s="35">
        <f t="shared" si="29"/>
        <v>0</v>
      </c>
      <c r="AI158">
        <f t="shared" si="11"/>
        <v>0</v>
      </c>
      <c r="AJ158">
        <f t="shared" si="12"/>
        <v>0</v>
      </c>
      <c r="AK158">
        <f t="shared" si="13"/>
        <v>0</v>
      </c>
    </row>
    <row r="159" spans="1:37" ht="12.75">
      <c r="A159" s="24">
        <v>2921940</v>
      </c>
      <c r="B159" s="36">
        <v>45076</v>
      </c>
      <c r="C159" s="36" t="s">
        <v>467</v>
      </c>
      <c r="D159" s="37" t="s">
        <v>468</v>
      </c>
      <c r="E159" s="37" t="s">
        <v>469</v>
      </c>
      <c r="F159" s="37">
        <v>65274</v>
      </c>
      <c r="G159" s="38">
        <v>9602</v>
      </c>
      <c r="H159" s="37">
        <v>6608482141</v>
      </c>
      <c r="I159" s="39">
        <v>7</v>
      </c>
      <c r="J159" s="39" t="s">
        <v>31</v>
      </c>
      <c r="K159" s="29" t="s">
        <v>32</v>
      </c>
      <c r="L159" s="30">
        <v>437.69</v>
      </c>
      <c r="M159" s="29" t="s">
        <v>32</v>
      </c>
      <c r="N159" s="40" t="s">
        <v>31</v>
      </c>
      <c r="O159" s="40" t="s">
        <v>31</v>
      </c>
      <c r="P159" s="41">
        <v>15.354330708661418</v>
      </c>
      <c r="Q159" s="39" t="str">
        <f t="shared" si="23"/>
        <v>NO</v>
      </c>
      <c r="R159" s="39" t="s">
        <v>31</v>
      </c>
      <c r="S159" s="31" t="s">
        <v>33</v>
      </c>
      <c r="T159" s="33">
        <v>2886</v>
      </c>
      <c r="U159" s="33">
        <v>1903</v>
      </c>
      <c r="V159" s="33">
        <v>2669</v>
      </c>
      <c r="W159" s="33">
        <v>12843</v>
      </c>
      <c r="X159" s="34">
        <f t="shared" si="30"/>
        <v>20301</v>
      </c>
      <c r="Y159" s="35">
        <f t="shared" si="1"/>
        <v>1</v>
      </c>
      <c r="Z159" s="35">
        <f t="shared" si="2"/>
        <v>1</v>
      </c>
      <c r="AA159" s="35" t="str">
        <f t="shared" si="24"/>
        <v>ELIGIBLE</v>
      </c>
      <c r="AB159" s="35" t="str">
        <f t="shared" si="25"/>
        <v>OKAY</v>
      </c>
      <c r="AC159" s="35">
        <f t="shared" si="5"/>
        <v>0</v>
      </c>
      <c r="AD159" s="35">
        <f t="shared" si="6"/>
        <v>1</v>
      </c>
      <c r="AE159" s="35">
        <f t="shared" si="26"/>
        <v>0</v>
      </c>
      <c r="AF159" s="35">
        <f t="shared" si="27"/>
        <v>0</v>
      </c>
      <c r="AG159" s="35">
        <f t="shared" si="28"/>
        <v>0</v>
      </c>
      <c r="AH159" s="35">
        <f t="shared" si="29"/>
        <v>0</v>
      </c>
      <c r="AI159">
        <f t="shared" si="11"/>
        <v>0</v>
      </c>
      <c r="AJ159">
        <f t="shared" si="12"/>
        <v>0</v>
      </c>
      <c r="AK159">
        <f t="shared" si="13"/>
        <v>0</v>
      </c>
    </row>
    <row r="160" spans="1:37" ht="12.75">
      <c r="A160" s="24">
        <v>2921960</v>
      </c>
      <c r="B160" s="36">
        <v>36138</v>
      </c>
      <c r="C160" s="36" t="s">
        <v>242</v>
      </c>
      <c r="D160" s="37" t="s">
        <v>470</v>
      </c>
      <c r="E160" s="37" t="s">
        <v>242</v>
      </c>
      <c r="F160" s="37">
        <v>63068</v>
      </c>
      <c r="G160" s="38">
        <v>1306</v>
      </c>
      <c r="H160" s="37">
        <v>5732373231</v>
      </c>
      <c r="I160" s="39" t="s">
        <v>471</v>
      </c>
      <c r="J160" s="39" t="s">
        <v>31</v>
      </c>
      <c r="K160" s="29" t="s">
        <v>32</v>
      </c>
      <c r="L160" s="30">
        <v>384</v>
      </c>
      <c r="M160" s="29" t="s">
        <v>32</v>
      </c>
      <c r="N160" s="40" t="s">
        <v>31</v>
      </c>
      <c r="O160" s="40" t="s">
        <v>31</v>
      </c>
      <c r="P160" s="41">
        <v>15.92356687898089</v>
      </c>
      <c r="Q160" s="39" t="str">
        <f t="shared" si="23"/>
        <v>NO</v>
      </c>
      <c r="R160" s="39" t="s">
        <v>31</v>
      </c>
      <c r="S160" s="31" t="s">
        <v>33</v>
      </c>
      <c r="T160" s="33">
        <v>2502</v>
      </c>
      <c r="U160" s="33">
        <v>1935</v>
      </c>
      <c r="V160" s="33">
        <v>2714</v>
      </c>
      <c r="W160" s="33">
        <v>12443</v>
      </c>
      <c r="X160" s="34">
        <f t="shared" si="30"/>
        <v>19594</v>
      </c>
      <c r="Y160" s="35">
        <f t="shared" si="1"/>
        <v>1</v>
      </c>
      <c r="Z160" s="35">
        <f t="shared" si="2"/>
        <v>1</v>
      </c>
      <c r="AA160" s="35" t="str">
        <f t="shared" si="24"/>
        <v>ELIGIBLE</v>
      </c>
      <c r="AB160" s="35" t="str">
        <f t="shared" si="25"/>
        <v>OKAY</v>
      </c>
      <c r="AC160" s="35">
        <f t="shared" si="5"/>
        <v>0</v>
      </c>
      <c r="AD160" s="35">
        <f t="shared" si="6"/>
        <v>1</v>
      </c>
      <c r="AE160" s="35">
        <f t="shared" si="26"/>
        <v>0</v>
      </c>
      <c r="AF160" s="35">
        <f t="shared" si="27"/>
        <v>0</v>
      </c>
      <c r="AG160" s="35">
        <f t="shared" si="28"/>
        <v>0</v>
      </c>
      <c r="AH160" s="35">
        <f t="shared" si="29"/>
        <v>0</v>
      </c>
      <c r="AI160">
        <f t="shared" si="11"/>
        <v>0</v>
      </c>
      <c r="AJ160">
        <f t="shared" si="12"/>
        <v>0</v>
      </c>
      <c r="AK160">
        <f t="shared" si="13"/>
        <v>0</v>
      </c>
    </row>
    <row r="161" spans="1:37" ht="12.75">
      <c r="A161" s="24">
        <v>2922110</v>
      </c>
      <c r="B161" s="36">
        <v>13057</v>
      </c>
      <c r="C161" s="36" t="s">
        <v>472</v>
      </c>
      <c r="D161" s="37" t="s">
        <v>473</v>
      </c>
      <c r="E161" s="37" t="s">
        <v>474</v>
      </c>
      <c r="F161" s="37">
        <v>64644</v>
      </c>
      <c r="G161" s="38">
        <v>9801</v>
      </c>
      <c r="H161" s="37">
        <v>8165832563</v>
      </c>
      <c r="I161" s="39">
        <v>7</v>
      </c>
      <c r="J161" s="39" t="s">
        <v>31</v>
      </c>
      <c r="K161" s="29" t="s">
        <v>32</v>
      </c>
      <c r="L161" s="30">
        <v>57.67</v>
      </c>
      <c r="M161" s="29" t="s">
        <v>32</v>
      </c>
      <c r="N161" s="40" t="s">
        <v>31</v>
      </c>
      <c r="O161" s="40" t="s">
        <v>31</v>
      </c>
      <c r="P161" s="41">
        <v>4.081632653061225</v>
      </c>
      <c r="Q161" s="39" t="str">
        <f t="shared" si="23"/>
        <v>NO</v>
      </c>
      <c r="R161" s="39" t="s">
        <v>31</v>
      </c>
      <c r="S161" s="31" t="s">
        <v>33</v>
      </c>
      <c r="T161" s="33">
        <v>413</v>
      </c>
      <c r="U161" s="33">
        <v>192</v>
      </c>
      <c r="V161" s="33">
        <v>537</v>
      </c>
      <c r="W161" s="33">
        <v>523</v>
      </c>
      <c r="X161" s="34">
        <f t="shared" si="30"/>
        <v>1665</v>
      </c>
      <c r="Y161" s="35">
        <f t="shared" si="1"/>
        <v>1</v>
      </c>
      <c r="Z161" s="35">
        <f t="shared" si="2"/>
        <v>1</v>
      </c>
      <c r="AA161" s="35" t="str">
        <f t="shared" si="24"/>
        <v>ELIGIBLE</v>
      </c>
      <c r="AB161" s="35" t="str">
        <f t="shared" si="25"/>
        <v>OKAY</v>
      </c>
      <c r="AC161" s="35">
        <f t="shared" si="5"/>
        <v>0</v>
      </c>
      <c r="AD161" s="35">
        <f t="shared" si="6"/>
        <v>1</v>
      </c>
      <c r="AE161" s="35">
        <f t="shared" si="26"/>
        <v>0</v>
      </c>
      <c r="AF161" s="35">
        <f t="shared" si="27"/>
        <v>0</v>
      </c>
      <c r="AG161" s="35">
        <f t="shared" si="28"/>
        <v>0</v>
      </c>
      <c r="AH161" s="35">
        <f t="shared" si="29"/>
        <v>0</v>
      </c>
      <c r="AI161">
        <f t="shared" si="11"/>
        <v>0</v>
      </c>
      <c r="AJ161">
        <f t="shared" si="12"/>
        <v>0</v>
      </c>
      <c r="AK161">
        <f t="shared" si="13"/>
        <v>0</v>
      </c>
    </row>
    <row r="162" spans="1:37" ht="12.75">
      <c r="A162" s="24">
        <v>2922140</v>
      </c>
      <c r="B162" s="36">
        <v>81095</v>
      </c>
      <c r="C162" s="36" t="s">
        <v>475</v>
      </c>
      <c r="D162" s="37" t="s">
        <v>372</v>
      </c>
      <c r="E162" s="37" t="s">
        <v>476</v>
      </c>
      <c r="F162" s="37">
        <v>65550</v>
      </c>
      <c r="G162" s="38">
        <v>503</v>
      </c>
      <c r="H162" s="37">
        <v>5737622211</v>
      </c>
      <c r="I162" s="39">
        <v>7</v>
      </c>
      <c r="J162" s="39" t="s">
        <v>31</v>
      </c>
      <c r="K162" s="29" t="s">
        <v>32</v>
      </c>
      <c r="L162" s="30">
        <v>469.29</v>
      </c>
      <c r="M162" s="29" t="s">
        <v>32</v>
      </c>
      <c r="N162" s="40" t="s">
        <v>31</v>
      </c>
      <c r="O162" s="40" t="s">
        <v>31</v>
      </c>
      <c r="P162" s="41">
        <v>25.19561815336463</v>
      </c>
      <c r="Q162" s="39" t="str">
        <f t="shared" si="23"/>
        <v>YES</v>
      </c>
      <c r="R162" s="39" t="s">
        <v>31</v>
      </c>
      <c r="S162" s="31" t="s">
        <v>33</v>
      </c>
      <c r="T162" s="33">
        <v>3924</v>
      </c>
      <c r="U162" s="33">
        <v>7050</v>
      </c>
      <c r="V162" s="33">
        <v>2748</v>
      </c>
      <c r="W162" s="33">
        <v>23536</v>
      </c>
      <c r="X162" s="34">
        <f t="shared" si="30"/>
        <v>37258</v>
      </c>
      <c r="Y162" s="35">
        <f t="shared" si="1"/>
        <v>1</v>
      </c>
      <c r="Z162" s="35">
        <f t="shared" si="2"/>
        <v>1</v>
      </c>
      <c r="AA162" s="35" t="str">
        <f t="shared" si="24"/>
        <v>ELIGIBLE</v>
      </c>
      <c r="AB162" s="35" t="str">
        <f t="shared" si="25"/>
        <v>OKAY</v>
      </c>
      <c r="AC162" s="35">
        <f t="shared" si="5"/>
        <v>1</v>
      </c>
      <c r="AD162" s="35">
        <f t="shared" si="6"/>
        <v>1</v>
      </c>
      <c r="AE162" s="35" t="str">
        <f t="shared" si="26"/>
        <v>CHECK</v>
      </c>
      <c r="AF162" s="35" t="str">
        <f t="shared" si="27"/>
        <v>SRSA</v>
      </c>
      <c r="AG162" s="35">
        <f t="shared" si="28"/>
        <v>0</v>
      </c>
      <c r="AH162" s="35">
        <f t="shared" si="29"/>
        <v>0</v>
      </c>
      <c r="AI162">
        <f t="shared" si="11"/>
        <v>0</v>
      </c>
      <c r="AJ162">
        <f t="shared" si="12"/>
        <v>0</v>
      </c>
      <c r="AK162">
        <f t="shared" si="13"/>
        <v>0</v>
      </c>
    </row>
    <row r="163" spans="1:37" ht="12.75">
      <c r="A163" s="24">
        <v>2922470</v>
      </c>
      <c r="B163" s="36">
        <v>105125</v>
      </c>
      <c r="C163" s="36" t="s">
        <v>477</v>
      </c>
      <c r="D163" s="37" t="s">
        <v>301</v>
      </c>
      <c r="E163" s="37" t="s">
        <v>478</v>
      </c>
      <c r="F163" s="37">
        <v>64667</v>
      </c>
      <c r="G163" s="38">
        <v>128</v>
      </c>
      <c r="H163" s="37">
        <v>6607942245</v>
      </c>
      <c r="I163" s="39">
        <v>7</v>
      </c>
      <c r="J163" s="39" t="s">
        <v>31</v>
      </c>
      <c r="K163" s="29" t="s">
        <v>32</v>
      </c>
      <c r="L163" s="30">
        <v>112.53</v>
      </c>
      <c r="M163" s="29" t="s">
        <v>32</v>
      </c>
      <c r="N163" s="40" t="s">
        <v>31</v>
      </c>
      <c r="O163" s="40" t="s">
        <v>31</v>
      </c>
      <c r="P163" s="41">
        <v>32.45614035087719</v>
      </c>
      <c r="Q163" s="39" t="str">
        <f t="shared" si="23"/>
        <v>YES</v>
      </c>
      <c r="R163" s="39" t="s">
        <v>31</v>
      </c>
      <c r="S163" s="31" t="s">
        <v>33</v>
      </c>
      <c r="T163" s="33">
        <v>945</v>
      </c>
      <c r="U163" s="33">
        <v>463</v>
      </c>
      <c r="V163" s="33">
        <v>1298</v>
      </c>
      <c r="W163" s="33">
        <v>5336</v>
      </c>
      <c r="X163" s="34">
        <f t="shared" si="30"/>
        <v>8042</v>
      </c>
      <c r="Y163" s="35">
        <f t="shared" si="1"/>
        <v>1</v>
      </c>
      <c r="Z163" s="35">
        <f t="shared" si="2"/>
        <v>1</v>
      </c>
      <c r="AA163" s="35" t="str">
        <f t="shared" si="24"/>
        <v>ELIGIBLE</v>
      </c>
      <c r="AB163" s="35" t="str">
        <f t="shared" si="25"/>
        <v>OKAY</v>
      </c>
      <c r="AC163" s="35">
        <f t="shared" si="5"/>
        <v>1</v>
      </c>
      <c r="AD163" s="35">
        <f t="shared" si="6"/>
        <v>1</v>
      </c>
      <c r="AE163" s="35" t="str">
        <f t="shared" si="26"/>
        <v>CHECK</v>
      </c>
      <c r="AF163" s="35" t="str">
        <f t="shared" si="27"/>
        <v>SRSA</v>
      </c>
      <c r="AG163" s="35">
        <f t="shared" si="28"/>
        <v>0</v>
      </c>
      <c r="AH163" s="35">
        <f t="shared" si="29"/>
        <v>0</v>
      </c>
      <c r="AI163">
        <f t="shared" si="11"/>
        <v>0</v>
      </c>
      <c r="AJ163">
        <f t="shared" si="12"/>
        <v>0</v>
      </c>
      <c r="AK163">
        <f t="shared" si="13"/>
        <v>0</v>
      </c>
    </row>
    <row r="164" spans="1:37" ht="12.75">
      <c r="A164" s="24">
        <v>2922500</v>
      </c>
      <c r="B164" s="36">
        <v>112099</v>
      </c>
      <c r="C164" s="36" t="s">
        <v>479</v>
      </c>
      <c r="D164" s="37" t="s">
        <v>480</v>
      </c>
      <c r="E164" s="37" t="s">
        <v>481</v>
      </c>
      <c r="F164" s="37">
        <v>65713</v>
      </c>
      <c r="G164" s="38" t="s">
        <v>85</v>
      </c>
      <c r="H164" s="37">
        <v>4174736101</v>
      </c>
      <c r="I164" s="39">
        <v>8</v>
      </c>
      <c r="J164" s="39" t="s">
        <v>31</v>
      </c>
      <c r="K164" s="29" t="s">
        <v>32</v>
      </c>
      <c r="L164" s="30">
        <v>306.51</v>
      </c>
      <c r="M164" s="29" t="s">
        <v>32</v>
      </c>
      <c r="N164" s="40" t="s">
        <v>31</v>
      </c>
      <c r="O164" s="40" t="s">
        <v>31</v>
      </c>
      <c r="P164" s="41">
        <v>16.793893129770993</v>
      </c>
      <c r="Q164" s="39" t="str">
        <f t="shared" si="23"/>
        <v>NO</v>
      </c>
      <c r="R164" s="39" t="s">
        <v>31</v>
      </c>
      <c r="S164" s="31" t="s">
        <v>33</v>
      </c>
      <c r="T164" s="33">
        <v>3043</v>
      </c>
      <c r="U164" s="33">
        <v>1325</v>
      </c>
      <c r="V164" s="33">
        <v>2787</v>
      </c>
      <c r="W164" s="33">
        <v>13281</v>
      </c>
      <c r="X164" s="34">
        <f t="shared" si="30"/>
        <v>20436</v>
      </c>
      <c r="Y164" s="35">
        <f t="shared" si="1"/>
        <v>1</v>
      </c>
      <c r="Z164" s="35">
        <f t="shared" si="2"/>
        <v>1</v>
      </c>
      <c r="AA164" s="35" t="str">
        <f t="shared" si="24"/>
        <v>ELIGIBLE</v>
      </c>
      <c r="AB164" s="35" t="str">
        <f t="shared" si="25"/>
        <v>OKAY</v>
      </c>
      <c r="AC164" s="35">
        <f t="shared" si="5"/>
        <v>0</v>
      </c>
      <c r="AD164" s="35">
        <f t="shared" si="6"/>
        <v>1</v>
      </c>
      <c r="AE164" s="35">
        <f t="shared" si="26"/>
        <v>0</v>
      </c>
      <c r="AF164" s="35">
        <f t="shared" si="27"/>
        <v>0</v>
      </c>
      <c r="AG164" s="35">
        <f t="shared" si="28"/>
        <v>0</v>
      </c>
      <c r="AH164" s="35">
        <f t="shared" si="29"/>
        <v>0</v>
      </c>
      <c r="AI164">
        <f t="shared" si="11"/>
        <v>0</v>
      </c>
      <c r="AJ164">
        <f t="shared" si="12"/>
        <v>0</v>
      </c>
      <c r="AK164">
        <f t="shared" si="13"/>
        <v>0</v>
      </c>
    </row>
    <row r="165" spans="1:37" ht="12.75">
      <c r="A165" s="24">
        <v>2922560</v>
      </c>
      <c r="B165" s="36">
        <v>74187</v>
      </c>
      <c r="C165" s="36" t="s">
        <v>482</v>
      </c>
      <c r="D165" s="37" t="s">
        <v>483</v>
      </c>
      <c r="E165" s="37" t="s">
        <v>484</v>
      </c>
      <c r="F165" s="37">
        <v>64466</v>
      </c>
      <c r="G165" s="38">
        <v>9799</v>
      </c>
      <c r="H165" s="37">
        <v>6609352515</v>
      </c>
      <c r="I165" s="39">
        <v>7</v>
      </c>
      <c r="J165" s="39" t="s">
        <v>31</v>
      </c>
      <c r="K165" s="29" t="s">
        <v>32</v>
      </c>
      <c r="L165" s="30">
        <v>296.35</v>
      </c>
      <c r="M165" s="29" t="s">
        <v>32</v>
      </c>
      <c r="N165" s="40" t="s">
        <v>31</v>
      </c>
      <c r="O165" s="40" t="s">
        <v>31</v>
      </c>
      <c r="P165" s="41">
        <v>14.074074074074074</v>
      </c>
      <c r="Q165" s="39" t="str">
        <f t="shared" si="23"/>
        <v>NO</v>
      </c>
      <c r="R165" s="39" t="s">
        <v>31</v>
      </c>
      <c r="S165" s="31" t="s">
        <v>33</v>
      </c>
      <c r="T165" s="33">
        <v>2544</v>
      </c>
      <c r="U165" s="33">
        <v>1257</v>
      </c>
      <c r="V165" s="33">
        <v>2641</v>
      </c>
      <c r="W165" s="33">
        <v>9515</v>
      </c>
      <c r="X165" s="34">
        <f t="shared" si="30"/>
        <v>15957</v>
      </c>
      <c r="Y165" s="35">
        <f t="shared" si="1"/>
        <v>1</v>
      </c>
      <c r="Z165" s="35">
        <f t="shared" si="2"/>
        <v>1</v>
      </c>
      <c r="AA165" s="35" t="str">
        <f t="shared" si="24"/>
        <v>ELIGIBLE</v>
      </c>
      <c r="AB165" s="35" t="str">
        <f t="shared" si="25"/>
        <v>OKAY</v>
      </c>
      <c r="AC165" s="35">
        <f t="shared" si="5"/>
        <v>0</v>
      </c>
      <c r="AD165" s="35">
        <f t="shared" si="6"/>
        <v>1</v>
      </c>
      <c r="AE165" s="35">
        <f t="shared" si="26"/>
        <v>0</v>
      </c>
      <c r="AF165" s="35">
        <f t="shared" si="27"/>
        <v>0</v>
      </c>
      <c r="AG165" s="35">
        <f t="shared" si="28"/>
        <v>0</v>
      </c>
      <c r="AH165" s="35">
        <f t="shared" si="29"/>
        <v>0</v>
      </c>
      <c r="AI165">
        <f t="shared" si="11"/>
        <v>0</v>
      </c>
      <c r="AJ165">
        <f t="shared" si="12"/>
        <v>0</v>
      </c>
      <c r="AK165">
        <f t="shared" si="13"/>
        <v>0</v>
      </c>
    </row>
    <row r="166" spans="1:37" ht="12.75">
      <c r="A166" s="24">
        <v>2922620</v>
      </c>
      <c r="B166" s="36">
        <v>17126</v>
      </c>
      <c r="C166" s="36" t="s">
        <v>485</v>
      </c>
      <c r="D166" s="37" t="s">
        <v>486</v>
      </c>
      <c r="E166" s="37" t="s">
        <v>487</v>
      </c>
      <c r="F166" s="37">
        <v>64668</v>
      </c>
      <c r="G166" s="38">
        <v>192</v>
      </c>
      <c r="H166" s="37">
        <v>6605933319</v>
      </c>
      <c r="I166" s="39">
        <v>7</v>
      </c>
      <c r="J166" s="39" t="s">
        <v>31</v>
      </c>
      <c r="K166" s="29" t="s">
        <v>32</v>
      </c>
      <c r="L166" s="30">
        <v>208.41</v>
      </c>
      <c r="M166" s="29" t="s">
        <v>32</v>
      </c>
      <c r="N166" s="40" t="s">
        <v>31</v>
      </c>
      <c r="O166" s="40" t="s">
        <v>31</v>
      </c>
      <c r="P166" s="41">
        <v>14.855072463768115</v>
      </c>
      <c r="Q166" s="39" t="str">
        <f t="shared" si="23"/>
        <v>NO</v>
      </c>
      <c r="R166" s="39" t="s">
        <v>31</v>
      </c>
      <c r="S166" s="31" t="s">
        <v>33</v>
      </c>
      <c r="T166" s="33">
        <v>1659</v>
      </c>
      <c r="U166" s="33">
        <v>858</v>
      </c>
      <c r="V166" s="33">
        <v>2406</v>
      </c>
      <c r="W166" s="33">
        <v>6410</v>
      </c>
      <c r="X166" s="34">
        <f t="shared" si="30"/>
        <v>11333</v>
      </c>
      <c r="Y166" s="35">
        <f t="shared" si="1"/>
        <v>1</v>
      </c>
      <c r="Z166" s="35">
        <f t="shared" si="2"/>
        <v>1</v>
      </c>
      <c r="AA166" s="35" t="str">
        <f t="shared" si="24"/>
        <v>ELIGIBLE</v>
      </c>
      <c r="AB166" s="35" t="str">
        <f t="shared" si="25"/>
        <v>OKAY</v>
      </c>
      <c r="AC166" s="35">
        <f t="shared" si="5"/>
        <v>0</v>
      </c>
      <c r="AD166" s="35">
        <f t="shared" si="6"/>
        <v>1</v>
      </c>
      <c r="AE166" s="35">
        <f t="shared" si="26"/>
        <v>0</v>
      </c>
      <c r="AF166" s="35">
        <f t="shared" si="27"/>
        <v>0</v>
      </c>
      <c r="AG166" s="35">
        <f t="shared" si="28"/>
        <v>0</v>
      </c>
      <c r="AH166" s="35">
        <f t="shared" si="29"/>
        <v>0</v>
      </c>
      <c r="AI166">
        <f t="shared" si="11"/>
        <v>0</v>
      </c>
      <c r="AJ166">
        <f t="shared" si="12"/>
        <v>0</v>
      </c>
      <c r="AK166">
        <f t="shared" si="13"/>
        <v>0</v>
      </c>
    </row>
    <row r="167" spans="1:37" ht="12.75">
      <c r="A167" s="24">
        <v>2922710</v>
      </c>
      <c r="B167" s="36">
        <v>2089</v>
      </c>
      <c r="C167" s="36" t="s">
        <v>488</v>
      </c>
      <c r="D167" s="37" t="s">
        <v>489</v>
      </c>
      <c r="E167" s="37" t="s">
        <v>490</v>
      </c>
      <c r="F167" s="37">
        <v>64483</v>
      </c>
      <c r="G167" s="38">
        <v>9115</v>
      </c>
      <c r="H167" s="37">
        <v>8165672965</v>
      </c>
      <c r="I167" s="39">
        <v>8</v>
      </c>
      <c r="J167" s="39" t="s">
        <v>31</v>
      </c>
      <c r="K167" s="29" t="s">
        <v>32</v>
      </c>
      <c r="L167" s="30">
        <v>350.1</v>
      </c>
      <c r="M167" s="29" t="s">
        <v>32</v>
      </c>
      <c r="N167" s="40" t="s">
        <v>31</v>
      </c>
      <c r="O167" s="40" t="s">
        <v>31</v>
      </c>
      <c r="P167" s="41">
        <v>17.547568710359407</v>
      </c>
      <c r="Q167" s="39" t="str">
        <f t="shared" si="23"/>
        <v>NO</v>
      </c>
      <c r="R167" s="39" t="s">
        <v>31</v>
      </c>
      <c r="S167" s="31" t="s">
        <v>33</v>
      </c>
      <c r="T167" s="33">
        <v>2326</v>
      </c>
      <c r="U167" s="33">
        <v>1444</v>
      </c>
      <c r="V167" s="33">
        <v>2026</v>
      </c>
      <c r="W167" s="33">
        <v>12817</v>
      </c>
      <c r="X167" s="34">
        <f t="shared" si="30"/>
        <v>18613</v>
      </c>
      <c r="Y167" s="35">
        <f t="shared" si="1"/>
        <v>1</v>
      </c>
      <c r="Z167" s="35">
        <f t="shared" si="2"/>
        <v>1</v>
      </c>
      <c r="AA167" s="35" t="str">
        <f t="shared" si="24"/>
        <v>ELIGIBLE</v>
      </c>
      <c r="AB167" s="35" t="str">
        <f t="shared" si="25"/>
        <v>OKAY</v>
      </c>
      <c r="AC167" s="35">
        <f t="shared" si="5"/>
        <v>0</v>
      </c>
      <c r="AD167" s="35">
        <f t="shared" si="6"/>
        <v>1</v>
      </c>
      <c r="AE167" s="35">
        <f t="shared" si="26"/>
        <v>0</v>
      </c>
      <c r="AF167" s="35">
        <f t="shared" si="27"/>
        <v>0</v>
      </c>
      <c r="AG167" s="35">
        <f t="shared" si="28"/>
        <v>0</v>
      </c>
      <c r="AH167" s="35">
        <f t="shared" si="29"/>
        <v>0</v>
      </c>
      <c r="AI167">
        <f t="shared" si="11"/>
        <v>0</v>
      </c>
      <c r="AJ167">
        <f t="shared" si="12"/>
        <v>0</v>
      </c>
      <c r="AK167">
        <f t="shared" si="13"/>
        <v>0</v>
      </c>
    </row>
    <row r="168" spans="1:37" ht="12.75">
      <c r="A168" s="24">
        <v>2922770</v>
      </c>
      <c r="B168" s="36">
        <v>41003</v>
      </c>
      <c r="C168" s="36" t="s">
        <v>491</v>
      </c>
      <c r="D168" s="37" t="s">
        <v>148</v>
      </c>
      <c r="E168" s="37" t="s">
        <v>492</v>
      </c>
      <c r="F168" s="37">
        <v>64442</v>
      </c>
      <c r="G168" s="38">
        <v>98</v>
      </c>
      <c r="H168" s="37">
        <v>6608675222</v>
      </c>
      <c r="I168" s="39">
        <v>7</v>
      </c>
      <c r="J168" s="39" t="s">
        <v>31</v>
      </c>
      <c r="K168" s="29" t="s">
        <v>32</v>
      </c>
      <c r="L168" s="30">
        <v>226.44</v>
      </c>
      <c r="M168" s="29" t="s">
        <v>32</v>
      </c>
      <c r="N168" s="40" t="s">
        <v>31</v>
      </c>
      <c r="O168" s="40" t="s">
        <v>31</v>
      </c>
      <c r="P168" s="41">
        <v>28.404669260700388</v>
      </c>
      <c r="Q168" s="39" t="str">
        <f t="shared" si="23"/>
        <v>YES</v>
      </c>
      <c r="R168" s="39" t="s">
        <v>31</v>
      </c>
      <c r="S168" s="31" t="s">
        <v>33</v>
      </c>
      <c r="T168" s="33">
        <v>1951</v>
      </c>
      <c r="U168" s="33">
        <v>930</v>
      </c>
      <c r="V168" s="33">
        <v>2608</v>
      </c>
      <c r="W168" s="33">
        <v>10550</v>
      </c>
      <c r="X168" s="34">
        <f t="shared" si="30"/>
        <v>16039</v>
      </c>
      <c r="Y168" s="35">
        <f t="shared" si="1"/>
        <v>1</v>
      </c>
      <c r="Z168" s="35">
        <f t="shared" si="2"/>
        <v>1</v>
      </c>
      <c r="AA168" s="35" t="str">
        <f t="shared" si="24"/>
        <v>ELIGIBLE</v>
      </c>
      <c r="AB168" s="35" t="str">
        <f t="shared" si="25"/>
        <v>OKAY</v>
      </c>
      <c r="AC168" s="35">
        <f t="shared" si="5"/>
        <v>1</v>
      </c>
      <c r="AD168" s="35">
        <f t="shared" si="6"/>
        <v>1</v>
      </c>
      <c r="AE168" s="35" t="str">
        <f t="shared" si="26"/>
        <v>CHECK</v>
      </c>
      <c r="AF168" s="35" t="str">
        <f t="shared" si="27"/>
        <v>SRSA</v>
      </c>
      <c r="AG168" s="35">
        <f t="shared" si="28"/>
        <v>0</v>
      </c>
      <c r="AH168" s="35">
        <f t="shared" si="29"/>
        <v>0</v>
      </c>
      <c r="AI168">
        <f t="shared" si="11"/>
        <v>0</v>
      </c>
      <c r="AJ168">
        <f t="shared" si="12"/>
        <v>0</v>
      </c>
      <c r="AK168">
        <f t="shared" si="13"/>
        <v>0</v>
      </c>
    </row>
    <row r="169" spans="1:37" ht="12.75">
      <c r="A169" s="24">
        <v>2922860</v>
      </c>
      <c r="B169" s="36">
        <v>88072</v>
      </c>
      <c r="C169" s="36" t="s">
        <v>493</v>
      </c>
      <c r="D169" s="37" t="s">
        <v>494</v>
      </c>
      <c r="E169" s="37" t="s">
        <v>495</v>
      </c>
      <c r="F169" s="37">
        <v>65239</v>
      </c>
      <c r="G169" s="38">
        <v>137</v>
      </c>
      <c r="H169" s="37">
        <v>6602632788</v>
      </c>
      <c r="I169" s="39">
        <v>7</v>
      </c>
      <c r="J169" s="39" t="s">
        <v>31</v>
      </c>
      <c r="K169" s="29" t="s">
        <v>32</v>
      </c>
      <c r="L169" s="30">
        <v>387.47</v>
      </c>
      <c r="M169" s="29" t="s">
        <v>32</v>
      </c>
      <c r="N169" s="40" t="s">
        <v>31</v>
      </c>
      <c r="O169" s="40" t="s">
        <v>31</v>
      </c>
      <c r="P169" s="41">
        <v>20.833333333333336</v>
      </c>
      <c r="Q169" s="39" t="str">
        <f t="shared" si="23"/>
        <v>YES</v>
      </c>
      <c r="R169" s="39" t="s">
        <v>31</v>
      </c>
      <c r="S169" s="31" t="s">
        <v>33</v>
      </c>
      <c r="T169" s="33">
        <v>2269</v>
      </c>
      <c r="U169" s="33">
        <v>1608</v>
      </c>
      <c r="V169" s="33">
        <v>2255</v>
      </c>
      <c r="W169" s="33">
        <v>11327</v>
      </c>
      <c r="X169" s="34">
        <f t="shared" si="30"/>
        <v>17459</v>
      </c>
      <c r="Y169" s="35">
        <f t="shared" si="1"/>
        <v>1</v>
      </c>
      <c r="Z169" s="35">
        <f t="shared" si="2"/>
        <v>1</v>
      </c>
      <c r="AA169" s="35" t="str">
        <f t="shared" si="24"/>
        <v>ELIGIBLE</v>
      </c>
      <c r="AB169" s="35" t="str">
        <f t="shared" si="25"/>
        <v>OKAY</v>
      </c>
      <c r="AC169" s="35">
        <f t="shared" si="5"/>
        <v>1</v>
      </c>
      <c r="AD169" s="35">
        <f t="shared" si="6"/>
        <v>1</v>
      </c>
      <c r="AE169" s="35" t="str">
        <f t="shared" si="26"/>
        <v>CHECK</v>
      </c>
      <c r="AF169" s="35" t="str">
        <f t="shared" si="27"/>
        <v>SRSA</v>
      </c>
      <c r="AG169" s="35">
        <f t="shared" si="28"/>
        <v>0</v>
      </c>
      <c r="AH169" s="35">
        <f t="shared" si="29"/>
        <v>0</v>
      </c>
      <c r="AI169">
        <f t="shared" si="11"/>
        <v>0</v>
      </c>
      <c r="AJ169">
        <f t="shared" si="12"/>
        <v>0</v>
      </c>
      <c r="AK169">
        <f t="shared" si="13"/>
        <v>0</v>
      </c>
    </row>
    <row r="170" spans="1:37" ht="12.75">
      <c r="A170" s="24">
        <v>2922920</v>
      </c>
      <c r="B170" s="36">
        <v>21148</v>
      </c>
      <c r="C170" s="36" t="s">
        <v>496</v>
      </c>
      <c r="D170" s="37" t="s">
        <v>497</v>
      </c>
      <c r="E170" s="37" t="s">
        <v>498</v>
      </c>
      <c r="F170" s="37">
        <v>64660</v>
      </c>
      <c r="G170" s="38">
        <v>43</v>
      </c>
      <c r="H170" s="37">
        <v>6602723201</v>
      </c>
      <c r="I170" s="39">
        <v>7</v>
      </c>
      <c r="J170" s="39" t="s">
        <v>31</v>
      </c>
      <c r="K170" s="29" t="s">
        <v>32</v>
      </c>
      <c r="L170" s="30">
        <v>209.45</v>
      </c>
      <c r="M170" s="29" t="s">
        <v>32</v>
      </c>
      <c r="N170" s="40" t="s">
        <v>31</v>
      </c>
      <c r="O170" s="40" t="s">
        <v>31</v>
      </c>
      <c r="P170" s="41">
        <v>24.896265560165975</v>
      </c>
      <c r="Q170" s="39" t="str">
        <f t="shared" si="23"/>
        <v>YES</v>
      </c>
      <c r="R170" s="39" t="s">
        <v>31</v>
      </c>
      <c r="S170" s="31" t="s">
        <v>33</v>
      </c>
      <c r="T170" s="33">
        <v>1678</v>
      </c>
      <c r="U170" s="33">
        <v>830</v>
      </c>
      <c r="V170" s="33">
        <v>2328</v>
      </c>
      <c r="W170" s="33">
        <v>8907</v>
      </c>
      <c r="X170" s="34">
        <f t="shared" si="30"/>
        <v>13743</v>
      </c>
      <c r="Y170" s="35">
        <f t="shared" si="1"/>
        <v>1</v>
      </c>
      <c r="Z170" s="35">
        <f t="shared" si="2"/>
        <v>1</v>
      </c>
      <c r="AA170" s="35" t="str">
        <f t="shared" si="24"/>
        <v>ELIGIBLE</v>
      </c>
      <c r="AB170" s="35" t="str">
        <f t="shared" si="25"/>
        <v>OKAY</v>
      </c>
      <c r="AC170" s="35">
        <f t="shared" si="5"/>
        <v>1</v>
      </c>
      <c r="AD170" s="35">
        <f t="shared" si="6"/>
        <v>1</v>
      </c>
      <c r="AE170" s="35" t="str">
        <f t="shared" si="26"/>
        <v>CHECK</v>
      </c>
      <c r="AF170" s="35" t="str">
        <f t="shared" si="27"/>
        <v>SRSA</v>
      </c>
      <c r="AG170" s="35">
        <f t="shared" si="28"/>
        <v>0</v>
      </c>
      <c r="AH170" s="35">
        <f t="shared" si="29"/>
        <v>0</v>
      </c>
      <c r="AI170">
        <f t="shared" si="11"/>
        <v>0</v>
      </c>
      <c r="AJ170">
        <f t="shared" si="12"/>
        <v>0</v>
      </c>
      <c r="AK170">
        <f t="shared" si="13"/>
        <v>0</v>
      </c>
    </row>
    <row r="171" spans="1:37" ht="12.75">
      <c r="A171" s="24">
        <v>2922950</v>
      </c>
      <c r="B171" s="36">
        <v>114112</v>
      </c>
      <c r="C171" s="36" t="s">
        <v>499</v>
      </c>
      <c r="D171" s="37" t="s">
        <v>500</v>
      </c>
      <c r="E171" s="37" t="s">
        <v>208</v>
      </c>
      <c r="F171" s="37">
        <v>65717</v>
      </c>
      <c r="G171" s="38">
        <v>9999</v>
      </c>
      <c r="H171" s="37">
        <v>4177464101</v>
      </c>
      <c r="I171" s="39">
        <v>7</v>
      </c>
      <c r="J171" s="39" t="s">
        <v>31</v>
      </c>
      <c r="K171" s="29" t="s">
        <v>32</v>
      </c>
      <c r="L171" s="30">
        <v>413.38</v>
      </c>
      <c r="M171" s="29" t="s">
        <v>32</v>
      </c>
      <c r="N171" s="40" t="s">
        <v>31</v>
      </c>
      <c r="O171" s="40" t="s">
        <v>31</v>
      </c>
      <c r="P171" s="41">
        <v>27.48414376321353</v>
      </c>
      <c r="Q171" s="39" t="str">
        <f t="shared" si="23"/>
        <v>YES</v>
      </c>
      <c r="R171" s="39" t="s">
        <v>31</v>
      </c>
      <c r="S171" s="31" t="s">
        <v>33</v>
      </c>
      <c r="T171" s="33">
        <v>4404</v>
      </c>
      <c r="U171" s="33">
        <v>6562</v>
      </c>
      <c r="V171" s="33">
        <v>2557</v>
      </c>
      <c r="W171" s="33">
        <v>19404</v>
      </c>
      <c r="X171" s="34">
        <f t="shared" si="30"/>
        <v>32927</v>
      </c>
      <c r="Y171" s="35">
        <f t="shared" si="1"/>
        <v>1</v>
      </c>
      <c r="Z171" s="35">
        <f t="shared" si="2"/>
        <v>1</v>
      </c>
      <c r="AA171" s="35" t="str">
        <f t="shared" si="24"/>
        <v>ELIGIBLE</v>
      </c>
      <c r="AB171" s="35" t="str">
        <f t="shared" si="25"/>
        <v>OKAY</v>
      </c>
      <c r="AC171" s="35">
        <f t="shared" si="5"/>
        <v>1</v>
      </c>
      <c r="AD171" s="35">
        <f t="shared" si="6"/>
        <v>1</v>
      </c>
      <c r="AE171" s="35" t="str">
        <f t="shared" si="26"/>
        <v>CHECK</v>
      </c>
      <c r="AF171" s="35" t="str">
        <f t="shared" si="27"/>
        <v>SRSA</v>
      </c>
      <c r="AG171" s="35">
        <f t="shared" si="28"/>
        <v>0</v>
      </c>
      <c r="AH171" s="35">
        <f t="shared" si="29"/>
        <v>0</v>
      </c>
      <c r="AI171">
        <f t="shared" si="11"/>
        <v>0</v>
      </c>
      <c r="AJ171">
        <f t="shared" si="12"/>
        <v>0</v>
      </c>
      <c r="AK171">
        <f t="shared" si="13"/>
        <v>0</v>
      </c>
    </row>
    <row r="172" spans="1:37" ht="12.75">
      <c r="A172" s="24">
        <v>2922980</v>
      </c>
      <c r="B172" s="36">
        <v>1090</v>
      </c>
      <c r="C172" s="36" t="s">
        <v>501</v>
      </c>
      <c r="D172" s="37" t="s">
        <v>502</v>
      </c>
      <c r="E172" s="37" t="s">
        <v>503</v>
      </c>
      <c r="F172" s="37">
        <v>63559</v>
      </c>
      <c r="G172" s="38">
        <v>386</v>
      </c>
      <c r="H172" s="37">
        <v>6604886411</v>
      </c>
      <c r="I172" s="39">
        <v>7</v>
      </c>
      <c r="J172" s="39" t="s">
        <v>31</v>
      </c>
      <c r="K172" s="29" t="s">
        <v>32</v>
      </c>
      <c r="L172" s="30">
        <v>300.86</v>
      </c>
      <c r="M172" s="29" t="s">
        <v>32</v>
      </c>
      <c r="N172" s="40" t="s">
        <v>31</v>
      </c>
      <c r="O172" s="40" t="s">
        <v>31</v>
      </c>
      <c r="P172" s="41">
        <v>18.258426966292134</v>
      </c>
      <c r="Q172" s="39" t="str">
        <f t="shared" si="23"/>
        <v>NO</v>
      </c>
      <c r="R172" s="39" t="s">
        <v>31</v>
      </c>
      <c r="S172" s="31" t="s">
        <v>33</v>
      </c>
      <c r="T172" s="33">
        <v>2836</v>
      </c>
      <c r="U172" s="33">
        <v>1289</v>
      </c>
      <c r="V172" s="33">
        <v>2708</v>
      </c>
      <c r="W172" s="33">
        <v>10204</v>
      </c>
      <c r="X172" s="34">
        <f t="shared" si="30"/>
        <v>17037</v>
      </c>
      <c r="Y172" s="35">
        <f t="shared" si="1"/>
        <v>1</v>
      </c>
      <c r="Z172" s="35">
        <f t="shared" si="2"/>
        <v>1</v>
      </c>
      <c r="AA172" s="35" t="str">
        <f t="shared" si="24"/>
        <v>ELIGIBLE</v>
      </c>
      <c r="AB172" s="35" t="str">
        <f t="shared" si="25"/>
        <v>OKAY</v>
      </c>
      <c r="AC172" s="35">
        <f t="shared" si="5"/>
        <v>0</v>
      </c>
      <c r="AD172" s="35">
        <f t="shared" si="6"/>
        <v>1</v>
      </c>
      <c r="AE172" s="35">
        <f t="shared" si="26"/>
        <v>0</v>
      </c>
      <c r="AF172" s="35">
        <f t="shared" si="27"/>
        <v>0</v>
      </c>
      <c r="AG172" s="35">
        <f t="shared" si="28"/>
        <v>0</v>
      </c>
      <c r="AH172" s="35">
        <f t="shared" si="29"/>
        <v>0</v>
      </c>
      <c r="AI172">
        <f t="shared" si="11"/>
        <v>0</v>
      </c>
      <c r="AJ172">
        <f t="shared" si="12"/>
        <v>0</v>
      </c>
      <c r="AK172">
        <f t="shared" si="13"/>
        <v>0</v>
      </c>
    </row>
    <row r="173" spans="1:37" ht="12.75">
      <c r="A173" s="24">
        <v>2923040</v>
      </c>
      <c r="B173" s="36">
        <v>33091</v>
      </c>
      <c r="C173" s="36" t="s">
        <v>504</v>
      </c>
      <c r="D173" s="37" t="s">
        <v>505</v>
      </c>
      <c r="E173" s="37" t="s">
        <v>200</v>
      </c>
      <c r="F173" s="37">
        <v>65560</v>
      </c>
      <c r="G173" s="38">
        <v>9315</v>
      </c>
      <c r="H173" s="37">
        <v>5737295618</v>
      </c>
      <c r="I173" s="39">
        <v>6</v>
      </c>
      <c r="J173" s="39" t="s">
        <v>33</v>
      </c>
      <c r="K173" s="29" t="s">
        <v>31</v>
      </c>
      <c r="L173" s="30">
        <v>212.45</v>
      </c>
      <c r="M173" s="29" t="s">
        <v>32</v>
      </c>
      <c r="N173" s="40" t="s">
        <v>31</v>
      </c>
      <c r="O173" s="40" t="s">
        <v>31</v>
      </c>
      <c r="P173" s="41">
        <v>22.837370242214533</v>
      </c>
      <c r="Q173" s="39" t="str">
        <f t="shared" si="23"/>
        <v>YES</v>
      </c>
      <c r="R173" s="39" t="s">
        <v>31</v>
      </c>
      <c r="S173" s="31" t="s">
        <v>33</v>
      </c>
      <c r="T173" s="33">
        <v>1631</v>
      </c>
      <c r="U173" s="33">
        <v>638</v>
      </c>
      <c r="V173" s="33">
        <v>1791</v>
      </c>
      <c r="W173" s="33">
        <v>9253</v>
      </c>
      <c r="X173" s="34">
        <f t="shared" si="30"/>
        <v>13313</v>
      </c>
      <c r="Y173" s="35">
        <f t="shared" si="1"/>
        <v>1</v>
      </c>
      <c r="Z173" s="35">
        <f t="shared" si="2"/>
        <v>1</v>
      </c>
      <c r="AA173" s="35" t="str">
        <f t="shared" si="24"/>
        <v>ELIGIBLE</v>
      </c>
      <c r="AB173" s="35" t="str">
        <f t="shared" si="25"/>
        <v>OKAY</v>
      </c>
      <c r="AC173" s="35">
        <f t="shared" si="5"/>
        <v>1</v>
      </c>
      <c r="AD173" s="35">
        <f t="shared" si="6"/>
        <v>1</v>
      </c>
      <c r="AE173" s="35" t="str">
        <f t="shared" si="26"/>
        <v>CHECK</v>
      </c>
      <c r="AF173" s="35" t="str">
        <f t="shared" si="27"/>
        <v>SRSA</v>
      </c>
      <c r="AG173" s="35">
        <f t="shared" si="28"/>
        <v>0</v>
      </c>
      <c r="AH173" s="35">
        <f t="shared" si="29"/>
        <v>0</v>
      </c>
      <c r="AI173">
        <f t="shared" si="11"/>
        <v>0</v>
      </c>
      <c r="AJ173">
        <f t="shared" si="12"/>
        <v>0</v>
      </c>
      <c r="AK173">
        <f t="shared" si="13"/>
        <v>0</v>
      </c>
    </row>
    <row r="174" spans="1:37" ht="12.75">
      <c r="A174" s="24">
        <v>2923070</v>
      </c>
      <c r="B174" s="36">
        <v>16094</v>
      </c>
      <c r="C174" s="36" t="s">
        <v>506</v>
      </c>
      <c r="D174" s="37" t="s">
        <v>404</v>
      </c>
      <c r="E174" s="37" t="s">
        <v>507</v>
      </c>
      <c r="F174" s="37">
        <v>63769</v>
      </c>
      <c r="G174" s="38">
        <v>10</v>
      </c>
      <c r="H174" s="37">
        <v>5732663218</v>
      </c>
      <c r="I174" s="39">
        <v>7</v>
      </c>
      <c r="J174" s="39" t="s">
        <v>31</v>
      </c>
      <c r="K174" s="29" t="s">
        <v>32</v>
      </c>
      <c r="L174" s="30">
        <v>370.12</v>
      </c>
      <c r="M174" s="29" t="s">
        <v>32</v>
      </c>
      <c r="N174" s="40" t="s">
        <v>31</v>
      </c>
      <c r="O174" s="40" t="s">
        <v>31</v>
      </c>
      <c r="P174" s="41">
        <v>11.838790931989925</v>
      </c>
      <c r="Q174" s="39" t="str">
        <f t="shared" si="23"/>
        <v>NO</v>
      </c>
      <c r="R174" s="39" t="s">
        <v>31</v>
      </c>
      <c r="S174" s="31" t="s">
        <v>33</v>
      </c>
      <c r="T174" s="33">
        <v>2029</v>
      </c>
      <c r="U174" s="33">
        <v>1532</v>
      </c>
      <c r="V174" s="33">
        <v>2149</v>
      </c>
      <c r="W174" s="33">
        <v>8342</v>
      </c>
      <c r="X174" s="34">
        <f t="shared" si="30"/>
        <v>14052</v>
      </c>
      <c r="Y174" s="35">
        <f t="shared" si="1"/>
        <v>1</v>
      </c>
      <c r="Z174" s="35">
        <f t="shared" si="2"/>
        <v>1</v>
      </c>
      <c r="AA174" s="35" t="str">
        <f t="shared" si="24"/>
        <v>ELIGIBLE</v>
      </c>
      <c r="AB174" s="35" t="str">
        <f t="shared" si="25"/>
        <v>OKAY</v>
      </c>
      <c r="AC174" s="35">
        <f t="shared" si="5"/>
        <v>0</v>
      </c>
      <c r="AD174" s="35">
        <f t="shared" si="6"/>
        <v>1</v>
      </c>
      <c r="AE174" s="35">
        <f t="shared" si="26"/>
        <v>0</v>
      </c>
      <c r="AF174" s="35">
        <f t="shared" si="27"/>
        <v>0</v>
      </c>
      <c r="AG174" s="35">
        <f t="shared" si="28"/>
        <v>0</v>
      </c>
      <c r="AH174" s="35">
        <f t="shared" si="29"/>
        <v>0</v>
      </c>
      <c r="AI174">
        <f t="shared" si="11"/>
        <v>0</v>
      </c>
      <c r="AJ174">
        <f t="shared" si="12"/>
        <v>0</v>
      </c>
      <c r="AK174">
        <f t="shared" si="13"/>
        <v>0</v>
      </c>
    </row>
    <row r="175" spans="1:37" ht="12.75">
      <c r="A175" s="24">
        <v>2923130</v>
      </c>
      <c r="B175" s="36">
        <v>100065</v>
      </c>
      <c r="C175" s="36" t="s">
        <v>508</v>
      </c>
      <c r="D175" s="37" t="s">
        <v>509</v>
      </c>
      <c r="E175" s="37" t="s">
        <v>510</v>
      </c>
      <c r="F175" s="37">
        <v>63771</v>
      </c>
      <c r="G175" s="38">
        <v>250</v>
      </c>
      <c r="H175" s="37">
        <v>5732622330</v>
      </c>
      <c r="I175" s="39">
        <v>7</v>
      </c>
      <c r="J175" s="39" t="s">
        <v>31</v>
      </c>
      <c r="K175" s="29" t="s">
        <v>32</v>
      </c>
      <c r="L175" s="30">
        <v>355.73</v>
      </c>
      <c r="M175" s="29" t="s">
        <v>32</v>
      </c>
      <c r="N175" s="40" t="s">
        <v>31</v>
      </c>
      <c r="O175" s="40" t="s">
        <v>31</v>
      </c>
      <c r="P175" s="41">
        <v>22.103004291845494</v>
      </c>
      <c r="Q175" s="39" t="str">
        <f t="shared" si="23"/>
        <v>YES</v>
      </c>
      <c r="R175" s="39" t="s">
        <v>31</v>
      </c>
      <c r="S175" s="31" t="s">
        <v>33</v>
      </c>
      <c r="T175" s="33">
        <v>3174</v>
      </c>
      <c r="U175" s="33">
        <v>1891</v>
      </c>
      <c r="V175" s="33">
        <v>2171</v>
      </c>
      <c r="W175" s="33">
        <v>16111</v>
      </c>
      <c r="X175" s="34">
        <f t="shared" si="30"/>
        <v>23347</v>
      </c>
      <c r="Y175" s="35">
        <f t="shared" si="1"/>
        <v>1</v>
      </c>
      <c r="Z175" s="35">
        <f t="shared" si="2"/>
        <v>1</v>
      </c>
      <c r="AA175" s="35" t="str">
        <f t="shared" si="24"/>
        <v>ELIGIBLE</v>
      </c>
      <c r="AB175" s="35" t="str">
        <f t="shared" si="25"/>
        <v>OKAY</v>
      </c>
      <c r="AC175" s="35">
        <f t="shared" si="5"/>
        <v>1</v>
      </c>
      <c r="AD175" s="35">
        <f t="shared" si="6"/>
        <v>1</v>
      </c>
      <c r="AE175" s="35" t="str">
        <f t="shared" si="26"/>
        <v>CHECK</v>
      </c>
      <c r="AF175" s="35" t="str">
        <f t="shared" si="27"/>
        <v>SRSA</v>
      </c>
      <c r="AG175" s="35">
        <f t="shared" si="28"/>
        <v>0</v>
      </c>
      <c r="AH175" s="35">
        <f t="shared" si="29"/>
        <v>0</v>
      </c>
      <c r="AI175">
        <f t="shared" si="11"/>
        <v>0</v>
      </c>
      <c r="AJ175">
        <f t="shared" si="12"/>
        <v>0</v>
      </c>
      <c r="AK175">
        <f t="shared" si="13"/>
        <v>0</v>
      </c>
    </row>
    <row r="176" spans="1:37" ht="12.75">
      <c r="A176" s="24">
        <v>2923190</v>
      </c>
      <c r="B176" s="36">
        <v>44084</v>
      </c>
      <c r="C176" s="36" t="s">
        <v>511</v>
      </c>
      <c r="D176" s="37" t="s">
        <v>512</v>
      </c>
      <c r="E176" s="37" t="s">
        <v>513</v>
      </c>
      <c r="F176" s="37">
        <v>64473</v>
      </c>
      <c r="G176" s="38">
        <v>257</v>
      </c>
      <c r="H176" s="37">
        <v>6604462282</v>
      </c>
      <c r="I176" s="39">
        <v>7</v>
      </c>
      <c r="J176" s="39" t="s">
        <v>31</v>
      </c>
      <c r="K176" s="29" t="s">
        <v>32</v>
      </c>
      <c r="L176" s="30">
        <v>394.85</v>
      </c>
      <c r="M176" s="29" t="s">
        <v>32</v>
      </c>
      <c r="N176" s="40" t="s">
        <v>31</v>
      </c>
      <c r="O176" s="40" t="s">
        <v>31</v>
      </c>
      <c r="P176" s="41">
        <v>19.545454545454547</v>
      </c>
      <c r="Q176" s="39" t="str">
        <f t="shared" si="23"/>
        <v>NO</v>
      </c>
      <c r="R176" s="39" t="s">
        <v>31</v>
      </c>
      <c r="S176" s="31" t="s">
        <v>33</v>
      </c>
      <c r="T176" s="33">
        <v>2550</v>
      </c>
      <c r="U176" s="33">
        <v>1620</v>
      </c>
      <c r="V176" s="33">
        <v>2272</v>
      </c>
      <c r="W176" s="33">
        <v>13675</v>
      </c>
      <c r="X176" s="34">
        <f t="shared" si="30"/>
        <v>20117</v>
      </c>
      <c r="Y176" s="35">
        <f t="shared" si="1"/>
        <v>1</v>
      </c>
      <c r="Z176" s="35">
        <f t="shared" si="2"/>
        <v>1</v>
      </c>
      <c r="AA176" s="35" t="str">
        <f t="shared" si="24"/>
        <v>ELIGIBLE</v>
      </c>
      <c r="AB176" s="35" t="str">
        <f t="shared" si="25"/>
        <v>OKAY</v>
      </c>
      <c r="AC176" s="35">
        <f t="shared" si="5"/>
        <v>0</v>
      </c>
      <c r="AD176" s="35">
        <f t="shared" si="6"/>
        <v>1</v>
      </c>
      <c r="AE176" s="35">
        <f t="shared" si="26"/>
        <v>0</v>
      </c>
      <c r="AF176" s="35">
        <f t="shared" si="27"/>
        <v>0</v>
      </c>
      <c r="AG176" s="35">
        <f t="shared" si="28"/>
        <v>0</v>
      </c>
      <c r="AH176" s="35">
        <f t="shared" si="29"/>
        <v>0</v>
      </c>
      <c r="AI176">
        <f t="shared" si="11"/>
        <v>0</v>
      </c>
      <c r="AJ176">
        <f t="shared" si="12"/>
        <v>0</v>
      </c>
      <c r="AK176">
        <f t="shared" si="13"/>
        <v>0</v>
      </c>
    </row>
    <row r="177" spans="1:37" ht="12.75">
      <c r="A177" s="24">
        <v>2923220</v>
      </c>
      <c r="B177" s="36">
        <v>89087</v>
      </c>
      <c r="C177" s="36" t="s">
        <v>514</v>
      </c>
      <c r="D177" s="37" t="s">
        <v>515</v>
      </c>
      <c r="E177" s="37" t="s">
        <v>516</v>
      </c>
      <c r="F177" s="37">
        <v>64077</v>
      </c>
      <c r="G177" s="38">
        <v>19</v>
      </c>
      <c r="H177" s="37">
        <v>8164962336</v>
      </c>
      <c r="I177" s="39">
        <v>8</v>
      </c>
      <c r="J177" s="39" t="s">
        <v>31</v>
      </c>
      <c r="K177" s="29" t="s">
        <v>32</v>
      </c>
      <c r="L177" s="30">
        <v>426.55</v>
      </c>
      <c r="M177" s="29" t="s">
        <v>32</v>
      </c>
      <c r="N177" s="40" t="s">
        <v>31</v>
      </c>
      <c r="O177" s="40" t="s">
        <v>31</v>
      </c>
      <c r="P177" s="41">
        <v>8.108108108108109</v>
      </c>
      <c r="Q177" s="39" t="str">
        <f t="shared" si="23"/>
        <v>NO</v>
      </c>
      <c r="R177" s="39" t="s">
        <v>31</v>
      </c>
      <c r="S177" s="31" t="s">
        <v>33</v>
      </c>
      <c r="T177" s="33">
        <v>2256</v>
      </c>
      <c r="U177" s="33">
        <v>1791</v>
      </c>
      <c r="V177" s="33">
        <v>2512</v>
      </c>
      <c r="W177" s="33">
        <v>7474</v>
      </c>
      <c r="X177" s="34">
        <f t="shared" si="30"/>
        <v>14033</v>
      </c>
      <c r="Y177" s="35">
        <f t="shared" si="1"/>
        <v>1</v>
      </c>
      <c r="Z177" s="35">
        <f t="shared" si="2"/>
        <v>1</v>
      </c>
      <c r="AA177" s="35" t="str">
        <f t="shared" si="24"/>
        <v>ELIGIBLE</v>
      </c>
      <c r="AB177" s="35" t="str">
        <f t="shared" si="25"/>
        <v>OKAY</v>
      </c>
      <c r="AC177" s="35">
        <f t="shared" si="5"/>
        <v>0</v>
      </c>
      <c r="AD177" s="35">
        <f t="shared" si="6"/>
        <v>1</v>
      </c>
      <c r="AE177" s="35">
        <f t="shared" si="26"/>
        <v>0</v>
      </c>
      <c r="AF177" s="35">
        <f t="shared" si="27"/>
        <v>0</v>
      </c>
      <c r="AG177" s="35">
        <f t="shared" si="28"/>
        <v>0</v>
      </c>
      <c r="AH177" s="35">
        <f t="shared" si="29"/>
        <v>0</v>
      </c>
      <c r="AI177">
        <f t="shared" si="11"/>
        <v>0</v>
      </c>
      <c r="AJ177">
        <f t="shared" si="12"/>
        <v>0</v>
      </c>
      <c r="AK177">
        <f t="shared" si="13"/>
        <v>0</v>
      </c>
    </row>
    <row r="178" spans="1:37" ht="12.75">
      <c r="A178" s="24">
        <v>2923250</v>
      </c>
      <c r="B178" s="36">
        <v>32054</v>
      </c>
      <c r="C178" s="36" t="s">
        <v>517</v>
      </c>
      <c r="D178" s="37" t="s">
        <v>518</v>
      </c>
      <c r="E178" s="37" t="s">
        <v>519</v>
      </c>
      <c r="F178" s="37">
        <v>64474</v>
      </c>
      <c r="G178" s="38">
        <v>9704</v>
      </c>
      <c r="H178" s="37">
        <v>8166752217</v>
      </c>
      <c r="I178" s="39">
        <v>7</v>
      </c>
      <c r="J178" s="39" t="s">
        <v>31</v>
      </c>
      <c r="K178" s="29" t="s">
        <v>32</v>
      </c>
      <c r="L178" s="30">
        <v>177.79</v>
      </c>
      <c r="M178" s="29" t="s">
        <v>32</v>
      </c>
      <c r="N178" s="40" t="s">
        <v>31</v>
      </c>
      <c r="O178" s="40" t="s">
        <v>31</v>
      </c>
      <c r="P178" s="41">
        <v>13.06532663316583</v>
      </c>
      <c r="Q178" s="39" t="str">
        <f t="shared" si="23"/>
        <v>NO</v>
      </c>
      <c r="R178" s="39" t="s">
        <v>31</v>
      </c>
      <c r="S178" s="31" t="s">
        <v>33</v>
      </c>
      <c r="T178" s="33">
        <v>1100</v>
      </c>
      <c r="U178" s="33">
        <v>718</v>
      </c>
      <c r="V178" s="33">
        <v>2014</v>
      </c>
      <c r="W178" s="33">
        <v>4430</v>
      </c>
      <c r="X178" s="34">
        <f t="shared" si="30"/>
        <v>8262</v>
      </c>
      <c r="Y178" s="35">
        <f t="shared" si="1"/>
        <v>1</v>
      </c>
      <c r="Z178" s="35">
        <f t="shared" si="2"/>
        <v>1</v>
      </c>
      <c r="AA178" s="35" t="str">
        <f t="shared" si="24"/>
        <v>ELIGIBLE</v>
      </c>
      <c r="AB178" s="35" t="str">
        <f t="shared" si="25"/>
        <v>OKAY</v>
      </c>
      <c r="AC178" s="35">
        <f t="shared" si="5"/>
        <v>0</v>
      </c>
      <c r="AD178" s="35">
        <f t="shared" si="6"/>
        <v>1</v>
      </c>
      <c r="AE178" s="35">
        <f t="shared" si="26"/>
        <v>0</v>
      </c>
      <c r="AF178" s="35">
        <f t="shared" si="27"/>
        <v>0</v>
      </c>
      <c r="AG178" s="35">
        <f t="shared" si="28"/>
        <v>0</v>
      </c>
      <c r="AH178" s="35">
        <f t="shared" si="29"/>
        <v>0</v>
      </c>
      <c r="AI178">
        <f t="shared" si="11"/>
        <v>0</v>
      </c>
      <c r="AJ178">
        <f t="shared" si="12"/>
        <v>0</v>
      </c>
      <c r="AK178">
        <f t="shared" si="13"/>
        <v>0</v>
      </c>
    </row>
    <row r="179" spans="1:37" ht="12.75">
      <c r="A179" s="24">
        <v>2923270</v>
      </c>
      <c r="B179" s="36">
        <v>93124</v>
      </c>
      <c r="C179" s="36" t="s">
        <v>520</v>
      </c>
      <c r="D179" s="37" t="s">
        <v>521</v>
      </c>
      <c r="E179" s="37" t="s">
        <v>520</v>
      </c>
      <c r="F179" s="37">
        <v>64776</v>
      </c>
      <c r="G179" s="38">
        <v>9999</v>
      </c>
      <c r="H179" s="37">
        <v>4176468143</v>
      </c>
      <c r="I179" s="39">
        <v>7</v>
      </c>
      <c r="J179" s="39" t="s">
        <v>31</v>
      </c>
      <c r="K179" s="29" t="s">
        <v>32</v>
      </c>
      <c r="L179" s="30">
        <v>461.14</v>
      </c>
      <c r="M179" s="29" t="s">
        <v>32</v>
      </c>
      <c r="N179" s="40" t="s">
        <v>31</v>
      </c>
      <c r="O179" s="40" t="s">
        <v>31</v>
      </c>
      <c r="P179" s="41">
        <v>36.542669584245075</v>
      </c>
      <c r="Q179" s="39" t="str">
        <f t="shared" si="23"/>
        <v>YES</v>
      </c>
      <c r="R179" s="39" t="s">
        <v>31</v>
      </c>
      <c r="S179" s="31" t="s">
        <v>33</v>
      </c>
      <c r="T179" s="33">
        <v>3287</v>
      </c>
      <c r="U179" s="33">
        <v>2011</v>
      </c>
      <c r="V179" s="33">
        <v>4230</v>
      </c>
      <c r="W179" s="33">
        <v>23972</v>
      </c>
      <c r="X179" s="34">
        <f t="shared" si="30"/>
        <v>33500</v>
      </c>
      <c r="Y179" s="35">
        <f t="shared" si="1"/>
        <v>1</v>
      </c>
      <c r="Z179" s="35">
        <f t="shared" si="2"/>
        <v>1</v>
      </c>
      <c r="AA179" s="35" t="str">
        <f t="shared" si="24"/>
        <v>ELIGIBLE</v>
      </c>
      <c r="AB179" s="35" t="str">
        <f t="shared" si="25"/>
        <v>OKAY</v>
      </c>
      <c r="AC179" s="35">
        <f t="shared" si="5"/>
        <v>1</v>
      </c>
      <c r="AD179" s="35">
        <f t="shared" si="6"/>
        <v>1</v>
      </c>
      <c r="AE179" s="35" t="str">
        <f t="shared" si="26"/>
        <v>CHECK</v>
      </c>
      <c r="AF179" s="35" t="str">
        <f t="shared" si="27"/>
        <v>SRSA</v>
      </c>
      <c r="AG179" s="35">
        <f t="shared" si="28"/>
        <v>0</v>
      </c>
      <c r="AH179" s="35">
        <f t="shared" si="29"/>
        <v>0</v>
      </c>
      <c r="AI179">
        <f t="shared" si="11"/>
        <v>0</v>
      </c>
      <c r="AJ179">
        <f t="shared" si="12"/>
        <v>0</v>
      </c>
      <c r="AK179">
        <f t="shared" si="13"/>
        <v>0</v>
      </c>
    </row>
    <row r="180" spans="1:37" ht="12.75">
      <c r="A180" s="24">
        <v>2923310</v>
      </c>
      <c r="B180" s="36">
        <v>27058</v>
      </c>
      <c r="C180" s="36" t="s">
        <v>522</v>
      </c>
      <c r="D180" s="37" t="s">
        <v>523</v>
      </c>
      <c r="E180" s="37" t="s">
        <v>524</v>
      </c>
      <c r="F180" s="37">
        <v>65348</v>
      </c>
      <c r="G180" s="38">
        <v>177</v>
      </c>
      <c r="H180" s="37">
        <v>6603664391</v>
      </c>
      <c r="I180" s="39">
        <v>7</v>
      </c>
      <c r="J180" s="39" t="s">
        <v>31</v>
      </c>
      <c r="K180" s="29" t="s">
        <v>32</v>
      </c>
      <c r="L180" s="30">
        <v>283.62</v>
      </c>
      <c r="M180" s="29" t="s">
        <v>32</v>
      </c>
      <c r="N180" s="40" t="s">
        <v>31</v>
      </c>
      <c r="O180" s="40" t="s">
        <v>31</v>
      </c>
      <c r="P180" s="41">
        <v>7.9178885630498534</v>
      </c>
      <c r="Q180" s="39" t="str">
        <f t="shared" si="23"/>
        <v>NO</v>
      </c>
      <c r="R180" s="39" t="s">
        <v>31</v>
      </c>
      <c r="S180" s="31" t="s">
        <v>33</v>
      </c>
      <c r="T180" s="33">
        <v>1923</v>
      </c>
      <c r="U180" s="33">
        <v>1193</v>
      </c>
      <c r="V180" s="33">
        <v>2507</v>
      </c>
      <c r="W180" s="33">
        <v>5397</v>
      </c>
      <c r="X180" s="34">
        <f t="shared" si="30"/>
        <v>11020</v>
      </c>
      <c r="Y180" s="35">
        <f t="shared" si="1"/>
        <v>1</v>
      </c>
      <c r="Z180" s="35">
        <f t="shared" si="2"/>
        <v>1</v>
      </c>
      <c r="AA180" s="35" t="str">
        <f t="shared" si="24"/>
        <v>ELIGIBLE</v>
      </c>
      <c r="AB180" s="35" t="str">
        <f t="shared" si="25"/>
        <v>OKAY</v>
      </c>
      <c r="AC180" s="35">
        <f t="shared" si="5"/>
        <v>0</v>
      </c>
      <c r="AD180" s="35">
        <f t="shared" si="6"/>
        <v>1</v>
      </c>
      <c r="AE180" s="35">
        <f t="shared" si="26"/>
        <v>0</v>
      </c>
      <c r="AF180" s="35">
        <f t="shared" si="27"/>
        <v>0</v>
      </c>
      <c r="AG180" s="35">
        <f t="shared" si="28"/>
        <v>0</v>
      </c>
      <c r="AH180" s="35">
        <f t="shared" si="29"/>
        <v>0</v>
      </c>
      <c r="AI180">
        <f t="shared" si="11"/>
        <v>0</v>
      </c>
      <c r="AJ180">
        <f t="shared" si="12"/>
        <v>0</v>
      </c>
      <c r="AK180">
        <f t="shared" si="13"/>
        <v>0</v>
      </c>
    </row>
    <row r="181" spans="1:37" ht="12.75">
      <c r="A181" s="24">
        <v>2923370</v>
      </c>
      <c r="B181" s="36">
        <v>77100</v>
      </c>
      <c r="C181" s="36" t="s">
        <v>525</v>
      </c>
      <c r="D181" s="37" t="s">
        <v>526</v>
      </c>
      <c r="E181" s="37" t="s">
        <v>527</v>
      </c>
      <c r="F181" s="37">
        <v>65762</v>
      </c>
      <c r="G181" s="38">
        <v>9602</v>
      </c>
      <c r="H181" s="37">
        <v>4172653212</v>
      </c>
      <c r="I181" s="39">
        <v>7</v>
      </c>
      <c r="J181" s="39" t="s">
        <v>31</v>
      </c>
      <c r="K181" s="29" t="s">
        <v>32</v>
      </c>
      <c r="L181" s="30">
        <v>116.45</v>
      </c>
      <c r="M181" s="29" t="s">
        <v>32</v>
      </c>
      <c r="N181" s="40" t="s">
        <v>31</v>
      </c>
      <c r="O181" s="40" t="s">
        <v>31</v>
      </c>
      <c r="P181" s="41">
        <v>35.333333333333336</v>
      </c>
      <c r="Q181" s="39" t="str">
        <f t="shared" si="23"/>
        <v>YES</v>
      </c>
      <c r="R181" s="39" t="s">
        <v>31</v>
      </c>
      <c r="S181" s="31" t="s">
        <v>33</v>
      </c>
      <c r="T181" s="33">
        <v>1051</v>
      </c>
      <c r="U181" s="33">
        <v>319</v>
      </c>
      <c r="V181" s="33">
        <v>895</v>
      </c>
      <c r="W181" s="33">
        <v>7158</v>
      </c>
      <c r="X181" s="34">
        <f t="shared" si="30"/>
        <v>9423</v>
      </c>
      <c r="Y181" s="35">
        <f t="shared" si="1"/>
        <v>1</v>
      </c>
      <c r="Z181" s="35">
        <f t="shared" si="2"/>
        <v>1</v>
      </c>
      <c r="AA181" s="35" t="str">
        <f t="shared" si="24"/>
        <v>ELIGIBLE</v>
      </c>
      <c r="AB181" s="35" t="str">
        <f t="shared" si="25"/>
        <v>OKAY</v>
      </c>
      <c r="AC181" s="35">
        <f t="shared" si="5"/>
        <v>1</v>
      </c>
      <c r="AD181" s="35">
        <f t="shared" si="6"/>
        <v>1</v>
      </c>
      <c r="AE181" s="35" t="str">
        <f t="shared" si="26"/>
        <v>CHECK</v>
      </c>
      <c r="AF181" s="35" t="str">
        <f t="shared" si="27"/>
        <v>SRSA</v>
      </c>
      <c r="AG181" s="35">
        <f t="shared" si="28"/>
        <v>0</v>
      </c>
      <c r="AH181" s="35">
        <f t="shared" si="29"/>
        <v>0</v>
      </c>
      <c r="AI181">
        <f t="shared" si="11"/>
        <v>0</v>
      </c>
      <c r="AJ181">
        <f t="shared" si="12"/>
        <v>0</v>
      </c>
      <c r="AK181">
        <f t="shared" si="13"/>
        <v>0</v>
      </c>
    </row>
    <row r="182" spans="1:37" ht="12.75">
      <c r="A182" s="24">
        <v>2923400</v>
      </c>
      <c r="B182" s="36">
        <v>77104</v>
      </c>
      <c r="C182" s="36" t="s">
        <v>528</v>
      </c>
      <c r="D182" s="37" t="s">
        <v>529</v>
      </c>
      <c r="E182" s="37" t="s">
        <v>530</v>
      </c>
      <c r="F182" s="37">
        <v>65761</v>
      </c>
      <c r="G182" s="38">
        <v>8413</v>
      </c>
      <c r="H182" s="37">
        <v>4172734274</v>
      </c>
      <c r="I182" s="39">
        <v>7</v>
      </c>
      <c r="J182" s="39" t="s">
        <v>31</v>
      </c>
      <c r="K182" s="29" t="s">
        <v>32</v>
      </c>
      <c r="L182" s="30">
        <v>186.73</v>
      </c>
      <c r="M182" s="29" t="s">
        <v>32</v>
      </c>
      <c r="N182" s="40" t="s">
        <v>31</v>
      </c>
      <c r="O182" s="40" t="s">
        <v>31</v>
      </c>
      <c r="P182" s="41">
        <v>30.864197530864196</v>
      </c>
      <c r="Q182" s="39" t="str">
        <f t="shared" si="23"/>
        <v>YES</v>
      </c>
      <c r="R182" s="39" t="s">
        <v>31</v>
      </c>
      <c r="S182" s="31" t="s">
        <v>33</v>
      </c>
      <c r="T182" s="33">
        <v>2155</v>
      </c>
      <c r="U182" s="33">
        <v>3389</v>
      </c>
      <c r="V182" s="33">
        <v>2641</v>
      </c>
      <c r="W182" s="33">
        <v>11200</v>
      </c>
      <c r="X182" s="34">
        <f t="shared" si="30"/>
        <v>19385</v>
      </c>
      <c r="Y182" s="35">
        <f t="shared" si="1"/>
        <v>1</v>
      </c>
      <c r="Z182" s="35">
        <f t="shared" si="2"/>
        <v>1</v>
      </c>
      <c r="AA182" s="35" t="str">
        <f t="shared" si="24"/>
        <v>ELIGIBLE</v>
      </c>
      <c r="AB182" s="35" t="str">
        <f t="shared" si="25"/>
        <v>OKAY</v>
      </c>
      <c r="AC182" s="35">
        <f t="shared" si="5"/>
        <v>1</v>
      </c>
      <c r="AD182" s="35">
        <f t="shared" si="6"/>
        <v>1</v>
      </c>
      <c r="AE182" s="35" t="str">
        <f t="shared" si="26"/>
        <v>CHECK</v>
      </c>
      <c r="AF182" s="35" t="str">
        <f t="shared" si="27"/>
        <v>SRSA</v>
      </c>
      <c r="AG182" s="35">
        <f t="shared" si="28"/>
        <v>0</v>
      </c>
      <c r="AH182" s="35">
        <f t="shared" si="29"/>
        <v>0</v>
      </c>
      <c r="AI182">
        <f t="shared" si="11"/>
        <v>0</v>
      </c>
      <c r="AJ182">
        <f t="shared" si="12"/>
        <v>0</v>
      </c>
      <c r="AK182">
        <f t="shared" si="13"/>
        <v>0</v>
      </c>
    </row>
    <row r="183" spans="1:37" ht="12.75">
      <c r="A183" s="24">
        <v>2923530</v>
      </c>
      <c r="B183" s="36">
        <v>69109</v>
      </c>
      <c r="C183" s="36" t="s">
        <v>531</v>
      </c>
      <c r="D183" s="37" t="s">
        <v>532</v>
      </c>
      <c r="E183" s="37" t="s">
        <v>533</v>
      </c>
      <c r="F183" s="37">
        <v>65275</v>
      </c>
      <c r="G183" s="38">
        <v>9503</v>
      </c>
      <c r="H183" s="37">
        <v>6603274112</v>
      </c>
      <c r="I183" s="39">
        <v>7</v>
      </c>
      <c r="J183" s="39" t="s">
        <v>31</v>
      </c>
      <c r="K183" s="29" t="s">
        <v>32</v>
      </c>
      <c r="L183" s="30">
        <v>557.28</v>
      </c>
      <c r="M183" s="29" t="s">
        <v>32</v>
      </c>
      <c r="N183" s="40" t="s">
        <v>31</v>
      </c>
      <c r="O183" s="40" t="s">
        <v>31</v>
      </c>
      <c r="P183" s="41">
        <v>18.81638846737481</v>
      </c>
      <c r="Q183" s="39" t="str">
        <f t="shared" si="23"/>
        <v>NO</v>
      </c>
      <c r="R183" s="39" t="s">
        <v>31</v>
      </c>
      <c r="S183" s="31" t="s">
        <v>33</v>
      </c>
      <c r="T183" s="33">
        <v>3880</v>
      </c>
      <c r="U183" s="33">
        <v>2418</v>
      </c>
      <c r="V183" s="33">
        <v>3391</v>
      </c>
      <c r="W183" s="33">
        <v>19610</v>
      </c>
      <c r="X183" s="34">
        <f t="shared" si="30"/>
        <v>29299</v>
      </c>
      <c r="Y183" s="35">
        <f t="shared" si="1"/>
        <v>1</v>
      </c>
      <c r="Z183" s="35">
        <f t="shared" si="2"/>
        <v>1</v>
      </c>
      <c r="AA183" s="35" t="str">
        <f t="shared" si="24"/>
        <v>ELIGIBLE</v>
      </c>
      <c r="AB183" s="35" t="str">
        <f t="shared" si="25"/>
        <v>OKAY</v>
      </c>
      <c r="AC183" s="35">
        <f t="shared" si="5"/>
        <v>0</v>
      </c>
      <c r="AD183" s="35">
        <f t="shared" si="6"/>
        <v>1</v>
      </c>
      <c r="AE183" s="35">
        <f t="shared" si="26"/>
        <v>0</v>
      </c>
      <c r="AF183" s="35">
        <f t="shared" si="27"/>
        <v>0</v>
      </c>
      <c r="AG183" s="35">
        <f t="shared" si="28"/>
        <v>0</v>
      </c>
      <c r="AH183" s="35">
        <f t="shared" si="29"/>
        <v>0</v>
      </c>
      <c r="AI183">
        <f t="shared" si="11"/>
        <v>0</v>
      </c>
      <c r="AJ183">
        <f t="shared" si="12"/>
        <v>0</v>
      </c>
      <c r="AK183">
        <f t="shared" si="13"/>
        <v>0</v>
      </c>
    </row>
    <row r="184" spans="1:37" ht="12.75">
      <c r="A184" s="24">
        <v>2923640</v>
      </c>
      <c r="B184" s="36">
        <v>9077</v>
      </c>
      <c r="C184" s="36" t="s">
        <v>534</v>
      </c>
      <c r="D184" s="37" t="s">
        <v>535</v>
      </c>
      <c r="E184" s="37" t="s">
        <v>536</v>
      </c>
      <c r="F184" s="37">
        <v>63662</v>
      </c>
      <c r="G184" s="38">
        <v>9742</v>
      </c>
      <c r="H184" s="37">
        <v>5738660060</v>
      </c>
      <c r="I184" s="39">
        <v>7</v>
      </c>
      <c r="J184" s="39" t="s">
        <v>31</v>
      </c>
      <c r="K184" s="29" t="s">
        <v>32</v>
      </c>
      <c r="L184" s="30">
        <v>599.42</v>
      </c>
      <c r="M184" s="29" t="s">
        <v>32</v>
      </c>
      <c r="N184" s="40" t="s">
        <v>31</v>
      </c>
      <c r="O184" s="40" t="s">
        <v>31</v>
      </c>
      <c r="P184" s="41">
        <v>18.238993710691823</v>
      </c>
      <c r="Q184" s="39" t="str">
        <f t="shared" si="23"/>
        <v>NO</v>
      </c>
      <c r="R184" s="39" t="s">
        <v>31</v>
      </c>
      <c r="S184" s="31" t="s">
        <v>33</v>
      </c>
      <c r="T184" s="33">
        <v>4168</v>
      </c>
      <c r="U184" s="33">
        <v>2486</v>
      </c>
      <c r="V184" s="33">
        <v>3486</v>
      </c>
      <c r="W184" s="33">
        <v>18958</v>
      </c>
      <c r="X184" s="34">
        <f t="shared" si="30"/>
        <v>29098</v>
      </c>
      <c r="Y184" s="35">
        <f t="shared" si="1"/>
        <v>1</v>
      </c>
      <c r="Z184" s="35">
        <f t="shared" si="2"/>
        <v>1</v>
      </c>
      <c r="AA184" s="35" t="str">
        <f t="shared" si="24"/>
        <v>ELIGIBLE</v>
      </c>
      <c r="AB184" s="35" t="str">
        <f t="shared" si="25"/>
        <v>OKAY</v>
      </c>
      <c r="AC184" s="35">
        <f t="shared" si="5"/>
        <v>0</v>
      </c>
      <c r="AD184" s="35">
        <f t="shared" si="6"/>
        <v>1</v>
      </c>
      <c r="AE184" s="35">
        <f t="shared" si="26"/>
        <v>0</v>
      </c>
      <c r="AF184" s="35">
        <f t="shared" si="27"/>
        <v>0</v>
      </c>
      <c r="AG184" s="35">
        <f t="shared" si="28"/>
        <v>0</v>
      </c>
      <c r="AH184" s="35">
        <f t="shared" si="29"/>
        <v>0</v>
      </c>
      <c r="AI184">
        <f t="shared" si="11"/>
        <v>0</v>
      </c>
      <c r="AJ184">
        <f t="shared" si="12"/>
        <v>0</v>
      </c>
      <c r="AK184">
        <f t="shared" si="13"/>
        <v>0</v>
      </c>
    </row>
    <row r="185" spans="1:37" ht="12.75">
      <c r="A185" s="24">
        <v>2923670</v>
      </c>
      <c r="B185" s="36">
        <v>31116</v>
      </c>
      <c r="C185" s="36" t="s">
        <v>537</v>
      </c>
      <c r="D185" s="37" t="s">
        <v>538</v>
      </c>
      <c r="E185" s="37" t="s">
        <v>539</v>
      </c>
      <c r="F185" s="37">
        <v>64670</v>
      </c>
      <c r="G185" s="38">
        <v>200</v>
      </c>
      <c r="H185" s="37">
        <v>6603672111</v>
      </c>
      <c r="I185" s="39">
        <v>7</v>
      </c>
      <c r="J185" s="39" t="s">
        <v>31</v>
      </c>
      <c r="K185" s="29" t="s">
        <v>32</v>
      </c>
      <c r="L185" s="30">
        <v>204.67</v>
      </c>
      <c r="M185" s="29" t="s">
        <v>32</v>
      </c>
      <c r="N185" s="40" t="s">
        <v>31</v>
      </c>
      <c r="O185" s="40" t="s">
        <v>31</v>
      </c>
      <c r="P185" s="41">
        <v>28.837209302325583</v>
      </c>
      <c r="Q185" s="39" t="str">
        <f t="shared" si="23"/>
        <v>YES</v>
      </c>
      <c r="R185" s="39" t="s">
        <v>31</v>
      </c>
      <c r="S185" s="31" t="s">
        <v>33</v>
      </c>
      <c r="T185" s="33">
        <v>1856</v>
      </c>
      <c r="U185" s="33">
        <v>882</v>
      </c>
      <c r="V185" s="33">
        <v>2473</v>
      </c>
      <c r="W185" s="33">
        <v>9090</v>
      </c>
      <c r="X185" s="34">
        <f t="shared" si="30"/>
        <v>14301</v>
      </c>
      <c r="Y185" s="35">
        <f t="shared" si="1"/>
        <v>1</v>
      </c>
      <c r="Z185" s="35">
        <f t="shared" si="2"/>
        <v>1</v>
      </c>
      <c r="AA185" s="35" t="str">
        <f t="shared" si="24"/>
        <v>ELIGIBLE</v>
      </c>
      <c r="AB185" s="35" t="str">
        <f t="shared" si="25"/>
        <v>OKAY</v>
      </c>
      <c r="AC185" s="35">
        <f t="shared" si="5"/>
        <v>1</v>
      </c>
      <c r="AD185" s="35">
        <f t="shared" si="6"/>
        <v>1</v>
      </c>
      <c r="AE185" s="35" t="str">
        <f t="shared" si="26"/>
        <v>CHECK</v>
      </c>
      <c r="AF185" s="35" t="str">
        <f t="shared" si="27"/>
        <v>SRSA</v>
      </c>
      <c r="AG185" s="35">
        <f t="shared" si="28"/>
        <v>0</v>
      </c>
      <c r="AH185" s="35">
        <f t="shared" si="29"/>
        <v>0</v>
      </c>
      <c r="AI185">
        <f t="shared" si="11"/>
        <v>0</v>
      </c>
      <c r="AJ185">
        <f t="shared" si="12"/>
        <v>0</v>
      </c>
      <c r="AK185">
        <f t="shared" si="13"/>
        <v>0</v>
      </c>
    </row>
    <row r="186" spans="1:37" ht="12.75">
      <c r="A186" s="24">
        <v>2923760</v>
      </c>
      <c r="B186" s="36">
        <v>78001</v>
      </c>
      <c r="C186" s="36" t="s">
        <v>540</v>
      </c>
      <c r="D186" s="37" t="s">
        <v>59</v>
      </c>
      <c r="E186" s="37" t="s">
        <v>541</v>
      </c>
      <c r="F186" s="37">
        <v>63879</v>
      </c>
      <c r="G186" s="38">
        <v>38</v>
      </c>
      <c r="H186" s="37">
        <v>5736283471</v>
      </c>
      <c r="I186" s="39" t="s">
        <v>542</v>
      </c>
      <c r="J186" s="39" t="s">
        <v>33</v>
      </c>
      <c r="K186" s="29" t="s">
        <v>31</v>
      </c>
      <c r="L186" s="30">
        <v>416.83</v>
      </c>
      <c r="M186" s="29" t="s">
        <v>32</v>
      </c>
      <c r="N186" s="40" t="s">
        <v>31</v>
      </c>
      <c r="O186" s="40" t="s">
        <v>31</v>
      </c>
      <c r="P186" s="41">
        <v>19.395017793594306</v>
      </c>
      <c r="Q186" s="39" t="str">
        <f t="shared" si="23"/>
        <v>NO</v>
      </c>
      <c r="R186" s="39" t="s">
        <v>31</v>
      </c>
      <c r="S186" s="31" t="s">
        <v>33</v>
      </c>
      <c r="T186" s="33">
        <v>5441</v>
      </c>
      <c r="U186" s="33">
        <v>6346</v>
      </c>
      <c r="V186" s="33">
        <v>2473</v>
      </c>
      <c r="W186" s="33">
        <v>17168</v>
      </c>
      <c r="X186" s="34">
        <f t="shared" si="30"/>
        <v>31428</v>
      </c>
      <c r="Y186" s="35">
        <f t="shared" si="1"/>
        <v>1</v>
      </c>
      <c r="Z186" s="35">
        <f t="shared" si="2"/>
        <v>1</v>
      </c>
      <c r="AA186" s="35" t="str">
        <f t="shared" si="24"/>
        <v>ELIGIBLE</v>
      </c>
      <c r="AB186" s="35" t="str">
        <f t="shared" si="25"/>
        <v>OKAY</v>
      </c>
      <c r="AC186" s="35">
        <f t="shared" si="5"/>
        <v>0</v>
      </c>
      <c r="AD186" s="35">
        <f t="shared" si="6"/>
        <v>1</v>
      </c>
      <c r="AE186" s="35">
        <f t="shared" si="26"/>
        <v>0</v>
      </c>
      <c r="AF186" s="35">
        <f t="shared" si="27"/>
        <v>0</v>
      </c>
      <c r="AG186" s="35">
        <f t="shared" si="28"/>
        <v>0</v>
      </c>
      <c r="AH186" s="35">
        <f t="shared" si="29"/>
        <v>0</v>
      </c>
      <c r="AI186">
        <f t="shared" si="11"/>
        <v>0</v>
      </c>
      <c r="AJ186">
        <f t="shared" si="12"/>
        <v>0</v>
      </c>
      <c r="AK186">
        <f t="shared" si="13"/>
        <v>0</v>
      </c>
    </row>
    <row r="187" spans="1:37" ht="12.75">
      <c r="A187" s="24">
        <v>2923790</v>
      </c>
      <c r="B187" s="36">
        <v>78003</v>
      </c>
      <c r="C187" s="36" t="s">
        <v>543</v>
      </c>
      <c r="D187" s="37" t="s">
        <v>544</v>
      </c>
      <c r="E187" s="37" t="s">
        <v>545</v>
      </c>
      <c r="F187" s="37">
        <v>63830</v>
      </c>
      <c r="G187" s="38">
        <v>9732</v>
      </c>
      <c r="H187" s="37">
        <v>5733331856</v>
      </c>
      <c r="I187" s="39">
        <v>6</v>
      </c>
      <c r="J187" s="39" t="s">
        <v>33</v>
      </c>
      <c r="K187" s="29" t="s">
        <v>31</v>
      </c>
      <c r="L187" s="30">
        <v>186.72</v>
      </c>
      <c r="M187" s="29" t="s">
        <v>32</v>
      </c>
      <c r="N187" s="40" t="s">
        <v>31</v>
      </c>
      <c r="O187" s="40" t="s">
        <v>31</v>
      </c>
      <c r="P187" s="41">
        <v>26.907630522088354</v>
      </c>
      <c r="Q187" s="39" t="str">
        <f t="shared" si="23"/>
        <v>YES</v>
      </c>
      <c r="R187" s="39" t="s">
        <v>31</v>
      </c>
      <c r="S187" s="31" t="s">
        <v>33</v>
      </c>
      <c r="T187" s="33">
        <v>1572</v>
      </c>
      <c r="U187" s="33">
        <v>618</v>
      </c>
      <c r="V187" s="33">
        <v>1735</v>
      </c>
      <c r="W187" s="33">
        <v>9352</v>
      </c>
      <c r="X187" s="34">
        <f t="shared" si="30"/>
        <v>13277</v>
      </c>
      <c r="Y187" s="35">
        <f t="shared" si="1"/>
        <v>1</v>
      </c>
      <c r="Z187" s="35">
        <f t="shared" si="2"/>
        <v>1</v>
      </c>
      <c r="AA187" s="35" t="str">
        <f t="shared" si="24"/>
        <v>ELIGIBLE</v>
      </c>
      <c r="AB187" s="35" t="str">
        <f t="shared" si="25"/>
        <v>OKAY</v>
      </c>
      <c r="AC187" s="35">
        <f t="shared" si="5"/>
        <v>1</v>
      </c>
      <c r="AD187" s="35">
        <f t="shared" si="6"/>
        <v>1</v>
      </c>
      <c r="AE187" s="35" t="str">
        <f t="shared" si="26"/>
        <v>CHECK</v>
      </c>
      <c r="AF187" s="35" t="str">
        <f t="shared" si="27"/>
        <v>SRSA</v>
      </c>
      <c r="AG187" s="35">
        <f t="shared" si="28"/>
        <v>0</v>
      </c>
      <c r="AH187" s="35">
        <f t="shared" si="29"/>
        <v>0</v>
      </c>
      <c r="AI187">
        <f t="shared" si="11"/>
        <v>0</v>
      </c>
      <c r="AJ187">
        <f t="shared" si="12"/>
        <v>0</v>
      </c>
      <c r="AK187">
        <f t="shared" si="13"/>
        <v>0</v>
      </c>
    </row>
    <row r="188" spans="1:37" ht="12.75">
      <c r="A188" s="24">
        <v>2924690</v>
      </c>
      <c r="B188" s="36">
        <v>80122</v>
      </c>
      <c r="C188" s="36" t="s">
        <v>546</v>
      </c>
      <c r="D188" s="37" t="s">
        <v>547</v>
      </c>
      <c r="E188" s="37" t="s">
        <v>548</v>
      </c>
      <c r="F188" s="37">
        <v>65301</v>
      </c>
      <c r="G188" s="38">
        <v>9505</v>
      </c>
      <c r="H188" s="37">
        <v>6608265385</v>
      </c>
      <c r="I188" s="39">
        <v>7</v>
      </c>
      <c r="J188" s="39" t="s">
        <v>31</v>
      </c>
      <c r="K188" s="29" t="s">
        <v>32</v>
      </c>
      <c r="L188" s="30">
        <v>167.8</v>
      </c>
      <c r="M188" s="29" t="s">
        <v>32</v>
      </c>
      <c r="N188" s="40" t="s">
        <v>31</v>
      </c>
      <c r="O188" s="40" t="s">
        <v>31</v>
      </c>
      <c r="P188" s="41">
        <v>23.809523809523807</v>
      </c>
      <c r="Q188" s="39" t="str">
        <f t="shared" si="23"/>
        <v>YES</v>
      </c>
      <c r="R188" s="39" t="s">
        <v>31</v>
      </c>
      <c r="S188" s="31" t="s">
        <v>33</v>
      </c>
      <c r="T188" s="33">
        <v>697</v>
      </c>
      <c r="U188" s="33">
        <v>539</v>
      </c>
      <c r="V188" s="33">
        <v>1511</v>
      </c>
      <c r="W188" s="33">
        <v>4585</v>
      </c>
      <c r="X188" s="34">
        <f t="shared" si="30"/>
        <v>7332</v>
      </c>
      <c r="Y188" s="35">
        <f t="shared" si="1"/>
        <v>1</v>
      </c>
      <c r="Z188" s="35">
        <f t="shared" si="2"/>
        <v>1</v>
      </c>
      <c r="AA188" s="35" t="str">
        <f t="shared" si="24"/>
        <v>ELIGIBLE</v>
      </c>
      <c r="AB188" s="35" t="str">
        <f t="shared" si="25"/>
        <v>OKAY</v>
      </c>
      <c r="AC188" s="35">
        <f t="shared" si="5"/>
        <v>1</v>
      </c>
      <c r="AD188" s="35">
        <f t="shared" si="6"/>
        <v>1</v>
      </c>
      <c r="AE188" s="35" t="str">
        <f t="shared" si="26"/>
        <v>CHECK</v>
      </c>
      <c r="AF188" s="35" t="str">
        <f t="shared" si="27"/>
        <v>SRSA</v>
      </c>
      <c r="AG188" s="35">
        <f t="shared" si="28"/>
        <v>0</v>
      </c>
      <c r="AH188" s="35">
        <f t="shared" si="29"/>
        <v>0</v>
      </c>
      <c r="AI188">
        <f t="shared" si="11"/>
        <v>0</v>
      </c>
      <c r="AJ188">
        <f t="shared" si="12"/>
        <v>0</v>
      </c>
      <c r="AK188">
        <f t="shared" si="13"/>
        <v>0</v>
      </c>
    </row>
    <row r="189" spans="1:37" ht="12.75">
      <c r="A189" s="24">
        <v>2925080</v>
      </c>
      <c r="B189" s="36">
        <v>81097</v>
      </c>
      <c r="C189" s="36" t="s">
        <v>549</v>
      </c>
      <c r="D189" s="37" t="s">
        <v>550</v>
      </c>
      <c r="E189" s="37" t="s">
        <v>551</v>
      </c>
      <c r="F189" s="37">
        <v>65462</v>
      </c>
      <c r="G189" s="38">
        <v>8305</v>
      </c>
      <c r="H189" s="37">
        <v>5734356293</v>
      </c>
      <c r="I189" s="39">
        <v>7</v>
      </c>
      <c r="J189" s="39" t="s">
        <v>31</v>
      </c>
      <c r="K189" s="29" t="s">
        <v>32</v>
      </c>
      <c r="L189" s="30">
        <v>282.12</v>
      </c>
      <c r="M189" s="29" t="s">
        <v>32</v>
      </c>
      <c r="N189" s="40" t="s">
        <v>31</v>
      </c>
      <c r="O189" s="40" t="s">
        <v>31</v>
      </c>
      <c r="P189" s="41">
        <v>36.62337662337662</v>
      </c>
      <c r="Q189" s="39" t="str">
        <f t="shared" si="23"/>
        <v>YES</v>
      </c>
      <c r="R189" s="39" t="s">
        <v>31</v>
      </c>
      <c r="S189" s="31" t="s">
        <v>33</v>
      </c>
      <c r="T189" s="33">
        <v>2179</v>
      </c>
      <c r="U189" s="33">
        <v>782</v>
      </c>
      <c r="V189" s="33">
        <v>2194</v>
      </c>
      <c r="W189" s="33">
        <v>19719</v>
      </c>
      <c r="X189" s="34">
        <f t="shared" si="30"/>
        <v>24874</v>
      </c>
      <c r="Y189" s="35">
        <f t="shared" si="1"/>
        <v>1</v>
      </c>
      <c r="Z189" s="35">
        <f t="shared" si="2"/>
        <v>1</v>
      </c>
      <c r="AA189" s="35" t="str">
        <f t="shared" si="24"/>
        <v>ELIGIBLE</v>
      </c>
      <c r="AB189" s="35" t="str">
        <f t="shared" si="25"/>
        <v>OKAY</v>
      </c>
      <c r="AC189" s="35">
        <f t="shared" si="5"/>
        <v>1</v>
      </c>
      <c r="AD189" s="35">
        <f t="shared" si="6"/>
        <v>1</v>
      </c>
      <c r="AE189" s="35" t="str">
        <f t="shared" si="26"/>
        <v>CHECK</v>
      </c>
      <c r="AF189" s="35" t="str">
        <f t="shared" si="27"/>
        <v>SRSA</v>
      </c>
      <c r="AG189" s="35">
        <f t="shared" si="28"/>
        <v>0</v>
      </c>
      <c r="AH189" s="35">
        <f t="shared" si="29"/>
        <v>0</v>
      </c>
      <c r="AI189">
        <f t="shared" si="11"/>
        <v>0</v>
      </c>
      <c r="AJ189">
        <f t="shared" si="12"/>
        <v>0</v>
      </c>
      <c r="AK189">
        <f t="shared" si="13"/>
        <v>0</v>
      </c>
    </row>
    <row r="190" spans="1:37" ht="12.75">
      <c r="A190" s="24">
        <v>2925140</v>
      </c>
      <c r="B190" s="36">
        <v>82101</v>
      </c>
      <c r="C190" s="36" t="s">
        <v>552</v>
      </c>
      <c r="D190" s="37" t="s">
        <v>169</v>
      </c>
      <c r="E190" s="37" t="s">
        <v>553</v>
      </c>
      <c r="F190" s="37">
        <v>63336</v>
      </c>
      <c r="G190" s="38">
        <v>218</v>
      </c>
      <c r="H190" s="37">
        <v>5732423546</v>
      </c>
      <c r="I190" s="39">
        <v>7</v>
      </c>
      <c r="J190" s="39" t="s">
        <v>31</v>
      </c>
      <c r="K190" s="29" t="s">
        <v>32</v>
      </c>
      <c r="L190" s="30">
        <v>550.84</v>
      </c>
      <c r="M190" s="29" t="s">
        <v>32</v>
      </c>
      <c r="N190" s="40" t="s">
        <v>31</v>
      </c>
      <c r="O190" s="40" t="s">
        <v>31</v>
      </c>
      <c r="P190" s="41">
        <v>15.660377358490566</v>
      </c>
      <c r="Q190" s="39" t="str">
        <f t="shared" si="23"/>
        <v>NO</v>
      </c>
      <c r="R190" s="39" t="s">
        <v>31</v>
      </c>
      <c r="S190" s="31" t="s">
        <v>33</v>
      </c>
      <c r="T190" s="33">
        <v>3715</v>
      </c>
      <c r="U190" s="33">
        <v>2294</v>
      </c>
      <c r="V190" s="33">
        <v>3218</v>
      </c>
      <c r="W190" s="33">
        <v>14522</v>
      </c>
      <c r="X190" s="34">
        <f t="shared" si="30"/>
        <v>23749</v>
      </c>
      <c r="Y190" s="35">
        <f t="shared" si="1"/>
        <v>1</v>
      </c>
      <c r="Z190" s="35">
        <f t="shared" si="2"/>
        <v>1</v>
      </c>
      <c r="AA190" s="35" t="str">
        <f t="shared" si="24"/>
        <v>ELIGIBLE</v>
      </c>
      <c r="AB190" s="35" t="str">
        <f t="shared" si="25"/>
        <v>OKAY</v>
      </c>
      <c r="AC190" s="35">
        <f t="shared" si="5"/>
        <v>0</v>
      </c>
      <c r="AD190" s="35">
        <f t="shared" si="6"/>
        <v>1</v>
      </c>
      <c r="AE190" s="35">
        <f t="shared" si="26"/>
        <v>0</v>
      </c>
      <c r="AF190" s="35">
        <f t="shared" si="27"/>
        <v>0</v>
      </c>
      <c r="AG190" s="35">
        <f t="shared" si="28"/>
        <v>0</v>
      </c>
      <c r="AH190" s="35">
        <f t="shared" si="29"/>
        <v>0</v>
      </c>
      <c r="AI190">
        <f t="shared" si="11"/>
        <v>0</v>
      </c>
      <c r="AJ190">
        <f t="shared" si="12"/>
        <v>0</v>
      </c>
      <c r="AK190">
        <f t="shared" si="13"/>
        <v>0</v>
      </c>
    </row>
    <row r="191" spans="1:37" ht="12.75">
      <c r="A191" s="24">
        <v>2925170</v>
      </c>
      <c r="B191" s="36">
        <v>27059</v>
      </c>
      <c r="C191" s="36" t="s">
        <v>554</v>
      </c>
      <c r="D191" s="37" t="s">
        <v>555</v>
      </c>
      <c r="E191" s="37" t="s">
        <v>556</v>
      </c>
      <c r="F191" s="37">
        <v>65276</v>
      </c>
      <c r="G191" s="38">
        <v>1038</v>
      </c>
      <c r="H191" s="37">
        <v>6608346915</v>
      </c>
      <c r="I191" s="39">
        <v>7</v>
      </c>
      <c r="J191" s="39" t="s">
        <v>31</v>
      </c>
      <c r="K191" s="29" t="s">
        <v>32</v>
      </c>
      <c r="L191" s="30">
        <v>269.87</v>
      </c>
      <c r="M191" s="29" t="s">
        <v>32</v>
      </c>
      <c r="N191" s="40" t="s">
        <v>31</v>
      </c>
      <c r="O191" s="40" t="s">
        <v>31</v>
      </c>
      <c r="P191" s="41">
        <v>21.981424148606813</v>
      </c>
      <c r="Q191" s="39" t="str">
        <f t="shared" si="23"/>
        <v>YES</v>
      </c>
      <c r="R191" s="39" t="s">
        <v>31</v>
      </c>
      <c r="S191" s="31" t="s">
        <v>33</v>
      </c>
      <c r="T191" s="33">
        <v>1839</v>
      </c>
      <c r="U191" s="33">
        <v>1376</v>
      </c>
      <c r="V191" s="33">
        <v>2485</v>
      </c>
      <c r="W191" s="33">
        <v>11313</v>
      </c>
      <c r="X191" s="34">
        <f t="shared" si="30"/>
        <v>17013</v>
      </c>
      <c r="Y191" s="35">
        <f t="shared" si="1"/>
        <v>1</v>
      </c>
      <c r="Z191" s="35">
        <f t="shared" si="2"/>
        <v>1</v>
      </c>
      <c r="AA191" s="35" t="str">
        <f t="shared" si="24"/>
        <v>ELIGIBLE</v>
      </c>
      <c r="AB191" s="35" t="str">
        <f t="shared" si="25"/>
        <v>OKAY</v>
      </c>
      <c r="AC191" s="35">
        <f t="shared" si="5"/>
        <v>1</v>
      </c>
      <c r="AD191" s="35">
        <f t="shared" si="6"/>
        <v>1</v>
      </c>
      <c r="AE191" s="35" t="str">
        <f t="shared" si="26"/>
        <v>CHECK</v>
      </c>
      <c r="AF191" s="35" t="str">
        <f t="shared" si="27"/>
        <v>SRSA</v>
      </c>
      <c r="AG191" s="35">
        <f t="shared" si="28"/>
        <v>0</v>
      </c>
      <c r="AH191" s="35">
        <f t="shared" si="29"/>
        <v>0</v>
      </c>
      <c r="AI191">
        <f t="shared" si="11"/>
        <v>0</v>
      </c>
      <c r="AJ191">
        <f t="shared" si="12"/>
        <v>0</v>
      </c>
      <c r="AK191">
        <f t="shared" si="13"/>
        <v>0</v>
      </c>
    </row>
    <row r="192" spans="1:37" ht="12.75">
      <c r="A192" s="24">
        <v>2925210</v>
      </c>
      <c r="B192" s="36">
        <v>107156</v>
      </c>
      <c r="C192" s="36" t="s">
        <v>557</v>
      </c>
      <c r="D192" s="37" t="s">
        <v>128</v>
      </c>
      <c r="E192" s="37" t="s">
        <v>558</v>
      </c>
      <c r="F192" s="37">
        <v>65552</v>
      </c>
      <c r="G192" s="38">
        <v>10</v>
      </c>
      <c r="H192" s="37">
        <v>4174583333</v>
      </c>
      <c r="I192" s="39">
        <v>7</v>
      </c>
      <c r="J192" s="39" t="s">
        <v>31</v>
      </c>
      <c r="K192" s="29" t="s">
        <v>32</v>
      </c>
      <c r="L192" s="30">
        <v>492.14</v>
      </c>
      <c r="M192" s="29" t="s">
        <v>32</v>
      </c>
      <c r="N192" s="40" t="s">
        <v>31</v>
      </c>
      <c r="O192" s="40" t="s">
        <v>31</v>
      </c>
      <c r="P192" s="41">
        <v>20.57335581787521</v>
      </c>
      <c r="Q192" s="39" t="str">
        <f t="shared" si="23"/>
        <v>YES</v>
      </c>
      <c r="R192" s="39" t="s">
        <v>31</v>
      </c>
      <c r="S192" s="31" t="s">
        <v>33</v>
      </c>
      <c r="T192" s="33">
        <v>3282</v>
      </c>
      <c r="U192" s="33">
        <v>1943</v>
      </c>
      <c r="V192" s="33">
        <v>2725</v>
      </c>
      <c r="W192" s="33">
        <v>19067</v>
      </c>
      <c r="X192" s="34">
        <f t="shared" si="30"/>
        <v>27017</v>
      </c>
      <c r="Y192" s="35">
        <f t="shared" si="1"/>
        <v>1</v>
      </c>
      <c r="Z192" s="35">
        <f t="shared" si="2"/>
        <v>1</v>
      </c>
      <c r="AA192" s="35" t="str">
        <f t="shared" si="24"/>
        <v>ELIGIBLE</v>
      </c>
      <c r="AB192" s="35" t="str">
        <f t="shared" si="25"/>
        <v>OKAY</v>
      </c>
      <c r="AC192" s="35">
        <f t="shared" si="5"/>
        <v>1</v>
      </c>
      <c r="AD192" s="35">
        <f t="shared" si="6"/>
        <v>1</v>
      </c>
      <c r="AE192" s="35" t="str">
        <f t="shared" si="26"/>
        <v>CHECK</v>
      </c>
      <c r="AF192" s="35" t="str">
        <f t="shared" si="27"/>
        <v>SRSA</v>
      </c>
      <c r="AG192" s="35">
        <f t="shared" si="28"/>
        <v>0</v>
      </c>
      <c r="AH192" s="35">
        <f t="shared" si="29"/>
        <v>0</v>
      </c>
      <c r="AI192">
        <f t="shared" si="11"/>
        <v>0</v>
      </c>
      <c r="AJ192">
        <f t="shared" si="12"/>
        <v>0</v>
      </c>
      <c r="AK192">
        <f t="shared" si="13"/>
        <v>0</v>
      </c>
    </row>
    <row r="193" spans="1:37" ht="12.75">
      <c r="A193" s="24">
        <v>2925410</v>
      </c>
      <c r="B193" s="36">
        <v>13059</v>
      </c>
      <c r="C193" s="36" t="s">
        <v>559</v>
      </c>
      <c r="D193" s="37" t="s">
        <v>560</v>
      </c>
      <c r="E193" s="37" t="s">
        <v>438</v>
      </c>
      <c r="F193" s="37">
        <v>64671</v>
      </c>
      <c r="G193" s="38">
        <v>9352</v>
      </c>
      <c r="H193" s="37">
        <v>6603542326</v>
      </c>
      <c r="I193" s="39">
        <v>7</v>
      </c>
      <c r="J193" s="39" t="s">
        <v>31</v>
      </c>
      <c r="K193" s="29" t="s">
        <v>32</v>
      </c>
      <c r="L193" s="30">
        <v>344.85</v>
      </c>
      <c r="M193" s="29" t="s">
        <v>32</v>
      </c>
      <c r="N193" s="40" t="s">
        <v>31</v>
      </c>
      <c r="O193" s="40" t="s">
        <v>31</v>
      </c>
      <c r="P193" s="41">
        <v>8.60215053763441</v>
      </c>
      <c r="Q193" s="39" t="str">
        <f t="shared" si="23"/>
        <v>NO</v>
      </c>
      <c r="R193" s="39" t="s">
        <v>31</v>
      </c>
      <c r="S193" s="31" t="s">
        <v>33</v>
      </c>
      <c r="T193" s="33">
        <v>2381</v>
      </c>
      <c r="U193" s="33">
        <v>1564</v>
      </c>
      <c r="V193" s="33">
        <v>2194</v>
      </c>
      <c r="W193" s="33">
        <v>6636</v>
      </c>
      <c r="X193" s="34">
        <f t="shared" si="30"/>
        <v>12775</v>
      </c>
      <c r="Y193" s="35">
        <f t="shared" si="1"/>
        <v>1</v>
      </c>
      <c r="Z193" s="35">
        <f t="shared" si="2"/>
        <v>1</v>
      </c>
      <c r="AA193" s="35" t="str">
        <f t="shared" si="24"/>
        <v>ELIGIBLE</v>
      </c>
      <c r="AB193" s="35" t="str">
        <f t="shared" si="25"/>
        <v>OKAY</v>
      </c>
      <c r="AC193" s="35">
        <f t="shared" si="5"/>
        <v>0</v>
      </c>
      <c r="AD193" s="35">
        <f t="shared" si="6"/>
        <v>1</v>
      </c>
      <c r="AE193" s="35">
        <f t="shared" si="26"/>
        <v>0</v>
      </c>
      <c r="AF193" s="35">
        <f t="shared" si="27"/>
        <v>0</v>
      </c>
      <c r="AG193" s="35">
        <f t="shared" si="28"/>
        <v>0</v>
      </c>
      <c r="AH193" s="35">
        <f t="shared" si="29"/>
        <v>0</v>
      </c>
      <c r="AI193">
        <f t="shared" si="11"/>
        <v>0</v>
      </c>
      <c r="AJ193">
        <f t="shared" si="12"/>
        <v>0</v>
      </c>
      <c r="AK193">
        <f t="shared" si="13"/>
        <v>0</v>
      </c>
    </row>
    <row r="194" spans="1:37" ht="12.75">
      <c r="A194" s="24">
        <v>2925530</v>
      </c>
      <c r="B194" s="36">
        <v>27057</v>
      </c>
      <c r="C194" s="36" t="s">
        <v>561</v>
      </c>
      <c r="D194" s="37" t="s">
        <v>562</v>
      </c>
      <c r="E194" s="37" t="s">
        <v>563</v>
      </c>
      <c r="F194" s="37">
        <v>65068</v>
      </c>
      <c r="G194" s="38">
        <v>105</v>
      </c>
      <c r="H194" s="37">
        <v>6608415296</v>
      </c>
      <c r="I194" s="39">
        <v>7</v>
      </c>
      <c r="J194" s="39" t="s">
        <v>31</v>
      </c>
      <c r="K194" s="29" t="s">
        <v>32</v>
      </c>
      <c r="L194" s="30">
        <v>161.62</v>
      </c>
      <c r="M194" s="29" t="s">
        <v>32</v>
      </c>
      <c r="N194" s="40" t="s">
        <v>31</v>
      </c>
      <c r="O194" s="40" t="s">
        <v>31</v>
      </c>
      <c r="P194" s="41">
        <v>19.831223628691983</v>
      </c>
      <c r="Q194" s="39" t="str">
        <f t="shared" si="23"/>
        <v>NO</v>
      </c>
      <c r="R194" s="39" t="s">
        <v>31</v>
      </c>
      <c r="S194" s="31" t="s">
        <v>33</v>
      </c>
      <c r="T194" s="33">
        <v>815</v>
      </c>
      <c r="U194" s="33">
        <v>658</v>
      </c>
      <c r="V194" s="33">
        <v>1847</v>
      </c>
      <c r="W194" s="33">
        <v>7003</v>
      </c>
      <c r="X194" s="34">
        <f t="shared" si="30"/>
        <v>10323</v>
      </c>
      <c r="Y194" s="35">
        <f t="shared" si="1"/>
        <v>1</v>
      </c>
      <c r="Z194" s="35">
        <f t="shared" si="2"/>
        <v>1</v>
      </c>
      <c r="AA194" s="35" t="str">
        <f t="shared" si="24"/>
        <v>ELIGIBLE</v>
      </c>
      <c r="AB194" s="35" t="str">
        <f t="shared" si="25"/>
        <v>OKAY</v>
      </c>
      <c r="AC194" s="35">
        <f t="shared" si="5"/>
        <v>0</v>
      </c>
      <c r="AD194" s="35">
        <f t="shared" si="6"/>
        <v>1</v>
      </c>
      <c r="AE194" s="35">
        <f t="shared" si="26"/>
        <v>0</v>
      </c>
      <c r="AF194" s="35">
        <f t="shared" si="27"/>
        <v>0</v>
      </c>
      <c r="AG194" s="35">
        <f t="shared" si="28"/>
        <v>0</v>
      </c>
      <c r="AH194" s="35">
        <f t="shared" si="29"/>
        <v>0</v>
      </c>
      <c r="AI194">
        <f t="shared" si="11"/>
        <v>0</v>
      </c>
      <c r="AJ194">
        <f t="shared" si="12"/>
        <v>0</v>
      </c>
      <c r="AK194">
        <f t="shared" si="13"/>
        <v>0</v>
      </c>
    </row>
    <row r="195" spans="1:37" ht="12.75">
      <c r="A195" s="24">
        <v>2925590</v>
      </c>
      <c r="B195" s="36">
        <v>65098</v>
      </c>
      <c r="C195" s="36" t="s">
        <v>564</v>
      </c>
      <c r="D195" s="37" t="s">
        <v>565</v>
      </c>
      <c r="E195" s="37" t="s">
        <v>566</v>
      </c>
      <c r="F195" s="37">
        <v>64673</v>
      </c>
      <c r="G195" s="38">
        <v>1210</v>
      </c>
      <c r="H195" s="37">
        <v>6607483211</v>
      </c>
      <c r="I195" s="39">
        <v>7</v>
      </c>
      <c r="J195" s="39" t="s">
        <v>31</v>
      </c>
      <c r="K195" s="29" t="s">
        <v>32</v>
      </c>
      <c r="L195" s="30">
        <v>389.34</v>
      </c>
      <c r="M195" s="29" t="s">
        <v>32</v>
      </c>
      <c r="N195" s="40" t="s">
        <v>31</v>
      </c>
      <c r="O195" s="40" t="s">
        <v>31</v>
      </c>
      <c r="P195" s="41">
        <v>14.579055441478438</v>
      </c>
      <c r="Q195" s="39" t="str">
        <f t="shared" si="23"/>
        <v>NO</v>
      </c>
      <c r="R195" s="39" t="s">
        <v>31</v>
      </c>
      <c r="S195" s="31" t="s">
        <v>33</v>
      </c>
      <c r="T195" s="33">
        <v>2410</v>
      </c>
      <c r="U195" s="33">
        <v>1692</v>
      </c>
      <c r="V195" s="33">
        <v>2373</v>
      </c>
      <c r="W195" s="33">
        <v>11752</v>
      </c>
      <c r="X195" s="34">
        <f t="shared" si="30"/>
        <v>18227</v>
      </c>
      <c r="Y195" s="35">
        <f t="shared" si="1"/>
        <v>1</v>
      </c>
      <c r="Z195" s="35">
        <f t="shared" si="2"/>
        <v>1</v>
      </c>
      <c r="AA195" s="35" t="str">
        <f t="shared" si="24"/>
        <v>ELIGIBLE</v>
      </c>
      <c r="AB195" s="35" t="str">
        <f t="shared" si="25"/>
        <v>OKAY</v>
      </c>
      <c r="AC195" s="35">
        <f t="shared" si="5"/>
        <v>0</v>
      </c>
      <c r="AD195" s="35">
        <f t="shared" si="6"/>
        <v>1</v>
      </c>
      <c r="AE195" s="35">
        <f t="shared" si="26"/>
        <v>0</v>
      </c>
      <c r="AF195" s="35">
        <f t="shared" si="27"/>
        <v>0</v>
      </c>
      <c r="AG195" s="35">
        <f t="shared" si="28"/>
        <v>0</v>
      </c>
      <c r="AH195" s="35">
        <f t="shared" si="29"/>
        <v>0</v>
      </c>
      <c r="AI195">
        <f t="shared" si="11"/>
        <v>0</v>
      </c>
      <c r="AJ195">
        <f t="shared" si="12"/>
        <v>0</v>
      </c>
      <c r="AK195">
        <f t="shared" si="13"/>
        <v>0</v>
      </c>
    </row>
    <row r="196" spans="1:37" ht="12.75">
      <c r="A196" s="24">
        <v>2925640</v>
      </c>
      <c r="B196" s="36">
        <v>86100</v>
      </c>
      <c r="C196" s="36" t="s">
        <v>567</v>
      </c>
      <c r="D196" s="37" t="s">
        <v>568</v>
      </c>
      <c r="E196" s="37" t="s">
        <v>569</v>
      </c>
      <c r="F196" s="37">
        <v>63565</v>
      </c>
      <c r="G196" s="38">
        <v>9508</v>
      </c>
      <c r="H196" s="37">
        <v>6609473361</v>
      </c>
      <c r="I196" s="39">
        <v>7</v>
      </c>
      <c r="J196" s="39" t="s">
        <v>31</v>
      </c>
      <c r="K196" s="29" t="s">
        <v>32</v>
      </c>
      <c r="L196" s="30">
        <v>767.04</v>
      </c>
      <c r="M196" s="29" t="s">
        <v>31</v>
      </c>
      <c r="N196" s="40" t="s">
        <v>31</v>
      </c>
      <c r="O196" s="40" t="s">
        <v>31</v>
      </c>
      <c r="P196" s="41">
        <v>23.317307692307693</v>
      </c>
      <c r="Q196" s="39" t="str">
        <f t="shared" si="23"/>
        <v>YES</v>
      </c>
      <c r="R196" s="39" t="s">
        <v>31</v>
      </c>
      <c r="S196" s="31" t="s">
        <v>33</v>
      </c>
      <c r="T196" s="33">
        <v>5455</v>
      </c>
      <c r="U196" s="33">
        <v>3192</v>
      </c>
      <c r="V196" s="33">
        <v>4477</v>
      </c>
      <c r="W196" s="33">
        <v>29308</v>
      </c>
      <c r="X196" s="34">
        <f t="shared" si="30"/>
        <v>42432</v>
      </c>
      <c r="Y196" s="35">
        <f t="shared" si="1"/>
        <v>1</v>
      </c>
      <c r="Z196" s="35">
        <f t="shared" si="2"/>
        <v>1</v>
      </c>
      <c r="AA196" s="35" t="str">
        <f t="shared" si="24"/>
        <v>ELIGIBLE</v>
      </c>
      <c r="AB196" s="35" t="str">
        <f t="shared" si="25"/>
        <v>OKAY</v>
      </c>
      <c r="AC196" s="35">
        <f t="shared" si="5"/>
        <v>1</v>
      </c>
      <c r="AD196" s="35">
        <f t="shared" si="6"/>
        <v>1</v>
      </c>
      <c r="AE196" s="35" t="str">
        <f t="shared" si="26"/>
        <v>CHECK</v>
      </c>
      <c r="AF196" s="35" t="str">
        <f t="shared" si="27"/>
        <v>SRSA</v>
      </c>
      <c r="AG196" s="35">
        <f t="shared" si="28"/>
        <v>0</v>
      </c>
      <c r="AH196" s="35">
        <f t="shared" si="29"/>
        <v>0</v>
      </c>
      <c r="AI196">
        <f t="shared" si="11"/>
        <v>0</v>
      </c>
      <c r="AJ196">
        <f t="shared" si="12"/>
        <v>0</v>
      </c>
      <c r="AK196">
        <f t="shared" si="13"/>
        <v>0</v>
      </c>
    </row>
    <row r="197" spans="1:37" ht="12.75">
      <c r="A197" s="24">
        <v>2926040</v>
      </c>
      <c r="B197" s="36">
        <v>107158</v>
      </c>
      <c r="C197" s="36" t="s">
        <v>570</v>
      </c>
      <c r="D197" s="37" t="s">
        <v>404</v>
      </c>
      <c r="E197" s="37" t="s">
        <v>571</v>
      </c>
      <c r="F197" s="37">
        <v>65555</v>
      </c>
      <c r="G197" s="38">
        <v>10</v>
      </c>
      <c r="H197" s="37">
        <v>4174576237</v>
      </c>
      <c r="I197" s="39">
        <v>7</v>
      </c>
      <c r="J197" s="39" t="s">
        <v>31</v>
      </c>
      <c r="K197" s="29" t="s">
        <v>32</v>
      </c>
      <c r="L197" s="30">
        <v>204.46</v>
      </c>
      <c r="M197" s="29" t="s">
        <v>32</v>
      </c>
      <c r="N197" s="40" t="s">
        <v>31</v>
      </c>
      <c r="O197" s="40" t="s">
        <v>31</v>
      </c>
      <c r="P197" s="41">
        <v>27.091633466135455</v>
      </c>
      <c r="Q197" s="39" t="str">
        <f t="shared" si="23"/>
        <v>YES</v>
      </c>
      <c r="R197" s="39" t="s">
        <v>31</v>
      </c>
      <c r="S197" s="31" t="s">
        <v>33</v>
      </c>
      <c r="T197" s="33">
        <v>1457</v>
      </c>
      <c r="U197" s="33">
        <v>531</v>
      </c>
      <c r="V197" s="33">
        <v>1488</v>
      </c>
      <c r="W197" s="33">
        <v>9734</v>
      </c>
      <c r="X197" s="34">
        <f t="shared" si="30"/>
        <v>13210</v>
      </c>
      <c r="Y197" s="35">
        <f t="shared" si="1"/>
        <v>1</v>
      </c>
      <c r="Z197" s="35">
        <f t="shared" si="2"/>
        <v>1</v>
      </c>
      <c r="AA197" s="35" t="str">
        <f t="shared" si="24"/>
        <v>ELIGIBLE</v>
      </c>
      <c r="AB197" s="35" t="str">
        <f t="shared" si="25"/>
        <v>OKAY</v>
      </c>
      <c r="AC197" s="35">
        <f t="shared" si="5"/>
        <v>1</v>
      </c>
      <c r="AD197" s="35">
        <f t="shared" si="6"/>
        <v>1</v>
      </c>
      <c r="AE197" s="35" t="str">
        <f t="shared" si="26"/>
        <v>CHECK</v>
      </c>
      <c r="AF197" s="35" t="str">
        <f t="shared" si="27"/>
        <v>SRSA</v>
      </c>
      <c r="AG197" s="35">
        <f t="shared" si="28"/>
        <v>0</v>
      </c>
      <c r="AH197" s="35">
        <f t="shared" si="29"/>
        <v>0</v>
      </c>
      <c r="AI197">
        <f t="shared" si="11"/>
        <v>0</v>
      </c>
      <c r="AJ197">
        <f t="shared" si="12"/>
        <v>0</v>
      </c>
      <c r="AK197">
        <f t="shared" si="13"/>
        <v>0</v>
      </c>
    </row>
    <row r="198" spans="1:37" ht="12.75">
      <c r="A198" s="24">
        <v>2926190</v>
      </c>
      <c r="B198" s="36">
        <v>88073</v>
      </c>
      <c r="C198" s="36" t="s">
        <v>572</v>
      </c>
      <c r="D198" s="37" t="s">
        <v>573</v>
      </c>
      <c r="E198" s="37" t="s">
        <v>574</v>
      </c>
      <c r="F198" s="37">
        <v>65278</v>
      </c>
      <c r="G198" s="38">
        <v>37</v>
      </c>
      <c r="H198" s="37">
        <v>6602634886</v>
      </c>
      <c r="I198" s="39">
        <v>7</v>
      </c>
      <c r="J198" s="39" t="s">
        <v>31</v>
      </c>
      <c r="K198" s="29" t="s">
        <v>32</v>
      </c>
      <c r="L198" s="30">
        <v>196.41</v>
      </c>
      <c r="M198" s="29" t="s">
        <v>32</v>
      </c>
      <c r="N198" s="40" t="s">
        <v>31</v>
      </c>
      <c r="O198" s="40" t="s">
        <v>31</v>
      </c>
      <c r="P198" s="41">
        <v>16.666666666666664</v>
      </c>
      <c r="Q198" s="39" t="str">
        <f t="shared" si="23"/>
        <v>NO</v>
      </c>
      <c r="R198" s="39" t="s">
        <v>31</v>
      </c>
      <c r="S198" s="31" t="s">
        <v>33</v>
      </c>
      <c r="T198" s="33">
        <v>1263</v>
      </c>
      <c r="U198" s="33">
        <v>563</v>
      </c>
      <c r="V198" s="33">
        <v>1578</v>
      </c>
      <c r="W198" s="33">
        <v>5791</v>
      </c>
      <c r="X198" s="34">
        <f t="shared" si="30"/>
        <v>9195</v>
      </c>
      <c r="Y198" s="35">
        <f t="shared" si="1"/>
        <v>1</v>
      </c>
      <c r="Z198" s="35">
        <f t="shared" si="2"/>
        <v>1</v>
      </c>
      <c r="AA198" s="35" t="str">
        <f t="shared" si="24"/>
        <v>ELIGIBLE</v>
      </c>
      <c r="AB198" s="35" t="str">
        <f t="shared" si="25"/>
        <v>OKAY</v>
      </c>
      <c r="AC198" s="35">
        <f t="shared" si="5"/>
        <v>0</v>
      </c>
      <c r="AD198" s="35">
        <f t="shared" si="6"/>
        <v>1</v>
      </c>
      <c r="AE198" s="35">
        <f t="shared" si="26"/>
        <v>0</v>
      </c>
      <c r="AF198" s="35">
        <f t="shared" si="27"/>
        <v>0</v>
      </c>
      <c r="AG198" s="35">
        <f t="shared" si="28"/>
        <v>0</v>
      </c>
      <c r="AH198" s="35">
        <f t="shared" si="29"/>
        <v>0</v>
      </c>
      <c r="AI198">
        <f t="shared" si="11"/>
        <v>0</v>
      </c>
      <c r="AJ198">
        <f t="shared" si="12"/>
        <v>0</v>
      </c>
      <c r="AK198">
        <f t="shared" si="13"/>
        <v>0</v>
      </c>
    </row>
    <row r="199" spans="1:37" ht="12.75">
      <c r="A199" s="24">
        <v>2926260</v>
      </c>
      <c r="B199" s="36">
        <v>23096</v>
      </c>
      <c r="C199" s="36" t="s">
        <v>575</v>
      </c>
      <c r="D199" s="37" t="s">
        <v>576</v>
      </c>
      <c r="E199" s="37" t="s">
        <v>577</v>
      </c>
      <c r="F199" s="37">
        <v>63465</v>
      </c>
      <c r="G199" s="38">
        <v>300</v>
      </c>
      <c r="H199" s="37">
        <v>6609482621</v>
      </c>
      <c r="I199" s="39">
        <v>7</v>
      </c>
      <c r="J199" s="39" t="s">
        <v>31</v>
      </c>
      <c r="K199" s="29" t="s">
        <v>32</v>
      </c>
      <c r="L199" s="30">
        <v>81.92</v>
      </c>
      <c r="M199" s="29" t="s">
        <v>32</v>
      </c>
      <c r="N199" s="40" t="s">
        <v>31</v>
      </c>
      <c r="O199" s="40" t="s">
        <v>31</v>
      </c>
      <c r="P199" s="41">
        <v>24.598930481283425</v>
      </c>
      <c r="Q199" s="39" t="str">
        <f aca="true" t="shared" si="31" ref="Q199:Q262">IF(P199&lt;20,"NO","YES")</f>
        <v>YES</v>
      </c>
      <c r="R199" s="39" t="s">
        <v>31</v>
      </c>
      <c r="S199" s="31" t="s">
        <v>33</v>
      </c>
      <c r="T199" s="33">
        <v>1031</v>
      </c>
      <c r="U199" s="33">
        <v>327</v>
      </c>
      <c r="V199" s="33">
        <v>918</v>
      </c>
      <c r="W199" s="33">
        <v>6410</v>
      </c>
      <c r="X199" s="34">
        <f t="shared" si="30"/>
        <v>8686</v>
      </c>
      <c r="Y199" s="35">
        <f t="shared" si="1"/>
        <v>1</v>
      </c>
      <c r="Z199" s="35">
        <f t="shared" si="2"/>
        <v>1</v>
      </c>
      <c r="AA199" s="35" t="str">
        <f aca="true" t="shared" si="32" ref="AA199:AA262">IF(AND(Y199=1,Z199=1),"ELIGIBLE",0)</f>
        <v>ELIGIBLE</v>
      </c>
      <c r="AB199" s="35" t="str">
        <f aca="true" t="shared" si="33" ref="AB199:AB262">IF(AND(AA199="ELIGIBLE",N199="YES"),"OKAY",0)</f>
        <v>OKAY</v>
      </c>
      <c r="AC199" s="35">
        <f t="shared" si="5"/>
        <v>1</v>
      </c>
      <c r="AD199" s="35">
        <f t="shared" si="6"/>
        <v>1</v>
      </c>
      <c r="AE199" s="35" t="str">
        <f aca="true" t="shared" si="34" ref="AE199:AE262">IF(AND(AC199=1,AD199=1),"CHECK",0)</f>
        <v>CHECK</v>
      </c>
      <c r="AF199" s="35" t="str">
        <f aca="true" t="shared" si="35" ref="AF199:AF262">IF(AND(AA199="ELIGIBLE",AE199="CHECK"),"SRSA",0)</f>
        <v>SRSA</v>
      </c>
      <c r="AG199" s="35">
        <f aca="true" t="shared" si="36" ref="AG199:AG262">IF(AND(AE199="CHECK",AF199=0),"RLISP",0)</f>
        <v>0</v>
      </c>
      <c r="AH199" s="35">
        <f aca="true" t="shared" si="37" ref="AH199:AH262">IF(AND(AB199="OKAY",AG199="RLISP"),"NO",0)</f>
        <v>0</v>
      </c>
      <c r="AI199">
        <f t="shared" si="11"/>
        <v>0</v>
      </c>
      <c r="AJ199">
        <f t="shared" si="12"/>
        <v>0</v>
      </c>
      <c r="AK199">
        <f t="shared" si="13"/>
        <v>0</v>
      </c>
    </row>
    <row r="200" spans="1:37" ht="12.75">
      <c r="A200" s="24">
        <v>2926310</v>
      </c>
      <c r="B200" s="36">
        <v>7124</v>
      </c>
      <c r="C200" s="36" t="s">
        <v>578</v>
      </c>
      <c r="D200" s="37" t="s">
        <v>579</v>
      </c>
      <c r="E200" s="37" t="s">
        <v>580</v>
      </c>
      <c r="F200" s="37">
        <v>64779</v>
      </c>
      <c r="G200" s="38">
        <v>1015</v>
      </c>
      <c r="H200" s="37">
        <v>4173952418</v>
      </c>
      <c r="I200" s="39">
        <v>7</v>
      </c>
      <c r="J200" s="39" t="s">
        <v>31</v>
      </c>
      <c r="K200" s="29" t="s">
        <v>32</v>
      </c>
      <c r="L200" s="30">
        <v>478.75</v>
      </c>
      <c r="M200" s="29" t="s">
        <v>32</v>
      </c>
      <c r="N200" s="40" t="s">
        <v>31</v>
      </c>
      <c r="O200" s="40" t="s">
        <v>31</v>
      </c>
      <c r="P200" s="41">
        <v>20.977596741344197</v>
      </c>
      <c r="Q200" s="39" t="str">
        <f t="shared" si="31"/>
        <v>YES</v>
      </c>
      <c r="R200" s="39" t="s">
        <v>31</v>
      </c>
      <c r="S200" s="31" t="s">
        <v>33</v>
      </c>
      <c r="T200" s="33">
        <v>3891</v>
      </c>
      <c r="U200" s="33">
        <v>2111</v>
      </c>
      <c r="V200" s="33">
        <v>2854</v>
      </c>
      <c r="W200" s="33">
        <v>16198</v>
      </c>
      <c r="X200" s="34">
        <f aca="true" t="shared" si="38" ref="X200:X263">SUM(T200:W200)</f>
        <v>25054</v>
      </c>
      <c r="Y200" s="35">
        <f t="shared" si="1"/>
        <v>1</v>
      </c>
      <c r="Z200" s="35">
        <f t="shared" si="2"/>
        <v>1</v>
      </c>
      <c r="AA200" s="35" t="str">
        <f t="shared" si="32"/>
        <v>ELIGIBLE</v>
      </c>
      <c r="AB200" s="35" t="str">
        <f t="shared" si="33"/>
        <v>OKAY</v>
      </c>
      <c r="AC200" s="35">
        <f t="shared" si="5"/>
        <v>1</v>
      </c>
      <c r="AD200" s="35">
        <f t="shared" si="6"/>
        <v>1</v>
      </c>
      <c r="AE200" s="35" t="str">
        <f t="shared" si="34"/>
        <v>CHECK</v>
      </c>
      <c r="AF200" s="35" t="str">
        <f t="shared" si="35"/>
        <v>SRSA</v>
      </c>
      <c r="AG200" s="35">
        <f t="shared" si="36"/>
        <v>0</v>
      </c>
      <c r="AH200" s="35">
        <f t="shared" si="37"/>
        <v>0</v>
      </c>
      <c r="AI200">
        <f t="shared" si="11"/>
        <v>0</v>
      </c>
      <c r="AJ200">
        <f t="shared" si="12"/>
        <v>0</v>
      </c>
      <c r="AK200">
        <f t="shared" si="13"/>
        <v>0</v>
      </c>
    </row>
    <row r="201" spans="1:37" ht="12.75">
      <c r="A201" s="24">
        <v>2926370</v>
      </c>
      <c r="B201" s="36">
        <v>46132</v>
      </c>
      <c r="C201" s="36" t="s">
        <v>581</v>
      </c>
      <c r="D201" s="37" t="s">
        <v>582</v>
      </c>
      <c r="E201" s="37" t="s">
        <v>311</v>
      </c>
      <c r="F201" s="37">
        <v>65775</v>
      </c>
      <c r="G201" s="38">
        <v>5333</v>
      </c>
      <c r="H201" s="37">
        <v>4172565239</v>
      </c>
      <c r="I201" s="39">
        <v>6</v>
      </c>
      <c r="J201" s="39" t="s">
        <v>33</v>
      </c>
      <c r="K201" s="29" t="s">
        <v>31</v>
      </c>
      <c r="L201" s="30">
        <v>528.35</v>
      </c>
      <c r="M201" s="29" t="s">
        <v>32</v>
      </c>
      <c r="N201" s="40" t="s">
        <v>31</v>
      </c>
      <c r="O201" s="40" t="s">
        <v>31</v>
      </c>
      <c r="P201" s="41">
        <v>26.519337016574585</v>
      </c>
      <c r="Q201" s="39" t="str">
        <f t="shared" si="31"/>
        <v>YES</v>
      </c>
      <c r="R201" s="39" t="s">
        <v>31</v>
      </c>
      <c r="S201" s="31" t="s">
        <v>33</v>
      </c>
      <c r="T201" s="33">
        <v>3453</v>
      </c>
      <c r="U201" s="33">
        <v>1544</v>
      </c>
      <c r="V201" s="33">
        <v>2166</v>
      </c>
      <c r="W201" s="33">
        <v>20667</v>
      </c>
      <c r="X201" s="34">
        <f t="shared" si="38"/>
        <v>27830</v>
      </c>
      <c r="Y201" s="35">
        <f t="shared" si="1"/>
        <v>1</v>
      </c>
      <c r="Z201" s="35">
        <f t="shared" si="2"/>
        <v>1</v>
      </c>
      <c r="AA201" s="35" t="str">
        <f t="shared" si="32"/>
        <v>ELIGIBLE</v>
      </c>
      <c r="AB201" s="35" t="str">
        <f t="shared" si="33"/>
        <v>OKAY</v>
      </c>
      <c r="AC201" s="35">
        <f t="shared" si="5"/>
        <v>1</v>
      </c>
      <c r="AD201" s="35">
        <f t="shared" si="6"/>
        <v>1</v>
      </c>
      <c r="AE201" s="35" t="str">
        <f t="shared" si="34"/>
        <v>CHECK</v>
      </c>
      <c r="AF201" s="35" t="str">
        <f t="shared" si="35"/>
        <v>SRSA</v>
      </c>
      <c r="AG201" s="35">
        <f t="shared" si="36"/>
        <v>0</v>
      </c>
      <c r="AH201" s="35">
        <f t="shared" si="37"/>
        <v>0</v>
      </c>
      <c r="AI201">
        <f t="shared" si="11"/>
        <v>0</v>
      </c>
      <c r="AJ201">
        <f t="shared" si="12"/>
        <v>0</v>
      </c>
      <c r="AK201">
        <f t="shared" si="13"/>
        <v>0</v>
      </c>
    </row>
    <row r="202" spans="1:37" ht="12.75">
      <c r="A202" s="24">
        <v>2926400</v>
      </c>
      <c r="B202" s="36">
        <v>103127</v>
      </c>
      <c r="C202" s="36" t="s">
        <v>583</v>
      </c>
      <c r="D202" s="37" t="s">
        <v>105</v>
      </c>
      <c r="E202" s="37" t="s">
        <v>584</v>
      </c>
      <c r="F202" s="37">
        <v>63846</v>
      </c>
      <c r="G202" s="38">
        <v>8</v>
      </c>
      <c r="H202" s="37">
        <v>5732835332</v>
      </c>
      <c r="I202" s="39">
        <v>7</v>
      </c>
      <c r="J202" s="39" t="s">
        <v>31</v>
      </c>
      <c r="K202" s="29" t="s">
        <v>32</v>
      </c>
      <c r="L202" s="30">
        <v>430.22</v>
      </c>
      <c r="M202" s="29" t="s">
        <v>32</v>
      </c>
      <c r="N202" s="40" t="s">
        <v>31</v>
      </c>
      <c r="O202" s="40" t="s">
        <v>31</v>
      </c>
      <c r="P202" s="41">
        <v>25.407925407925408</v>
      </c>
      <c r="Q202" s="39" t="str">
        <f t="shared" si="31"/>
        <v>YES</v>
      </c>
      <c r="R202" s="39" t="s">
        <v>31</v>
      </c>
      <c r="S202" s="31" t="s">
        <v>33</v>
      </c>
      <c r="T202" s="33">
        <v>3414</v>
      </c>
      <c r="U202" s="33">
        <v>1827</v>
      </c>
      <c r="V202" s="33">
        <v>2563</v>
      </c>
      <c r="W202" s="33">
        <v>16373</v>
      </c>
      <c r="X202" s="34">
        <f t="shared" si="38"/>
        <v>24177</v>
      </c>
      <c r="Y202" s="35">
        <f t="shared" si="1"/>
        <v>1</v>
      </c>
      <c r="Z202" s="35">
        <f t="shared" si="2"/>
        <v>1</v>
      </c>
      <c r="AA202" s="35" t="str">
        <f t="shared" si="32"/>
        <v>ELIGIBLE</v>
      </c>
      <c r="AB202" s="35" t="str">
        <f t="shared" si="33"/>
        <v>OKAY</v>
      </c>
      <c r="AC202" s="35">
        <f t="shared" si="5"/>
        <v>1</v>
      </c>
      <c r="AD202" s="35">
        <f t="shared" si="6"/>
        <v>1</v>
      </c>
      <c r="AE202" s="35" t="str">
        <f t="shared" si="34"/>
        <v>CHECK</v>
      </c>
      <c r="AF202" s="35" t="str">
        <f t="shared" si="35"/>
        <v>SRSA</v>
      </c>
      <c r="AG202" s="35">
        <f t="shared" si="36"/>
        <v>0</v>
      </c>
      <c r="AH202" s="35">
        <f t="shared" si="37"/>
        <v>0</v>
      </c>
      <c r="AI202">
        <f t="shared" si="11"/>
        <v>0</v>
      </c>
      <c r="AJ202">
        <f t="shared" si="12"/>
        <v>0</v>
      </c>
      <c r="AK202">
        <f t="shared" si="13"/>
        <v>0</v>
      </c>
    </row>
    <row r="203" spans="1:37" ht="12.75">
      <c r="A203" s="24">
        <v>2926430</v>
      </c>
      <c r="B203" s="36">
        <v>85044</v>
      </c>
      <c r="C203" s="36" t="s">
        <v>585</v>
      </c>
      <c r="D203" s="37" t="s">
        <v>586</v>
      </c>
      <c r="E203" s="37" t="s">
        <v>587</v>
      </c>
      <c r="F203" s="37">
        <v>65556</v>
      </c>
      <c r="G203" s="38">
        <v>8202</v>
      </c>
      <c r="H203" s="37">
        <v>5737653241</v>
      </c>
      <c r="I203" s="39">
        <v>7</v>
      </c>
      <c r="J203" s="39" t="s">
        <v>31</v>
      </c>
      <c r="K203" s="29" t="s">
        <v>32</v>
      </c>
      <c r="L203" s="30">
        <v>599.04</v>
      </c>
      <c r="M203" s="29" t="s">
        <v>32</v>
      </c>
      <c r="N203" s="40" t="s">
        <v>31</v>
      </c>
      <c r="O203" s="40" t="s">
        <v>31</v>
      </c>
      <c r="P203" s="41">
        <v>24.270353302611365</v>
      </c>
      <c r="Q203" s="39" t="str">
        <f t="shared" si="31"/>
        <v>YES</v>
      </c>
      <c r="R203" s="39" t="s">
        <v>31</v>
      </c>
      <c r="S203" s="31" t="s">
        <v>33</v>
      </c>
      <c r="T203" s="33">
        <v>4280</v>
      </c>
      <c r="U203" s="33">
        <v>2482</v>
      </c>
      <c r="V203" s="33">
        <v>3481</v>
      </c>
      <c r="W203" s="33">
        <v>24383</v>
      </c>
      <c r="X203" s="34">
        <f t="shared" si="38"/>
        <v>34626</v>
      </c>
      <c r="Y203" s="35">
        <f t="shared" si="1"/>
        <v>1</v>
      </c>
      <c r="Z203" s="35">
        <f t="shared" si="2"/>
        <v>1</v>
      </c>
      <c r="AA203" s="35" t="str">
        <f t="shared" si="32"/>
        <v>ELIGIBLE</v>
      </c>
      <c r="AB203" s="35" t="str">
        <f t="shared" si="33"/>
        <v>OKAY</v>
      </c>
      <c r="AC203" s="35">
        <f t="shared" si="5"/>
        <v>1</v>
      </c>
      <c r="AD203" s="35">
        <f t="shared" si="6"/>
        <v>1</v>
      </c>
      <c r="AE203" s="35" t="str">
        <f t="shared" si="34"/>
        <v>CHECK</v>
      </c>
      <c r="AF203" s="35" t="str">
        <f t="shared" si="35"/>
        <v>SRSA</v>
      </c>
      <c r="AG203" s="35">
        <f t="shared" si="36"/>
        <v>0</v>
      </c>
      <c r="AH203" s="35">
        <f t="shared" si="37"/>
        <v>0</v>
      </c>
      <c r="AI203">
        <f t="shared" si="11"/>
        <v>0</v>
      </c>
      <c r="AJ203">
        <f t="shared" si="12"/>
        <v>0</v>
      </c>
      <c r="AK203">
        <f t="shared" si="13"/>
        <v>0</v>
      </c>
    </row>
    <row r="204" spans="1:37" ht="12.75">
      <c r="A204" s="24">
        <v>2926490</v>
      </c>
      <c r="B204" s="36">
        <v>41005</v>
      </c>
      <c r="C204" s="36" t="s">
        <v>588</v>
      </c>
      <c r="D204" s="37" t="s">
        <v>589</v>
      </c>
      <c r="E204" s="37" t="s">
        <v>590</v>
      </c>
      <c r="F204" s="37">
        <v>64481</v>
      </c>
      <c r="G204" s="38">
        <v>9605</v>
      </c>
      <c r="H204" s="37">
        <v>6608726813</v>
      </c>
      <c r="I204" s="39">
        <v>7</v>
      </c>
      <c r="J204" s="39" t="s">
        <v>31</v>
      </c>
      <c r="K204" s="29" t="s">
        <v>32</v>
      </c>
      <c r="L204" s="30">
        <v>113.79</v>
      </c>
      <c r="M204" s="29" t="s">
        <v>32</v>
      </c>
      <c r="N204" s="40" t="s">
        <v>31</v>
      </c>
      <c r="O204" s="40" t="s">
        <v>31</v>
      </c>
      <c r="P204" s="41">
        <v>19.28571428571429</v>
      </c>
      <c r="Q204" s="39" t="str">
        <f t="shared" si="31"/>
        <v>NO</v>
      </c>
      <c r="R204" s="39" t="s">
        <v>31</v>
      </c>
      <c r="S204" s="31" t="s">
        <v>33</v>
      </c>
      <c r="T204" s="33">
        <v>1203</v>
      </c>
      <c r="U204" s="33">
        <v>1766</v>
      </c>
      <c r="V204" s="33">
        <v>1377</v>
      </c>
      <c r="W204" s="33">
        <v>4109</v>
      </c>
      <c r="X204" s="34">
        <f t="shared" si="38"/>
        <v>8455</v>
      </c>
      <c r="Y204" s="35">
        <f t="shared" si="1"/>
        <v>1</v>
      </c>
      <c r="Z204" s="35">
        <f t="shared" si="2"/>
        <v>1</v>
      </c>
      <c r="AA204" s="35" t="str">
        <f t="shared" si="32"/>
        <v>ELIGIBLE</v>
      </c>
      <c r="AB204" s="35" t="str">
        <f t="shared" si="33"/>
        <v>OKAY</v>
      </c>
      <c r="AC204" s="35">
        <f t="shared" si="5"/>
        <v>0</v>
      </c>
      <c r="AD204" s="35">
        <f t="shared" si="6"/>
        <v>1</v>
      </c>
      <c r="AE204" s="35">
        <f t="shared" si="34"/>
        <v>0</v>
      </c>
      <c r="AF204" s="35">
        <f t="shared" si="35"/>
        <v>0</v>
      </c>
      <c r="AG204" s="35">
        <f t="shared" si="36"/>
        <v>0</v>
      </c>
      <c r="AH204" s="35">
        <f t="shared" si="37"/>
        <v>0</v>
      </c>
      <c r="AI204">
        <f t="shared" si="11"/>
        <v>0</v>
      </c>
      <c r="AJ204">
        <f t="shared" si="12"/>
        <v>0</v>
      </c>
      <c r="AK204">
        <f t="shared" si="13"/>
        <v>0</v>
      </c>
    </row>
    <row r="205" spans="1:37" ht="12.75">
      <c r="A205" s="24">
        <v>2926550</v>
      </c>
      <c r="B205" s="36">
        <v>91095</v>
      </c>
      <c r="C205" s="36" t="s">
        <v>591</v>
      </c>
      <c r="D205" s="37" t="s">
        <v>592</v>
      </c>
      <c r="E205" s="37" t="s">
        <v>593</v>
      </c>
      <c r="F205" s="37">
        <v>63942</v>
      </c>
      <c r="G205" s="38">
        <v>9403</v>
      </c>
      <c r="H205" s="37">
        <v>5732553213</v>
      </c>
      <c r="I205" s="39">
        <v>7</v>
      </c>
      <c r="J205" s="39" t="s">
        <v>31</v>
      </c>
      <c r="K205" s="29" t="s">
        <v>32</v>
      </c>
      <c r="L205" s="30">
        <v>158.82</v>
      </c>
      <c r="M205" s="29" t="s">
        <v>32</v>
      </c>
      <c r="N205" s="40" t="s">
        <v>31</v>
      </c>
      <c r="O205" s="40" t="s">
        <v>31</v>
      </c>
      <c r="P205" s="41">
        <v>49.029126213592235</v>
      </c>
      <c r="Q205" s="39" t="str">
        <f t="shared" si="31"/>
        <v>YES</v>
      </c>
      <c r="R205" s="39" t="s">
        <v>31</v>
      </c>
      <c r="S205" s="31" t="s">
        <v>33</v>
      </c>
      <c r="T205" s="33">
        <v>1639</v>
      </c>
      <c r="U205" s="33">
        <v>423</v>
      </c>
      <c r="V205" s="33">
        <v>1186</v>
      </c>
      <c r="W205" s="33">
        <v>13512</v>
      </c>
      <c r="X205" s="34">
        <f t="shared" si="38"/>
        <v>16760</v>
      </c>
      <c r="Y205" s="35">
        <f t="shared" si="1"/>
        <v>1</v>
      </c>
      <c r="Z205" s="35">
        <f t="shared" si="2"/>
        <v>1</v>
      </c>
      <c r="AA205" s="35" t="str">
        <f t="shared" si="32"/>
        <v>ELIGIBLE</v>
      </c>
      <c r="AB205" s="35" t="str">
        <f t="shared" si="33"/>
        <v>OKAY</v>
      </c>
      <c r="AC205" s="35">
        <f t="shared" si="5"/>
        <v>1</v>
      </c>
      <c r="AD205" s="35">
        <f t="shared" si="6"/>
        <v>1</v>
      </c>
      <c r="AE205" s="35" t="str">
        <f t="shared" si="34"/>
        <v>CHECK</v>
      </c>
      <c r="AF205" s="35" t="str">
        <f t="shared" si="35"/>
        <v>SRSA</v>
      </c>
      <c r="AG205" s="35">
        <f t="shared" si="36"/>
        <v>0</v>
      </c>
      <c r="AH205" s="35">
        <f t="shared" si="37"/>
        <v>0</v>
      </c>
      <c r="AI205">
        <f t="shared" si="11"/>
        <v>0</v>
      </c>
      <c r="AJ205">
        <f t="shared" si="12"/>
        <v>0</v>
      </c>
      <c r="AK205">
        <f t="shared" si="13"/>
        <v>0</v>
      </c>
    </row>
    <row r="206" spans="1:37" ht="12.75">
      <c r="A206" s="24">
        <v>2926580</v>
      </c>
      <c r="B206" s="36">
        <v>91093</v>
      </c>
      <c r="C206" s="36" t="s">
        <v>594</v>
      </c>
      <c r="D206" s="37" t="s">
        <v>595</v>
      </c>
      <c r="E206" s="37" t="s">
        <v>596</v>
      </c>
      <c r="F206" s="37">
        <v>63935</v>
      </c>
      <c r="G206" s="38">
        <v>8901</v>
      </c>
      <c r="H206" s="37">
        <v>5739967118</v>
      </c>
      <c r="I206" s="39">
        <v>7</v>
      </c>
      <c r="J206" s="39" t="s">
        <v>31</v>
      </c>
      <c r="K206" s="29" t="s">
        <v>32</v>
      </c>
      <c r="L206" s="30">
        <v>192.71</v>
      </c>
      <c r="M206" s="29" t="s">
        <v>32</v>
      </c>
      <c r="N206" s="40" t="s">
        <v>31</v>
      </c>
      <c r="O206" s="40" t="s">
        <v>31</v>
      </c>
      <c r="P206" s="41">
        <v>60.8</v>
      </c>
      <c r="Q206" s="39" t="str">
        <f t="shared" si="31"/>
        <v>YES</v>
      </c>
      <c r="R206" s="39" t="s">
        <v>31</v>
      </c>
      <c r="S206" s="31" t="s">
        <v>33</v>
      </c>
      <c r="T206" s="33">
        <v>2023</v>
      </c>
      <c r="U206" s="33">
        <v>2383</v>
      </c>
      <c r="V206" s="33">
        <v>1858</v>
      </c>
      <c r="W206" s="33">
        <v>20551</v>
      </c>
      <c r="X206" s="34">
        <f t="shared" si="38"/>
        <v>26815</v>
      </c>
      <c r="Y206" s="35">
        <f t="shared" si="1"/>
        <v>1</v>
      </c>
      <c r="Z206" s="35">
        <f t="shared" si="2"/>
        <v>1</v>
      </c>
      <c r="AA206" s="35" t="str">
        <f t="shared" si="32"/>
        <v>ELIGIBLE</v>
      </c>
      <c r="AB206" s="35" t="str">
        <f t="shared" si="33"/>
        <v>OKAY</v>
      </c>
      <c r="AC206" s="35">
        <f t="shared" si="5"/>
        <v>1</v>
      </c>
      <c r="AD206" s="35">
        <f t="shared" si="6"/>
        <v>1</v>
      </c>
      <c r="AE206" s="35" t="str">
        <f t="shared" si="34"/>
        <v>CHECK</v>
      </c>
      <c r="AF206" s="35" t="str">
        <f t="shared" si="35"/>
        <v>SRSA</v>
      </c>
      <c r="AG206" s="35">
        <f t="shared" si="36"/>
        <v>0</v>
      </c>
      <c r="AH206" s="35">
        <f t="shared" si="37"/>
        <v>0</v>
      </c>
      <c r="AI206">
        <f t="shared" si="11"/>
        <v>0</v>
      </c>
      <c r="AJ206">
        <f t="shared" si="12"/>
        <v>0</v>
      </c>
      <c r="AK206">
        <f t="shared" si="13"/>
        <v>0</v>
      </c>
    </row>
    <row r="207" spans="1:37" ht="12.75">
      <c r="A207" s="24">
        <v>2926610</v>
      </c>
      <c r="B207" s="36">
        <v>72066</v>
      </c>
      <c r="C207" s="36" t="s">
        <v>597</v>
      </c>
      <c r="D207" s="37" t="s">
        <v>598</v>
      </c>
      <c r="E207" s="37" t="s">
        <v>599</v>
      </c>
      <c r="F207" s="37">
        <v>63874</v>
      </c>
      <c r="G207" s="38">
        <v>17</v>
      </c>
      <c r="H207" s="37">
        <v>5733965568</v>
      </c>
      <c r="I207" s="39">
        <v>7</v>
      </c>
      <c r="J207" s="39" t="s">
        <v>31</v>
      </c>
      <c r="K207" s="29" t="s">
        <v>32</v>
      </c>
      <c r="L207" s="30">
        <v>204.97</v>
      </c>
      <c r="M207" s="29" t="s">
        <v>32</v>
      </c>
      <c r="N207" s="40" t="s">
        <v>31</v>
      </c>
      <c r="O207" s="40" t="s">
        <v>31</v>
      </c>
      <c r="P207" s="41">
        <v>31.32530120481928</v>
      </c>
      <c r="Q207" s="39" t="str">
        <f t="shared" si="31"/>
        <v>YES</v>
      </c>
      <c r="R207" s="39" t="s">
        <v>31</v>
      </c>
      <c r="S207" s="31" t="s">
        <v>33</v>
      </c>
      <c r="T207" s="33">
        <v>1803</v>
      </c>
      <c r="U207" s="33">
        <v>826</v>
      </c>
      <c r="V207" s="33">
        <v>2317</v>
      </c>
      <c r="W207" s="33">
        <v>11417</v>
      </c>
      <c r="X207" s="34">
        <f t="shared" si="38"/>
        <v>16363</v>
      </c>
      <c r="Y207" s="35">
        <f t="shared" si="1"/>
        <v>1</v>
      </c>
      <c r="Z207" s="35">
        <f t="shared" si="2"/>
        <v>1</v>
      </c>
      <c r="AA207" s="35" t="str">
        <f t="shared" si="32"/>
        <v>ELIGIBLE</v>
      </c>
      <c r="AB207" s="35" t="str">
        <f t="shared" si="33"/>
        <v>OKAY</v>
      </c>
      <c r="AC207" s="35">
        <f t="shared" si="5"/>
        <v>1</v>
      </c>
      <c r="AD207" s="35">
        <f t="shared" si="6"/>
        <v>1</v>
      </c>
      <c r="AE207" s="35" t="str">
        <f t="shared" si="34"/>
        <v>CHECK</v>
      </c>
      <c r="AF207" s="35" t="str">
        <f t="shared" si="35"/>
        <v>SRSA</v>
      </c>
      <c r="AG207" s="35">
        <f t="shared" si="36"/>
        <v>0</v>
      </c>
      <c r="AH207" s="35">
        <f t="shared" si="37"/>
        <v>0</v>
      </c>
      <c r="AI207">
        <f t="shared" si="11"/>
        <v>0</v>
      </c>
      <c r="AJ207">
        <f t="shared" si="12"/>
        <v>0</v>
      </c>
      <c r="AK207">
        <f t="shared" si="13"/>
        <v>0</v>
      </c>
    </row>
    <row r="208" spans="1:37" ht="12.75">
      <c r="A208" s="24">
        <v>2926790</v>
      </c>
      <c r="B208" s="36">
        <v>3032</v>
      </c>
      <c r="C208" s="36" t="s">
        <v>600</v>
      </c>
      <c r="D208" s="37" t="s">
        <v>601</v>
      </c>
      <c r="E208" s="37" t="s">
        <v>602</v>
      </c>
      <c r="F208" s="37">
        <v>64482</v>
      </c>
      <c r="G208" s="38">
        <v>1128</v>
      </c>
      <c r="H208" s="37">
        <v>6607446298</v>
      </c>
      <c r="I208" s="39">
        <v>7</v>
      </c>
      <c r="J208" s="39" t="s">
        <v>31</v>
      </c>
      <c r="K208" s="29" t="s">
        <v>32</v>
      </c>
      <c r="L208" s="30">
        <v>388.82</v>
      </c>
      <c r="M208" s="29" t="s">
        <v>32</v>
      </c>
      <c r="N208" s="40" t="s">
        <v>31</v>
      </c>
      <c r="O208" s="40" t="s">
        <v>31</v>
      </c>
      <c r="P208" s="41">
        <v>12.753036437246964</v>
      </c>
      <c r="Q208" s="39" t="str">
        <f t="shared" si="31"/>
        <v>NO</v>
      </c>
      <c r="R208" s="39" t="s">
        <v>31</v>
      </c>
      <c r="S208" s="31" t="s">
        <v>33</v>
      </c>
      <c r="T208" s="33">
        <v>2736</v>
      </c>
      <c r="U208" s="33">
        <v>1640</v>
      </c>
      <c r="V208" s="33">
        <v>2300</v>
      </c>
      <c r="W208" s="33">
        <v>10539</v>
      </c>
      <c r="X208" s="34">
        <f t="shared" si="38"/>
        <v>17215</v>
      </c>
      <c r="Y208" s="35">
        <f t="shared" si="1"/>
        <v>1</v>
      </c>
      <c r="Z208" s="35">
        <f t="shared" si="2"/>
        <v>1</v>
      </c>
      <c r="AA208" s="35" t="str">
        <f t="shared" si="32"/>
        <v>ELIGIBLE</v>
      </c>
      <c r="AB208" s="35" t="str">
        <f t="shared" si="33"/>
        <v>OKAY</v>
      </c>
      <c r="AC208" s="35">
        <f t="shared" si="5"/>
        <v>0</v>
      </c>
      <c r="AD208" s="35">
        <f t="shared" si="6"/>
        <v>1</v>
      </c>
      <c r="AE208" s="35">
        <f t="shared" si="34"/>
        <v>0</v>
      </c>
      <c r="AF208" s="35">
        <f t="shared" si="35"/>
        <v>0</v>
      </c>
      <c r="AG208" s="35">
        <f t="shared" si="36"/>
        <v>0</v>
      </c>
      <c r="AH208" s="35">
        <f t="shared" si="37"/>
        <v>0</v>
      </c>
      <c r="AI208">
        <f t="shared" si="11"/>
        <v>0</v>
      </c>
      <c r="AJ208">
        <f t="shared" si="12"/>
        <v>0</v>
      </c>
      <c r="AK208">
        <f t="shared" si="13"/>
        <v>0</v>
      </c>
    </row>
    <row r="209" spans="1:37" ht="12.75">
      <c r="A209" s="24">
        <v>2926940</v>
      </c>
      <c r="B209" s="36">
        <v>93121</v>
      </c>
      <c r="C209" s="36" t="s">
        <v>603</v>
      </c>
      <c r="D209" s="37" t="s">
        <v>301</v>
      </c>
      <c r="E209" s="37" t="s">
        <v>604</v>
      </c>
      <c r="F209" s="37">
        <v>64781</v>
      </c>
      <c r="G209" s="38">
        <v>128</v>
      </c>
      <c r="H209" s="37">
        <v>4176462376</v>
      </c>
      <c r="I209" s="39">
        <v>7</v>
      </c>
      <c r="J209" s="39" t="s">
        <v>31</v>
      </c>
      <c r="K209" s="29" t="s">
        <v>32</v>
      </c>
      <c r="L209" s="30">
        <v>84.5</v>
      </c>
      <c r="M209" s="29" t="s">
        <v>32</v>
      </c>
      <c r="N209" s="40" t="s">
        <v>31</v>
      </c>
      <c r="O209" s="40" t="s">
        <v>31</v>
      </c>
      <c r="P209" s="41">
        <v>15.04424778761062</v>
      </c>
      <c r="Q209" s="39" t="str">
        <f t="shared" si="31"/>
        <v>NO</v>
      </c>
      <c r="R209" s="39" t="s">
        <v>31</v>
      </c>
      <c r="S209" s="31" t="s">
        <v>33</v>
      </c>
      <c r="T209" s="33">
        <v>713</v>
      </c>
      <c r="U209" s="33">
        <v>255</v>
      </c>
      <c r="V209" s="33">
        <v>716</v>
      </c>
      <c r="W209" s="33">
        <v>2638</v>
      </c>
      <c r="X209" s="34">
        <f t="shared" si="38"/>
        <v>4322</v>
      </c>
      <c r="Y209" s="35">
        <f t="shared" si="1"/>
        <v>1</v>
      </c>
      <c r="Z209" s="35">
        <f t="shared" si="2"/>
        <v>1</v>
      </c>
      <c r="AA209" s="35" t="str">
        <f t="shared" si="32"/>
        <v>ELIGIBLE</v>
      </c>
      <c r="AB209" s="35" t="str">
        <f t="shared" si="33"/>
        <v>OKAY</v>
      </c>
      <c r="AC209" s="35">
        <f t="shared" si="5"/>
        <v>0</v>
      </c>
      <c r="AD209" s="35">
        <f t="shared" si="6"/>
        <v>1</v>
      </c>
      <c r="AE209" s="35">
        <f t="shared" si="34"/>
        <v>0</v>
      </c>
      <c r="AF209" s="35">
        <f t="shared" si="35"/>
        <v>0</v>
      </c>
      <c r="AG209" s="35">
        <f t="shared" si="36"/>
        <v>0</v>
      </c>
      <c r="AH209" s="35">
        <f t="shared" si="37"/>
        <v>0</v>
      </c>
      <c r="AI209">
        <f t="shared" si="11"/>
        <v>0</v>
      </c>
      <c r="AJ209">
        <f t="shared" si="12"/>
        <v>0</v>
      </c>
      <c r="AK209">
        <f t="shared" si="13"/>
        <v>0</v>
      </c>
    </row>
    <row r="210" spans="1:37" ht="12.75">
      <c r="A210" s="24">
        <v>2927330</v>
      </c>
      <c r="B210" s="36">
        <v>97122</v>
      </c>
      <c r="C210" s="36" t="s">
        <v>605</v>
      </c>
      <c r="D210" s="37" t="s">
        <v>606</v>
      </c>
      <c r="E210" s="37" t="s">
        <v>607</v>
      </c>
      <c r="F210" s="37">
        <v>65340</v>
      </c>
      <c r="G210" s="38">
        <v>9274</v>
      </c>
      <c r="H210" s="37">
        <v>6608373400</v>
      </c>
      <c r="I210" s="39">
        <v>6</v>
      </c>
      <c r="J210" s="39" t="s">
        <v>33</v>
      </c>
      <c r="K210" s="29" t="s">
        <v>31</v>
      </c>
      <c r="L210" s="30">
        <v>87.52</v>
      </c>
      <c r="M210" s="29" t="s">
        <v>32</v>
      </c>
      <c r="N210" s="40" t="s">
        <v>31</v>
      </c>
      <c r="O210" s="40" t="s">
        <v>31</v>
      </c>
      <c r="P210" s="41">
        <v>26.36363636363636</v>
      </c>
      <c r="Q210" s="39" t="str">
        <f t="shared" si="31"/>
        <v>YES</v>
      </c>
      <c r="R210" s="39" t="s">
        <v>31</v>
      </c>
      <c r="S210" s="31" t="s">
        <v>33</v>
      </c>
      <c r="T210" s="33">
        <v>466</v>
      </c>
      <c r="U210" s="33">
        <v>267</v>
      </c>
      <c r="V210" s="33">
        <v>750</v>
      </c>
      <c r="W210" s="33">
        <v>4174</v>
      </c>
      <c r="X210" s="34">
        <f t="shared" si="38"/>
        <v>5657</v>
      </c>
      <c r="Y210" s="35">
        <f t="shared" si="1"/>
        <v>1</v>
      </c>
      <c r="Z210" s="35">
        <f t="shared" si="2"/>
        <v>1</v>
      </c>
      <c r="AA210" s="35" t="str">
        <f t="shared" si="32"/>
        <v>ELIGIBLE</v>
      </c>
      <c r="AB210" s="35" t="str">
        <f t="shared" si="33"/>
        <v>OKAY</v>
      </c>
      <c r="AC210" s="35">
        <f t="shared" si="5"/>
        <v>1</v>
      </c>
      <c r="AD210" s="35">
        <f t="shared" si="6"/>
        <v>1</v>
      </c>
      <c r="AE210" s="35" t="str">
        <f t="shared" si="34"/>
        <v>CHECK</v>
      </c>
      <c r="AF210" s="35" t="str">
        <f t="shared" si="35"/>
        <v>SRSA</v>
      </c>
      <c r="AG210" s="35">
        <f t="shared" si="36"/>
        <v>0</v>
      </c>
      <c r="AH210" s="35">
        <f t="shared" si="37"/>
        <v>0</v>
      </c>
      <c r="AI210">
        <f t="shared" si="11"/>
        <v>0</v>
      </c>
      <c r="AJ210">
        <f t="shared" si="12"/>
        <v>0</v>
      </c>
      <c r="AK210">
        <f t="shared" si="13"/>
        <v>0</v>
      </c>
    </row>
    <row r="211" spans="1:37" ht="12.75">
      <c r="A211" s="24">
        <v>2927450</v>
      </c>
      <c r="B211" s="36">
        <v>97118</v>
      </c>
      <c r="C211" s="36" t="s">
        <v>608</v>
      </c>
      <c r="D211" s="37" t="s">
        <v>609</v>
      </c>
      <c r="E211" s="37" t="s">
        <v>610</v>
      </c>
      <c r="F211" s="37">
        <v>65349</v>
      </c>
      <c r="G211" s="38">
        <v>13</v>
      </c>
      <c r="H211" s="37">
        <v>6605292481</v>
      </c>
      <c r="I211" s="39">
        <v>7</v>
      </c>
      <c r="J211" s="39" t="s">
        <v>31</v>
      </c>
      <c r="K211" s="29" t="s">
        <v>32</v>
      </c>
      <c r="L211" s="30">
        <v>75.04</v>
      </c>
      <c r="M211" s="29" t="s">
        <v>32</v>
      </c>
      <c r="N211" s="40" t="s">
        <v>31</v>
      </c>
      <c r="O211" s="40" t="s">
        <v>31</v>
      </c>
      <c r="P211" s="41">
        <v>17.894736842105264</v>
      </c>
      <c r="Q211" s="39" t="str">
        <f t="shared" si="31"/>
        <v>NO</v>
      </c>
      <c r="R211" s="39" t="s">
        <v>31</v>
      </c>
      <c r="S211" s="31" t="s">
        <v>33</v>
      </c>
      <c r="T211" s="33">
        <v>327</v>
      </c>
      <c r="U211" s="33">
        <v>231</v>
      </c>
      <c r="V211" s="33">
        <v>649</v>
      </c>
      <c r="W211" s="33">
        <v>2478</v>
      </c>
      <c r="X211" s="34">
        <f t="shared" si="38"/>
        <v>3685</v>
      </c>
      <c r="Y211" s="35">
        <f t="shared" si="1"/>
        <v>1</v>
      </c>
      <c r="Z211" s="35">
        <f t="shared" si="2"/>
        <v>1</v>
      </c>
      <c r="AA211" s="35" t="str">
        <f t="shared" si="32"/>
        <v>ELIGIBLE</v>
      </c>
      <c r="AB211" s="35" t="str">
        <f t="shared" si="33"/>
        <v>OKAY</v>
      </c>
      <c r="AC211" s="35">
        <f t="shared" si="5"/>
        <v>0</v>
      </c>
      <c r="AD211" s="35">
        <f t="shared" si="6"/>
        <v>1</v>
      </c>
      <c r="AE211" s="35">
        <f t="shared" si="34"/>
        <v>0</v>
      </c>
      <c r="AF211" s="35">
        <f t="shared" si="35"/>
        <v>0</v>
      </c>
      <c r="AG211" s="35">
        <f t="shared" si="36"/>
        <v>0</v>
      </c>
      <c r="AH211" s="35">
        <f t="shared" si="37"/>
        <v>0</v>
      </c>
      <c r="AI211">
        <f t="shared" si="11"/>
        <v>0</v>
      </c>
      <c r="AJ211">
        <f t="shared" si="12"/>
        <v>0</v>
      </c>
      <c r="AK211">
        <f t="shared" si="13"/>
        <v>0</v>
      </c>
    </row>
    <row r="212" spans="1:37" ht="12.75">
      <c r="A212" s="24">
        <v>2927520</v>
      </c>
      <c r="B212" s="36">
        <v>21151</v>
      </c>
      <c r="C212" s="36" t="s">
        <v>611</v>
      </c>
      <c r="D212" s="37" t="s">
        <v>612</v>
      </c>
      <c r="E212" s="37" t="s">
        <v>613</v>
      </c>
      <c r="F212" s="37">
        <v>65281</v>
      </c>
      <c r="G212" s="38">
        <v>314</v>
      </c>
      <c r="H212" s="37">
        <v>6603886699</v>
      </c>
      <c r="I212" s="39">
        <v>7</v>
      </c>
      <c r="J212" s="39" t="s">
        <v>31</v>
      </c>
      <c r="K212" s="29" t="s">
        <v>32</v>
      </c>
      <c r="L212" s="30">
        <v>568.84</v>
      </c>
      <c r="M212" s="29" t="s">
        <v>32</v>
      </c>
      <c r="N212" s="40" t="s">
        <v>31</v>
      </c>
      <c r="O212" s="40" t="s">
        <v>31</v>
      </c>
      <c r="P212" s="41">
        <v>17.245817245817246</v>
      </c>
      <c r="Q212" s="39" t="str">
        <f t="shared" si="31"/>
        <v>NO</v>
      </c>
      <c r="R212" s="39" t="s">
        <v>31</v>
      </c>
      <c r="S212" s="31" t="s">
        <v>33</v>
      </c>
      <c r="T212" s="33">
        <v>3875</v>
      </c>
      <c r="U212" s="33">
        <v>2809</v>
      </c>
      <c r="V212" s="33">
        <v>3318</v>
      </c>
      <c r="W212" s="33">
        <v>21399</v>
      </c>
      <c r="X212" s="34">
        <f t="shared" si="38"/>
        <v>31401</v>
      </c>
      <c r="Y212" s="35">
        <f t="shared" si="1"/>
        <v>1</v>
      </c>
      <c r="Z212" s="35">
        <f t="shared" si="2"/>
        <v>1</v>
      </c>
      <c r="AA212" s="35" t="str">
        <f t="shared" si="32"/>
        <v>ELIGIBLE</v>
      </c>
      <c r="AB212" s="35" t="str">
        <f t="shared" si="33"/>
        <v>OKAY</v>
      </c>
      <c r="AC212" s="35">
        <f t="shared" si="5"/>
        <v>0</v>
      </c>
      <c r="AD212" s="35">
        <f t="shared" si="6"/>
        <v>1</v>
      </c>
      <c r="AE212" s="35">
        <f t="shared" si="34"/>
        <v>0</v>
      </c>
      <c r="AF212" s="35">
        <f t="shared" si="35"/>
        <v>0</v>
      </c>
      <c r="AG212" s="35">
        <f t="shared" si="36"/>
        <v>0</v>
      </c>
      <c r="AH212" s="35">
        <f t="shared" si="37"/>
        <v>0</v>
      </c>
      <c r="AI212">
        <f t="shared" si="11"/>
        <v>0</v>
      </c>
      <c r="AJ212">
        <f t="shared" si="12"/>
        <v>0</v>
      </c>
      <c r="AK212">
        <f t="shared" si="13"/>
        <v>0</v>
      </c>
    </row>
    <row r="213" spans="1:37" ht="12.75">
      <c r="A213" s="24">
        <v>2927600</v>
      </c>
      <c r="B213" s="36">
        <v>108147</v>
      </c>
      <c r="C213" s="36" t="s">
        <v>614</v>
      </c>
      <c r="D213" s="37" t="s">
        <v>615</v>
      </c>
      <c r="E213" s="37" t="s">
        <v>616</v>
      </c>
      <c r="F213" s="37">
        <v>64790</v>
      </c>
      <c r="G213" s="38">
        <v>9187</v>
      </c>
      <c r="H213" s="37">
        <v>4174652221</v>
      </c>
      <c r="I213" s="39">
        <v>7</v>
      </c>
      <c r="J213" s="39" t="s">
        <v>31</v>
      </c>
      <c r="K213" s="29" t="s">
        <v>32</v>
      </c>
      <c r="L213" s="30">
        <v>225.12</v>
      </c>
      <c r="M213" s="29" t="s">
        <v>32</v>
      </c>
      <c r="N213" s="40" t="s">
        <v>31</v>
      </c>
      <c r="O213" s="40" t="s">
        <v>31</v>
      </c>
      <c r="P213" s="41">
        <v>23.52941176470588</v>
      </c>
      <c r="Q213" s="39" t="str">
        <f t="shared" si="31"/>
        <v>YES</v>
      </c>
      <c r="R213" s="39" t="s">
        <v>31</v>
      </c>
      <c r="S213" s="31" t="s">
        <v>33</v>
      </c>
      <c r="T213" s="33">
        <v>1954</v>
      </c>
      <c r="U213" s="33">
        <v>3202</v>
      </c>
      <c r="V213" s="33">
        <v>2496</v>
      </c>
      <c r="W213" s="33">
        <v>13967</v>
      </c>
      <c r="X213" s="34">
        <f t="shared" si="38"/>
        <v>21619</v>
      </c>
      <c r="Y213" s="35">
        <f t="shared" si="1"/>
        <v>1</v>
      </c>
      <c r="Z213" s="35">
        <f t="shared" si="2"/>
        <v>1</v>
      </c>
      <c r="AA213" s="35" t="str">
        <f t="shared" si="32"/>
        <v>ELIGIBLE</v>
      </c>
      <c r="AB213" s="35" t="str">
        <f t="shared" si="33"/>
        <v>OKAY</v>
      </c>
      <c r="AC213" s="35">
        <f t="shared" si="5"/>
        <v>1</v>
      </c>
      <c r="AD213" s="35">
        <f t="shared" si="6"/>
        <v>1</v>
      </c>
      <c r="AE213" s="35" t="str">
        <f t="shared" si="34"/>
        <v>CHECK</v>
      </c>
      <c r="AF213" s="35" t="str">
        <f t="shared" si="35"/>
        <v>SRSA</v>
      </c>
      <c r="AG213" s="35">
        <f t="shared" si="36"/>
        <v>0</v>
      </c>
      <c r="AH213" s="35">
        <f t="shared" si="37"/>
        <v>0</v>
      </c>
      <c r="AI213">
        <f t="shared" si="11"/>
        <v>0</v>
      </c>
      <c r="AJ213">
        <f t="shared" si="12"/>
        <v>0</v>
      </c>
      <c r="AK213">
        <f t="shared" si="13"/>
        <v>0</v>
      </c>
    </row>
    <row r="214" spans="1:37" ht="12.75">
      <c r="A214" s="24">
        <v>2928080</v>
      </c>
      <c r="B214" s="36">
        <v>42113</v>
      </c>
      <c r="C214" s="36" t="s">
        <v>617</v>
      </c>
      <c r="D214" s="37" t="s">
        <v>618</v>
      </c>
      <c r="E214" s="37" t="s">
        <v>149</v>
      </c>
      <c r="F214" s="37">
        <v>64733</v>
      </c>
      <c r="G214" s="38">
        <v>8106</v>
      </c>
      <c r="H214" s="37">
        <v>6608853620</v>
      </c>
      <c r="I214" s="39">
        <v>7</v>
      </c>
      <c r="J214" s="39" t="s">
        <v>31</v>
      </c>
      <c r="K214" s="29" t="s">
        <v>32</v>
      </c>
      <c r="L214" s="30">
        <v>85.52</v>
      </c>
      <c r="M214" s="29" t="s">
        <v>32</v>
      </c>
      <c r="N214" s="40" t="s">
        <v>31</v>
      </c>
      <c r="O214" s="40" t="s">
        <v>31</v>
      </c>
      <c r="P214" s="41">
        <v>35.714285714285715</v>
      </c>
      <c r="Q214" s="39" t="str">
        <f t="shared" si="31"/>
        <v>YES</v>
      </c>
      <c r="R214" s="39" t="s">
        <v>31</v>
      </c>
      <c r="S214" s="31" t="s">
        <v>33</v>
      </c>
      <c r="T214" s="33">
        <v>396</v>
      </c>
      <c r="U214" s="33">
        <v>267</v>
      </c>
      <c r="V214" s="33">
        <v>750</v>
      </c>
      <c r="W214" s="33">
        <v>5451</v>
      </c>
      <c r="X214" s="34">
        <f t="shared" si="38"/>
        <v>6864</v>
      </c>
      <c r="Y214" s="35">
        <f t="shared" si="1"/>
        <v>1</v>
      </c>
      <c r="Z214" s="35">
        <f t="shared" si="2"/>
        <v>1</v>
      </c>
      <c r="AA214" s="35" t="str">
        <f t="shared" si="32"/>
        <v>ELIGIBLE</v>
      </c>
      <c r="AB214" s="35" t="str">
        <f t="shared" si="33"/>
        <v>OKAY</v>
      </c>
      <c r="AC214" s="35">
        <f t="shared" si="5"/>
        <v>1</v>
      </c>
      <c r="AD214" s="35">
        <f t="shared" si="6"/>
        <v>1</v>
      </c>
      <c r="AE214" s="35" t="str">
        <f t="shared" si="34"/>
        <v>CHECK</v>
      </c>
      <c r="AF214" s="35" t="str">
        <f t="shared" si="35"/>
        <v>SRSA</v>
      </c>
      <c r="AG214" s="35">
        <f t="shared" si="36"/>
        <v>0</v>
      </c>
      <c r="AH214" s="35">
        <f t="shared" si="37"/>
        <v>0</v>
      </c>
      <c r="AI214">
        <f t="shared" si="11"/>
        <v>0</v>
      </c>
      <c r="AJ214">
        <f t="shared" si="12"/>
        <v>0</v>
      </c>
      <c r="AK214">
        <f t="shared" si="13"/>
        <v>0</v>
      </c>
    </row>
    <row r="215" spans="1:37" ht="12.75">
      <c r="A215" s="24">
        <v>2928140</v>
      </c>
      <c r="B215" s="36">
        <v>102081</v>
      </c>
      <c r="C215" s="36" t="s">
        <v>619</v>
      </c>
      <c r="D215" s="37" t="s">
        <v>620</v>
      </c>
      <c r="E215" s="37" t="s">
        <v>621</v>
      </c>
      <c r="F215" s="37">
        <v>63469</v>
      </c>
      <c r="G215" s="38">
        <v>2225</v>
      </c>
      <c r="H215" s="37">
        <v>5736332410</v>
      </c>
      <c r="I215" s="39">
        <v>7</v>
      </c>
      <c r="J215" s="39" t="s">
        <v>31</v>
      </c>
      <c r="K215" s="29" t="s">
        <v>32</v>
      </c>
      <c r="L215" s="30">
        <v>360.53</v>
      </c>
      <c r="M215" s="29" t="s">
        <v>32</v>
      </c>
      <c r="N215" s="40" t="s">
        <v>31</v>
      </c>
      <c r="O215" s="40" t="s">
        <v>31</v>
      </c>
      <c r="P215" s="41">
        <v>22.613065326633166</v>
      </c>
      <c r="Q215" s="39" t="str">
        <f t="shared" si="31"/>
        <v>YES</v>
      </c>
      <c r="R215" s="39" t="s">
        <v>31</v>
      </c>
      <c r="S215" s="31" t="s">
        <v>33</v>
      </c>
      <c r="T215" s="33">
        <v>2292</v>
      </c>
      <c r="U215" s="33">
        <v>1488</v>
      </c>
      <c r="V215" s="33">
        <v>2087</v>
      </c>
      <c r="W215" s="33">
        <v>13616</v>
      </c>
      <c r="X215" s="34">
        <f t="shared" si="38"/>
        <v>19483</v>
      </c>
      <c r="Y215" s="35">
        <f t="shared" si="1"/>
        <v>1</v>
      </c>
      <c r="Z215" s="35">
        <f t="shared" si="2"/>
        <v>1</v>
      </c>
      <c r="AA215" s="35" t="str">
        <f t="shared" si="32"/>
        <v>ELIGIBLE</v>
      </c>
      <c r="AB215" s="35" t="str">
        <f t="shared" si="33"/>
        <v>OKAY</v>
      </c>
      <c r="AC215" s="35">
        <f t="shared" si="5"/>
        <v>1</v>
      </c>
      <c r="AD215" s="35">
        <f t="shared" si="6"/>
        <v>1</v>
      </c>
      <c r="AE215" s="35" t="str">
        <f t="shared" si="34"/>
        <v>CHECK</v>
      </c>
      <c r="AF215" s="35" t="str">
        <f t="shared" si="35"/>
        <v>SRSA</v>
      </c>
      <c r="AG215" s="35">
        <f t="shared" si="36"/>
        <v>0</v>
      </c>
      <c r="AH215" s="35">
        <f t="shared" si="37"/>
        <v>0</v>
      </c>
      <c r="AI215">
        <f t="shared" si="11"/>
        <v>0</v>
      </c>
      <c r="AJ215">
        <f t="shared" si="12"/>
        <v>0</v>
      </c>
      <c r="AK215">
        <f t="shared" si="13"/>
        <v>0</v>
      </c>
    </row>
    <row r="216" spans="1:37" ht="12.75">
      <c r="A216" s="24">
        <v>2928170</v>
      </c>
      <c r="B216" s="36">
        <v>108144</v>
      </c>
      <c r="C216" s="36" t="s">
        <v>622</v>
      </c>
      <c r="D216" s="37" t="s">
        <v>623</v>
      </c>
      <c r="E216" s="37" t="s">
        <v>624</v>
      </c>
      <c r="F216" s="37">
        <v>64784</v>
      </c>
      <c r="G216" s="38">
        <v>68</v>
      </c>
      <c r="H216" s="37">
        <v>4178845113</v>
      </c>
      <c r="I216" s="39">
        <v>7</v>
      </c>
      <c r="J216" s="39" t="s">
        <v>31</v>
      </c>
      <c r="K216" s="29" t="s">
        <v>32</v>
      </c>
      <c r="L216" s="30">
        <v>179.21</v>
      </c>
      <c r="M216" s="29" t="s">
        <v>32</v>
      </c>
      <c r="N216" s="40" t="s">
        <v>31</v>
      </c>
      <c r="O216" s="40" t="s">
        <v>31</v>
      </c>
      <c r="P216" s="41">
        <v>24.019607843137255</v>
      </c>
      <c r="Q216" s="39" t="str">
        <f t="shared" si="31"/>
        <v>YES</v>
      </c>
      <c r="R216" s="39" t="s">
        <v>31</v>
      </c>
      <c r="S216" s="31" t="s">
        <v>33</v>
      </c>
      <c r="T216" s="33">
        <v>1481</v>
      </c>
      <c r="U216" s="33">
        <v>2584</v>
      </c>
      <c r="V216" s="33">
        <v>2014</v>
      </c>
      <c r="W216" s="33">
        <v>7215</v>
      </c>
      <c r="X216" s="34">
        <f t="shared" si="38"/>
        <v>13294</v>
      </c>
      <c r="Y216" s="35">
        <f t="shared" si="1"/>
        <v>1</v>
      </c>
      <c r="Z216" s="35">
        <f t="shared" si="2"/>
        <v>1</v>
      </c>
      <c r="AA216" s="35" t="str">
        <f t="shared" si="32"/>
        <v>ELIGIBLE</v>
      </c>
      <c r="AB216" s="35" t="str">
        <f t="shared" si="33"/>
        <v>OKAY</v>
      </c>
      <c r="AC216" s="35">
        <f t="shared" si="5"/>
        <v>1</v>
      </c>
      <c r="AD216" s="35">
        <f t="shared" si="6"/>
        <v>1</v>
      </c>
      <c r="AE216" s="35" t="str">
        <f t="shared" si="34"/>
        <v>CHECK</v>
      </c>
      <c r="AF216" s="35" t="str">
        <f t="shared" si="35"/>
        <v>SRSA</v>
      </c>
      <c r="AG216" s="35">
        <f t="shared" si="36"/>
        <v>0</v>
      </c>
      <c r="AH216" s="35">
        <f t="shared" si="37"/>
        <v>0</v>
      </c>
      <c r="AI216">
        <f t="shared" si="11"/>
        <v>0</v>
      </c>
      <c r="AJ216">
        <f t="shared" si="12"/>
        <v>0</v>
      </c>
      <c r="AK216">
        <f t="shared" si="13"/>
        <v>0</v>
      </c>
    </row>
    <row r="217" spans="1:37" ht="12.75">
      <c r="A217" s="24">
        <v>2928200</v>
      </c>
      <c r="B217" s="36">
        <v>5127</v>
      </c>
      <c r="C217" s="36" t="s">
        <v>625</v>
      </c>
      <c r="D217" s="37" t="s">
        <v>256</v>
      </c>
      <c r="E217" s="37" t="s">
        <v>626</v>
      </c>
      <c r="F217" s="37">
        <v>65747</v>
      </c>
      <c r="G217" s="38">
        <v>227</v>
      </c>
      <c r="H217" s="37">
        <v>4178586743</v>
      </c>
      <c r="I217" s="39">
        <v>7</v>
      </c>
      <c r="J217" s="39" t="s">
        <v>31</v>
      </c>
      <c r="K217" s="29" t="s">
        <v>32</v>
      </c>
      <c r="L217" s="30">
        <v>321.38</v>
      </c>
      <c r="M217" s="29" t="s">
        <v>32</v>
      </c>
      <c r="N217" s="40" t="s">
        <v>31</v>
      </c>
      <c r="O217" s="40" t="s">
        <v>31</v>
      </c>
      <c r="P217" s="41">
        <v>12.663755458515283</v>
      </c>
      <c r="Q217" s="39" t="str">
        <f t="shared" si="31"/>
        <v>NO</v>
      </c>
      <c r="R217" s="39" t="s">
        <v>31</v>
      </c>
      <c r="S217" s="31" t="s">
        <v>33</v>
      </c>
      <c r="T217" s="33">
        <v>2133</v>
      </c>
      <c r="U217" s="33">
        <v>946</v>
      </c>
      <c r="V217" s="33">
        <v>2652</v>
      </c>
      <c r="W217" s="33">
        <v>5003</v>
      </c>
      <c r="X217" s="34">
        <f t="shared" si="38"/>
        <v>10734</v>
      </c>
      <c r="Y217" s="35">
        <f t="shared" si="1"/>
        <v>1</v>
      </c>
      <c r="Z217" s="35">
        <f t="shared" si="2"/>
        <v>1</v>
      </c>
      <c r="AA217" s="35" t="str">
        <f t="shared" si="32"/>
        <v>ELIGIBLE</v>
      </c>
      <c r="AB217" s="35" t="str">
        <f t="shared" si="33"/>
        <v>OKAY</v>
      </c>
      <c r="AC217" s="35">
        <f t="shared" si="5"/>
        <v>0</v>
      </c>
      <c r="AD217" s="35">
        <f t="shared" si="6"/>
        <v>1</v>
      </c>
      <c r="AE217" s="35">
        <f t="shared" si="34"/>
        <v>0</v>
      </c>
      <c r="AF217" s="35">
        <f t="shared" si="35"/>
        <v>0</v>
      </c>
      <c r="AG217" s="35">
        <f t="shared" si="36"/>
        <v>0</v>
      </c>
      <c r="AH217" s="35">
        <f t="shared" si="37"/>
        <v>0</v>
      </c>
      <c r="AI217">
        <f t="shared" si="11"/>
        <v>0</v>
      </c>
      <c r="AJ217">
        <f t="shared" si="12"/>
        <v>0</v>
      </c>
      <c r="AK217">
        <f t="shared" si="13"/>
        <v>0</v>
      </c>
    </row>
    <row r="218" spans="1:37" ht="12.75">
      <c r="A218" s="24">
        <v>2928290</v>
      </c>
      <c r="B218" s="36">
        <v>57001</v>
      </c>
      <c r="C218" s="36" t="s">
        <v>627</v>
      </c>
      <c r="D218" s="37" t="s">
        <v>628</v>
      </c>
      <c r="E218" s="37" t="s">
        <v>629</v>
      </c>
      <c r="F218" s="37">
        <v>63377</v>
      </c>
      <c r="G218" s="38">
        <v>46</v>
      </c>
      <c r="H218" s="37">
        <v>5733845227</v>
      </c>
      <c r="I218" s="39">
        <v>8</v>
      </c>
      <c r="J218" s="39" t="s">
        <v>31</v>
      </c>
      <c r="K218" s="29" t="s">
        <v>32</v>
      </c>
      <c r="L218" s="30">
        <v>348.44</v>
      </c>
      <c r="M218" s="29" t="s">
        <v>32</v>
      </c>
      <c r="N218" s="40" t="s">
        <v>31</v>
      </c>
      <c r="O218" s="40" t="s">
        <v>31</v>
      </c>
      <c r="P218" s="41">
        <v>12.348178137651821</v>
      </c>
      <c r="Q218" s="39" t="str">
        <f t="shared" si="31"/>
        <v>NO</v>
      </c>
      <c r="R218" s="39" t="s">
        <v>31</v>
      </c>
      <c r="S218" s="31" t="s">
        <v>33</v>
      </c>
      <c r="T218" s="33">
        <v>2306</v>
      </c>
      <c r="U218" s="33">
        <v>1716</v>
      </c>
      <c r="V218" s="33">
        <v>2076</v>
      </c>
      <c r="W218" s="33">
        <v>10221</v>
      </c>
      <c r="X218" s="34">
        <f t="shared" si="38"/>
        <v>16319</v>
      </c>
      <c r="Y218" s="35">
        <f t="shared" si="1"/>
        <v>1</v>
      </c>
      <c r="Z218" s="35">
        <f t="shared" si="2"/>
        <v>1</v>
      </c>
      <c r="AA218" s="35" t="str">
        <f t="shared" si="32"/>
        <v>ELIGIBLE</v>
      </c>
      <c r="AB218" s="35" t="str">
        <f t="shared" si="33"/>
        <v>OKAY</v>
      </c>
      <c r="AC218" s="35">
        <f t="shared" si="5"/>
        <v>0</v>
      </c>
      <c r="AD218" s="35">
        <f t="shared" si="6"/>
        <v>1</v>
      </c>
      <c r="AE218" s="35">
        <f t="shared" si="34"/>
        <v>0</v>
      </c>
      <c r="AF218" s="35">
        <f t="shared" si="35"/>
        <v>0</v>
      </c>
      <c r="AG218" s="35">
        <f t="shared" si="36"/>
        <v>0</v>
      </c>
      <c r="AH218" s="35">
        <f t="shared" si="37"/>
        <v>0</v>
      </c>
      <c r="AI218">
        <f t="shared" si="11"/>
        <v>0</v>
      </c>
      <c r="AJ218">
        <f t="shared" si="12"/>
        <v>0</v>
      </c>
      <c r="AK218">
        <f t="shared" si="13"/>
        <v>0</v>
      </c>
    </row>
    <row r="219" spans="1:37" ht="12.75">
      <c r="A219" s="24">
        <v>2928360</v>
      </c>
      <c r="B219" s="36">
        <v>97130</v>
      </c>
      <c r="C219" s="36" t="s">
        <v>610</v>
      </c>
      <c r="D219" s="37" t="s">
        <v>630</v>
      </c>
      <c r="E219" s="37" t="s">
        <v>610</v>
      </c>
      <c r="F219" s="37">
        <v>65349</v>
      </c>
      <c r="G219" s="38">
        <v>1405</v>
      </c>
      <c r="H219" s="37">
        <v>6605292278</v>
      </c>
      <c r="I219" s="39">
        <v>7</v>
      </c>
      <c r="J219" s="39" t="s">
        <v>31</v>
      </c>
      <c r="K219" s="29" t="s">
        <v>32</v>
      </c>
      <c r="L219" s="30">
        <v>353.97</v>
      </c>
      <c r="M219" s="29" t="s">
        <v>32</v>
      </c>
      <c r="N219" s="40" t="s">
        <v>31</v>
      </c>
      <c r="O219" s="40" t="s">
        <v>31</v>
      </c>
      <c r="P219" s="41">
        <v>28.965517241379313</v>
      </c>
      <c r="Q219" s="39" t="str">
        <f t="shared" si="31"/>
        <v>YES</v>
      </c>
      <c r="R219" s="39" t="s">
        <v>31</v>
      </c>
      <c r="S219" s="31" t="s">
        <v>33</v>
      </c>
      <c r="T219" s="33">
        <v>2745</v>
      </c>
      <c r="U219" s="33">
        <v>1632</v>
      </c>
      <c r="V219" s="33">
        <v>2289</v>
      </c>
      <c r="W219" s="33">
        <v>18645</v>
      </c>
      <c r="X219" s="34">
        <f t="shared" si="38"/>
        <v>25311</v>
      </c>
      <c r="Y219" s="35">
        <f t="shared" si="1"/>
        <v>1</v>
      </c>
      <c r="Z219" s="35">
        <f t="shared" si="2"/>
        <v>1</v>
      </c>
      <c r="AA219" s="35" t="str">
        <f t="shared" si="32"/>
        <v>ELIGIBLE</v>
      </c>
      <c r="AB219" s="35" t="str">
        <f t="shared" si="33"/>
        <v>OKAY</v>
      </c>
      <c r="AC219" s="35">
        <f t="shared" si="5"/>
        <v>1</v>
      </c>
      <c r="AD219" s="35">
        <f t="shared" si="6"/>
        <v>1</v>
      </c>
      <c r="AE219" s="35" t="str">
        <f t="shared" si="34"/>
        <v>CHECK</v>
      </c>
      <c r="AF219" s="35" t="str">
        <f t="shared" si="35"/>
        <v>SRSA</v>
      </c>
      <c r="AG219" s="35">
        <f t="shared" si="36"/>
        <v>0</v>
      </c>
      <c r="AH219" s="35">
        <f t="shared" si="37"/>
        <v>0</v>
      </c>
      <c r="AI219">
        <f t="shared" si="11"/>
        <v>0</v>
      </c>
      <c r="AJ219">
        <f t="shared" si="12"/>
        <v>0</v>
      </c>
      <c r="AK219">
        <f t="shared" si="13"/>
        <v>0</v>
      </c>
    </row>
    <row r="220" spans="1:37" ht="12.75">
      <c r="A220" s="24">
        <v>2928380</v>
      </c>
      <c r="B220" s="36">
        <v>80119</v>
      </c>
      <c r="C220" s="36" t="s">
        <v>631</v>
      </c>
      <c r="D220" s="37" t="s">
        <v>632</v>
      </c>
      <c r="E220" s="37" t="s">
        <v>633</v>
      </c>
      <c r="F220" s="37">
        <v>65350</v>
      </c>
      <c r="G220" s="38">
        <v>97</v>
      </c>
      <c r="H220" s="37">
        <v>6603435316</v>
      </c>
      <c r="I220" s="39">
        <v>7</v>
      </c>
      <c r="J220" s="39" t="s">
        <v>31</v>
      </c>
      <c r="K220" s="29" t="s">
        <v>32</v>
      </c>
      <c r="L220" s="30">
        <v>573.72</v>
      </c>
      <c r="M220" s="29" t="s">
        <v>32</v>
      </c>
      <c r="N220" s="40" t="s">
        <v>31</v>
      </c>
      <c r="O220" s="40" t="s">
        <v>31</v>
      </c>
      <c r="P220" s="41">
        <v>18.733153638814017</v>
      </c>
      <c r="Q220" s="39" t="str">
        <f t="shared" si="31"/>
        <v>NO</v>
      </c>
      <c r="R220" s="39" t="s">
        <v>31</v>
      </c>
      <c r="S220" s="31" t="s">
        <v>33</v>
      </c>
      <c r="T220" s="33">
        <v>2991</v>
      </c>
      <c r="U220" s="33">
        <v>2462</v>
      </c>
      <c r="V220" s="33">
        <v>3313</v>
      </c>
      <c r="W220" s="33">
        <v>21415</v>
      </c>
      <c r="X220" s="34">
        <f t="shared" si="38"/>
        <v>30181</v>
      </c>
      <c r="Y220" s="35">
        <f t="shared" si="1"/>
        <v>1</v>
      </c>
      <c r="Z220" s="35">
        <f t="shared" si="2"/>
        <v>1</v>
      </c>
      <c r="AA220" s="35" t="str">
        <f t="shared" si="32"/>
        <v>ELIGIBLE</v>
      </c>
      <c r="AB220" s="35" t="str">
        <f t="shared" si="33"/>
        <v>OKAY</v>
      </c>
      <c r="AC220" s="35">
        <f t="shared" si="5"/>
        <v>0</v>
      </c>
      <c r="AD220" s="35">
        <f t="shared" si="6"/>
        <v>1</v>
      </c>
      <c r="AE220" s="35">
        <f t="shared" si="34"/>
        <v>0</v>
      </c>
      <c r="AF220" s="35">
        <f t="shared" si="35"/>
        <v>0</v>
      </c>
      <c r="AG220" s="35">
        <f t="shared" si="36"/>
        <v>0</v>
      </c>
      <c r="AH220" s="35">
        <f t="shared" si="37"/>
        <v>0</v>
      </c>
      <c r="AI220">
        <f t="shared" si="11"/>
        <v>0</v>
      </c>
      <c r="AJ220">
        <f t="shared" si="12"/>
        <v>0</v>
      </c>
      <c r="AK220">
        <f t="shared" si="13"/>
        <v>0</v>
      </c>
    </row>
    <row r="221" spans="1:37" ht="12.75">
      <c r="A221" s="24">
        <v>2928470</v>
      </c>
      <c r="B221" s="36">
        <v>47060</v>
      </c>
      <c r="C221" s="36" t="s">
        <v>634</v>
      </c>
      <c r="D221" s="37" t="s">
        <v>169</v>
      </c>
      <c r="E221" s="37" t="s">
        <v>635</v>
      </c>
      <c r="F221" s="37">
        <v>63620</v>
      </c>
      <c r="G221" s="38">
        <v>218</v>
      </c>
      <c r="H221" s="37">
        <v>5735984241</v>
      </c>
      <c r="I221" s="39">
        <v>7</v>
      </c>
      <c r="J221" s="39" t="s">
        <v>31</v>
      </c>
      <c r="K221" s="29" t="s">
        <v>32</v>
      </c>
      <c r="L221" s="30">
        <v>382.32</v>
      </c>
      <c r="M221" s="29" t="s">
        <v>32</v>
      </c>
      <c r="N221" s="40" t="s">
        <v>31</v>
      </c>
      <c r="O221" s="40" t="s">
        <v>31</v>
      </c>
      <c r="P221" s="41">
        <v>34.855769230769226</v>
      </c>
      <c r="Q221" s="39" t="str">
        <f t="shared" si="31"/>
        <v>YES</v>
      </c>
      <c r="R221" s="39" t="s">
        <v>31</v>
      </c>
      <c r="S221" s="31" t="s">
        <v>33</v>
      </c>
      <c r="T221" s="33">
        <v>3452</v>
      </c>
      <c r="U221" s="33">
        <v>1628</v>
      </c>
      <c r="V221" s="33">
        <v>3425</v>
      </c>
      <c r="W221" s="33">
        <v>20774</v>
      </c>
      <c r="X221" s="34">
        <f t="shared" si="38"/>
        <v>29279</v>
      </c>
      <c r="Y221" s="35">
        <f t="shared" si="1"/>
        <v>1</v>
      </c>
      <c r="Z221" s="35">
        <f t="shared" si="2"/>
        <v>1</v>
      </c>
      <c r="AA221" s="35" t="str">
        <f t="shared" si="32"/>
        <v>ELIGIBLE</v>
      </c>
      <c r="AB221" s="35" t="str">
        <f t="shared" si="33"/>
        <v>OKAY</v>
      </c>
      <c r="AC221" s="35">
        <f t="shared" si="5"/>
        <v>1</v>
      </c>
      <c r="AD221" s="35">
        <f t="shared" si="6"/>
        <v>1</v>
      </c>
      <c r="AE221" s="35" t="str">
        <f t="shared" si="34"/>
        <v>CHECK</v>
      </c>
      <c r="AF221" s="35" t="str">
        <f t="shared" si="35"/>
        <v>SRSA</v>
      </c>
      <c r="AG221" s="35">
        <f t="shared" si="36"/>
        <v>0</v>
      </c>
      <c r="AH221" s="35">
        <f t="shared" si="37"/>
        <v>0</v>
      </c>
      <c r="AI221">
        <f t="shared" si="11"/>
        <v>0</v>
      </c>
      <c r="AJ221">
        <f t="shared" si="12"/>
        <v>0</v>
      </c>
      <c r="AK221">
        <f t="shared" si="13"/>
        <v>0</v>
      </c>
    </row>
    <row r="222" spans="1:37" ht="12.75">
      <c r="A222" s="24">
        <v>2928500</v>
      </c>
      <c r="B222" s="36">
        <v>74202</v>
      </c>
      <c r="C222" s="36" t="s">
        <v>636</v>
      </c>
      <c r="D222" s="37" t="s">
        <v>637</v>
      </c>
      <c r="E222" s="37" t="s">
        <v>638</v>
      </c>
      <c r="F222" s="37">
        <v>64423</v>
      </c>
      <c r="G222" s="38" t="s">
        <v>85</v>
      </c>
      <c r="H222" s="37">
        <v>6606523221</v>
      </c>
      <c r="I222" s="39">
        <v>7</v>
      </c>
      <c r="J222" s="39" t="s">
        <v>31</v>
      </c>
      <c r="K222" s="29" t="s">
        <v>32</v>
      </c>
      <c r="L222" s="30">
        <v>219.09</v>
      </c>
      <c r="M222" s="29" t="s">
        <v>32</v>
      </c>
      <c r="N222" s="40" t="s">
        <v>31</v>
      </c>
      <c r="O222" s="40" t="s">
        <v>31</v>
      </c>
      <c r="P222" s="41">
        <v>12.322274881516588</v>
      </c>
      <c r="Q222" s="39" t="str">
        <f t="shared" si="31"/>
        <v>NO</v>
      </c>
      <c r="R222" s="39" t="s">
        <v>31</v>
      </c>
      <c r="S222" s="31" t="s">
        <v>33</v>
      </c>
      <c r="T222" s="33">
        <v>1399</v>
      </c>
      <c r="U222" s="33">
        <v>902</v>
      </c>
      <c r="V222" s="33">
        <v>2529</v>
      </c>
      <c r="W222" s="33">
        <v>4563</v>
      </c>
      <c r="X222" s="34">
        <f t="shared" si="38"/>
        <v>9393</v>
      </c>
      <c r="Y222" s="35">
        <f t="shared" si="1"/>
        <v>1</v>
      </c>
      <c r="Z222" s="35">
        <f t="shared" si="2"/>
        <v>1</v>
      </c>
      <c r="AA222" s="35" t="str">
        <f t="shared" si="32"/>
        <v>ELIGIBLE</v>
      </c>
      <c r="AB222" s="35" t="str">
        <f t="shared" si="33"/>
        <v>OKAY</v>
      </c>
      <c r="AC222" s="35">
        <f t="shared" si="5"/>
        <v>0</v>
      </c>
      <c r="AD222" s="35">
        <f t="shared" si="6"/>
        <v>1</v>
      </c>
      <c r="AE222" s="35">
        <f t="shared" si="34"/>
        <v>0</v>
      </c>
      <c r="AF222" s="35">
        <f t="shared" si="35"/>
        <v>0</v>
      </c>
      <c r="AG222" s="35">
        <f t="shared" si="36"/>
        <v>0</v>
      </c>
      <c r="AH222" s="35">
        <f t="shared" si="37"/>
        <v>0</v>
      </c>
      <c r="AI222">
        <f t="shared" si="11"/>
        <v>0</v>
      </c>
      <c r="AJ222">
        <f t="shared" si="12"/>
        <v>0</v>
      </c>
      <c r="AK222">
        <f t="shared" si="13"/>
        <v>0</v>
      </c>
    </row>
    <row r="223" spans="1:37" ht="12.75">
      <c r="A223" s="24">
        <v>2928590</v>
      </c>
      <c r="B223" s="36">
        <v>90076</v>
      </c>
      <c r="C223" s="36" t="s">
        <v>639</v>
      </c>
      <c r="D223" s="37" t="s">
        <v>640</v>
      </c>
      <c r="E223" s="37" t="s">
        <v>641</v>
      </c>
      <c r="F223" s="37">
        <v>63638</v>
      </c>
      <c r="G223" s="38">
        <v>430</v>
      </c>
      <c r="H223" s="37">
        <v>5736632291</v>
      </c>
      <c r="I223" s="39">
        <v>7</v>
      </c>
      <c r="J223" s="39" t="s">
        <v>31</v>
      </c>
      <c r="K223" s="29" t="s">
        <v>32</v>
      </c>
      <c r="L223" s="30">
        <v>522.77</v>
      </c>
      <c r="M223" s="29" t="s">
        <v>32</v>
      </c>
      <c r="N223" s="40" t="s">
        <v>31</v>
      </c>
      <c r="O223" s="40" t="s">
        <v>31</v>
      </c>
      <c r="P223" s="41">
        <v>37.01399688958009</v>
      </c>
      <c r="Q223" s="39" t="str">
        <f t="shared" si="31"/>
        <v>YES</v>
      </c>
      <c r="R223" s="39" t="s">
        <v>31</v>
      </c>
      <c r="S223" s="31" t="s">
        <v>33</v>
      </c>
      <c r="T223" s="33">
        <v>4292</v>
      </c>
      <c r="U223" s="33">
        <v>2242</v>
      </c>
      <c r="V223" s="33">
        <v>4717</v>
      </c>
      <c r="W223" s="33">
        <v>33411</v>
      </c>
      <c r="X223" s="34">
        <f t="shared" si="38"/>
        <v>44662</v>
      </c>
      <c r="Y223" s="35">
        <f t="shared" si="1"/>
        <v>1</v>
      </c>
      <c r="Z223" s="35">
        <f t="shared" si="2"/>
        <v>1</v>
      </c>
      <c r="AA223" s="35" t="str">
        <f t="shared" si="32"/>
        <v>ELIGIBLE</v>
      </c>
      <c r="AB223" s="35" t="str">
        <f t="shared" si="33"/>
        <v>OKAY</v>
      </c>
      <c r="AC223" s="35">
        <f t="shared" si="5"/>
        <v>1</v>
      </c>
      <c r="AD223" s="35">
        <f t="shared" si="6"/>
        <v>1</v>
      </c>
      <c r="AE223" s="35" t="str">
        <f t="shared" si="34"/>
        <v>CHECK</v>
      </c>
      <c r="AF223" s="35" t="str">
        <f t="shared" si="35"/>
        <v>SRSA</v>
      </c>
      <c r="AG223" s="35">
        <f t="shared" si="36"/>
        <v>0</v>
      </c>
      <c r="AH223" s="35">
        <f t="shared" si="37"/>
        <v>0</v>
      </c>
      <c r="AI223">
        <f t="shared" si="11"/>
        <v>0</v>
      </c>
      <c r="AJ223">
        <f t="shared" si="12"/>
        <v>0</v>
      </c>
      <c r="AK223">
        <f t="shared" si="13"/>
        <v>0</v>
      </c>
    </row>
    <row r="224" spans="1:37" ht="12.75">
      <c r="A224" s="24">
        <v>2928620</v>
      </c>
      <c r="B224" s="36">
        <v>35099</v>
      </c>
      <c r="C224" s="36" t="s">
        <v>642</v>
      </c>
      <c r="D224" s="37" t="s">
        <v>643</v>
      </c>
      <c r="E224" s="37" t="s">
        <v>644</v>
      </c>
      <c r="F224" s="37">
        <v>63829</v>
      </c>
      <c r="G224" s="38">
        <v>47</v>
      </c>
      <c r="H224" s="37">
        <v>5736543574</v>
      </c>
      <c r="I224" s="39">
        <v>7</v>
      </c>
      <c r="J224" s="39" t="s">
        <v>31</v>
      </c>
      <c r="K224" s="29" t="s">
        <v>32</v>
      </c>
      <c r="L224" s="30">
        <v>349.28</v>
      </c>
      <c r="M224" s="29" t="s">
        <v>32</v>
      </c>
      <c r="N224" s="40" t="s">
        <v>31</v>
      </c>
      <c r="O224" s="40" t="s">
        <v>31</v>
      </c>
      <c r="P224" s="41">
        <v>38.01295896328294</v>
      </c>
      <c r="Q224" s="39" t="str">
        <f t="shared" si="31"/>
        <v>YES</v>
      </c>
      <c r="R224" s="39" t="s">
        <v>31</v>
      </c>
      <c r="S224" s="31" t="s">
        <v>33</v>
      </c>
      <c r="T224" s="33">
        <v>4206</v>
      </c>
      <c r="U224" s="33">
        <v>1456</v>
      </c>
      <c r="V224" s="33">
        <v>3061</v>
      </c>
      <c r="W224" s="33">
        <v>24456</v>
      </c>
      <c r="X224" s="34">
        <f t="shared" si="38"/>
        <v>33179</v>
      </c>
      <c r="Y224" s="35">
        <f t="shared" si="1"/>
        <v>1</v>
      </c>
      <c r="Z224" s="35">
        <f t="shared" si="2"/>
        <v>1</v>
      </c>
      <c r="AA224" s="35" t="str">
        <f t="shared" si="32"/>
        <v>ELIGIBLE</v>
      </c>
      <c r="AB224" s="35" t="str">
        <f t="shared" si="33"/>
        <v>OKAY</v>
      </c>
      <c r="AC224" s="35">
        <f t="shared" si="5"/>
        <v>1</v>
      </c>
      <c r="AD224" s="35">
        <f t="shared" si="6"/>
        <v>1</v>
      </c>
      <c r="AE224" s="35" t="str">
        <f t="shared" si="34"/>
        <v>CHECK</v>
      </c>
      <c r="AF224" s="35" t="str">
        <f t="shared" si="35"/>
        <v>SRSA</v>
      </c>
      <c r="AG224" s="35">
        <f t="shared" si="36"/>
        <v>0</v>
      </c>
      <c r="AH224" s="35">
        <f t="shared" si="37"/>
        <v>0</v>
      </c>
      <c r="AI224">
        <f t="shared" si="11"/>
        <v>0</v>
      </c>
      <c r="AJ224">
        <f t="shared" si="12"/>
        <v>0</v>
      </c>
      <c r="AK224">
        <f t="shared" si="13"/>
        <v>0</v>
      </c>
    </row>
    <row r="225" spans="1:37" ht="12.75">
      <c r="A225" s="24">
        <v>2928680</v>
      </c>
      <c r="B225" s="36">
        <v>59113</v>
      </c>
      <c r="C225" s="36" t="s">
        <v>645</v>
      </c>
      <c r="D225" s="37" t="s">
        <v>646</v>
      </c>
      <c r="E225" s="37" t="s">
        <v>647</v>
      </c>
      <c r="F225" s="37">
        <v>64656</v>
      </c>
      <c r="G225" s="38">
        <v>8122</v>
      </c>
      <c r="H225" s="37">
        <v>6607384433</v>
      </c>
      <c r="I225" s="39">
        <v>7</v>
      </c>
      <c r="J225" s="39" t="s">
        <v>31</v>
      </c>
      <c r="K225" s="29" t="s">
        <v>32</v>
      </c>
      <c r="L225" s="30">
        <v>225.39</v>
      </c>
      <c r="M225" s="29" t="s">
        <v>32</v>
      </c>
      <c r="N225" s="40" t="s">
        <v>31</v>
      </c>
      <c r="O225" s="40" t="s">
        <v>31</v>
      </c>
      <c r="P225" s="41">
        <v>9.701492537313433</v>
      </c>
      <c r="Q225" s="39" t="str">
        <f t="shared" si="31"/>
        <v>NO</v>
      </c>
      <c r="R225" s="39" t="s">
        <v>31</v>
      </c>
      <c r="S225" s="31" t="s">
        <v>33</v>
      </c>
      <c r="T225" s="33">
        <v>1844</v>
      </c>
      <c r="U225" s="33">
        <v>966</v>
      </c>
      <c r="V225" s="33">
        <v>2708</v>
      </c>
      <c r="W225" s="33">
        <v>4653</v>
      </c>
      <c r="X225" s="34">
        <f t="shared" si="38"/>
        <v>10171</v>
      </c>
      <c r="Y225" s="35">
        <f t="shared" si="1"/>
        <v>1</v>
      </c>
      <c r="Z225" s="35">
        <f t="shared" si="2"/>
        <v>1</v>
      </c>
      <c r="AA225" s="35" t="str">
        <f t="shared" si="32"/>
        <v>ELIGIBLE</v>
      </c>
      <c r="AB225" s="35" t="str">
        <f t="shared" si="33"/>
        <v>OKAY</v>
      </c>
      <c r="AC225" s="35">
        <f t="shared" si="5"/>
        <v>0</v>
      </c>
      <c r="AD225" s="35">
        <f t="shared" si="6"/>
        <v>1</v>
      </c>
      <c r="AE225" s="35">
        <f t="shared" si="34"/>
        <v>0</v>
      </c>
      <c r="AF225" s="35">
        <f t="shared" si="35"/>
        <v>0</v>
      </c>
      <c r="AG225" s="35">
        <f t="shared" si="36"/>
        <v>0</v>
      </c>
      <c r="AH225" s="35">
        <f t="shared" si="37"/>
        <v>0</v>
      </c>
      <c r="AI225">
        <f t="shared" si="11"/>
        <v>0</v>
      </c>
      <c r="AJ225">
        <f t="shared" si="12"/>
        <v>0</v>
      </c>
      <c r="AK225">
        <f t="shared" si="13"/>
        <v>0</v>
      </c>
    </row>
    <row r="226" spans="1:37" ht="12.75">
      <c r="A226" s="24">
        <v>2928770</v>
      </c>
      <c r="B226" s="36">
        <v>40101</v>
      </c>
      <c r="C226" s="36" t="s">
        <v>648</v>
      </c>
      <c r="D226" s="37" t="s">
        <v>598</v>
      </c>
      <c r="E226" s="37" t="s">
        <v>649</v>
      </c>
      <c r="F226" s="37">
        <v>64679</v>
      </c>
      <c r="G226" s="38">
        <v>17</v>
      </c>
      <c r="H226" s="37">
        <v>6604856121</v>
      </c>
      <c r="I226" s="39">
        <v>7</v>
      </c>
      <c r="J226" s="39" t="s">
        <v>31</v>
      </c>
      <c r="K226" s="29" t="s">
        <v>32</v>
      </c>
      <c r="L226" s="30">
        <v>80.61</v>
      </c>
      <c r="M226" s="29" t="s">
        <v>32</v>
      </c>
      <c r="N226" s="40" t="s">
        <v>31</v>
      </c>
      <c r="O226" s="40" t="s">
        <v>31</v>
      </c>
      <c r="P226" s="41">
        <v>19.26605504587156</v>
      </c>
      <c r="Q226" s="39" t="str">
        <f t="shared" si="31"/>
        <v>NO</v>
      </c>
      <c r="R226" s="39" t="s">
        <v>31</v>
      </c>
      <c r="S226" s="31" t="s">
        <v>33</v>
      </c>
      <c r="T226" s="33">
        <v>660</v>
      </c>
      <c r="U226" s="33">
        <v>247</v>
      </c>
      <c r="V226" s="33">
        <v>694</v>
      </c>
      <c r="W226" s="33">
        <v>3133</v>
      </c>
      <c r="X226" s="34">
        <f t="shared" si="38"/>
        <v>4734</v>
      </c>
      <c r="Y226" s="35">
        <f t="shared" si="1"/>
        <v>1</v>
      </c>
      <c r="Z226" s="35">
        <f t="shared" si="2"/>
        <v>1</v>
      </c>
      <c r="AA226" s="35" t="str">
        <f t="shared" si="32"/>
        <v>ELIGIBLE</v>
      </c>
      <c r="AB226" s="35" t="str">
        <f t="shared" si="33"/>
        <v>OKAY</v>
      </c>
      <c r="AC226" s="35">
        <f t="shared" si="5"/>
        <v>0</v>
      </c>
      <c r="AD226" s="35">
        <f t="shared" si="6"/>
        <v>1</v>
      </c>
      <c r="AE226" s="35">
        <f t="shared" si="34"/>
        <v>0</v>
      </c>
      <c r="AF226" s="35">
        <f t="shared" si="35"/>
        <v>0</v>
      </c>
      <c r="AG226" s="35">
        <f t="shared" si="36"/>
        <v>0</v>
      </c>
      <c r="AH226" s="35">
        <f t="shared" si="37"/>
        <v>0</v>
      </c>
      <c r="AI226">
        <f t="shared" si="11"/>
        <v>0</v>
      </c>
      <c r="AJ226">
        <f t="shared" si="12"/>
        <v>0</v>
      </c>
      <c r="AK226">
        <f t="shared" si="13"/>
        <v>0</v>
      </c>
    </row>
    <row r="227" spans="1:37" ht="12.75">
      <c r="A227" s="24">
        <v>2929130</v>
      </c>
      <c r="B227" s="36">
        <v>66104</v>
      </c>
      <c r="C227" s="36" t="s">
        <v>650</v>
      </c>
      <c r="D227" s="37" t="s">
        <v>623</v>
      </c>
      <c r="E227" s="37" t="s">
        <v>651</v>
      </c>
      <c r="F227" s="37">
        <v>65075</v>
      </c>
      <c r="G227" s="38">
        <v>68</v>
      </c>
      <c r="H227" s="37">
        <v>5734932246</v>
      </c>
      <c r="I227" s="39">
        <v>7</v>
      </c>
      <c r="J227" s="39" t="s">
        <v>31</v>
      </c>
      <c r="K227" s="29" t="s">
        <v>32</v>
      </c>
      <c r="L227" s="30">
        <v>270.9</v>
      </c>
      <c r="M227" s="29" t="s">
        <v>32</v>
      </c>
      <c r="N227" s="40" t="s">
        <v>31</v>
      </c>
      <c r="O227" s="40" t="s">
        <v>31</v>
      </c>
      <c r="P227" s="41">
        <v>15.673981191222571</v>
      </c>
      <c r="Q227" s="39" t="str">
        <f t="shared" si="31"/>
        <v>NO</v>
      </c>
      <c r="R227" s="39" t="s">
        <v>31</v>
      </c>
      <c r="S227" s="31" t="s">
        <v>33</v>
      </c>
      <c r="T227" s="33">
        <v>1375</v>
      </c>
      <c r="U227" s="33">
        <v>1061</v>
      </c>
      <c r="V227" s="33">
        <v>2233</v>
      </c>
      <c r="W227" s="33">
        <v>7952</v>
      </c>
      <c r="X227" s="34">
        <f t="shared" si="38"/>
        <v>12621</v>
      </c>
      <c r="Y227" s="35">
        <f t="shared" si="1"/>
        <v>1</v>
      </c>
      <c r="Z227" s="35">
        <f t="shared" si="2"/>
        <v>1</v>
      </c>
      <c r="AA227" s="35" t="str">
        <f t="shared" si="32"/>
        <v>ELIGIBLE</v>
      </c>
      <c r="AB227" s="35" t="str">
        <f t="shared" si="33"/>
        <v>OKAY</v>
      </c>
      <c r="AC227" s="35">
        <f t="shared" si="5"/>
        <v>0</v>
      </c>
      <c r="AD227" s="35">
        <f t="shared" si="6"/>
        <v>1</v>
      </c>
      <c r="AE227" s="35">
        <f t="shared" si="34"/>
        <v>0</v>
      </c>
      <c r="AF227" s="35">
        <f t="shared" si="35"/>
        <v>0</v>
      </c>
      <c r="AG227" s="35">
        <f t="shared" si="36"/>
        <v>0</v>
      </c>
      <c r="AH227" s="35">
        <f t="shared" si="37"/>
        <v>0</v>
      </c>
      <c r="AI227">
        <f t="shared" si="11"/>
        <v>0</v>
      </c>
      <c r="AJ227">
        <f t="shared" si="12"/>
        <v>0</v>
      </c>
      <c r="AK227">
        <f t="shared" si="13"/>
        <v>0</v>
      </c>
    </row>
    <row r="228" spans="1:37" ht="12.75">
      <c r="A228" s="24">
        <v>2929340</v>
      </c>
      <c r="B228" s="36">
        <v>38045</v>
      </c>
      <c r="C228" s="36" t="s">
        <v>652</v>
      </c>
      <c r="D228" s="37" t="s">
        <v>653</v>
      </c>
      <c r="E228" s="37" t="s">
        <v>654</v>
      </c>
      <c r="F228" s="37">
        <v>64489</v>
      </c>
      <c r="G228" s="38">
        <v>1051</v>
      </c>
      <c r="H228" s="37">
        <v>6607832136</v>
      </c>
      <c r="I228" s="39">
        <v>7</v>
      </c>
      <c r="J228" s="39" t="s">
        <v>31</v>
      </c>
      <c r="K228" s="29" t="s">
        <v>32</v>
      </c>
      <c r="L228" s="30">
        <v>358.68</v>
      </c>
      <c r="M228" s="29" t="s">
        <v>32</v>
      </c>
      <c r="N228" s="40" t="s">
        <v>31</v>
      </c>
      <c r="O228" s="40" t="s">
        <v>31</v>
      </c>
      <c r="P228" s="41">
        <v>16.186252771618626</v>
      </c>
      <c r="Q228" s="39" t="str">
        <f t="shared" si="31"/>
        <v>NO</v>
      </c>
      <c r="R228" s="39" t="s">
        <v>31</v>
      </c>
      <c r="S228" s="31" t="s">
        <v>33</v>
      </c>
      <c r="T228" s="33">
        <v>2401</v>
      </c>
      <c r="U228" s="33">
        <v>1452</v>
      </c>
      <c r="V228" s="33">
        <v>2037</v>
      </c>
      <c r="W228" s="33">
        <v>12173</v>
      </c>
      <c r="X228" s="34">
        <f t="shared" si="38"/>
        <v>18063</v>
      </c>
      <c r="Y228" s="35">
        <f t="shared" si="1"/>
        <v>1</v>
      </c>
      <c r="Z228" s="35">
        <f t="shared" si="2"/>
        <v>1</v>
      </c>
      <c r="AA228" s="35" t="str">
        <f t="shared" si="32"/>
        <v>ELIGIBLE</v>
      </c>
      <c r="AB228" s="35" t="str">
        <f t="shared" si="33"/>
        <v>OKAY</v>
      </c>
      <c r="AC228" s="35">
        <f t="shared" si="5"/>
        <v>0</v>
      </c>
      <c r="AD228" s="35">
        <f t="shared" si="6"/>
        <v>1</v>
      </c>
      <c r="AE228" s="35">
        <f t="shared" si="34"/>
        <v>0</v>
      </c>
      <c r="AF228" s="35">
        <f t="shared" si="35"/>
        <v>0</v>
      </c>
      <c r="AG228" s="35">
        <f t="shared" si="36"/>
        <v>0</v>
      </c>
      <c r="AH228" s="35">
        <f t="shared" si="37"/>
        <v>0</v>
      </c>
      <c r="AI228">
        <f t="shared" si="11"/>
        <v>0</v>
      </c>
      <c r="AJ228">
        <f t="shared" si="12"/>
        <v>0</v>
      </c>
      <c r="AK228">
        <f t="shared" si="13"/>
        <v>0</v>
      </c>
    </row>
    <row r="229" spans="1:37" ht="12.75">
      <c r="A229" s="24">
        <v>2929470</v>
      </c>
      <c r="B229" s="36">
        <v>89077</v>
      </c>
      <c r="C229" s="36" t="s">
        <v>655</v>
      </c>
      <c r="D229" s="37" t="s">
        <v>656</v>
      </c>
      <c r="E229" s="37" t="s">
        <v>657</v>
      </c>
      <c r="F229" s="37">
        <v>64680</v>
      </c>
      <c r="G229" s="38">
        <v>9999</v>
      </c>
      <c r="H229" s="37">
        <v>6604843122</v>
      </c>
      <c r="I229" s="39">
        <v>3</v>
      </c>
      <c r="J229" s="39" t="s">
        <v>33</v>
      </c>
      <c r="K229" s="29" t="s">
        <v>31</v>
      </c>
      <c r="L229" s="30">
        <v>95.74</v>
      </c>
      <c r="M229" s="29" t="s">
        <v>32</v>
      </c>
      <c r="N229" s="40" t="s">
        <v>31</v>
      </c>
      <c r="O229" s="40" t="s">
        <v>31</v>
      </c>
      <c r="P229" s="41">
        <v>11.38211382113821</v>
      </c>
      <c r="Q229" s="39" t="str">
        <f t="shared" si="31"/>
        <v>NO</v>
      </c>
      <c r="R229" s="39" t="s">
        <v>33</v>
      </c>
      <c r="S229" s="31" t="s">
        <v>33</v>
      </c>
      <c r="T229" s="33">
        <v>742</v>
      </c>
      <c r="U229" s="33">
        <v>427</v>
      </c>
      <c r="V229" s="33">
        <v>1197</v>
      </c>
      <c r="W229" s="33">
        <v>2374</v>
      </c>
      <c r="X229" s="34">
        <f t="shared" si="38"/>
        <v>4740</v>
      </c>
      <c r="Y229" s="35">
        <f t="shared" si="1"/>
        <v>1</v>
      </c>
      <c r="Z229" s="35">
        <f t="shared" si="2"/>
        <v>1</v>
      </c>
      <c r="AA229" s="35" t="str">
        <f t="shared" si="32"/>
        <v>ELIGIBLE</v>
      </c>
      <c r="AB229" s="35" t="str">
        <f t="shared" si="33"/>
        <v>OKAY</v>
      </c>
      <c r="AC229" s="35">
        <f t="shared" si="5"/>
        <v>0</v>
      </c>
      <c r="AD229" s="35">
        <f t="shared" si="6"/>
        <v>0</v>
      </c>
      <c r="AE229" s="35">
        <f t="shared" si="34"/>
        <v>0</v>
      </c>
      <c r="AF229" s="35">
        <f t="shared" si="35"/>
        <v>0</v>
      </c>
      <c r="AG229" s="35">
        <f t="shared" si="36"/>
        <v>0</v>
      </c>
      <c r="AH229" s="35">
        <f t="shared" si="37"/>
        <v>0</v>
      </c>
      <c r="AI229">
        <f t="shared" si="11"/>
        <v>0</v>
      </c>
      <c r="AJ229">
        <f t="shared" si="12"/>
        <v>0</v>
      </c>
      <c r="AK229">
        <f t="shared" si="13"/>
        <v>0</v>
      </c>
    </row>
    <row r="230" spans="1:37" ht="12.75">
      <c r="A230" s="24">
        <v>2929490</v>
      </c>
      <c r="B230" s="36">
        <v>32058</v>
      </c>
      <c r="C230" s="36" t="s">
        <v>658</v>
      </c>
      <c r="D230" s="37" t="s">
        <v>659</v>
      </c>
      <c r="E230" s="37" t="s">
        <v>660</v>
      </c>
      <c r="F230" s="37">
        <v>64490</v>
      </c>
      <c r="G230" s="38">
        <v>9607</v>
      </c>
      <c r="H230" s="37">
        <v>8166693792</v>
      </c>
      <c r="I230" s="39">
        <v>7</v>
      </c>
      <c r="J230" s="39" t="s">
        <v>31</v>
      </c>
      <c r="K230" s="29" t="s">
        <v>32</v>
      </c>
      <c r="L230" s="30">
        <v>302.89</v>
      </c>
      <c r="M230" s="29" t="s">
        <v>32</v>
      </c>
      <c r="N230" s="40" t="s">
        <v>31</v>
      </c>
      <c r="O230" s="40" t="s">
        <v>31</v>
      </c>
      <c r="P230" s="41">
        <v>18.902439024390244</v>
      </c>
      <c r="Q230" s="39" t="str">
        <f t="shared" si="31"/>
        <v>NO</v>
      </c>
      <c r="R230" s="39" t="s">
        <v>31</v>
      </c>
      <c r="S230" s="31" t="s">
        <v>33</v>
      </c>
      <c r="T230" s="33">
        <v>1723</v>
      </c>
      <c r="U230" s="33">
        <v>1233</v>
      </c>
      <c r="V230" s="33">
        <v>2591</v>
      </c>
      <c r="W230" s="33">
        <v>9591</v>
      </c>
      <c r="X230" s="34">
        <f t="shared" si="38"/>
        <v>15138</v>
      </c>
      <c r="Y230" s="35">
        <f t="shared" si="1"/>
        <v>1</v>
      </c>
      <c r="Z230" s="35">
        <f t="shared" si="2"/>
        <v>1</v>
      </c>
      <c r="AA230" s="35" t="str">
        <f t="shared" si="32"/>
        <v>ELIGIBLE</v>
      </c>
      <c r="AB230" s="35" t="str">
        <f t="shared" si="33"/>
        <v>OKAY</v>
      </c>
      <c r="AC230" s="35">
        <f t="shared" si="5"/>
        <v>0</v>
      </c>
      <c r="AD230" s="35">
        <f t="shared" si="6"/>
        <v>1</v>
      </c>
      <c r="AE230" s="35">
        <f t="shared" si="34"/>
        <v>0</v>
      </c>
      <c r="AF230" s="35">
        <f t="shared" si="35"/>
        <v>0</v>
      </c>
      <c r="AG230" s="35">
        <f t="shared" si="36"/>
        <v>0</v>
      </c>
      <c r="AH230" s="35">
        <f t="shared" si="37"/>
        <v>0</v>
      </c>
      <c r="AI230">
        <f t="shared" si="11"/>
        <v>0</v>
      </c>
      <c r="AJ230">
        <f t="shared" si="12"/>
        <v>0</v>
      </c>
      <c r="AK230">
        <f t="shared" si="13"/>
        <v>0</v>
      </c>
    </row>
    <row r="231" spans="1:37" ht="12.75">
      <c r="A231" s="24">
        <v>2929580</v>
      </c>
      <c r="B231" s="36">
        <v>15001</v>
      </c>
      <c r="C231" s="36" t="s">
        <v>661</v>
      </c>
      <c r="D231" s="37" t="s">
        <v>662</v>
      </c>
      <c r="E231" s="37" t="s">
        <v>663</v>
      </c>
      <c r="F231" s="37">
        <v>65567</v>
      </c>
      <c r="G231" s="38">
        <v>9999</v>
      </c>
      <c r="H231" s="37">
        <v>4172863984</v>
      </c>
      <c r="I231" s="39">
        <v>7</v>
      </c>
      <c r="J231" s="39" t="s">
        <v>31</v>
      </c>
      <c r="K231" s="29" t="s">
        <v>32</v>
      </c>
      <c r="L231" s="30">
        <v>538.09</v>
      </c>
      <c r="M231" s="29" t="s">
        <v>32</v>
      </c>
      <c r="N231" s="40" t="s">
        <v>31</v>
      </c>
      <c r="O231" s="40" t="s">
        <v>31</v>
      </c>
      <c r="P231" s="41">
        <v>12.012012012012011</v>
      </c>
      <c r="Q231" s="39" t="str">
        <f t="shared" si="31"/>
        <v>NO</v>
      </c>
      <c r="R231" s="39" t="s">
        <v>31</v>
      </c>
      <c r="S231" s="31" t="s">
        <v>33</v>
      </c>
      <c r="T231" s="33">
        <v>4147</v>
      </c>
      <c r="U231" s="33">
        <v>2242</v>
      </c>
      <c r="V231" s="33">
        <v>3145</v>
      </c>
      <c r="W231" s="33">
        <v>13540</v>
      </c>
      <c r="X231" s="34">
        <f t="shared" si="38"/>
        <v>23074</v>
      </c>
      <c r="Y231" s="35">
        <f t="shared" si="1"/>
        <v>1</v>
      </c>
      <c r="Z231" s="35">
        <f t="shared" si="2"/>
        <v>1</v>
      </c>
      <c r="AA231" s="35" t="str">
        <f t="shared" si="32"/>
        <v>ELIGIBLE</v>
      </c>
      <c r="AB231" s="35" t="str">
        <f t="shared" si="33"/>
        <v>OKAY</v>
      </c>
      <c r="AC231" s="35">
        <f t="shared" si="5"/>
        <v>0</v>
      </c>
      <c r="AD231" s="35">
        <f t="shared" si="6"/>
        <v>1</v>
      </c>
      <c r="AE231" s="35">
        <f t="shared" si="34"/>
        <v>0</v>
      </c>
      <c r="AF231" s="35">
        <f t="shared" si="35"/>
        <v>0</v>
      </c>
      <c r="AG231" s="35">
        <f t="shared" si="36"/>
        <v>0</v>
      </c>
      <c r="AH231" s="35">
        <f t="shared" si="37"/>
        <v>0</v>
      </c>
      <c r="AI231">
        <f t="shared" si="11"/>
        <v>0</v>
      </c>
      <c r="AJ231">
        <f t="shared" si="12"/>
        <v>0</v>
      </c>
      <c r="AK231">
        <f t="shared" si="13"/>
        <v>0</v>
      </c>
    </row>
    <row r="232" spans="1:37" ht="12.75">
      <c r="A232" s="24">
        <v>2929670</v>
      </c>
      <c r="B232" s="36">
        <v>19140</v>
      </c>
      <c r="C232" s="36" t="s">
        <v>664</v>
      </c>
      <c r="D232" s="37" t="s">
        <v>665</v>
      </c>
      <c r="E232" s="37" t="s">
        <v>666</v>
      </c>
      <c r="F232" s="37">
        <v>64090</v>
      </c>
      <c r="G232" s="38">
        <v>244</v>
      </c>
      <c r="H232" s="37">
        <v>8166803333</v>
      </c>
      <c r="I232" s="39">
        <v>8</v>
      </c>
      <c r="J232" s="39" t="s">
        <v>31</v>
      </c>
      <c r="K232" s="29" t="s">
        <v>32</v>
      </c>
      <c r="L232" s="30">
        <v>181.89</v>
      </c>
      <c r="M232" s="29" t="s">
        <v>32</v>
      </c>
      <c r="N232" s="40" t="s">
        <v>31</v>
      </c>
      <c r="O232" s="40" t="s">
        <v>31</v>
      </c>
      <c r="P232" s="41">
        <v>1.3392857142857142</v>
      </c>
      <c r="Q232" s="39" t="str">
        <f t="shared" si="31"/>
        <v>NO</v>
      </c>
      <c r="R232" s="39" t="s">
        <v>31</v>
      </c>
      <c r="S232" s="31" t="s">
        <v>33</v>
      </c>
      <c r="T232" s="33">
        <v>698</v>
      </c>
      <c r="U232" s="33">
        <v>491</v>
      </c>
      <c r="V232" s="33">
        <v>1377</v>
      </c>
      <c r="W232" s="33">
        <v>1325</v>
      </c>
      <c r="X232" s="34">
        <f t="shared" si="38"/>
        <v>3891</v>
      </c>
      <c r="Y232" s="35">
        <f t="shared" si="1"/>
        <v>1</v>
      </c>
      <c r="Z232" s="35">
        <f t="shared" si="2"/>
        <v>1</v>
      </c>
      <c r="AA232" s="35" t="str">
        <f t="shared" si="32"/>
        <v>ELIGIBLE</v>
      </c>
      <c r="AB232" s="35" t="str">
        <f t="shared" si="33"/>
        <v>OKAY</v>
      </c>
      <c r="AC232" s="35">
        <f t="shared" si="5"/>
        <v>0</v>
      </c>
      <c r="AD232" s="35">
        <f t="shared" si="6"/>
        <v>1</v>
      </c>
      <c r="AE232" s="35">
        <f t="shared" si="34"/>
        <v>0</v>
      </c>
      <c r="AF232" s="35">
        <f t="shared" si="35"/>
        <v>0</v>
      </c>
      <c r="AG232" s="35">
        <f t="shared" si="36"/>
        <v>0</v>
      </c>
      <c r="AH232" s="35">
        <f t="shared" si="37"/>
        <v>0</v>
      </c>
      <c r="AI232">
        <f t="shared" si="11"/>
        <v>0</v>
      </c>
      <c r="AJ232">
        <f t="shared" si="12"/>
        <v>0</v>
      </c>
      <c r="AK232">
        <f t="shared" si="13"/>
        <v>0</v>
      </c>
    </row>
    <row r="233" spans="1:37" ht="12.75">
      <c r="A233" s="24">
        <v>2929700</v>
      </c>
      <c r="B233" s="36">
        <v>10090</v>
      </c>
      <c r="C233" s="36" t="s">
        <v>667</v>
      </c>
      <c r="D233" s="37" t="s">
        <v>286</v>
      </c>
      <c r="E233" s="37" t="s">
        <v>668</v>
      </c>
      <c r="F233" s="37">
        <v>65284</v>
      </c>
      <c r="G233" s="38">
        <v>248</v>
      </c>
      <c r="H233" s="37">
        <v>5736873515</v>
      </c>
      <c r="I233" s="39">
        <v>8</v>
      </c>
      <c r="J233" s="39" t="s">
        <v>31</v>
      </c>
      <c r="K233" s="29" t="s">
        <v>32</v>
      </c>
      <c r="L233" s="30">
        <v>448.11</v>
      </c>
      <c r="M233" s="29" t="s">
        <v>32</v>
      </c>
      <c r="N233" s="40" t="s">
        <v>31</v>
      </c>
      <c r="O233" s="40" t="s">
        <v>31</v>
      </c>
      <c r="P233" s="41">
        <v>23.273657289002557</v>
      </c>
      <c r="Q233" s="39" t="str">
        <f t="shared" si="31"/>
        <v>YES</v>
      </c>
      <c r="R233" s="39" t="s">
        <v>31</v>
      </c>
      <c r="S233" s="31" t="s">
        <v>33</v>
      </c>
      <c r="T233" s="33">
        <v>3147</v>
      </c>
      <c r="U233" s="33">
        <v>2011</v>
      </c>
      <c r="V233" s="33">
        <v>2820</v>
      </c>
      <c r="W233" s="33">
        <v>27018</v>
      </c>
      <c r="X233" s="34">
        <f t="shared" si="38"/>
        <v>34996</v>
      </c>
      <c r="Y233" s="35">
        <f t="shared" si="1"/>
        <v>1</v>
      </c>
      <c r="Z233" s="35">
        <f t="shared" si="2"/>
        <v>1</v>
      </c>
      <c r="AA233" s="35" t="str">
        <f t="shared" si="32"/>
        <v>ELIGIBLE</v>
      </c>
      <c r="AB233" s="35" t="str">
        <f t="shared" si="33"/>
        <v>OKAY</v>
      </c>
      <c r="AC233" s="35">
        <f t="shared" si="5"/>
        <v>1</v>
      </c>
      <c r="AD233" s="35">
        <f t="shared" si="6"/>
        <v>1</v>
      </c>
      <c r="AE233" s="35" t="str">
        <f t="shared" si="34"/>
        <v>CHECK</v>
      </c>
      <c r="AF233" s="35" t="str">
        <f t="shared" si="35"/>
        <v>SRSA</v>
      </c>
      <c r="AG233" s="35">
        <f t="shared" si="36"/>
        <v>0</v>
      </c>
      <c r="AH233" s="35">
        <f t="shared" si="37"/>
        <v>0</v>
      </c>
      <c r="AI233">
        <f t="shared" si="11"/>
        <v>0</v>
      </c>
      <c r="AJ233">
        <f t="shared" si="12"/>
        <v>0</v>
      </c>
      <c r="AK233">
        <f t="shared" si="13"/>
        <v>0</v>
      </c>
    </row>
    <row r="234" spans="1:37" ht="12.75">
      <c r="A234" s="24">
        <v>2929730</v>
      </c>
      <c r="B234" s="36">
        <v>107151</v>
      </c>
      <c r="C234" s="36" t="s">
        <v>669</v>
      </c>
      <c r="D234" s="37" t="s">
        <v>670</v>
      </c>
      <c r="E234" s="37" t="s">
        <v>671</v>
      </c>
      <c r="F234" s="37">
        <v>65570</v>
      </c>
      <c r="G234" s="38">
        <v>9605</v>
      </c>
      <c r="H234" s="37">
        <v>4179672597</v>
      </c>
      <c r="I234" s="39">
        <v>7</v>
      </c>
      <c r="J234" s="39" t="s">
        <v>31</v>
      </c>
      <c r="K234" s="29" t="s">
        <v>32</v>
      </c>
      <c r="L234" s="30">
        <v>154.59</v>
      </c>
      <c r="M234" s="29" t="s">
        <v>32</v>
      </c>
      <c r="N234" s="40" t="s">
        <v>31</v>
      </c>
      <c r="O234" s="40" t="s">
        <v>31</v>
      </c>
      <c r="P234" s="41">
        <v>27.27272727272727</v>
      </c>
      <c r="Q234" s="39" t="str">
        <f t="shared" si="31"/>
        <v>YES</v>
      </c>
      <c r="R234" s="39" t="s">
        <v>31</v>
      </c>
      <c r="S234" s="31" t="s">
        <v>33</v>
      </c>
      <c r="T234" s="33">
        <v>1466</v>
      </c>
      <c r="U234" s="33">
        <v>411</v>
      </c>
      <c r="V234" s="33">
        <v>1153</v>
      </c>
      <c r="W234" s="33">
        <v>9060</v>
      </c>
      <c r="X234" s="34">
        <f t="shared" si="38"/>
        <v>12090</v>
      </c>
      <c r="Y234" s="35">
        <f t="shared" si="1"/>
        <v>1</v>
      </c>
      <c r="Z234" s="35">
        <f t="shared" si="2"/>
        <v>1</v>
      </c>
      <c r="AA234" s="35" t="str">
        <f t="shared" si="32"/>
        <v>ELIGIBLE</v>
      </c>
      <c r="AB234" s="35" t="str">
        <f t="shared" si="33"/>
        <v>OKAY</v>
      </c>
      <c r="AC234" s="35">
        <f t="shared" si="5"/>
        <v>1</v>
      </c>
      <c r="AD234" s="35">
        <f t="shared" si="6"/>
        <v>1</v>
      </c>
      <c r="AE234" s="35" t="str">
        <f t="shared" si="34"/>
        <v>CHECK</v>
      </c>
      <c r="AF234" s="35" t="str">
        <f t="shared" si="35"/>
        <v>SRSA</v>
      </c>
      <c r="AG234" s="35">
        <f t="shared" si="36"/>
        <v>0</v>
      </c>
      <c r="AH234" s="35">
        <f t="shared" si="37"/>
        <v>0</v>
      </c>
      <c r="AI234">
        <f t="shared" si="11"/>
        <v>0</v>
      </c>
      <c r="AJ234">
        <f t="shared" si="12"/>
        <v>0</v>
      </c>
      <c r="AK234">
        <f t="shared" si="13"/>
        <v>0</v>
      </c>
    </row>
    <row r="235" spans="1:37" ht="12.75">
      <c r="A235" s="24">
        <v>2929810</v>
      </c>
      <c r="B235" s="36">
        <v>107153</v>
      </c>
      <c r="C235" s="36" t="s">
        <v>672</v>
      </c>
      <c r="D235" s="37" t="s">
        <v>673</v>
      </c>
      <c r="E235" s="37" t="s">
        <v>674</v>
      </c>
      <c r="F235" s="37">
        <v>65571</v>
      </c>
      <c r="G235" s="38">
        <v>198</v>
      </c>
      <c r="H235" s="37">
        <v>4179324045</v>
      </c>
      <c r="I235" s="39">
        <v>7</v>
      </c>
      <c r="J235" s="39" t="s">
        <v>31</v>
      </c>
      <c r="K235" s="29" t="s">
        <v>32</v>
      </c>
      <c r="L235" s="30">
        <v>569.56</v>
      </c>
      <c r="M235" s="29" t="s">
        <v>32</v>
      </c>
      <c r="N235" s="40" t="s">
        <v>31</v>
      </c>
      <c r="O235" s="40" t="s">
        <v>31</v>
      </c>
      <c r="P235" s="41">
        <v>32.2962962962963</v>
      </c>
      <c r="Q235" s="39" t="str">
        <f t="shared" si="31"/>
        <v>YES</v>
      </c>
      <c r="R235" s="39" t="s">
        <v>31</v>
      </c>
      <c r="S235" s="31" t="s">
        <v>33</v>
      </c>
      <c r="T235" s="33">
        <v>4672</v>
      </c>
      <c r="U235" s="33">
        <v>2330</v>
      </c>
      <c r="V235" s="33">
        <v>4902</v>
      </c>
      <c r="W235" s="33">
        <v>31130</v>
      </c>
      <c r="X235" s="34">
        <f t="shared" si="38"/>
        <v>43034</v>
      </c>
      <c r="Y235" s="35">
        <f t="shared" si="1"/>
        <v>1</v>
      </c>
      <c r="Z235" s="35">
        <f t="shared" si="2"/>
        <v>1</v>
      </c>
      <c r="AA235" s="35" t="str">
        <f t="shared" si="32"/>
        <v>ELIGIBLE</v>
      </c>
      <c r="AB235" s="35" t="str">
        <f t="shared" si="33"/>
        <v>OKAY</v>
      </c>
      <c r="AC235" s="35">
        <f t="shared" si="5"/>
        <v>1</v>
      </c>
      <c r="AD235" s="35">
        <f t="shared" si="6"/>
        <v>1</v>
      </c>
      <c r="AE235" s="35" t="str">
        <f t="shared" si="34"/>
        <v>CHECK</v>
      </c>
      <c r="AF235" s="35" t="str">
        <f t="shared" si="35"/>
        <v>SRSA</v>
      </c>
      <c r="AG235" s="35">
        <f t="shared" si="36"/>
        <v>0</v>
      </c>
      <c r="AH235" s="35">
        <f t="shared" si="37"/>
        <v>0</v>
      </c>
      <c r="AI235">
        <f t="shared" si="11"/>
        <v>0</v>
      </c>
      <c r="AJ235">
        <f t="shared" si="12"/>
        <v>0</v>
      </c>
      <c r="AK235">
        <f t="shared" si="13"/>
        <v>0</v>
      </c>
    </row>
    <row r="236" spans="1:37" ht="12.75">
      <c r="A236" s="24">
        <v>2929820</v>
      </c>
      <c r="B236" s="36">
        <v>50009</v>
      </c>
      <c r="C236" s="36" t="s">
        <v>675</v>
      </c>
      <c r="D236" s="37" t="s">
        <v>676</v>
      </c>
      <c r="E236" s="37" t="s">
        <v>677</v>
      </c>
      <c r="F236" s="37">
        <v>63020</v>
      </c>
      <c r="G236" s="38">
        <v>5140</v>
      </c>
      <c r="H236" s="37">
        <v>6365866660</v>
      </c>
      <c r="I236" s="39">
        <v>8</v>
      </c>
      <c r="J236" s="39" t="s">
        <v>31</v>
      </c>
      <c r="K236" s="29" t="s">
        <v>32</v>
      </c>
      <c r="L236" s="30">
        <v>490.49</v>
      </c>
      <c r="M236" s="29" t="s">
        <v>32</v>
      </c>
      <c r="N236" s="40" t="s">
        <v>31</v>
      </c>
      <c r="O236" s="40" t="s">
        <v>31</v>
      </c>
      <c r="P236" s="41">
        <v>9.421487603305785</v>
      </c>
      <c r="Q236" s="39" t="str">
        <f t="shared" si="31"/>
        <v>NO</v>
      </c>
      <c r="R236" s="39" t="s">
        <v>31</v>
      </c>
      <c r="S236" s="31" t="s">
        <v>33</v>
      </c>
      <c r="T236" s="33">
        <v>2189</v>
      </c>
      <c r="U236" s="33">
        <v>1440</v>
      </c>
      <c r="V236" s="33">
        <v>2020</v>
      </c>
      <c r="W236" s="33">
        <v>9375</v>
      </c>
      <c r="X236" s="34">
        <f t="shared" si="38"/>
        <v>15024</v>
      </c>
      <c r="Y236" s="35">
        <f t="shared" si="1"/>
        <v>1</v>
      </c>
      <c r="Z236" s="35">
        <f t="shared" si="2"/>
        <v>1</v>
      </c>
      <c r="AA236" s="35" t="str">
        <f t="shared" si="32"/>
        <v>ELIGIBLE</v>
      </c>
      <c r="AB236" s="35" t="str">
        <f t="shared" si="33"/>
        <v>OKAY</v>
      </c>
      <c r="AC236" s="35">
        <f t="shared" si="5"/>
        <v>0</v>
      </c>
      <c r="AD236" s="35">
        <f t="shared" si="6"/>
        <v>1</v>
      </c>
      <c r="AE236" s="35">
        <f t="shared" si="34"/>
        <v>0</v>
      </c>
      <c r="AF236" s="35">
        <f t="shared" si="35"/>
        <v>0</v>
      </c>
      <c r="AG236" s="35">
        <f t="shared" si="36"/>
        <v>0</v>
      </c>
      <c r="AH236" s="35">
        <f t="shared" si="37"/>
        <v>0</v>
      </c>
      <c r="AI236">
        <f t="shared" si="11"/>
        <v>0</v>
      </c>
      <c r="AJ236">
        <f t="shared" si="12"/>
        <v>0</v>
      </c>
      <c r="AK236">
        <f t="shared" si="13"/>
        <v>0</v>
      </c>
    </row>
    <row r="237" spans="1:37" ht="12.75">
      <c r="A237" s="24">
        <v>2929850</v>
      </c>
      <c r="B237" s="36">
        <v>85043</v>
      </c>
      <c r="C237" s="36" t="s">
        <v>678</v>
      </c>
      <c r="D237" s="37" t="s">
        <v>679</v>
      </c>
      <c r="E237" s="37" t="s">
        <v>680</v>
      </c>
      <c r="F237" s="37">
        <v>65572</v>
      </c>
      <c r="G237" s="38">
        <v>33</v>
      </c>
      <c r="H237" s="37">
        <v>5737362735</v>
      </c>
      <c r="I237" s="39">
        <v>7</v>
      </c>
      <c r="J237" s="39" t="s">
        <v>31</v>
      </c>
      <c r="K237" s="29" t="s">
        <v>32</v>
      </c>
      <c r="L237" s="30">
        <v>93.78</v>
      </c>
      <c r="M237" s="29" t="s">
        <v>32</v>
      </c>
      <c r="N237" s="40" t="s">
        <v>31</v>
      </c>
      <c r="O237" s="40" t="s">
        <v>31</v>
      </c>
      <c r="P237" s="41">
        <v>18.3206106870229</v>
      </c>
      <c r="Q237" s="39" t="str">
        <f t="shared" si="31"/>
        <v>NO</v>
      </c>
      <c r="R237" s="39" t="s">
        <v>31</v>
      </c>
      <c r="S237" s="31" t="s">
        <v>33</v>
      </c>
      <c r="T237" s="33">
        <v>695</v>
      </c>
      <c r="U237" s="33">
        <v>299</v>
      </c>
      <c r="V237" s="33">
        <v>839</v>
      </c>
      <c r="W237" s="33">
        <v>3586</v>
      </c>
      <c r="X237" s="34">
        <f t="shared" si="38"/>
        <v>5419</v>
      </c>
      <c r="Y237" s="35">
        <f t="shared" si="1"/>
        <v>1</v>
      </c>
      <c r="Z237" s="35">
        <f t="shared" si="2"/>
        <v>1</v>
      </c>
      <c r="AA237" s="35" t="str">
        <f t="shared" si="32"/>
        <v>ELIGIBLE</v>
      </c>
      <c r="AB237" s="35" t="str">
        <f t="shared" si="33"/>
        <v>OKAY</v>
      </c>
      <c r="AC237" s="35">
        <f t="shared" si="5"/>
        <v>0</v>
      </c>
      <c r="AD237" s="35">
        <f t="shared" si="6"/>
        <v>1</v>
      </c>
      <c r="AE237" s="35">
        <f t="shared" si="34"/>
        <v>0</v>
      </c>
      <c r="AF237" s="35">
        <f t="shared" si="35"/>
        <v>0</v>
      </c>
      <c r="AG237" s="35">
        <f t="shared" si="36"/>
        <v>0</v>
      </c>
      <c r="AH237" s="35">
        <f t="shared" si="37"/>
        <v>0</v>
      </c>
      <c r="AI237">
        <f t="shared" si="11"/>
        <v>0</v>
      </c>
      <c r="AJ237">
        <f t="shared" si="12"/>
        <v>0</v>
      </c>
      <c r="AK237">
        <f t="shared" si="13"/>
        <v>0</v>
      </c>
    </row>
    <row r="238" spans="1:37" ht="12.75">
      <c r="A238" s="24">
        <v>2929880</v>
      </c>
      <c r="B238" s="36">
        <v>97131</v>
      </c>
      <c r="C238" s="36" t="s">
        <v>681</v>
      </c>
      <c r="D238" s="37" t="s">
        <v>682</v>
      </c>
      <c r="E238" s="37" t="s">
        <v>683</v>
      </c>
      <c r="F238" s="37">
        <v>65351</v>
      </c>
      <c r="G238" s="38">
        <v>1314</v>
      </c>
      <c r="H238" s="37">
        <v>6603354860</v>
      </c>
      <c r="I238" s="39">
        <v>7</v>
      </c>
      <c r="J238" s="39" t="s">
        <v>31</v>
      </c>
      <c r="K238" s="29" t="s">
        <v>32</v>
      </c>
      <c r="L238" s="30">
        <v>458.44</v>
      </c>
      <c r="M238" s="29" t="s">
        <v>32</v>
      </c>
      <c r="N238" s="40" t="s">
        <v>31</v>
      </c>
      <c r="O238" s="40" t="s">
        <v>31</v>
      </c>
      <c r="P238" s="41">
        <v>15.180265654648956</v>
      </c>
      <c r="Q238" s="39" t="str">
        <f t="shared" si="31"/>
        <v>NO</v>
      </c>
      <c r="R238" s="39" t="s">
        <v>31</v>
      </c>
      <c r="S238" s="31" t="s">
        <v>33</v>
      </c>
      <c r="T238" s="33">
        <v>2997</v>
      </c>
      <c r="U238" s="33">
        <v>1883</v>
      </c>
      <c r="V238" s="33">
        <v>2641</v>
      </c>
      <c r="W238" s="33">
        <v>13414</v>
      </c>
      <c r="X238" s="34">
        <f t="shared" si="38"/>
        <v>20935</v>
      </c>
      <c r="Y238" s="35">
        <f t="shared" si="1"/>
        <v>1</v>
      </c>
      <c r="Z238" s="35">
        <f t="shared" si="2"/>
        <v>1</v>
      </c>
      <c r="AA238" s="35" t="str">
        <f t="shared" si="32"/>
        <v>ELIGIBLE</v>
      </c>
      <c r="AB238" s="35" t="str">
        <f t="shared" si="33"/>
        <v>OKAY</v>
      </c>
      <c r="AC238" s="35">
        <f t="shared" si="5"/>
        <v>0</v>
      </c>
      <c r="AD238" s="35">
        <f t="shared" si="6"/>
        <v>1</v>
      </c>
      <c r="AE238" s="35">
        <f t="shared" si="34"/>
        <v>0</v>
      </c>
      <c r="AF238" s="35">
        <f t="shared" si="35"/>
        <v>0</v>
      </c>
      <c r="AG238" s="35">
        <f t="shared" si="36"/>
        <v>0</v>
      </c>
      <c r="AH238" s="35">
        <f t="shared" si="37"/>
        <v>0</v>
      </c>
      <c r="AI238">
        <f t="shared" si="11"/>
        <v>0</v>
      </c>
      <c r="AJ238">
        <f t="shared" si="12"/>
        <v>0</v>
      </c>
      <c r="AK238">
        <f t="shared" si="13"/>
        <v>0</v>
      </c>
    </row>
    <row r="239" spans="1:37" ht="12.75">
      <c r="A239" s="24">
        <v>2929910</v>
      </c>
      <c r="B239" s="36">
        <v>106002</v>
      </c>
      <c r="C239" s="36" t="s">
        <v>684</v>
      </c>
      <c r="D239" s="37" t="s">
        <v>685</v>
      </c>
      <c r="E239" s="37" t="s">
        <v>686</v>
      </c>
      <c r="F239" s="37">
        <v>65759</v>
      </c>
      <c r="G239" s="38">
        <v>5239</v>
      </c>
      <c r="H239" s="37">
        <v>4175465803</v>
      </c>
      <c r="I239" s="39">
        <v>7</v>
      </c>
      <c r="J239" s="39" t="s">
        <v>31</v>
      </c>
      <c r="K239" s="29" t="s">
        <v>32</v>
      </c>
      <c r="L239" s="30">
        <v>268.85</v>
      </c>
      <c r="M239" s="29" t="s">
        <v>32</v>
      </c>
      <c r="N239" s="40" t="s">
        <v>31</v>
      </c>
      <c r="O239" s="40" t="s">
        <v>31</v>
      </c>
      <c r="P239" s="41">
        <v>18.53932584269663</v>
      </c>
      <c r="Q239" s="39" t="str">
        <f t="shared" si="31"/>
        <v>NO</v>
      </c>
      <c r="R239" s="39" t="s">
        <v>31</v>
      </c>
      <c r="S239" s="31" t="s">
        <v>33</v>
      </c>
      <c r="T239" s="33">
        <v>1909</v>
      </c>
      <c r="U239" s="33">
        <v>786</v>
      </c>
      <c r="V239" s="33">
        <v>2205</v>
      </c>
      <c r="W239" s="33">
        <v>9588</v>
      </c>
      <c r="X239" s="34">
        <f t="shared" si="38"/>
        <v>14488</v>
      </c>
      <c r="Y239" s="35">
        <f t="shared" si="1"/>
        <v>1</v>
      </c>
      <c r="Z239" s="35">
        <f t="shared" si="2"/>
        <v>1</v>
      </c>
      <c r="AA239" s="35" t="str">
        <f t="shared" si="32"/>
        <v>ELIGIBLE</v>
      </c>
      <c r="AB239" s="35" t="str">
        <f t="shared" si="33"/>
        <v>OKAY</v>
      </c>
      <c r="AC239" s="35">
        <f t="shared" si="5"/>
        <v>0</v>
      </c>
      <c r="AD239" s="35">
        <f t="shared" si="6"/>
        <v>1</v>
      </c>
      <c r="AE239" s="35">
        <f t="shared" si="34"/>
        <v>0</v>
      </c>
      <c r="AF239" s="35">
        <f t="shared" si="35"/>
        <v>0</v>
      </c>
      <c r="AG239" s="35">
        <f t="shared" si="36"/>
        <v>0</v>
      </c>
      <c r="AH239" s="35">
        <f t="shared" si="37"/>
        <v>0</v>
      </c>
      <c r="AI239">
        <f t="shared" si="11"/>
        <v>0</v>
      </c>
      <c r="AJ239">
        <f t="shared" si="12"/>
        <v>0</v>
      </c>
      <c r="AK239">
        <f t="shared" si="13"/>
        <v>0</v>
      </c>
    </row>
    <row r="240" spans="1:37" ht="12.75">
      <c r="A240" s="24">
        <v>2929940</v>
      </c>
      <c r="B240" s="36">
        <v>3031</v>
      </c>
      <c r="C240" s="36" t="s">
        <v>687</v>
      </c>
      <c r="D240" s="37" t="s">
        <v>688</v>
      </c>
      <c r="E240" s="37" t="s">
        <v>689</v>
      </c>
      <c r="F240" s="37">
        <v>64491</v>
      </c>
      <c r="G240" s="38">
        <v>1664</v>
      </c>
      <c r="H240" s="37">
        <v>6607364161</v>
      </c>
      <c r="I240" s="39">
        <v>7</v>
      </c>
      <c r="J240" s="39" t="s">
        <v>31</v>
      </c>
      <c r="K240" s="29" t="s">
        <v>32</v>
      </c>
      <c r="L240" s="30">
        <v>553.15</v>
      </c>
      <c r="M240" s="29" t="s">
        <v>32</v>
      </c>
      <c r="N240" s="40" t="s">
        <v>31</v>
      </c>
      <c r="O240" s="40" t="s">
        <v>31</v>
      </c>
      <c r="P240" s="41">
        <v>17.575757575757574</v>
      </c>
      <c r="Q240" s="39" t="str">
        <f t="shared" si="31"/>
        <v>NO</v>
      </c>
      <c r="R240" s="39" t="s">
        <v>31</v>
      </c>
      <c r="S240" s="31" t="s">
        <v>33</v>
      </c>
      <c r="T240" s="33">
        <v>7635</v>
      </c>
      <c r="U240" s="33">
        <v>3060</v>
      </c>
      <c r="V240" s="33">
        <v>5053</v>
      </c>
      <c r="W240" s="33">
        <v>21233</v>
      </c>
      <c r="X240" s="34">
        <f t="shared" si="38"/>
        <v>36981</v>
      </c>
      <c r="Y240" s="35">
        <f t="shared" si="1"/>
        <v>1</v>
      </c>
      <c r="Z240" s="35">
        <f t="shared" si="2"/>
        <v>1</v>
      </c>
      <c r="AA240" s="35" t="str">
        <f t="shared" si="32"/>
        <v>ELIGIBLE</v>
      </c>
      <c r="AB240" s="35" t="str">
        <f t="shared" si="33"/>
        <v>OKAY</v>
      </c>
      <c r="AC240" s="35">
        <f t="shared" si="5"/>
        <v>0</v>
      </c>
      <c r="AD240" s="35">
        <f t="shared" si="6"/>
        <v>1</v>
      </c>
      <c r="AE240" s="35">
        <f t="shared" si="34"/>
        <v>0</v>
      </c>
      <c r="AF240" s="35">
        <f t="shared" si="35"/>
        <v>0</v>
      </c>
      <c r="AG240" s="35">
        <f t="shared" si="36"/>
        <v>0</v>
      </c>
      <c r="AH240" s="35">
        <f t="shared" si="37"/>
        <v>0</v>
      </c>
      <c r="AI240">
        <f t="shared" si="11"/>
        <v>0</v>
      </c>
      <c r="AJ240">
        <f t="shared" si="12"/>
        <v>0</v>
      </c>
      <c r="AK240">
        <f t="shared" si="13"/>
        <v>0</v>
      </c>
    </row>
    <row r="241" spans="1:37" ht="12.75">
      <c r="A241" s="24">
        <v>2930300</v>
      </c>
      <c r="B241" s="36">
        <v>17122</v>
      </c>
      <c r="C241" s="36" t="s">
        <v>690</v>
      </c>
      <c r="D241" s="37" t="s">
        <v>691</v>
      </c>
      <c r="E241" s="37" t="s">
        <v>692</v>
      </c>
      <c r="F241" s="37">
        <v>64682</v>
      </c>
      <c r="G241" s="38">
        <v>9746</v>
      </c>
      <c r="H241" s="37">
        <v>6606224211</v>
      </c>
      <c r="I241" s="39">
        <v>7</v>
      </c>
      <c r="J241" s="39" t="s">
        <v>31</v>
      </c>
      <c r="K241" s="29" t="s">
        <v>32</v>
      </c>
      <c r="L241" s="30">
        <v>199.76</v>
      </c>
      <c r="M241" s="29" t="s">
        <v>32</v>
      </c>
      <c r="N241" s="40" t="s">
        <v>31</v>
      </c>
      <c r="O241" s="40" t="s">
        <v>31</v>
      </c>
      <c r="P241" s="41">
        <v>13.529411764705882</v>
      </c>
      <c r="Q241" s="39" t="str">
        <f t="shared" si="31"/>
        <v>NO</v>
      </c>
      <c r="R241" s="39" t="s">
        <v>31</v>
      </c>
      <c r="S241" s="31" t="s">
        <v>33</v>
      </c>
      <c r="T241" s="33">
        <v>1474</v>
      </c>
      <c r="U241" s="33">
        <v>798</v>
      </c>
      <c r="V241" s="33">
        <v>2238</v>
      </c>
      <c r="W241" s="33">
        <v>4163</v>
      </c>
      <c r="X241" s="34">
        <f t="shared" si="38"/>
        <v>8673</v>
      </c>
      <c r="Y241" s="35">
        <f t="shared" si="1"/>
        <v>1</v>
      </c>
      <c r="Z241" s="35">
        <f t="shared" si="2"/>
        <v>1</v>
      </c>
      <c r="AA241" s="35" t="str">
        <f t="shared" si="32"/>
        <v>ELIGIBLE</v>
      </c>
      <c r="AB241" s="35" t="str">
        <f t="shared" si="33"/>
        <v>OKAY</v>
      </c>
      <c r="AC241" s="35">
        <f t="shared" si="5"/>
        <v>0</v>
      </c>
      <c r="AD241" s="35">
        <f t="shared" si="6"/>
        <v>1</v>
      </c>
      <c r="AE241" s="35">
        <f t="shared" si="34"/>
        <v>0</v>
      </c>
      <c r="AF241" s="35">
        <f t="shared" si="35"/>
        <v>0</v>
      </c>
      <c r="AG241" s="35">
        <f t="shared" si="36"/>
        <v>0</v>
      </c>
      <c r="AH241" s="35">
        <f t="shared" si="37"/>
        <v>0</v>
      </c>
      <c r="AI241">
        <f t="shared" si="11"/>
        <v>0</v>
      </c>
      <c r="AJ241">
        <f t="shared" si="12"/>
        <v>0</v>
      </c>
      <c r="AK241">
        <f t="shared" si="13"/>
        <v>0</v>
      </c>
    </row>
    <row r="242" spans="1:37" ht="12.75">
      <c r="A242" s="24">
        <v>2930330</v>
      </c>
      <c r="B242" s="36">
        <v>68073</v>
      </c>
      <c r="C242" s="36" t="s">
        <v>693</v>
      </c>
      <c r="D242" s="37" t="s">
        <v>694</v>
      </c>
      <c r="E242" s="37" t="s">
        <v>695</v>
      </c>
      <c r="F242" s="37">
        <v>65081</v>
      </c>
      <c r="G242" s="38">
        <v>620</v>
      </c>
      <c r="H242" s="37">
        <v>6604335520</v>
      </c>
      <c r="I242" s="39">
        <v>7</v>
      </c>
      <c r="J242" s="39" t="s">
        <v>31</v>
      </c>
      <c r="K242" s="29" t="s">
        <v>32</v>
      </c>
      <c r="L242" s="30">
        <v>554.44</v>
      </c>
      <c r="M242" s="29" t="s">
        <v>32</v>
      </c>
      <c r="N242" s="40" t="s">
        <v>31</v>
      </c>
      <c r="O242" s="40" t="s">
        <v>31</v>
      </c>
      <c r="P242" s="41">
        <v>15.274463007159905</v>
      </c>
      <c r="Q242" s="39" t="str">
        <f t="shared" si="31"/>
        <v>NO</v>
      </c>
      <c r="R242" s="39" t="s">
        <v>31</v>
      </c>
      <c r="S242" s="31" t="s">
        <v>33</v>
      </c>
      <c r="T242" s="33">
        <v>3904</v>
      </c>
      <c r="U242" s="33">
        <v>2881</v>
      </c>
      <c r="V242" s="33">
        <v>3380</v>
      </c>
      <c r="W242" s="33">
        <v>20299</v>
      </c>
      <c r="X242" s="34">
        <f t="shared" si="38"/>
        <v>30464</v>
      </c>
      <c r="Y242" s="35">
        <f t="shared" si="1"/>
        <v>1</v>
      </c>
      <c r="Z242" s="35">
        <f t="shared" si="2"/>
        <v>1</v>
      </c>
      <c r="AA242" s="35" t="str">
        <f t="shared" si="32"/>
        <v>ELIGIBLE</v>
      </c>
      <c r="AB242" s="35" t="str">
        <f t="shared" si="33"/>
        <v>OKAY</v>
      </c>
      <c r="AC242" s="35">
        <f t="shared" si="5"/>
        <v>0</v>
      </c>
      <c r="AD242" s="35">
        <f t="shared" si="6"/>
        <v>1</v>
      </c>
      <c r="AE242" s="35">
        <f t="shared" si="34"/>
        <v>0</v>
      </c>
      <c r="AF242" s="35">
        <f t="shared" si="35"/>
        <v>0</v>
      </c>
      <c r="AG242" s="35">
        <f t="shared" si="36"/>
        <v>0</v>
      </c>
      <c r="AH242" s="35">
        <f t="shared" si="37"/>
        <v>0</v>
      </c>
      <c r="AI242">
        <f t="shared" si="11"/>
        <v>0</v>
      </c>
      <c r="AJ242">
        <f t="shared" si="12"/>
        <v>0</v>
      </c>
      <c r="AK242">
        <f t="shared" si="13"/>
        <v>0</v>
      </c>
    </row>
    <row r="243" spans="1:37" ht="12.75">
      <c r="A243" s="24">
        <v>2930390</v>
      </c>
      <c r="B243" s="36">
        <v>31122</v>
      </c>
      <c r="C243" s="36" t="s">
        <v>696</v>
      </c>
      <c r="D243" s="37" t="s">
        <v>697</v>
      </c>
      <c r="E243" s="37" t="s">
        <v>698</v>
      </c>
      <c r="F243" s="37">
        <v>64648</v>
      </c>
      <c r="G243" s="38">
        <v>9802</v>
      </c>
      <c r="H243" s="37">
        <v>6606846118</v>
      </c>
      <c r="I243" s="39">
        <v>7</v>
      </c>
      <c r="J243" s="39" t="s">
        <v>31</v>
      </c>
      <c r="K243" s="29" t="s">
        <v>32</v>
      </c>
      <c r="L243" s="30">
        <v>201.73</v>
      </c>
      <c r="M243" s="29" t="s">
        <v>32</v>
      </c>
      <c r="N243" s="40" t="s">
        <v>31</v>
      </c>
      <c r="O243" s="40" t="s">
        <v>31</v>
      </c>
      <c r="P243" s="41">
        <v>46.52173913043478</v>
      </c>
      <c r="Q243" s="39" t="str">
        <f t="shared" si="31"/>
        <v>YES</v>
      </c>
      <c r="R243" s="39" t="s">
        <v>31</v>
      </c>
      <c r="S243" s="31" t="s">
        <v>33</v>
      </c>
      <c r="T243" s="33">
        <v>2379</v>
      </c>
      <c r="U243" s="33">
        <v>1580</v>
      </c>
      <c r="V243" s="33">
        <v>2272</v>
      </c>
      <c r="W243" s="33">
        <v>30452</v>
      </c>
      <c r="X243" s="34">
        <f t="shared" si="38"/>
        <v>36683</v>
      </c>
      <c r="Y243" s="35">
        <f t="shared" si="1"/>
        <v>1</v>
      </c>
      <c r="Z243" s="35">
        <f t="shared" si="2"/>
        <v>1</v>
      </c>
      <c r="AA243" s="35" t="str">
        <f t="shared" si="32"/>
        <v>ELIGIBLE</v>
      </c>
      <c r="AB243" s="35" t="str">
        <f t="shared" si="33"/>
        <v>OKAY</v>
      </c>
      <c r="AC243" s="35">
        <f t="shared" si="5"/>
        <v>1</v>
      </c>
      <c r="AD243" s="35">
        <f t="shared" si="6"/>
        <v>1</v>
      </c>
      <c r="AE243" s="35" t="str">
        <f t="shared" si="34"/>
        <v>CHECK</v>
      </c>
      <c r="AF243" s="35" t="str">
        <f t="shared" si="35"/>
        <v>SRSA</v>
      </c>
      <c r="AG243" s="35">
        <f t="shared" si="36"/>
        <v>0</v>
      </c>
      <c r="AH243" s="35">
        <f t="shared" si="37"/>
        <v>0</v>
      </c>
      <c r="AI243">
        <f t="shared" si="11"/>
        <v>0</v>
      </c>
      <c r="AJ243">
        <f t="shared" si="12"/>
        <v>0</v>
      </c>
      <c r="AK243">
        <f t="shared" si="13"/>
        <v>0</v>
      </c>
    </row>
    <row r="244" spans="1:37" ht="12.75">
      <c r="A244" s="24">
        <v>2930510</v>
      </c>
      <c r="B244" s="36">
        <v>66103</v>
      </c>
      <c r="C244" s="36" t="s">
        <v>699</v>
      </c>
      <c r="D244" s="37" t="s">
        <v>700</v>
      </c>
      <c r="E244" s="37" t="s">
        <v>701</v>
      </c>
      <c r="F244" s="37">
        <v>65082</v>
      </c>
      <c r="G244" s="38">
        <v>1</v>
      </c>
      <c r="H244" s="37">
        <v>5733692375</v>
      </c>
      <c r="I244" s="39">
        <v>7</v>
      </c>
      <c r="J244" s="39" t="s">
        <v>31</v>
      </c>
      <c r="K244" s="29" t="s">
        <v>32</v>
      </c>
      <c r="L244" s="30">
        <v>279.44</v>
      </c>
      <c r="M244" s="29" t="s">
        <v>32</v>
      </c>
      <c r="N244" s="40" t="s">
        <v>31</v>
      </c>
      <c r="O244" s="40" t="s">
        <v>31</v>
      </c>
      <c r="P244" s="41">
        <v>20.437956204379564</v>
      </c>
      <c r="Q244" s="39" t="str">
        <f t="shared" si="31"/>
        <v>YES</v>
      </c>
      <c r="R244" s="39" t="s">
        <v>31</v>
      </c>
      <c r="S244" s="31" t="s">
        <v>33</v>
      </c>
      <c r="T244" s="33">
        <v>2077</v>
      </c>
      <c r="U244" s="33">
        <v>1173</v>
      </c>
      <c r="V244" s="33">
        <v>2468</v>
      </c>
      <c r="W244" s="33">
        <v>8753</v>
      </c>
      <c r="X244" s="34">
        <f t="shared" si="38"/>
        <v>14471</v>
      </c>
      <c r="Y244" s="35">
        <f t="shared" si="1"/>
        <v>1</v>
      </c>
      <c r="Z244" s="35">
        <f t="shared" si="2"/>
        <v>1</v>
      </c>
      <c r="AA244" s="35" t="str">
        <f t="shared" si="32"/>
        <v>ELIGIBLE</v>
      </c>
      <c r="AB244" s="35" t="str">
        <f t="shared" si="33"/>
        <v>OKAY</v>
      </c>
      <c r="AC244" s="35">
        <f t="shared" si="5"/>
        <v>1</v>
      </c>
      <c r="AD244" s="35">
        <f t="shared" si="6"/>
        <v>1</v>
      </c>
      <c r="AE244" s="35" t="str">
        <f t="shared" si="34"/>
        <v>CHECK</v>
      </c>
      <c r="AF244" s="35" t="str">
        <f t="shared" si="35"/>
        <v>SRSA</v>
      </c>
      <c r="AG244" s="35">
        <f t="shared" si="36"/>
        <v>0</v>
      </c>
      <c r="AH244" s="35">
        <f t="shared" si="37"/>
        <v>0</v>
      </c>
      <c r="AI244">
        <f t="shared" si="11"/>
        <v>0</v>
      </c>
      <c r="AJ244">
        <f t="shared" si="12"/>
        <v>0</v>
      </c>
      <c r="AK244">
        <f t="shared" si="13"/>
        <v>0</v>
      </c>
    </row>
    <row r="245" spans="1:37" ht="12.75">
      <c r="A245" s="24">
        <v>2930600</v>
      </c>
      <c r="B245" s="36">
        <v>32056</v>
      </c>
      <c r="C245" s="36" t="s">
        <v>702</v>
      </c>
      <c r="D245" s="37" t="s">
        <v>703</v>
      </c>
      <c r="E245" s="37" t="s">
        <v>704</v>
      </c>
      <c r="F245" s="37">
        <v>64494</v>
      </c>
      <c r="G245" s="38">
        <v>9138</v>
      </c>
      <c r="H245" s="37">
        <v>8165932294</v>
      </c>
      <c r="I245" s="39">
        <v>7</v>
      </c>
      <c r="J245" s="39" t="s">
        <v>31</v>
      </c>
      <c r="K245" s="29" t="s">
        <v>32</v>
      </c>
      <c r="L245" s="30">
        <v>178.79</v>
      </c>
      <c r="M245" s="29" t="s">
        <v>32</v>
      </c>
      <c r="N245" s="40" t="s">
        <v>31</v>
      </c>
      <c r="O245" s="40" t="s">
        <v>31</v>
      </c>
      <c r="P245" s="41">
        <v>20</v>
      </c>
      <c r="Q245" s="39" t="str">
        <f t="shared" si="31"/>
        <v>YES</v>
      </c>
      <c r="R245" s="39" t="s">
        <v>31</v>
      </c>
      <c r="S245" s="31" t="s">
        <v>33</v>
      </c>
      <c r="T245" s="33">
        <v>1271</v>
      </c>
      <c r="U245" s="33">
        <v>746</v>
      </c>
      <c r="V245" s="33">
        <v>2093</v>
      </c>
      <c r="W245" s="33">
        <v>6621</v>
      </c>
      <c r="X245" s="34">
        <f t="shared" si="38"/>
        <v>10731</v>
      </c>
      <c r="Y245" s="35">
        <f t="shared" si="1"/>
        <v>1</v>
      </c>
      <c r="Z245" s="35">
        <f t="shared" si="2"/>
        <v>1</v>
      </c>
      <c r="AA245" s="35" t="str">
        <f t="shared" si="32"/>
        <v>ELIGIBLE</v>
      </c>
      <c r="AB245" s="35" t="str">
        <f t="shared" si="33"/>
        <v>OKAY</v>
      </c>
      <c r="AC245" s="35">
        <f t="shared" si="5"/>
        <v>1</v>
      </c>
      <c r="AD245" s="35">
        <f t="shared" si="6"/>
        <v>1</v>
      </c>
      <c r="AE245" s="35" t="str">
        <f t="shared" si="34"/>
        <v>CHECK</v>
      </c>
      <c r="AF245" s="35" t="str">
        <f t="shared" si="35"/>
        <v>SRSA</v>
      </c>
      <c r="AG245" s="35">
        <f t="shared" si="36"/>
        <v>0</v>
      </c>
      <c r="AH245" s="35">
        <f t="shared" si="37"/>
        <v>0</v>
      </c>
      <c r="AI245">
        <f t="shared" si="11"/>
        <v>0</v>
      </c>
      <c r="AJ245">
        <f t="shared" si="12"/>
        <v>0</v>
      </c>
      <c r="AK245">
        <f t="shared" si="13"/>
        <v>0</v>
      </c>
    </row>
    <row r="246" spans="1:37" ht="12.75">
      <c r="A246" s="24">
        <v>2930720</v>
      </c>
      <c r="B246" s="36">
        <v>110031</v>
      </c>
      <c r="C246" s="36" t="s">
        <v>705</v>
      </c>
      <c r="D246" s="37" t="s">
        <v>706</v>
      </c>
      <c r="E246" s="37" t="s">
        <v>707</v>
      </c>
      <c r="F246" s="37">
        <v>63631</v>
      </c>
      <c r="G246" s="38">
        <v>9999</v>
      </c>
      <c r="H246" s="37">
        <v>5737793515</v>
      </c>
      <c r="I246" s="39">
        <v>7</v>
      </c>
      <c r="J246" s="39" t="s">
        <v>31</v>
      </c>
      <c r="K246" s="29" t="s">
        <v>32</v>
      </c>
      <c r="L246" s="30">
        <v>448.29</v>
      </c>
      <c r="M246" s="29" t="s">
        <v>32</v>
      </c>
      <c r="N246" s="40" t="s">
        <v>31</v>
      </c>
      <c r="O246" s="40" t="s">
        <v>31</v>
      </c>
      <c r="P246" s="41">
        <v>25.32894736842105</v>
      </c>
      <c r="Q246" s="39" t="str">
        <f t="shared" si="31"/>
        <v>YES</v>
      </c>
      <c r="R246" s="39" t="s">
        <v>31</v>
      </c>
      <c r="S246" s="31" t="s">
        <v>33</v>
      </c>
      <c r="T246" s="33">
        <v>4299</v>
      </c>
      <c r="U246" s="33">
        <v>2019</v>
      </c>
      <c r="V246" s="33">
        <v>2831</v>
      </c>
      <c r="W246" s="33">
        <v>23477</v>
      </c>
      <c r="X246" s="34">
        <f t="shared" si="38"/>
        <v>32626</v>
      </c>
      <c r="Y246" s="35">
        <f t="shared" si="1"/>
        <v>1</v>
      </c>
      <c r="Z246" s="35">
        <f t="shared" si="2"/>
        <v>1</v>
      </c>
      <c r="AA246" s="35" t="str">
        <f t="shared" si="32"/>
        <v>ELIGIBLE</v>
      </c>
      <c r="AB246" s="35" t="str">
        <f t="shared" si="33"/>
        <v>OKAY</v>
      </c>
      <c r="AC246" s="35">
        <f t="shared" si="5"/>
        <v>1</v>
      </c>
      <c r="AD246" s="35">
        <f t="shared" si="6"/>
        <v>1</v>
      </c>
      <c r="AE246" s="35" t="str">
        <f t="shared" si="34"/>
        <v>CHECK</v>
      </c>
      <c r="AF246" s="35" t="str">
        <f t="shared" si="35"/>
        <v>SRSA</v>
      </c>
      <c r="AG246" s="35">
        <f t="shared" si="36"/>
        <v>0</v>
      </c>
      <c r="AH246" s="35">
        <f t="shared" si="37"/>
        <v>0</v>
      </c>
      <c r="AI246">
        <f t="shared" si="11"/>
        <v>0</v>
      </c>
      <c r="AJ246">
        <f t="shared" si="12"/>
        <v>0</v>
      </c>
      <c r="AK246">
        <f t="shared" si="13"/>
        <v>0</v>
      </c>
    </row>
    <row r="247" spans="1:37" ht="12.75">
      <c r="A247" s="24">
        <v>2930750</v>
      </c>
      <c r="B247" s="36">
        <v>18050</v>
      </c>
      <c r="C247" s="36" t="s">
        <v>708</v>
      </c>
      <c r="D247" s="37" t="s">
        <v>709</v>
      </c>
      <c r="E247" s="37" t="s">
        <v>710</v>
      </c>
      <c r="F247" s="37">
        <v>63965</v>
      </c>
      <c r="G247" s="38">
        <v>550</v>
      </c>
      <c r="H247" s="37">
        <v>5733234281</v>
      </c>
      <c r="I247" s="39">
        <v>7</v>
      </c>
      <c r="J247" s="39" t="s">
        <v>31</v>
      </c>
      <c r="K247" s="29" t="s">
        <v>32</v>
      </c>
      <c r="L247" s="30">
        <v>513.32</v>
      </c>
      <c r="M247" s="29" t="s">
        <v>32</v>
      </c>
      <c r="N247" s="40" t="s">
        <v>31</v>
      </c>
      <c r="O247" s="40" t="s">
        <v>31</v>
      </c>
      <c r="P247" s="41">
        <v>38.958990536277604</v>
      </c>
      <c r="Q247" s="39" t="str">
        <f t="shared" si="31"/>
        <v>YES</v>
      </c>
      <c r="R247" s="39" t="s">
        <v>31</v>
      </c>
      <c r="S247" s="31" t="s">
        <v>33</v>
      </c>
      <c r="T247" s="33">
        <v>4627</v>
      </c>
      <c r="U247" s="33">
        <v>2051</v>
      </c>
      <c r="V247" s="33">
        <v>4314</v>
      </c>
      <c r="W247" s="33">
        <v>34786</v>
      </c>
      <c r="X247" s="34">
        <f t="shared" si="38"/>
        <v>45778</v>
      </c>
      <c r="Y247" s="35">
        <f t="shared" si="1"/>
        <v>1</v>
      </c>
      <c r="Z247" s="35">
        <f t="shared" si="2"/>
        <v>1</v>
      </c>
      <c r="AA247" s="35" t="str">
        <f t="shared" si="32"/>
        <v>ELIGIBLE</v>
      </c>
      <c r="AB247" s="35" t="str">
        <f t="shared" si="33"/>
        <v>OKAY</v>
      </c>
      <c r="AC247" s="35">
        <f t="shared" si="5"/>
        <v>1</v>
      </c>
      <c r="AD247" s="35">
        <f t="shared" si="6"/>
        <v>1</v>
      </c>
      <c r="AE247" s="35" t="str">
        <f t="shared" si="34"/>
        <v>CHECK</v>
      </c>
      <c r="AF247" s="35" t="str">
        <f t="shared" si="35"/>
        <v>SRSA</v>
      </c>
      <c r="AG247" s="35">
        <f t="shared" si="36"/>
        <v>0</v>
      </c>
      <c r="AH247" s="35">
        <f t="shared" si="37"/>
        <v>0</v>
      </c>
      <c r="AI247">
        <f t="shared" si="11"/>
        <v>0</v>
      </c>
      <c r="AJ247">
        <f t="shared" si="12"/>
        <v>0</v>
      </c>
      <c r="AK247">
        <f t="shared" si="13"/>
        <v>0</v>
      </c>
    </row>
    <row r="248" spans="1:37" ht="12.75">
      <c r="A248" s="24">
        <v>2930810</v>
      </c>
      <c r="B248" s="36">
        <v>55111</v>
      </c>
      <c r="C248" s="36" t="s">
        <v>711</v>
      </c>
      <c r="D248" s="37" t="s">
        <v>56</v>
      </c>
      <c r="E248" s="37" t="s">
        <v>712</v>
      </c>
      <c r="F248" s="37">
        <v>65769</v>
      </c>
      <c r="G248" s="38">
        <v>9482</v>
      </c>
      <c r="H248" s="37">
        <v>4174982274</v>
      </c>
      <c r="I248" s="39">
        <v>7</v>
      </c>
      <c r="J248" s="39" t="s">
        <v>31</v>
      </c>
      <c r="K248" s="29" t="s">
        <v>32</v>
      </c>
      <c r="L248" s="30">
        <v>321.56</v>
      </c>
      <c r="M248" s="29" t="s">
        <v>32</v>
      </c>
      <c r="N248" s="40" t="s">
        <v>31</v>
      </c>
      <c r="O248" s="40" t="s">
        <v>31</v>
      </c>
      <c r="P248" s="41">
        <v>11.031175059952037</v>
      </c>
      <c r="Q248" s="39" t="str">
        <f t="shared" si="31"/>
        <v>NO</v>
      </c>
      <c r="R248" s="39" t="s">
        <v>31</v>
      </c>
      <c r="S248" s="31" t="s">
        <v>33</v>
      </c>
      <c r="T248" s="33">
        <v>3219</v>
      </c>
      <c r="U248" s="33">
        <v>5111</v>
      </c>
      <c r="V248" s="33">
        <v>1992</v>
      </c>
      <c r="W248" s="33">
        <v>7887</v>
      </c>
      <c r="X248" s="34">
        <f t="shared" si="38"/>
        <v>18209</v>
      </c>
      <c r="Y248" s="35">
        <f t="shared" si="1"/>
        <v>1</v>
      </c>
      <c r="Z248" s="35">
        <f t="shared" si="2"/>
        <v>1</v>
      </c>
      <c r="AA248" s="35" t="str">
        <f t="shared" si="32"/>
        <v>ELIGIBLE</v>
      </c>
      <c r="AB248" s="35" t="str">
        <f t="shared" si="33"/>
        <v>OKAY</v>
      </c>
      <c r="AC248" s="35">
        <f t="shared" si="5"/>
        <v>0</v>
      </c>
      <c r="AD248" s="35">
        <f t="shared" si="6"/>
        <v>1</v>
      </c>
      <c r="AE248" s="35">
        <f t="shared" si="34"/>
        <v>0</v>
      </c>
      <c r="AF248" s="35">
        <f t="shared" si="35"/>
        <v>0</v>
      </c>
      <c r="AG248" s="35">
        <f t="shared" si="36"/>
        <v>0</v>
      </c>
      <c r="AH248" s="35">
        <f t="shared" si="37"/>
        <v>0</v>
      </c>
      <c r="AI248">
        <f t="shared" si="11"/>
        <v>0</v>
      </c>
      <c r="AJ248">
        <f t="shared" si="12"/>
        <v>0</v>
      </c>
      <c r="AK248">
        <f t="shared" si="13"/>
        <v>0</v>
      </c>
    </row>
    <row r="249" spans="1:37" ht="12.75">
      <c r="A249" s="24">
        <v>2930870</v>
      </c>
      <c r="B249" s="36">
        <v>63066</v>
      </c>
      <c r="C249" s="36" t="s">
        <v>713</v>
      </c>
      <c r="D249" s="37" t="s">
        <v>169</v>
      </c>
      <c r="E249" s="37" t="s">
        <v>714</v>
      </c>
      <c r="F249" s="37">
        <v>65582</v>
      </c>
      <c r="G249" s="38">
        <v>218</v>
      </c>
      <c r="H249" s="37">
        <v>5734223304</v>
      </c>
      <c r="I249" s="39">
        <v>7</v>
      </c>
      <c r="J249" s="39" t="s">
        <v>31</v>
      </c>
      <c r="K249" s="29" t="s">
        <v>32</v>
      </c>
      <c r="L249" s="30">
        <v>533.8</v>
      </c>
      <c r="M249" s="29" t="s">
        <v>32</v>
      </c>
      <c r="N249" s="40" t="s">
        <v>31</v>
      </c>
      <c r="O249" s="40" t="s">
        <v>31</v>
      </c>
      <c r="P249" s="41">
        <v>12.398921832884097</v>
      </c>
      <c r="Q249" s="39" t="str">
        <f t="shared" si="31"/>
        <v>NO</v>
      </c>
      <c r="R249" s="39" t="s">
        <v>31</v>
      </c>
      <c r="S249" s="31" t="s">
        <v>33</v>
      </c>
      <c r="T249" s="33">
        <v>4155</v>
      </c>
      <c r="U249" s="33">
        <v>2569</v>
      </c>
      <c r="V249" s="33">
        <v>3179</v>
      </c>
      <c r="W249" s="33">
        <v>16324</v>
      </c>
      <c r="X249" s="34">
        <f t="shared" si="38"/>
        <v>26227</v>
      </c>
      <c r="Y249" s="35">
        <f t="shared" si="1"/>
        <v>1</v>
      </c>
      <c r="Z249" s="35">
        <f t="shared" si="2"/>
        <v>1</v>
      </c>
      <c r="AA249" s="35" t="str">
        <f t="shared" si="32"/>
        <v>ELIGIBLE</v>
      </c>
      <c r="AB249" s="35" t="str">
        <f t="shared" si="33"/>
        <v>OKAY</v>
      </c>
      <c r="AC249" s="35">
        <f t="shared" si="5"/>
        <v>0</v>
      </c>
      <c r="AD249" s="35">
        <f t="shared" si="6"/>
        <v>1</v>
      </c>
      <c r="AE249" s="35">
        <f t="shared" si="34"/>
        <v>0</v>
      </c>
      <c r="AF249" s="35">
        <f t="shared" si="35"/>
        <v>0</v>
      </c>
      <c r="AG249" s="35">
        <f t="shared" si="36"/>
        <v>0</v>
      </c>
      <c r="AH249" s="35">
        <f t="shared" si="37"/>
        <v>0</v>
      </c>
      <c r="AI249">
        <f t="shared" si="11"/>
        <v>0</v>
      </c>
      <c r="AJ249">
        <f t="shared" si="12"/>
        <v>0</v>
      </c>
      <c r="AK249">
        <f t="shared" si="13"/>
        <v>0</v>
      </c>
    </row>
    <row r="250" spans="1:37" ht="12.75">
      <c r="A250" s="24">
        <v>2930900</v>
      </c>
      <c r="B250" s="36">
        <v>74190</v>
      </c>
      <c r="C250" s="36" t="s">
        <v>715</v>
      </c>
      <c r="D250" s="37" t="s">
        <v>460</v>
      </c>
      <c r="E250" s="37" t="s">
        <v>716</v>
      </c>
      <c r="F250" s="37">
        <v>64428</v>
      </c>
      <c r="G250" s="38">
        <v>260</v>
      </c>
      <c r="H250" s="37">
        <v>6607254613</v>
      </c>
      <c r="I250" s="39">
        <v>7</v>
      </c>
      <c r="J250" s="39" t="s">
        <v>31</v>
      </c>
      <c r="K250" s="29" t="s">
        <v>32</v>
      </c>
      <c r="L250" s="30">
        <v>367.96</v>
      </c>
      <c r="M250" s="29" t="s">
        <v>32</v>
      </c>
      <c r="N250" s="40" t="s">
        <v>31</v>
      </c>
      <c r="O250" s="40" t="s">
        <v>31</v>
      </c>
      <c r="P250" s="41">
        <v>10.891089108910892</v>
      </c>
      <c r="Q250" s="39" t="str">
        <f t="shared" si="31"/>
        <v>NO</v>
      </c>
      <c r="R250" s="39" t="s">
        <v>31</v>
      </c>
      <c r="S250" s="31" t="s">
        <v>33</v>
      </c>
      <c r="T250" s="33">
        <v>3378</v>
      </c>
      <c r="U250" s="33">
        <v>1540</v>
      </c>
      <c r="V250" s="33">
        <v>2160</v>
      </c>
      <c r="W250" s="33">
        <v>7797</v>
      </c>
      <c r="X250" s="34">
        <f t="shared" si="38"/>
        <v>14875</v>
      </c>
      <c r="Y250" s="35">
        <f t="shared" si="1"/>
        <v>1</v>
      </c>
      <c r="Z250" s="35">
        <f t="shared" si="2"/>
        <v>1</v>
      </c>
      <c r="AA250" s="35" t="str">
        <f t="shared" si="32"/>
        <v>ELIGIBLE</v>
      </c>
      <c r="AB250" s="35" t="str">
        <f t="shared" si="33"/>
        <v>OKAY</v>
      </c>
      <c r="AC250" s="35">
        <f t="shared" si="5"/>
        <v>0</v>
      </c>
      <c r="AD250" s="35">
        <f t="shared" si="6"/>
        <v>1</v>
      </c>
      <c r="AE250" s="35">
        <f t="shared" si="34"/>
        <v>0</v>
      </c>
      <c r="AF250" s="35">
        <f t="shared" si="35"/>
        <v>0</v>
      </c>
      <c r="AG250" s="35">
        <f t="shared" si="36"/>
        <v>0</v>
      </c>
      <c r="AH250" s="35">
        <f t="shared" si="37"/>
        <v>0</v>
      </c>
      <c r="AI250">
        <f t="shared" si="11"/>
        <v>0</v>
      </c>
      <c r="AJ250">
        <f t="shared" si="12"/>
        <v>0</v>
      </c>
      <c r="AK250">
        <f t="shared" si="13"/>
        <v>0</v>
      </c>
    </row>
    <row r="251" spans="1:37" ht="12.75">
      <c r="A251" s="24">
        <v>2930990</v>
      </c>
      <c r="B251" s="36">
        <v>39136</v>
      </c>
      <c r="C251" s="36" t="s">
        <v>717</v>
      </c>
      <c r="D251" s="37" t="s">
        <v>718</v>
      </c>
      <c r="E251" s="37" t="s">
        <v>719</v>
      </c>
      <c r="F251" s="37">
        <v>65770</v>
      </c>
      <c r="G251" s="38">
        <v>187</v>
      </c>
      <c r="H251" s="37">
        <v>4177882543</v>
      </c>
      <c r="I251" s="39">
        <v>8</v>
      </c>
      <c r="J251" s="39" t="s">
        <v>31</v>
      </c>
      <c r="K251" s="29" t="s">
        <v>32</v>
      </c>
      <c r="L251" s="30">
        <v>324.9</v>
      </c>
      <c r="M251" s="29" t="s">
        <v>32</v>
      </c>
      <c r="N251" s="40" t="s">
        <v>31</v>
      </c>
      <c r="O251" s="40" t="s">
        <v>31</v>
      </c>
      <c r="P251" s="41">
        <v>6.738544474393531</v>
      </c>
      <c r="Q251" s="39" t="str">
        <f t="shared" si="31"/>
        <v>NO</v>
      </c>
      <c r="R251" s="39" t="s">
        <v>31</v>
      </c>
      <c r="S251" s="31" t="s">
        <v>33</v>
      </c>
      <c r="T251" s="33">
        <v>2225</v>
      </c>
      <c r="U251" s="33">
        <v>1301</v>
      </c>
      <c r="V251" s="33">
        <v>2736</v>
      </c>
      <c r="W251" s="33">
        <v>5757</v>
      </c>
      <c r="X251" s="34">
        <f t="shared" si="38"/>
        <v>12019</v>
      </c>
      <c r="Y251" s="35">
        <f t="shared" si="1"/>
        <v>1</v>
      </c>
      <c r="Z251" s="35">
        <f t="shared" si="2"/>
        <v>1</v>
      </c>
      <c r="AA251" s="35" t="str">
        <f t="shared" si="32"/>
        <v>ELIGIBLE</v>
      </c>
      <c r="AB251" s="35" t="str">
        <f t="shared" si="33"/>
        <v>OKAY</v>
      </c>
      <c r="AC251" s="35">
        <f t="shared" si="5"/>
        <v>0</v>
      </c>
      <c r="AD251" s="35">
        <f t="shared" si="6"/>
        <v>1</v>
      </c>
      <c r="AE251" s="35">
        <f t="shared" si="34"/>
        <v>0</v>
      </c>
      <c r="AF251" s="35">
        <f t="shared" si="35"/>
        <v>0</v>
      </c>
      <c r="AG251" s="35">
        <f t="shared" si="36"/>
        <v>0</v>
      </c>
      <c r="AH251" s="35">
        <f t="shared" si="37"/>
        <v>0</v>
      </c>
      <c r="AI251">
        <f t="shared" si="11"/>
        <v>0</v>
      </c>
      <c r="AJ251">
        <f t="shared" si="12"/>
        <v>0</v>
      </c>
      <c r="AK251">
        <f t="shared" si="13"/>
        <v>0</v>
      </c>
    </row>
    <row r="252" spans="1:37" ht="12.75">
      <c r="A252" s="24">
        <v>2931230</v>
      </c>
      <c r="B252" s="36">
        <v>110030</v>
      </c>
      <c r="C252" s="36" t="s">
        <v>720</v>
      </c>
      <c r="D252" s="37" t="s">
        <v>721</v>
      </c>
      <c r="E252" s="37" t="s">
        <v>722</v>
      </c>
      <c r="F252" s="37">
        <v>63071</v>
      </c>
      <c r="G252" s="38">
        <v>9744</v>
      </c>
      <c r="H252" s="37">
        <v>5736782257</v>
      </c>
      <c r="I252" s="39">
        <v>7</v>
      </c>
      <c r="J252" s="39" t="s">
        <v>31</v>
      </c>
      <c r="K252" s="29" t="s">
        <v>32</v>
      </c>
      <c r="L252" s="30">
        <v>231.07</v>
      </c>
      <c r="M252" s="29" t="s">
        <v>32</v>
      </c>
      <c r="N252" s="40" t="s">
        <v>31</v>
      </c>
      <c r="O252" s="40" t="s">
        <v>31</v>
      </c>
      <c r="P252" s="41">
        <v>13.924050632911392</v>
      </c>
      <c r="Q252" s="39" t="str">
        <f t="shared" si="31"/>
        <v>NO</v>
      </c>
      <c r="R252" s="39" t="s">
        <v>31</v>
      </c>
      <c r="S252" s="31" t="s">
        <v>33</v>
      </c>
      <c r="T252" s="33">
        <v>2447</v>
      </c>
      <c r="U252" s="33">
        <v>698</v>
      </c>
      <c r="V252" s="33">
        <v>1959</v>
      </c>
      <c r="W252" s="33">
        <v>6713</v>
      </c>
      <c r="X252" s="34">
        <f t="shared" si="38"/>
        <v>11817</v>
      </c>
      <c r="Y252" s="35">
        <f t="shared" si="1"/>
        <v>1</v>
      </c>
      <c r="Z252" s="35">
        <f t="shared" si="2"/>
        <v>1</v>
      </c>
      <c r="AA252" s="35" t="str">
        <f t="shared" si="32"/>
        <v>ELIGIBLE</v>
      </c>
      <c r="AB252" s="35" t="str">
        <f t="shared" si="33"/>
        <v>OKAY</v>
      </c>
      <c r="AC252" s="35">
        <f t="shared" si="5"/>
        <v>0</v>
      </c>
      <c r="AD252" s="35">
        <f t="shared" si="6"/>
        <v>1</v>
      </c>
      <c r="AE252" s="35">
        <f t="shared" si="34"/>
        <v>0</v>
      </c>
      <c r="AF252" s="35">
        <f t="shared" si="35"/>
        <v>0</v>
      </c>
      <c r="AG252" s="35">
        <f t="shared" si="36"/>
        <v>0</v>
      </c>
      <c r="AH252" s="35">
        <f t="shared" si="37"/>
        <v>0</v>
      </c>
      <c r="AI252">
        <f t="shared" si="11"/>
        <v>0</v>
      </c>
      <c r="AJ252">
        <f t="shared" si="12"/>
        <v>0</v>
      </c>
      <c r="AK252">
        <f t="shared" si="13"/>
        <v>0</v>
      </c>
    </row>
    <row r="253" spans="1:37" ht="12.75">
      <c r="A253" s="24">
        <v>2931460</v>
      </c>
      <c r="B253" s="36">
        <v>43003</v>
      </c>
      <c r="C253" s="36" t="s">
        <v>723</v>
      </c>
      <c r="D253" s="37" t="s">
        <v>724</v>
      </c>
      <c r="E253" s="37" t="s">
        <v>725</v>
      </c>
      <c r="F253" s="37">
        <v>65774</v>
      </c>
      <c r="G253" s="38">
        <v>198</v>
      </c>
      <c r="H253" s="37">
        <v>4174283317</v>
      </c>
      <c r="I253" s="39">
        <v>7</v>
      </c>
      <c r="J253" s="39" t="s">
        <v>31</v>
      </c>
      <c r="K253" s="29" t="s">
        <v>32</v>
      </c>
      <c r="L253" s="30">
        <v>426.44</v>
      </c>
      <c r="M253" s="29" t="s">
        <v>32</v>
      </c>
      <c r="N253" s="40" t="s">
        <v>31</v>
      </c>
      <c r="O253" s="40" t="s">
        <v>31</v>
      </c>
      <c r="P253" s="41">
        <v>20.711297071129707</v>
      </c>
      <c r="Q253" s="39" t="str">
        <f t="shared" si="31"/>
        <v>YES</v>
      </c>
      <c r="R253" s="39" t="s">
        <v>31</v>
      </c>
      <c r="S253" s="31" t="s">
        <v>33</v>
      </c>
      <c r="T253" s="33">
        <v>3662</v>
      </c>
      <c r="U253" s="33">
        <v>1716</v>
      </c>
      <c r="V253" s="33">
        <v>2406</v>
      </c>
      <c r="W253" s="33">
        <v>14949</v>
      </c>
      <c r="X253" s="34">
        <f t="shared" si="38"/>
        <v>22733</v>
      </c>
      <c r="Y253" s="35">
        <f t="shared" si="1"/>
        <v>1</v>
      </c>
      <c r="Z253" s="35">
        <f t="shared" si="2"/>
        <v>1</v>
      </c>
      <c r="AA253" s="35" t="str">
        <f t="shared" si="32"/>
        <v>ELIGIBLE</v>
      </c>
      <c r="AB253" s="35" t="str">
        <f t="shared" si="33"/>
        <v>OKAY</v>
      </c>
      <c r="AC253" s="35">
        <f t="shared" si="5"/>
        <v>1</v>
      </c>
      <c r="AD253" s="35">
        <f t="shared" si="6"/>
        <v>1</v>
      </c>
      <c r="AE253" s="35" t="str">
        <f t="shared" si="34"/>
        <v>CHECK</v>
      </c>
      <c r="AF253" s="35" t="str">
        <f t="shared" si="35"/>
        <v>SRSA</v>
      </c>
      <c r="AG253" s="35">
        <f t="shared" si="36"/>
        <v>0</v>
      </c>
      <c r="AH253" s="35">
        <f t="shared" si="37"/>
        <v>0</v>
      </c>
      <c r="AI253">
        <f t="shared" si="11"/>
        <v>0</v>
      </c>
      <c r="AJ253">
        <f t="shared" si="12"/>
        <v>0</v>
      </c>
      <c r="AK253">
        <f t="shared" si="13"/>
        <v>0</v>
      </c>
    </row>
    <row r="254" spans="1:37" ht="12.75">
      <c r="A254" s="24">
        <v>2931560</v>
      </c>
      <c r="B254" s="36">
        <v>54043</v>
      </c>
      <c r="C254" s="36" t="s">
        <v>726</v>
      </c>
      <c r="D254" s="37" t="s">
        <v>727</v>
      </c>
      <c r="E254" s="37" t="s">
        <v>728</v>
      </c>
      <c r="F254" s="37">
        <v>64097</v>
      </c>
      <c r="G254" s="38">
        <v>280</v>
      </c>
      <c r="H254" s="37">
        <v>8169342531</v>
      </c>
      <c r="I254" s="39">
        <v>8</v>
      </c>
      <c r="J254" s="39" t="s">
        <v>31</v>
      </c>
      <c r="K254" s="29" t="s">
        <v>32</v>
      </c>
      <c r="L254" s="30">
        <v>401.11</v>
      </c>
      <c r="M254" s="29" t="s">
        <v>32</v>
      </c>
      <c r="N254" s="40" t="s">
        <v>31</v>
      </c>
      <c r="O254" s="40" t="s">
        <v>31</v>
      </c>
      <c r="P254" s="41">
        <v>7.644628099173553</v>
      </c>
      <c r="Q254" s="39" t="str">
        <f t="shared" si="31"/>
        <v>NO</v>
      </c>
      <c r="R254" s="39" t="s">
        <v>31</v>
      </c>
      <c r="S254" s="31" t="s">
        <v>33</v>
      </c>
      <c r="T254" s="33">
        <v>1682</v>
      </c>
      <c r="U254" s="33">
        <v>1676</v>
      </c>
      <c r="V254" s="33">
        <v>2350</v>
      </c>
      <c r="W254" s="33">
        <v>7057</v>
      </c>
      <c r="X254" s="34">
        <f t="shared" si="38"/>
        <v>12765</v>
      </c>
      <c r="Y254" s="35">
        <f t="shared" si="1"/>
        <v>1</v>
      </c>
      <c r="Z254" s="35">
        <f t="shared" si="2"/>
        <v>1</v>
      </c>
      <c r="AA254" s="35" t="str">
        <f t="shared" si="32"/>
        <v>ELIGIBLE</v>
      </c>
      <c r="AB254" s="35" t="str">
        <f t="shared" si="33"/>
        <v>OKAY</v>
      </c>
      <c r="AC254" s="35">
        <f t="shared" si="5"/>
        <v>0</v>
      </c>
      <c r="AD254" s="35">
        <f t="shared" si="6"/>
        <v>1</v>
      </c>
      <c r="AE254" s="35">
        <f t="shared" si="34"/>
        <v>0</v>
      </c>
      <c r="AF254" s="35">
        <f t="shared" si="35"/>
        <v>0</v>
      </c>
      <c r="AG254" s="35">
        <f t="shared" si="36"/>
        <v>0</v>
      </c>
      <c r="AH254" s="35">
        <f t="shared" si="37"/>
        <v>0</v>
      </c>
      <c r="AI254">
        <f t="shared" si="11"/>
        <v>0</v>
      </c>
      <c r="AJ254">
        <f t="shared" si="12"/>
        <v>0</v>
      </c>
      <c r="AK254">
        <f t="shared" si="13"/>
        <v>0</v>
      </c>
    </row>
    <row r="255" spans="1:37" ht="12.75">
      <c r="A255" s="24">
        <v>2931620</v>
      </c>
      <c r="B255" s="36">
        <v>70092</v>
      </c>
      <c r="C255" s="36" t="s">
        <v>729</v>
      </c>
      <c r="D255" s="37" t="s">
        <v>730</v>
      </c>
      <c r="E255" s="37" t="s">
        <v>731</v>
      </c>
      <c r="F255" s="37">
        <v>63384</v>
      </c>
      <c r="G255" s="38">
        <v>9799</v>
      </c>
      <c r="H255" s="37">
        <v>5736842428</v>
      </c>
      <c r="I255" s="39">
        <v>7</v>
      </c>
      <c r="J255" s="39" t="s">
        <v>31</v>
      </c>
      <c r="K255" s="29" t="s">
        <v>32</v>
      </c>
      <c r="L255" s="30">
        <v>494.16</v>
      </c>
      <c r="M255" s="29" t="s">
        <v>32</v>
      </c>
      <c r="N255" s="40" t="s">
        <v>31</v>
      </c>
      <c r="O255" s="40" t="s">
        <v>31</v>
      </c>
      <c r="P255" s="41">
        <v>18.77076411960133</v>
      </c>
      <c r="Q255" s="39" t="str">
        <f t="shared" si="31"/>
        <v>NO</v>
      </c>
      <c r="R255" s="39" t="s">
        <v>31</v>
      </c>
      <c r="S255" s="31" t="s">
        <v>33</v>
      </c>
      <c r="T255" s="33">
        <v>3563</v>
      </c>
      <c r="U255" s="33">
        <v>2123</v>
      </c>
      <c r="V255" s="33">
        <v>2977</v>
      </c>
      <c r="W255" s="33">
        <v>18238</v>
      </c>
      <c r="X255" s="34">
        <f t="shared" si="38"/>
        <v>26901</v>
      </c>
      <c r="Y255" s="35">
        <f t="shared" si="1"/>
        <v>1</v>
      </c>
      <c r="Z255" s="35">
        <f t="shared" si="2"/>
        <v>1</v>
      </c>
      <c r="AA255" s="35" t="str">
        <f t="shared" si="32"/>
        <v>ELIGIBLE</v>
      </c>
      <c r="AB255" s="35" t="str">
        <f t="shared" si="33"/>
        <v>OKAY</v>
      </c>
      <c r="AC255" s="35">
        <f t="shared" si="5"/>
        <v>0</v>
      </c>
      <c r="AD255" s="35">
        <f t="shared" si="6"/>
        <v>1</v>
      </c>
      <c r="AE255" s="35">
        <f t="shared" si="34"/>
        <v>0</v>
      </c>
      <c r="AF255" s="35">
        <f t="shared" si="35"/>
        <v>0</v>
      </c>
      <c r="AG255" s="35">
        <f t="shared" si="36"/>
        <v>0</v>
      </c>
      <c r="AH255" s="35">
        <f t="shared" si="37"/>
        <v>0</v>
      </c>
      <c r="AI255">
        <f t="shared" si="11"/>
        <v>0</v>
      </c>
      <c r="AJ255">
        <f t="shared" si="12"/>
        <v>0</v>
      </c>
      <c r="AK255">
        <f t="shared" si="13"/>
        <v>0</v>
      </c>
    </row>
    <row r="256" spans="1:37" ht="12.75">
      <c r="A256" s="24">
        <v>2931800</v>
      </c>
      <c r="B256" s="36">
        <v>19151</v>
      </c>
      <c r="C256" s="36" t="s">
        <v>732</v>
      </c>
      <c r="D256" s="37" t="s">
        <v>733</v>
      </c>
      <c r="E256" s="37" t="s">
        <v>734</v>
      </c>
      <c r="F256" s="37">
        <v>64734</v>
      </c>
      <c r="G256" s="38">
        <v>8109</v>
      </c>
      <c r="H256" s="37">
        <v>8162502994</v>
      </c>
      <c r="I256" s="39">
        <v>8</v>
      </c>
      <c r="J256" s="39" t="s">
        <v>31</v>
      </c>
      <c r="K256" s="29" t="s">
        <v>32</v>
      </c>
      <c r="L256" s="30">
        <v>537.41</v>
      </c>
      <c r="M256" s="29" t="s">
        <v>32</v>
      </c>
      <c r="N256" s="40" t="s">
        <v>31</v>
      </c>
      <c r="O256" s="40" t="s">
        <v>31</v>
      </c>
      <c r="P256" s="41">
        <v>9.547738693467336</v>
      </c>
      <c r="Q256" s="39" t="str">
        <f t="shared" si="31"/>
        <v>NO</v>
      </c>
      <c r="R256" s="39" t="s">
        <v>31</v>
      </c>
      <c r="S256" s="31" t="s">
        <v>33</v>
      </c>
      <c r="T256" s="33">
        <v>3001</v>
      </c>
      <c r="U256" s="33">
        <v>2218</v>
      </c>
      <c r="V256" s="33">
        <v>3111</v>
      </c>
      <c r="W256" s="33">
        <v>13034</v>
      </c>
      <c r="X256" s="34">
        <f t="shared" si="38"/>
        <v>21364</v>
      </c>
      <c r="Y256" s="35">
        <f t="shared" si="1"/>
        <v>1</v>
      </c>
      <c r="Z256" s="35">
        <f t="shared" si="2"/>
        <v>1</v>
      </c>
      <c r="AA256" s="35" t="str">
        <f t="shared" si="32"/>
        <v>ELIGIBLE</v>
      </c>
      <c r="AB256" s="35" t="str">
        <f t="shared" si="33"/>
        <v>OKAY</v>
      </c>
      <c r="AC256" s="35">
        <f t="shared" si="5"/>
        <v>0</v>
      </c>
      <c r="AD256" s="35">
        <f t="shared" si="6"/>
        <v>1</v>
      </c>
      <c r="AE256" s="35">
        <f t="shared" si="34"/>
        <v>0</v>
      </c>
      <c r="AF256" s="35">
        <f t="shared" si="35"/>
        <v>0</v>
      </c>
      <c r="AG256" s="35">
        <f t="shared" si="36"/>
        <v>0</v>
      </c>
      <c r="AH256" s="35">
        <f t="shared" si="37"/>
        <v>0</v>
      </c>
      <c r="AI256">
        <f t="shared" si="11"/>
        <v>0</v>
      </c>
      <c r="AJ256">
        <f t="shared" si="12"/>
        <v>0</v>
      </c>
      <c r="AK256">
        <f t="shared" si="13"/>
        <v>0</v>
      </c>
    </row>
    <row r="257" spans="1:37" ht="12.75">
      <c r="A257" s="24">
        <v>2931890</v>
      </c>
      <c r="B257" s="36">
        <v>73105</v>
      </c>
      <c r="C257" s="36" t="s">
        <v>735</v>
      </c>
      <c r="D257" s="37" t="s">
        <v>736</v>
      </c>
      <c r="E257" s="37" t="s">
        <v>737</v>
      </c>
      <c r="F257" s="37">
        <v>64850</v>
      </c>
      <c r="G257" s="38">
        <v>9564</v>
      </c>
      <c r="H257" s="37">
        <v>4177762425</v>
      </c>
      <c r="I257" s="39">
        <v>4</v>
      </c>
      <c r="J257" s="39" t="s">
        <v>33</v>
      </c>
      <c r="K257" s="29" t="s">
        <v>31</v>
      </c>
      <c r="L257" s="30">
        <v>218.21</v>
      </c>
      <c r="M257" s="29" t="s">
        <v>32</v>
      </c>
      <c r="N257" s="40" t="s">
        <v>31</v>
      </c>
      <c r="O257" s="40" t="s">
        <v>31</v>
      </c>
      <c r="P257" s="41">
        <v>34.34782608695652</v>
      </c>
      <c r="Q257" s="39" t="str">
        <f t="shared" si="31"/>
        <v>YES</v>
      </c>
      <c r="R257" s="39" t="s">
        <v>33</v>
      </c>
      <c r="S257" s="31" t="s">
        <v>33</v>
      </c>
      <c r="T257" s="33">
        <v>1608</v>
      </c>
      <c r="U257" s="33">
        <v>702</v>
      </c>
      <c r="V257" s="33">
        <v>1970</v>
      </c>
      <c r="W257" s="33">
        <v>10989</v>
      </c>
      <c r="X257" s="34">
        <f t="shared" si="38"/>
        <v>15269</v>
      </c>
      <c r="Y257" s="35">
        <f t="shared" si="1"/>
        <v>1</v>
      </c>
      <c r="Z257" s="35">
        <f t="shared" si="2"/>
        <v>1</v>
      </c>
      <c r="AA257" s="35" t="str">
        <f t="shared" si="32"/>
        <v>ELIGIBLE</v>
      </c>
      <c r="AB257" s="35" t="str">
        <f t="shared" si="33"/>
        <v>OKAY</v>
      </c>
      <c r="AC257" s="35">
        <f t="shared" si="5"/>
        <v>1</v>
      </c>
      <c r="AD257" s="35">
        <f t="shared" si="6"/>
        <v>0</v>
      </c>
      <c r="AE257" s="35">
        <f t="shared" si="34"/>
        <v>0</v>
      </c>
      <c r="AF257" s="35">
        <f t="shared" si="35"/>
        <v>0</v>
      </c>
      <c r="AG257" s="35">
        <f t="shared" si="36"/>
        <v>0</v>
      </c>
      <c r="AH257" s="35">
        <f t="shared" si="37"/>
        <v>0</v>
      </c>
      <c r="AI257">
        <f t="shared" si="11"/>
        <v>0</v>
      </c>
      <c r="AJ257">
        <f t="shared" si="12"/>
        <v>0</v>
      </c>
      <c r="AK257">
        <f t="shared" si="13"/>
        <v>0</v>
      </c>
    </row>
    <row r="258" spans="1:37" ht="12.75">
      <c r="A258" s="24">
        <v>2931920</v>
      </c>
      <c r="B258" s="36">
        <v>43002</v>
      </c>
      <c r="C258" s="36" t="s">
        <v>738</v>
      </c>
      <c r="D258" s="37" t="s">
        <v>623</v>
      </c>
      <c r="E258" s="37" t="s">
        <v>739</v>
      </c>
      <c r="F258" s="37">
        <v>65779</v>
      </c>
      <c r="G258" s="38">
        <v>68</v>
      </c>
      <c r="H258" s="37">
        <v>4172826433</v>
      </c>
      <c r="I258" s="39">
        <v>7</v>
      </c>
      <c r="J258" s="39" t="s">
        <v>31</v>
      </c>
      <c r="K258" s="29" t="s">
        <v>32</v>
      </c>
      <c r="L258" s="30">
        <v>299.12</v>
      </c>
      <c r="M258" s="29" t="s">
        <v>32</v>
      </c>
      <c r="N258" s="40" t="s">
        <v>31</v>
      </c>
      <c r="O258" s="40" t="s">
        <v>31</v>
      </c>
      <c r="P258" s="41">
        <v>27.27272727272727</v>
      </c>
      <c r="Q258" s="39" t="str">
        <f t="shared" si="31"/>
        <v>YES</v>
      </c>
      <c r="R258" s="39" t="s">
        <v>31</v>
      </c>
      <c r="S258" s="31" t="s">
        <v>33</v>
      </c>
      <c r="T258" s="33">
        <v>2574</v>
      </c>
      <c r="U258" s="33">
        <v>1265</v>
      </c>
      <c r="V258" s="33">
        <v>2658</v>
      </c>
      <c r="W258" s="33">
        <v>14699</v>
      </c>
      <c r="X258" s="34">
        <f t="shared" si="38"/>
        <v>21196</v>
      </c>
      <c r="Y258" s="35">
        <f t="shared" si="1"/>
        <v>1</v>
      </c>
      <c r="Z258" s="35">
        <f t="shared" si="2"/>
        <v>1</v>
      </c>
      <c r="AA258" s="35" t="str">
        <f t="shared" si="32"/>
        <v>ELIGIBLE</v>
      </c>
      <c r="AB258" s="35" t="str">
        <f t="shared" si="33"/>
        <v>OKAY</v>
      </c>
      <c r="AC258" s="35">
        <f t="shared" si="5"/>
        <v>1</v>
      </c>
      <c r="AD258" s="35">
        <f t="shared" si="6"/>
        <v>1</v>
      </c>
      <c r="AE258" s="35" t="str">
        <f t="shared" si="34"/>
        <v>CHECK</v>
      </c>
      <c r="AF258" s="35" t="str">
        <f t="shared" si="35"/>
        <v>SRSA</v>
      </c>
      <c r="AG258" s="35">
        <f t="shared" si="36"/>
        <v>0</v>
      </c>
      <c r="AH258" s="35">
        <f t="shared" si="37"/>
        <v>0</v>
      </c>
      <c r="AI258">
        <f t="shared" si="11"/>
        <v>0</v>
      </c>
      <c r="AJ258">
        <f t="shared" si="12"/>
        <v>0</v>
      </c>
      <c r="AK258">
        <f t="shared" si="13"/>
        <v>0</v>
      </c>
    </row>
    <row r="259" spans="1:37" ht="12.75">
      <c r="A259" s="24">
        <v>2931950</v>
      </c>
      <c r="B259" s="36">
        <v>5120</v>
      </c>
      <c r="C259" s="36" t="s">
        <v>740</v>
      </c>
      <c r="D259" s="37" t="s">
        <v>741</v>
      </c>
      <c r="E259" s="37" t="s">
        <v>742</v>
      </c>
      <c r="F259" s="37">
        <v>64874</v>
      </c>
      <c r="G259" s="38">
        <v>249</v>
      </c>
      <c r="H259" s="37">
        <v>4176523914</v>
      </c>
      <c r="I259" s="39">
        <v>7</v>
      </c>
      <c r="J259" s="39" t="s">
        <v>31</v>
      </c>
      <c r="K259" s="29" t="s">
        <v>32</v>
      </c>
      <c r="L259" s="30">
        <v>408.23</v>
      </c>
      <c r="M259" s="29" t="s">
        <v>32</v>
      </c>
      <c r="N259" s="40" t="s">
        <v>31</v>
      </c>
      <c r="O259" s="40" t="s">
        <v>31</v>
      </c>
      <c r="P259" s="41">
        <v>25.905797101449274</v>
      </c>
      <c r="Q259" s="39" t="str">
        <f t="shared" si="31"/>
        <v>YES</v>
      </c>
      <c r="R259" s="39" t="s">
        <v>31</v>
      </c>
      <c r="S259" s="31" t="s">
        <v>33</v>
      </c>
      <c r="T259" s="33">
        <v>3252</v>
      </c>
      <c r="U259" s="33">
        <v>1744</v>
      </c>
      <c r="V259" s="33">
        <v>2445</v>
      </c>
      <c r="W259" s="33">
        <v>20822</v>
      </c>
      <c r="X259" s="34">
        <f t="shared" si="38"/>
        <v>28263</v>
      </c>
      <c r="Y259" s="35">
        <f t="shared" si="1"/>
        <v>1</v>
      </c>
      <c r="Z259" s="35">
        <f t="shared" si="2"/>
        <v>1</v>
      </c>
      <c r="AA259" s="35" t="str">
        <f t="shared" si="32"/>
        <v>ELIGIBLE</v>
      </c>
      <c r="AB259" s="35" t="str">
        <f t="shared" si="33"/>
        <v>OKAY</v>
      </c>
      <c r="AC259" s="35">
        <f t="shared" si="5"/>
        <v>1</v>
      </c>
      <c r="AD259" s="35">
        <f t="shared" si="6"/>
        <v>1</v>
      </c>
      <c r="AE259" s="35" t="str">
        <f t="shared" si="34"/>
        <v>CHECK</v>
      </c>
      <c r="AF259" s="35" t="str">
        <f t="shared" si="35"/>
        <v>SRSA</v>
      </c>
      <c r="AG259" s="35">
        <f t="shared" si="36"/>
        <v>0</v>
      </c>
      <c r="AH259" s="35">
        <f t="shared" si="37"/>
        <v>0</v>
      </c>
      <c r="AI259">
        <f t="shared" si="11"/>
        <v>0</v>
      </c>
      <c r="AJ259">
        <f t="shared" si="12"/>
        <v>0</v>
      </c>
      <c r="AK259">
        <f t="shared" si="13"/>
        <v>0</v>
      </c>
    </row>
    <row r="260" spans="1:37" ht="12.75">
      <c r="A260" s="24">
        <v>2932220</v>
      </c>
      <c r="B260" s="36">
        <v>101105</v>
      </c>
      <c r="C260" s="36" t="s">
        <v>743</v>
      </c>
      <c r="D260" s="37" t="s">
        <v>286</v>
      </c>
      <c r="E260" s="37" t="s">
        <v>744</v>
      </c>
      <c r="F260" s="37">
        <v>65588</v>
      </c>
      <c r="G260" s="38">
        <v>248</v>
      </c>
      <c r="H260" s="37">
        <v>5733254221</v>
      </c>
      <c r="I260" s="39">
        <v>7</v>
      </c>
      <c r="J260" s="39" t="s">
        <v>31</v>
      </c>
      <c r="K260" s="29" t="s">
        <v>32</v>
      </c>
      <c r="L260" s="30">
        <v>582.77</v>
      </c>
      <c r="M260" s="29" t="s">
        <v>32</v>
      </c>
      <c r="N260" s="40" t="s">
        <v>31</v>
      </c>
      <c r="O260" s="40" t="s">
        <v>31</v>
      </c>
      <c r="P260" s="41">
        <v>44.12955465587044</v>
      </c>
      <c r="Q260" s="39" t="str">
        <f t="shared" si="31"/>
        <v>YES</v>
      </c>
      <c r="R260" s="39" t="s">
        <v>31</v>
      </c>
      <c r="S260" s="31" t="s">
        <v>33</v>
      </c>
      <c r="T260" s="33">
        <v>5330</v>
      </c>
      <c r="U260" s="33">
        <v>2282</v>
      </c>
      <c r="V260" s="33">
        <v>4801</v>
      </c>
      <c r="W260" s="33">
        <v>30936</v>
      </c>
      <c r="X260" s="34">
        <f t="shared" si="38"/>
        <v>43349</v>
      </c>
      <c r="Y260" s="35">
        <f t="shared" si="1"/>
        <v>1</v>
      </c>
      <c r="Z260" s="35">
        <f t="shared" si="2"/>
        <v>1</v>
      </c>
      <c r="AA260" s="35" t="str">
        <f t="shared" si="32"/>
        <v>ELIGIBLE</v>
      </c>
      <c r="AB260" s="35" t="str">
        <f t="shared" si="33"/>
        <v>OKAY</v>
      </c>
      <c r="AC260" s="35">
        <f t="shared" si="5"/>
        <v>1</v>
      </c>
      <c r="AD260" s="35">
        <f t="shared" si="6"/>
        <v>1</v>
      </c>
      <c r="AE260" s="35" t="str">
        <f t="shared" si="34"/>
        <v>CHECK</v>
      </c>
      <c r="AF260" s="35" t="str">
        <f t="shared" si="35"/>
        <v>SRSA</v>
      </c>
      <c r="AG260" s="35">
        <f t="shared" si="36"/>
        <v>0</v>
      </c>
      <c r="AH260" s="35">
        <f t="shared" si="37"/>
        <v>0</v>
      </c>
      <c r="AI260">
        <f t="shared" si="11"/>
        <v>0</v>
      </c>
      <c r="AJ260">
        <f t="shared" si="12"/>
        <v>0</v>
      </c>
      <c r="AK260">
        <f t="shared" si="13"/>
        <v>0</v>
      </c>
    </row>
    <row r="261" spans="1:37" ht="12.75">
      <c r="A261" s="24">
        <v>2932250</v>
      </c>
      <c r="B261" s="36">
        <v>31117</v>
      </c>
      <c r="C261" s="36" t="s">
        <v>745</v>
      </c>
      <c r="D261" s="37" t="s">
        <v>59</v>
      </c>
      <c r="E261" s="37" t="s">
        <v>746</v>
      </c>
      <c r="F261" s="37">
        <v>64689</v>
      </c>
      <c r="G261" s="38">
        <v>38</v>
      </c>
      <c r="H261" s="37">
        <v>6607495456</v>
      </c>
      <c r="I261" s="39">
        <v>7</v>
      </c>
      <c r="J261" s="39" t="s">
        <v>31</v>
      </c>
      <c r="K261" s="29" t="s">
        <v>32</v>
      </c>
      <c r="L261" s="30">
        <v>176.44</v>
      </c>
      <c r="M261" s="29" t="s">
        <v>32</v>
      </c>
      <c r="N261" s="40" t="s">
        <v>31</v>
      </c>
      <c r="O261" s="40" t="s">
        <v>31</v>
      </c>
      <c r="P261" s="41">
        <v>4.390243902439024</v>
      </c>
      <c r="Q261" s="39" t="str">
        <f t="shared" si="31"/>
        <v>NO</v>
      </c>
      <c r="R261" s="39" t="s">
        <v>31</v>
      </c>
      <c r="S261" s="31" t="s">
        <v>33</v>
      </c>
      <c r="T261" s="33">
        <v>1478</v>
      </c>
      <c r="U261" s="33">
        <v>786</v>
      </c>
      <c r="V261" s="33">
        <v>2205</v>
      </c>
      <c r="W261" s="33">
        <v>2627</v>
      </c>
      <c r="X261" s="34">
        <f t="shared" si="38"/>
        <v>7096</v>
      </c>
      <c r="Y261" s="35">
        <f t="shared" si="1"/>
        <v>1</v>
      </c>
      <c r="Z261" s="35">
        <f t="shared" si="2"/>
        <v>1</v>
      </c>
      <c r="AA261" s="35" t="str">
        <f t="shared" si="32"/>
        <v>ELIGIBLE</v>
      </c>
      <c r="AB261" s="35" t="str">
        <f t="shared" si="33"/>
        <v>OKAY</v>
      </c>
      <c r="AC261" s="35">
        <f t="shared" si="5"/>
        <v>0</v>
      </c>
      <c r="AD261" s="35">
        <f t="shared" si="6"/>
        <v>1</v>
      </c>
      <c r="AE261" s="35">
        <f t="shared" si="34"/>
        <v>0</v>
      </c>
      <c r="AF261" s="35">
        <f t="shared" si="35"/>
        <v>0</v>
      </c>
      <c r="AG261" s="35">
        <f t="shared" si="36"/>
        <v>0</v>
      </c>
      <c r="AH261" s="35">
        <f t="shared" si="37"/>
        <v>0</v>
      </c>
      <c r="AI261">
        <f t="shared" si="11"/>
        <v>0</v>
      </c>
      <c r="AJ261">
        <f t="shared" si="12"/>
        <v>0</v>
      </c>
      <c r="AK261">
        <f t="shared" si="13"/>
        <v>0</v>
      </c>
    </row>
    <row r="262" spans="1:37" ht="12.75">
      <c r="A262" s="24">
        <v>2932300</v>
      </c>
      <c r="B262" s="36">
        <v>113001</v>
      </c>
      <c r="C262" s="36" t="s">
        <v>747</v>
      </c>
      <c r="D262" s="37" t="s">
        <v>151</v>
      </c>
      <c r="E262" s="37" t="s">
        <v>748</v>
      </c>
      <c r="F262" s="37">
        <v>64456</v>
      </c>
      <c r="G262" s="38">
        <v>40</v>
      </c>
      <c r="H262" s="37">
        <v>6605643389</v>
      </c>
      <c r="I262" s="39">
        <v>7</v>
      </c>
      <c r="J262" s="39" t="s">
        <v>31</v>
      </c>
      <c r="K262" s="29" t="s">
        <v>32</v>
      </c>
      <c r="L262" s="30">
        <v>410.07</v>
      </c>
      <c r="M262" s="29" t="s">
        <v>32</v>
      </c>
      <c r="N262" s="40" t="s">
        <v>31</v>
      </c>
      <c r="O262" s="40" t="s">
        <v>31</v>
      </c>
      <c r="P262" s="41">
        <v>24.832214765100673</v>
      </c>
      <c r="Q262" s="39" t="str">
        <f t="shared" si="31"/>
        <v>YES</v>
      </c>
      <c r="R262" s="39" t="s">
        <v>31</v>
      </c>
      <c r="S262" s="31" t="s">
        <v>33</v>
      </c>
      <c r="T262" s="33">
        <v>3212</v>
      </c>
      <c r="U262" s="33">
        <v>1656</v>
      </c>
      <c r="V262" s="33">
        <v>2322</v>
      </c>
      <c r="W262" s="33">
        <v>16890</v>
      </c>
      <c r="X262" s="34">
        <f t="shared" si="38"/>
        <v>24080</v>
      </c>
      <c r="Y262" s="35">
        <f>IF(OR(J262="YES",K262="YES"),1,0)</f>
        <v>1</v>
      </c>
      <c r="Z262" s="35">
        <f>IF(OR(L262&lt;600,M262="YES"),1,0)</f>
        <v>1</v>
      </c>
      <c r="AA262" s="35" t="str">
        <f t="shared" si="32"/>
        <v>ELIGIBLE</v>
      </c>
      <c r="AB262" s="35" t="str">
        <f t="shared" si="33"/>
        <v>OKAY</v>
      </c>
      <c r="AC262" s="35">
        <f>IF(AND(P262&gt;=20,Q262="YES"),1,0)</f>
        <v>1</v>
      </c>
      <c r="AD262" s="35">
        <f>IF(R262="YES",1,0)</f>
        <v>1</v>
      </c>
      <c r="AE262" s="35" t="str">
        <f t="shared" si="34"/>
        <v>CHECK</v>
      </c>
      <c r="AF262" s="35" t="str">
        <f t="shared" si="35"/>
        <v>SRSA</v>
      </c>
      <c r="AG262" s="35">
        <f t="shared" si="36"/>
        <v>0</v>
      </c>
      <c r="AH262" s="35">
        <f t="shared" si="37"/>
        <v>0</v>
      </c>
      <c r="AI262">
        <f>IF(AND(OR(Y262=0,Z262=0),(N262="YES")),"TROUBLE",0)</f>
        <v>0</v>
      </c>
      <c r="AJ262">
        <f>IF(AND(OR(AC262=0,AD262=0),(S262="YES")),"TROUBLE",0)</f>
        <v>0</v>
      </c>
      <c r="AK262">
        <f>IF(AND(AND(AE262=0,P262&gt;=19.95),(S262=1)),"PROBLEM",0)</f>
        <v>0</v>
      </c>
    </row>
    <row r="263" spans="1:37" ht="12.75">
      <c r="A263" s="24">
        <v>2932440</v>
      </c>
      <c r="B263" s="36">
        <v>23094</v>
      </c>
      <c r="C263" s="36" t="s">
        <v>749</v>
      </c>
      <c r="D263" s="37" t="s">
        <v>750</v>
      </c>
      <c r="E263" s="37" t="s">
        <v>751</v>
      </c>
      <c r="F263" s="37">
        <v>63474</v>
      </c>
      <c r="G263" s="38">
        <v>168</v>
      </c>
      <c r="H263" s="37">
        <v>6604795431</v>
      </c>
      <c r="I263" s="39">
        <v>7</v>
      </c>
      <c r="J263" s="39" t="s">
        <v>31</v>
      </c>
      <c r="K263" s="29" t="s">
        <v>32</v>
      </c>
      <c r="L263" s="30">
        <v>68.11</v>
      </c>
      <c r="M263" s="29" t="s">
        <v>32</v>
      </c>
      <c r="N263" s="40" t="s">
        <v>31</v>
      </c>
      <c r="O263" s="40" t="s">
        <v>31</v>
      </c>
      <c r="P263" s="41">
        <v>24.166666666666668</v>
      </c>
      <c r="Q263" s="39" t="str">
        <f>IF(P263&lt;20,"NO","YES")</f>
        <v>YES</v>
      </c>
      <c r="R263" s="39" t="s">
        <v>31</v>
      </c>
      <c r="S263" s="31" t="s">
        <v>33</v>
      </c>
      <c r="T263" s="33">
        <v>1015</v>
      </c>
      <c r="U263" s="33">
        <v>347</v>
      </c>
      <c r="V263" s="33">
        <v>974</v>
      </c>
      <c r="W263" s="33">
        <v>4159</v>
      </c>
      <c r="X263" s="34">
        <f t="shared" si="38"/>
        <v>6495</v>
      </c>
      <c r="Y263" s="35">
        <f>IF(OR(J263="YES",K263="YES"),1,0)</f>
        <v>1</v>
      </c>
      <c r="Z263" s="35">
        <f>IF(OR(L263&lt;600,M263="YES"),1,0)</f>
        <v>1</v>
      </c>
      <c r="AA263" s="35" t="str">
        <f>IF(AND(Y263=1,Z263=1),"ELIGIBLE",0)</f>
        <v>ELIGIBLE</v>
      </c>
      <c r="AB263" s="35" t="str">
        <f>IF(AND(AA263="ELIGIBLE",N263="YES"),"OKAY",0)</f>
        <v>OKAY</v>
      </c>
      <c r="AC263" s="35">
        <f>IF(AND(P263&gt;=20,Q263="YES"),1,0)</f>
        <v>1</v>
      </c>
      <c r="AD263" s="35">
        <f>IF(R263="YES",1,0)</f>
        <v>1</v>
      </c>
      <c r="AE263" s="35" t="str">
        <f>IF(AND(AC263=1,AD263=1),"CHECK",0)</f>
        <v>CHECK</v>
      </c>
      <c r="AF263" s="35" t="str">
        <f>IF(AND(AA263="ELIGIBLE",AE263="CHECK"),"SRSA",0)</f>
        <v>SRSA</v>
      </c>
      <c r="AG263" s="35">
        <f>IF(AND(AE263="CHECK",AF263=0),"RLISP",0)</f>
        <v>0</v>
      </c>
      <c r="AH263" s="35">
        <f>IF(AND(AB263="OKAY",AG263="RLISP"),"NO",0)</f>
        <v>0</v>
      </c>
      <c r="AI263">
        <f>IF(AND(OR(Y263=0,Z263=0),(N263="YES")),"TROUBLE",0)</f>
        <v>0</v>
      </c>
      <c r="AJ263">
        <f>IF(AND(OR(AC263=0,AD263=0),(S263="YES")),"TROUBLE",0)</f>
        <v>0</v>
      </c>
      <c r="AK263">
        <f>IF(AND(AND(AE263=0,P263&gt;=19.95),(S263=1)),"PROBLEM",0)</f>
        <v>0</v>
      </c>
    </row>
    <row r="264" spans="1:37" ht="12.75">
      <c r="A264" s="24">
        <v>2932490</v>
      </c>
      <c r="B264" s="36">
        <v>9079</v>
      </c>
      <c r="C264" s="36" t="s">
        <v>752</v>
      </c>
      <c r="D264" s="37" t="s">
        <v>753</v>
      </c>
      <c r="E264" s="37" t="s">
        <v>754</v>
      </c>
      <c r="F264" s="37">
        <v>63787</v>
      </c>
      <c r="G264" s="38">
        <v>9603</v>
      </c>
      <c r="H264" s="37">
        <v>5737223320</v>
      </c>
      <c r="I264" s="39">
        <v>7</v>
      </c>
      <c r="J264" s="39" t="s">
        <v>31</v>
      </c>
      <c r="K264" s="29" t="s">
        <v>32</v>
      </c>
      <c r="L264" s="30">
        <v>262.05</v>
      </c>
      <c r="M264" s="29" t="s">
        <v>32</v>
      </c>
      <c r="N264" s="40" t="s">
        <v>31</v>
      </c>
      <c r="O264" s="40" t="s">
        <v>31</v>
      </c>
      <c r="P264" s="41">
        <v>23.49206349206349</v>
      </c>
      <c r="Q264" s="39" t="str">
        <f>IF(P264&lt;20,"NO","YES")</f>
        <v>YES</v>
      </c>
      <c r="R264" s="39" t="s">
        <v>31</v>
      </c>
      <c r="S264" s="31" t="s">
        <v>33</v>
      </c>
      <c r="T264" s="33">
        <v>2562</v>
      </c>
      <c r="U264" s="33">
        <v>1045</v>
      </c>
      <c r="V264" s="33">
        <v>2199</v>
      </c>
      <c r="W264" s="33">
        <v>11219</v>
      </c>
      <c r="X264" s="34">
        <f>SUM(T264:W264)</f>
        <v>17025</v>
      </c>
      <c r="Y264" s="35">
        <f>IF(OR(J264="YES",K264="YES"),1,0)</f>
        <v>1</v>
      </c>
      <c r="Z264" s="35">
        <f>IF(OR(L264&lt;600,M264="YES"),1,0)</f>
        <v>1</v>
      </c>
      <c r="AA264" s="35" t="str">
        <f>IF(AND(Y264=1,Z264=1),"ELIGIBLE",0)</f>
        <v>ELIGIBLE</v>
      </c>
      <c r="AB264" s="35" t="str">
        <f>IF(AND(AA264="ELIGIBLE",N264="YES"),"OKAY",0)</f>
        <v>OKAY</v>
      </c>
      <c r="AC264" s="35">
        <f>IF(AND(P264&gt;=20,Q264="YES"),1,0)</f>
        <v>1</v>
      </c>
      <c r="AD264" s="35">
        <f>IF(R264="YES",1,0)</f>
        <v>1</v>
      </c>
      <c r="AE264" s="35" t="str">
        <f>IF(AND(AC264=1,AD264=1),"CHECK",0)</f>
        <v>CHECK</v>
      </c>
      <c r="AF264" s="35" t="str">
        <f>IF(AND(AA264="ELIGIBLE",AE264="CHECK"),"SRSA",0)</f>
        <v>SRSA</v>
      </c>
      <c r="AG264" s="35">
        <f>IF(AND(AE264="CHECK",AF264=0),"RLISP",0)</f>
        <v>0</v>
      </c>
      <c r="AH264" s="35">
        <f>IF(AND(AB264="OKAY",AG264="RLISP"),"NO",0)</f>
        <v>0</v>
      </c>
      <c r="AI264">
        <f>IF(AND(OR(Y264=0,Z264=0),(N264="YES")),"TROUBLE",0)</f>
        <v>0</v>
      </c>
      <c r="AJ264">
        <f>IF(AND(OR(AC264=0,AD264=0),(S264="YES")),"TROUBLE",0)</f>
        <v>0</v>
      </c>
      <c r="AK264">
        <f>IF(AND(AND(AE264=0,P264&gt;=19.95),(S264=1)),"PROBLEM",0)</f>
        <v>0</v>
      </c>
    </row>
  </sheetData>
  <mergeCells count="1">
    <mergeCell ref="A3:X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Technology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Archived Information: Missouri LEAs Eligible for SRSA 2002</dc:title>
  <dc:subject/>
  <dc:creator>dmoles</dc:creator>
  <cp:keywords/>
  <dc:description/>
  <cp:lastModifiedBy>Elaine Goheen</cp:lastModifiedBy>
  <dcterms:created xsi:type="dcterms:W3CDTF">2002-06-04T13:35:03Z</dcterms:created>
  <dcterms:modified xsi:type="dcterms:W3CDTF">2003-09-25T14:54:38Z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status">
    <vt:lpwstr>archived</vt:lpwstr>
  </property>
</Properties>
</file>