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5895" activeTab="12"/>
  </bookViews>
  <sheets>
    <sheet name="Exhibit B" sheetId="1" r:id="rId1"/>
    <sheet name="Exhibit B-cont." sheetId="2" r:id="rId2"/>
    <sheet name="Exhibit C" sheetId="3" r:id="rId3"/>
    <sheet name="Exhibit D" sheetId="4" r:id="rId4"/>
    <sheet name="Exhibit E" sheetId="5" r:id="rId5"/>
    <sheet name="Exhibit F" sheetId="6" r:id="rId6"/>
    <sheet name="Exhibit G" sheetId="7" r:id="rId7"/>
    <sheet name="Exhibit H " sheetId="8" r:id="rId8"/>
    <sheet name="Exhibit I" sheetId="9" r:id="rId9"/>
    <sheet name="Exhibit J" sheetId="10" r:id="rId10"/>
    <sheet name="Exhibit K" sheetId="11" r:id="rId11"/>
    <sheet name="Exhibit L " sheetId="12" r:id="rId12"/>
    <sheet name="Exhibit M" sheetId="13" r:id="rId13"/>
  </sheets>
  <definedNames>
    <definedName name="_xlnm.Print_Area" localSheetId="0">'Exhibit B'!$A$1:$AH$53</definedName>
    <definedName name="_xlnm.Print_Area" localSheetId="3">'Exhibit D'!$A$1:$N$27</definedName>
    <definedName name="_xlnm.Print_Area" localSheetId="4">'Exhibit E'!$A$1:$E$91</definedName>
    <definedName name="_xlnm.Print_Area" localSheetId="5">'Exhibit F'!$A$1:$T$33</definedName>
    <definedName name="_xlnm.Print_Area" localSheetId="8">'Exhibit I'!$A$1:$Q$39</definedName>
    <definedName name="_xlnm.Print_Area" localSheetId="11">'Exhibit L '!$B$1:$T$52</definedName>
  </definedNames>
  <calcPr fullCalcOnLoad="1"/>
</workbook>
</file>

<file path=xl/sharedStrings.xml><?xml version="1.0" encoding="utf-8"?>
<sst xmlns="http://schemas.openxmlformats.org/spreadsheetml/2006/main" count="799" uniqueCount="349">
  <si>
    <t>J:  Financial Analysis of Program Changes</t>
  </si>
  <si>
    <t xml:space="preserve">Decision Unit </t>
  </si>
  <si>
    <t>Location of Description by</t>
  </si>
  <si>
    <t>See note below.</t>
  </si>
  <si>
    <r>
      <t>Note:</t>
    </r>
    <r>
      <rPr>
        <sz val="11"/>
        <rFont val="Arial"/>
        <family val="2"/>
      </rPr>
      <t xml:space="preserve">  The OIG operates as a single decision unit encompassing audits, inspections, investigations, and reviews.</t>
    </r>
  </si>
  <si>
    <t>C:  Program Increases/Offsets by Decision Unit</t>
  </si>
  <si>
    <t>FY 2008 Program Increases/Offsets by Decision Unit</t>
  </si>
  <si>
    <t>Program Increases</t>
  </si>
  <si>
    <t>Program Offsets</t>
  </si>
  <si>
    <t xml:space="preserve">Location of Description by  </t>
  </si>
  <si>
    <t xml:space="preserve"> Decision Unit </t>
  </si>
  <si>
    <t>Contract Oversight</t>
  </si>
  <si>
    <t>D.  Resources by DOJ Strategic Goal and Strategic Objective</t>
  </si>
  <si>
    <t xml:space="preserve">2006 Appropriation </t>
  </si>
  <si>
    <t>E.  Justification for Base Adjustments</t>
  </si>
  <si>
    <t>2008 Pay Raise</t>
  </si>
  <si>
    <t>Annualization of 2007 Pay Raise</t>
  </si>
  <si>
    <t>Change in Compensable Days</t>
  </si>
  <si>
    <t>Thrift Savings Plan</t>
  </si>
  <si>
    <t>Employees Compensation Fund</t>
  </si>
  <si>
    <r>
      <t>Enacted Rescissions:</t>
    </r>
    <r>
      <rPr>
        <sz val="11"/>
        <rFont val="Univers"/>
        <family val="2"/>
      </rPr>
      <t xml:space="preserve">  $193,000 was rescinded by P.L. 109 -108 and $686,000 was rescinded by P.L. 109 -148 for a total of $879,000.</t>
    </r>
  </si>
  <si>
    <t>F.  Crosswalk of 2006 Availability</t>
  </si>
  <si>
    <t>H:  Summary of Reimbursable Resources</t>
  </si>
  <si>
    <t>2007 Planned</t>
  </si>
  <si>
    <t>I.  Detail of Permanent Positions by Category</t>
  </si>
  <si>
    <t>2006 Enacted w/</t>
  </si>
  <si>
    <t>Rescissions and Supps</t>
  </si>
  <si>
    <t>Pos.</t>
  </si>
  <si>
    <t>FTE</t>
  </si>
  <si>
    <t>Amount</t>
  </si>
  <si>
    <t>Total</t>
  </si>
  <si>
    <t>Salaries and Expenses</t>
  </si>
  <si>
    <t>(Dollars in thousands)</t>
  </si>
  <si>
    <t>Current Services</t>
  </si>
  <si>
    <t>Increases</t>
  </si>
  <si>
    <t>Request</t>
  </si>
  <si>
    <t>Grand Total</t>
  </si>
  <si>
    <t>Availability</t>
  </si>
  <si>
    <t xml:space="preserve"> Audits, Inspections,</t>
  </si>
  <si>
    <t xml:space="preserve"> Investigations, and</t>
  </si>
  <si>
    <t xml:space="preserve"> Reviews            </t>
  </si>
  <si>
    <t>…</t>
  </si>
  <si>
    <t>Transfers</t>
  </si>
  <si>
    <t>Without Rescission</t>
  </si>
  <si>
    <t>Rescissions</t>
  </si>
  <si>
    <t xml:space="preserve"> Reimbursable FTE</t>
  </si>
  <si>
    <t xml:space="preserve">     Total FTE</t>
  </si>
  <si>
    <t xml:space="preserve"> Other FTE</t>
  </si>
  <si>
    <t xml:space="preserve">        LEAP</t>
  </si>
  <si>
    <t xml:space="preserve">        Overtime</t>
  </si>
  <si>
    <t xml:space="preserve"> Total Compensable FTE</t>
  </si>
  <si>
    <t>Supplementals</t>
  </si>
  <si>
    <t>Reprogrammings/</t>
  </si>
  <si>
    <r>
      <t xml:space="preserve">    </t>
    </r>
    <r>
      <rPr>
        <b/>
        <sz val="10"/>
        <rFont val="Arial"/>
        <family val="2"/>
      </rPr>
      <t>Decision Unit</t>
    </r>
  </si>
  <si>
    <t>Summary of Reimbursable Resources</t>
  </si>
  <si>
    <t>….</t>
  </si>
  <si>
    <t>Financial Statement Audits</t>
  </si>
  <si>
    <t>FISMA</t>
  </si>
  <si>
    <t xml:space="preserve">Audit, Investigations, Evaluation &amp; </t>
  </si>
  <si>
    <t xml:space="preserve">Inspections </t>
  </si>
  <si>
    <r>
      <t>Federal Information Security Management Act (FISMA)</t>
    </r>
    <r>
      <rPr>
        <sz val="12"/>
        <rFont val="Arial"/>
        <family val="2"/>
      </rPr>
      <t xml:space="preserve"> - FISMA requires an annual independent evaluation of each agency's information security program </t>
    </r>
  </si>
  <si>
    <t>Increase/Decrease</t>
  </si>
  <si>
    <t>Detail of Permanent Positions by Category</t>
  </si>
  <si>
    <t xml:space="preserve"> </t>
  </si>
  <si>
    <t>Auth.</t>
  </si>
  <si>
    <t>Reimb.</t>
  </si>
  <si>
    <t>Decreases</t>
  </si>
  <si>
    <t>Program</t>
  </si>
  <si>
    <t>Category</t>
  </si>
  <si>
    <t>Authorized</t>
  </si>
  <si>
    <t>Reimbursable</t>
  </si>
  <si>
    <t>Changes</t>
  </si>
  <si>
    <t xml:space="preserve">  Personnel Management [200-299]................................</t>
  </si>
  <si>
    <t>...</t>
  </si>
  <si>
    <t xml:space="preserve">  General Admin. &amp; Clerical [300-399]...........................</t>
  </si>
  <si>
    <t xml:space="preserve">  Accounting &amp; Budget [500-599]...........................</t>
  </si>
  <si>
    <t xml:space="preserve">  Attorneys [905].....................................</t>
  </si>
  <si>
    <t xml:space="preserve">  Paralegal [950, 986] …………………….</t>
  </si>
  <si>
    <t xml:space="preserve">  Operations Research Analyst [1515]…</t>
  </si>
  <si>
    <t xml:space="preserve">  Investigative Assistants [1802].....................................</t>
  </si>
  <si>
    <t xml:space="preserve">  Criminal Investigations Series [1811].....................................</t>
  </si>
  <si>
    <t xml:space="preserve">  Information Tech Specialist [2210]…….</t>
  </si>
  <si>
    <t xml:space="preserve">  Total........................................................</t>
  </si>
  <si>
    <t xml:space="preserve">  U.S. Field....................................................</t>
  </si>
  <si>
    <t>OFFICE OF THE INSPECTOR GENERAL</t>
  </si>
  <si>
    <t xml:space="preserve">  Headquarters (Washington, D.C.)....................</t>
  </si>
  <si>
    <t xml:space="preserve">  Foreign Field</t>
  </si>
  <si>
    <r>
      <t xml:space="preserve">                  </t>
    </r>
  </si>
  <si>
    <t xml:space="preserve"> Pos. </t>
  </si>
  <si>
    <t>Adjustments to Base</t>
  </si>
  <si>
    <t>Increases:</t>
  </si>
  <si>
    <t>Audits, Inspections,</t>
  </si>
  <si>
    <t xml:space="preserve"> Pos.</t>
  </si>
  <si>
    <t>Investigations, and</t>
  </si>
  <si>
    <t xml:space="preserve">Reviews </t>
  </si>
  <si>
    <t>Reimbursable FTE</t>
  </si>
  <si>
    <t>Total FTE</t>
  </si>
  <si>
    <t>Other FTE:</t>
  </si>
  <si>
    <t>LEAP</t>
  </si>
  <si>
    <t>Overtime</t>
  </si>
  <si>
    <t xml:space="preserve">Total Compensable FTE </t>
  </si>
  <si>
    <t>(Dollars in Thousands)</t>
  </si>
  <si>
    <t>[2]</t>
  </si>
  <si>
    <t>Grades and Salary Ranges</t>
  </si>
  <si>
    <t>Average GS Salary</t>
  </si>
  <si>
    <t>Average GS Grade</t>
  </si>
  <si>
    <t>Summary of Requirements by Object Class</t>
  </si>
  <si>
    <t>Object Class</t>
  </si>
  <si>
    <t>[21]</t>
  </si>
  <si>
    <t>Other Object Classes:</t>
  </si>
  <si>
    <t>Summary of Requirements</t>
  </si>
  <si>
    <t>Summary of Requirements by Grade</t>
  </si>
  <si>
    <t>11.3  Other than full-time permanent</t>
  </si>
  <si>
    <t>11.5  Other personnel compensation</t>
  </si>
  <si>
    <t xml:space="preserve">         Overtime</t>
  </si>
  <si>
    <t xml:space="preserve">         Law Enforcement Availability Pay</t>
  </si>
  <si>
    <t>11.8  Special personal services payments</t>
  </si>
  <si>
    <t xml:space="preserve">       Total</t>
  </si>
  <si>
    <t xml:space="preserve">    Full-time permanent</t>
  </si>
  <si>
    <t>13.0  Benefits to former personnel</t>
  </si>
  <si>
    <t>21.0  Travel and transportation of persons</t>
  </si>
  <si>
    <t>22.0  Transportation of things</t>
  </si>
  <si>
    <t>23.1  GSA rent</t>
  </si>
  <si>
    <t>23.3  Comm., util., &amp; other misc. charges</t>
  </si>
  <si>
    <t>24.0  Printing and reproduction</t>
  </si>
  <si>
    <t>25.1  Advisory and Assistance services</t>
  </si>
  <si>
    <t>25.2  Other Services</t>
  </si>
  <si>
    <t>25.3  Purchases of goods &amp; svc from Gov't accounts</t>
  </si>
  <si>
    <t>25.6  Medical Care</t>
  </si>
  <si>
    <t>26.0  Supplies and materials</t>
  </si>
  <si>
    <t>31.0  Equipment</t>
  </si>
  <si>
    <t>42.0 Claims &amp; Indemnities</t>
  </si>
  <si>
    <r>
      <t xml:space="preserve">          </t>
    </r>
    <r>
      <rPr>
        <b/>
        <sz val="10"/>
        <rFont val="Arial"/>
        <family val="2"/>
      </rPr>
      <t>Total obligations</t>
    </r>
  </si>
  <si>
    <r>
      <t xml:space="preserve">     </t>
    </r>
    <r>
      <rPr>
        <b/>
        <sz val="11"/>
        <rFont val="Arial"/>
        <family val="2"/>
      </rPr>
      <t>Total, Appropriated Positions</t>
    </r>
  </si>
  <si>
    <t>Obligations by Program:</t>
  </si>
  <si>
    <t>* The OIG helps the Department pursue its Strategic Goals and Objectives through the OIG's investigations, audits, inspections, and program reviews.</t>
  </si>
  <si>
    <t xml:space="preserve">All Department Goals </t>
  </si>
  <si>
    <t>and Objectives*</t>
  </si>
  <si>
    <t>Office of the Inspector General</t>
  </si>
  <si>
    <t>1.</t>
  </si>
  <si>
    <t>2.</t>
  </si>
  <si>
    <t>4.</t>
  </si>
  <si>
    <t>Total Increases</t>
  </si>
  <si>
    <t>Total Adjustments to Base</t>
  </si>
  <si>
    <t xml:space="preserve">Justification for Base Adjustments </t>
  </si>
  <si>
    <t>Collections by Source</t>
  </si>
  <si>
    <t>Budgetary Resources:</t>
  </si>
  <si>
    <t>Unobligated balance, start of year</t>
  </si>
  <si>
    <t>Unobligated balance, end of year</t>
  </si>
  <si>
    <t>Recoveries of prior year obligations</t>
  </si>
  <si>
    <t xml:space="preserve">          Total requirements</t>
  </si>
  <si>
    <t>Relation of Obligations to Outlays:</t>
  </si>
  <si>
    <t xml:space="preserve">     Total obligations</t>
  </si>
  <si>
    <t xml:space="preserve">     Obligated balance, start of year</t>
  </si>
  <si>
    <t xml:space="preserve">     Obligated balance, end of year</t>
  </si>
  <si>
    <t xml:space="preserve">     Recoveries of prior year obligations</t>
  </si>
  <si>
    <t xml:space="preserve">     Outlays</t>
  </si>
  <si>
    <t>3.</t>
  </si>
  <si>
    <t>Average SES Salary</t>
  </si>
  <si>
    <t>Resources by Department of Justice Strategic Goal/Objective</t>
  </si>
  <si>
    <t>11.1  Total FTE &amp; personnel compensation</t>
  </si>
  <si>
    <t>Reimbursable FTE:</t>
  </si>
  <si>
    <t>12.0  Personnel benefits</t>
  </si>
  <si>
    <t xml:space="preserve">  Investigative Analyst [1801] ….</t>
  </si>
  <si>
    <t>25.4  Operation &amp; Maintenance of Facilities</t>
  </si>
  <si>
    <t>12.1  Transit subsidy</t>
  </si>
  <si>
    <r>
      <t>Financial Statement Audits (FSA)</t>
    </r>
    <r>
      <rPr>
        <sz val="12"/>
        <rFont val="Arial"/>
        <family val="2"/>
      </rPr>
      <t xml:space="preserve"> - In accordance with the Chief Financial Officers Act and the Government Management Reform Act, the OIG oversees   </t>
    </r>
  </si>
  <si>
    <t>[22]</t>
  </si>
  <si>
    <t>[0]</t>
  </si>
  <si>
    <t xml:space="preserve">   Pos. </t>
  </si>
  <si>
    <t>Perm.</t>
  </si>
  <si>
    <t>Enacted w/Rescissions</t>
  </si>
  <si>
    <t>DHS Security Charges</t>
  </si>
  <si>
    <t>Technical Adjustments</t>
  </si>
  <si>
    <t>Crosswalk of 2006 Availability</t>
  </si>
  <si>
    <t>FY 2006 Enacted</t>
  </si>
  <si>
    <t>2006 Availability</t>
  </si>
  <si>
    <t>B.  Summary of Requirements</t>
  </si>
  <si>
    <t>2008 Request</t>
  </si>
  <si>
    <r>
      <t>2006 Enacted (with Rescissions, direct only)</t>
    </r>
    <r>
      <rPr>
        <sz val="10"/>
        <rFont val="Arial"/>
        <family val="2"/>
      </rPr>
      <t xml:space="preserve"> ……………………………………………………………………………………………………………………………………………….</t>
    </r>
  </si>
  <si>
    <t>Program Changes</t>
  </si>
  <si>
    <t>and Supplementals</t>
  </si>
  <si>
    <t xml:space="preserve">2008 Adjustments </t>
  </si>
  <si>
    <t>Offsets</t>
  </si>
  <si>
    <t xml:space="preserve">          Subtotal Increases …………………………………………………………………………………………………………………………………………………………………….</t>
  </si>
  <si>
    <t>Counterterrorism Oversight ………………………………………………………………………………………………………………………………………………………………......</t>
  </si>
  <si>
    <t xml:space="preserve">         to Base and </t>
  </si>
  <si>
    <t>5.</t>
  </si>
  <si>
    <t>8.</t>
  </si>
  <si>
    <t>Counterterrorism Oversight</t>
  </si>
  <si>
    <t>Decision Unit</t>
  </si>
  <si>
    <t>Agent/Attorney</t>
  </si>
  <si>
    <t xml:space="preserve">       Total Program Improvements</t>
  </si>
  <si>
    <t>ATBs</t>
  </si>
  <si>
    <t xml:space="preserve">   Counterterrorism Oversight</t>
  </si>
  <si>
    <t>Grades:</t>
  </si>
  <si>
    <t xml:space="preserve">Pos. </t>
  </si>
  <si>
    <t xml:space="preserve">  Pos. </t>
  </si>
  <si>
    <t>Total Positions &amp; Annual Rate.................................</t>
  </si>
  <si>
    <t>Lapse (-)...................................................……</t>
  </si>
  <si>
    <t>GSA Rent ………………………………….</t>
  </si>
  <si>
    <t>Purchase of Goods &amp; Svc from Gov't Act.</t>
  </si>
  <si>
    <t>Financial Analysis of Program Changes</t>
  </si>
  <si>
    <t>Other Compensation LEAP..............………..</t>
  </si>
  <si>
    <t>Personnel benefits ........................…………</t>
  </si>
  <si>
    <t>Travel &amp; Transportation………………………..</t>
  </si>
  <si>
    <t>Comm., Util., Other.…..................…………</t>
  </si>
  <si>
    <t>Print/Reproduction.........................……......</t>
  </si>
  <si>
    <t>Advisory &amp; Assistance Services …………….</t>
  </si>
  <si>
    <t>Other Services..............................…………</t>
  </si>
  <si>
    <t>Supplies and materials...................…………</t>
  </si>
  <si>
    <t>Equipment......................................………..</t>
  </si>
  <si>
    <t xml:space="preserve">  Total FTE &amp; Personnel Compensation..........................................</t>
  </si>
  <si>
    <t>Total, 2008 Program Changes Requested</t>
  </si>
  <si>
    <t>Improving Financial &amp;</t>
  </si>
  <si>
    <t>Resource Management</t>
  </si>
  <si>
    <t xml:space="preserve">     Change in Compensable Days …………………………………………………………………………………………………………………………………………………………..</t>
  </si>
  <si>
    <t xml:space="preserve">     Employees Compensation Fund ………………………………………………………………………………………………………………………………………………………...</t>
  </si>
  <si>
    <t xml:space="preserve">     Department of Homeland Security (DHS) Security Charges ………………………………………………………………………………………………………………………….</t>
  </si>
  <si>
    <t xml:space="preserve">     Security Investigations …………………………………………………………………………………………………………………………………………………………………….</t>
  </si>
  <si>
    <t>Total Adjustments to Base …………………………………………………………………………………………………………………………………………………………………...</t>
  </si>
  <si>
    <t>Total Adjustments to Base and Technical Adjustments …………………………………………………………………………………………………………………………………..</t>
  </si>
  <si>
    <t>Total Program Changes ……………………………………………………………………………………………………………………………………………………………………….</t>
  </si>
  <si>
    <t>None</t>
  </si>
  <si>
    <t>General Services Administration (GSA) Rent</t>
  </si>
  <si>
    <t xml:space="preserve">GSA will continue to charge rental rates that approximate those charged to commercial tenants for equivalent space and related </t>
  </si>
  <si>
    <t>were derived through the use of an automated system, which uses the latest inventory data, including rate increases to be effective</t>
  </si>
  <si>
    <t>GSA provided data on the rate increases.</t>
  </si>
  <si>
    <t>Security Investigations</t>
  </si>
  <si>
    <t>Carryover/</t>
  </si>
  <si>
    <t>Recoveries</t>
  </si>
  <si>
    <t xml:space="preserve">the FSA for all audited accounts within the Department. </t>
  </si>
  <si>
    <t>The cost of agency contributions to the Thrift Savings Plan will also rise as FERS participation increases.  The contribution rate is</t>
  </si>
  <si>
    <t>security clearances.</t>
  </si>
  <si>
    <t xml:space="preserve">     General Services Administration (GSA) Rent …………………………………………………………………………………………………………………………………………..</t>
  </si>
  <si>
    <t>[23]</t>
  </si>
  <si>
    <r>
      <t xml:space="preserve">Note:  </t>
    </r>
    <r>
      <rPr>
        <sz val="10"/>
        <rFont val="Arial"/>
        <family val="2"/>
      </rPr>
      <t>Reimbursable FTE increased by 1 in FY 2007 due to additional FISMA Audit work.</t>
    </r>
  </si>
  <si>
    <t xml:space="preserve">   FTE</t>
  </si>
  <si>
    <t xml:space="preserve">6. </t>
  </si>
  <si>
    <t>7.</t>
  </si>
  <si>
    <t xml:space="preserve">     Moves (Lease Expirations) ………………………………………………………………………………………………………………………………………………………………..</t>
  </si>
  <si>
    <t>Direct, Reimb.</t>
  </si>
  <si>
    <t>Direct</t>
  </si>
  <si>
    <t>Other FTE</t>
  </si>
  <si>
    <t>and Strategic Objective</t>
  </si>
  <si>
    <t xml:space="preserve">Strategic Goal </t>
  </si>
  <si>
    <t>The increased costs of two more compensable days in FY 2008 compared to FY 2007 is calculated by dividing the FY 2007 estimated</t>
  </si>
  <si>
    <r>
      <t xml:space="preserve">personnel compensation </t>
    </r>
    <r>
      <rPr>
        <u val="single"/>
        <sz val="10"/>
        <rFont val="Times New Roman"/>
        <family val="1"/>
      </rPr>
      <t>$39,768,000</t>
    </r>
    <r>
      <rPr>
        <sz val="10"/>
        <rFont val="Times New Roman"/>
        <family val="1"/>
      </rPr>
      <t xml:space="preserve"> and applicable benefits </t>
    </r>
    <r>
      <rPr>
        <u val="single"/>
        <sz val="10"/>
        <rFont val="Times New Roman"/>
        <family val="1"/>
      </rPr>
      <t>$9,620,000</t>
    </r>
    <r>
      <rPr>
        <sz val="10"/>
        <rFont val="Times New Roman"/>
        <family val="1"/>
      </rPr>
      <t xml:space="preserve"> by 260 compensable days.  The cost increase of two </t>
    </r>
  </si>
  <si>
    <r>
      <t xml:space="preserve">compensable days is </t>
    </r>
    <r>
      <rPr>
        <u val="single"/>
        <sz val="10"/>
        <rFont val="Times New Roman"/>
        <family val="1"/>
      </rPr>
      <t>$380,000</t>
    </r>
    <r>
      <rPr>
        <sz val="10"/>
        <rFont val="Times New Roman"/>
        <family val="1"/>
      </rPr>
      <t>.</t>
    </r>
  </si>
  <si>
    <t>Health Insurance</t>
  </si>
  <si>
    <r>
      <t xml:space="preserve">against the 2007 estimate of </t>
    </r>
    <r>
      <rPr>
        <u val="single"/>
        <sz val="10"/>
        <rFont val="Times New Roman"/>
        <family val="1"/>
      </rPr>
      <t>$1,841,000</t>
    </r>
    <r>
      <rPr>
        <sz val="10"/>
        <rFont val="Times New Roman"/>
        <family val="1"/>
      </rPr>
      <t xml:space="preserve">, the additional amount required for FY 2008 is </t>
    </r>
    <r>
      <rPr>
        <u val="single"/>
        <sz val="10"/>
        <rFont val="Times New Roman"/>
        <family val="1"/>
      </rPr>
      <t>$136,000</t>
    </r>
    <r>
      <rPr>
        <sz val="10"/>
        <rFont val="Times New Roman"/>
        <family val="1"/>
      </rPr>
      <t>.</t>
    </r>
  </si>
  <si>
    <t>9</t>
  </si>
  <si>
    <t>Moves (Lease Expirations)</t>
  </si>
  <si>
    <t>GSA requires all agencies to pay relocation costs associated with lease expirations.  This request provides for the costs associated</t>
  </si>
  <si>
    <r>
      <t>with new office relocations caused by the expiration of leases in FY 2008.  Funding of $</t>
    </r>
    <r>
      <rPr>
        <u val="single"/>
        <sz val="10"/>
        <rFont val="Times New Roman"/>
        <family val="1"/>
      </rPr>
      <t>558,000</t>
    </r>
    <r>
      <rPr>
        <sz val="10"/>
        <rFont val="Times New Roman"/>
        <family val="1"/>
      </rPr>
      <t xml:space="preserve"> is required for this account.</t>
    </r>
  </si>
  <si>
    <r>
      <t xml:space="preserve">The </t>
    </r>
    <r>
      <rPr>
        <u val="single"/>
        <sz val="10"/>
        <rFont val="Times New Roman"/>
        <family val="1"/>
      </rPr>
      <t>$78,000</t>
    </r>
    <r>
      <rPr>
        <sz val="10"/>
        <rFont val="Times New Roman"/>
        <family val="1"/>
      </rPr>
      <t xml:space="preserve"> increase reflects payments to the Office of Personnel Management for security reinvestigations for employees requiring</t>
    </r>
  </si>
  <si>
    <t xml:space="preserve">     Health Insurance  ………………………………………………………………………………………………………………………………………………………………………….</t>
  </si>
  <si>
    <t>0/1</t>
  </si>
  <si>
    <t xml:space="preserve">GS-14 ......................................................……... </t>
  </si>
  <si>
    <t xml:space="preserve">GS-15 ......................................................….... </t>
  </si>
  <si>
    <t>GS-13…………………………………………….</t>
  </si>
  <si>
    <t>[...]</t>
  </si>
  <si>
    <t>accident compensation, which will be billed in 2008.</t>
  </si>
  <si>
    <r>
      <t xml:space="preserve">This item reflects an increase of </t>
    </r>
    <r>
      <rPr>
        <u val="single"/>
        <sz val="10"/>
        <rFont val="Times New Roman"/>
        <family val="1"/>
      </rPr>
      <t>$56,000</t>
    </r>
    <r>
      <rPr>
        <sz val="10"/>
        <rFont val="Times New Roman"/>
        <family val="1"/>
      </rPr>
      <t xml:space="preserve"> for the estimated billing from the Department of Labor for costs in 2006 of employees'</t>
    </r>
  </si>
  <si>
    <t xml:space="preserve">in FY 2007 for each building currently occupied by Department components, as well as the costs of new space to be occupied.  </t>
  </si>
  <si>
    <r>
      <t xml:space="preserve">Effective January 2006, the OIG's contribution to Federal employees' health insurance premiums increased by  </t>
    </r>
    <r>
      <rPr>
        <u val="single"/>
        <sz val="10"/>
        <rFont val="Times New Roman"/>
        <family val="1"/>
      </rPr>
      <t>6.9</t>
    </r>
    <r>
      <rPr>
        <sz val="10"/>
        <rFont val="Times New Roman"/>
        <family val="1"/>
      </rPr>
      <t xml:space="preserve"> percent.  Applied</t>
    </r>
  </si>
  <si>
    <t>meet our commitment to DHS and cost estimates that were developed by DHS.</t>
  </si>
  <si>
    <r>
      <t>Note:</t>
    </r>
    <r>
      <rPr>
        <sz val="10"/>
        <rFont val="Arial"/>
        <family val="2"/>
      </rPr>
      <t xml:space="preserve">  The position requested in the "General Admin &amp; Clerical [300-399]" category represents a Program Analyst (343 series) position.</t>
    </r>
  </si>
  <si>
    <r>
      <t>1</t>
    </r>
    <r>
      <rPr>
        <sz val="9"/>
        <rFont val="Arial"/>
        <family val="2"/>
      </rPr>
      <t>/</t>
    </r>
  </si>
  <si>
    <t xml:space="preserve">Note:  Totals may not add due to rounding.  </t>
  </si>
  <si>
    <t>[ 1 ]</t>
  </si>
  <si>
    <r>
      <t xml:space="preserve">Note:  </t>
    </r>
    <r>
      <rPr>
        <sz val="9"/>
        <rFont val="Arial"/>
        <family val="2"/>
      </rPr>
      <t>Reimbursable FTE increased by 1 in FY 2008 due to additional FISMA Audit work in FY 2007.</t>
    </r>
  </si>
  <si>
    <t>Reimbursable FTE increased by 1 in FY 2008 due to additional FISMA Audit work in FY 2007.</t>
  </si>
  <si>
    <r>
      <t xml:space="preserve">Note:  </t>
    </r>
    <r>
      <rPr>
        <sz val="10"/>
        <rFont val="Arial"/>
        <family val="2"/>
      </rPr>
      <t>Reimbursable FTE increased by 1 in FY 2008 due to increased FISMA Audit work in FY 2007.</t>
    </r>
  </si>
  <si>
    <r>
      <t>2007 Estimate (direct only)*</t>
    </r>
    <r>
      <rPr>
        <sz val="10"/>
        <rFont val="Arial"/>
        <family val="2"/>
      </rPr>
      <t xml:space="preserve"> ………………………………………………………………………………………………………………………………………………………………...…..</t>
    </r>
  </si>
  <si>
    <t xml:space="preserve">     2008 Pay Raise (3.0%) …………………………………………………………………………………………………………………………………………………………………...</t>
  </si>
  <si>
    <t>2007 Continuing Resolution Level (as reflected in the 2008 President's Budget; Information Only) ………………………………………………………………………………………</t>
  </si>
  <si>
    <t>2007 President's Budget (Information Only) ………………………………………………………………………………………….………………………………………………………….</t>
  </si>
  <si>
    <r>
      <t xml:space="preserve">      2007 Estimate (with Rescissions)</t>
    </r>
    <r>
      <rPr>
        <sz val="10"/>
        <rFont val="Arial"/>
        <family val="2"/>
      </rPr>
      <t xml:space="preserve"> ………………………………………………………………………………………………………………………………………………………….</t>
    </r>
  </si>
  <si>
    <t xml:space="preserve">* The Department's 2008 budget request was built on a starting point that recognized progress in enacting the FY 2007 appropriation.  The starting point used (referred to throughout this document </t>
  </si>
  <si>
    <t xml:space="preserve">2006 Enacted </t>
  </si>
  <si>
    <t>w/ Rescissions</t>
  </si>
  <si>
    <t>Estimate</t>
  </si>
  <si>
    <t xml:space="preserve">This request provides for the proposed 3.0 percent pay raise to be effective in January 2008.  This increase includes locality pay </t>
  </si>
  <si>
    <r>
      <t>the fiscal year plus appropriate benefits (</t>
    </r>
    <r>
      <rPr>
        <u val="single"/>
        <sz val="10"/>
        <rFont val="Times New Roman"/>
        <family val="1"/>
      </rPr>
      <t>$775,000</t>
    </r>
    <r>
      <rPr>
        <sz val="10"/>
        <rFont val="Times New Roman"/>
        <family val="1"/>
      </rPr>
      <t xml:space="preserve"> for pay and </t>
    </r>
    <r>
      <rPr>
        <u val="single"/>
        <sz val="10"/>
        <rFont val="Times New Roman"/>
        <family val="1"/>
      </rPr>
      <t>$258,000</t>
    </r>
    <r>
      <rPr>
        <sz val="10"/>
        <rFont val="Times New Roman"/>
        <family val="1"/>
      </rPr>
      <t xml:space="preserve"> for benefits). </t>
    </r>
  </si>
  <si>
    <r>
      <t xml:space="preserve">adjustments as well as the general pay raise.  The amount requested, </t>
    </r>
    <r>
      <rPr>
        <u val="single"/>
        <sz val="10"/>
        <rFont val="Times New Roman"/>
        <family val="1"/>
      </rPr>
      <t>$1,033,000</t>
    </r>
    <r>
      <rPr>
        <sz val="10"/>
        <rFont val="Times New Roman"/>
        <family val="1"/>
      </rPr>
      <t xml:space="preserve">, represents the pay amounts for three-quarters of </t>
    </r>
  </si>
  <si>
    <r>
      <t xml:space="preserve">4.3 percent and the increase of the TSP is </t>
    </r>
    <r>
      <rPr>
        <u val="single"/>
        <sz val="10"/>
        <rFont val="Times New Roman"/>
        <family val="1"/>
      </rPr>
      <t>$110,000</t>
    </r>
    <r>
      <rPr>
        <sz val="10"/>
        <rFont val="Times New Roman"/>
        <family val="1"/>
      </rPr>
      <t>.</t>
    </r>
  </si>
  <si>
    <r>
      <t xml:space="preserve">services.  The requested increase of </t>
    </r>
    <r>
      <rPr>
        <u val="single"/>
        <sz val="10"/>
        <rFont val="Times New Roman"/>
        <family val="1"/>
      </rPr>
      <t>$137,000</t>
    </r>
    <r>
      <rPr>
        <sz val="10"/>
        <rFont val="Times New Roman"/>
        <family val="1"/>
      </rPr>
      <t xml:space="preserve"> is required to meet our commitment to GSA.  The costs associated with GSA rent </t>
    </r>
  </si>
  <si>
    <r>
      <t xml:space="preserve">The DHS will continue to charge Basic Security and Building Specific Security.  The requested increase of  </t>
    </r>
    <r>
      <rPr>
        <u val="single"/>
        <sz val="10"/>
        <rFont val="Times New Roman"/>
        <family val="1"/>
      </rPr>
      <t>$48,000</t>
    </r>
    <r>
      <rPr>
        <sz val="10"/>
        <rFont val="Times New Roman"/>
        <family val="1"/>
      </rPr>
      <t xml:space="preserve"> is required to </t>
    </r>
  </si>
  <si>
    <t>Unobligated Balances</t>
  </si>
  <si>
    <t>Carried</t>
  </si>
  <si>
    <t>Forward/Recoveries</t>
  </si>
  <si>
    <t>Crosswalk of 2007 Availability</t>
  </si>
  <si>
    <t>FY 2007</t>
  </si>
  <si>
    <t>2007 Availability</t>
  </si>
  <si>
    <t xml:space="preserve">         2006 Enacted   </t>
  </si>
  <si>
    <t>2007 Estimate</t>
  </si>
  <si>
    <t>2006 Actual</t>
  </si>
  <si>
    <t>L.  Summary of Requirements by Object Class</t>
  </si>
  <si>
    <t>Obligations</t>
  </si>
  <si>
    <t>M.  Status of Congressionally Requested Studies, Reports, and Evaluations</t>
  </si>
  <si>
    <t xml:space="preserve">well the investigations conducted by the DEA's Mobile Enforcement Teams, the FBI's Safe Street Task Forces, the USMS's Fugitive Task </t>
  </si>
  <si>
    <t>3.  The Conference Report associated with the FY 2006 Department of Justice Appropriations Act directed the OIG to review and assess how</t>
  </si>
  <si>
    <t>K.  Summary of Requirements by Grade</t>
  </si>
  <si>
    <t>GS-15, $110,363-143,471</t>
  </si>
  <si>
    <t>GS-14, $93,822-121,967</t>
  </si>
  <si>
    <t>GS-13, $79,397-103,220</t>
  </si>
  <si>
    <t>GS-12, $66,767-86,801</t>
  </si>
  <si>
    <t>GS-11, $55,706-72,421</t>
  </si>
  <si>
    <t>GS-10, $50,703-65,912</t>
  </si>
  <si>
    <t>GS-9, $46,041-59,852</t>
  </si>
  <si>
    <t>GS-8, $41,686-54,194</t>
  </si>
  <si>
    <t>GS-7, $37,640-48,933</t>
  </si>
  <si>
    <t>EX, $136,200-186,600</t>
  </si>
  <si>
    <t>SES, $111,676 - 168,000</t>
  </si>
  <si>
    <t>Decreases:</t>
  </si>
  <si>
    <t>10.</t>
  </si>
  <si>
    <t>G.  Crosswalk of 2007 Availability</t>
  </si>
  <si>
    <t>FY 2008 Pres. Budget</t>
  </si>
  <si>
    <r>
      <t>1/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Reimbursable FTE increased by 1 in FY 2008 due to additional Federal Information Security Management Act (FISMA) Audit work in FY 2007.</t>
    </r>
  </si>
  <si>
    <t>Unfunded Position and FTE Reduction ……………………………………………………………………………………………………………………………………………………..</t>
  </si>
  <si>
    <t xml:space="preserve">     Thrift Savings Plan (TSP) ………………………………………………………………………………………………………………………………………………………………...</t>
  </si>
  <si>
    <t>Actual</t>
  </si>
  <si>
    <t>Unfunded Position and FTE Reduction</t>
  </si>
  <si>
    <t>SL, $111,676-154,600</t>
  </si>
  <si>
    <t>Technical Adjustments (Reimbursable) ………………………………………………………………………………………………………………………………………………………….</t>
  </si>
  <si>
    <r>
      <t xml:space="preserve">2008 Current Services (Direct) </t>
    </r>
    <r>
      <rPr>
        <sz val="10"/>
        <rFont val="Arial"/>
        <family val="2"/>
      </rPr>
      <t>………………………………………………………………………………………………………………………………………………………………….</t>
    </r>
  </si>
  <si>
    <r>
      <t xml:space="preserve">     Total 2006 Enacted (with Rescissions and Supplementals) </t>
    </r>
    <r>
      <rPr>
        <sz val="10"/>
        <rFont val="Arial"/>
        <family val="2"/>
      </rPr>
      <t>…………………………………………………………………………………………………………………………..</t>
    </r>
  </si>
  <si>
    <t>Forces, and ATF's Violent Crimes Impact Teams are coordinated.  The target date for submission is Spring 2007.</t>
  </si>
  <si>
    <t>2.  The Conference Report associated with the FY 2006 Department of Justice Appropriations Act directed the OIG to provide the Committees</t>
  </si>
  <si>
    <t>on Appropriations with regular updates during fiscal year 2006 on the financial and programmatic status of SENTINEL.  The OIG will continue</t>
  </si>
  <si>
    <t>to provide updates in FY 2007 and throughout the life of the project.</t>
  </si>
  <si>
    <t>1.  In accordance with the requirements of the Department's FY 2006 Appropriations Conference Report, the OIG was directed to provide an</t>
  </si>
  <si>
    <t>inventory of major Department IT systems and report on research, plans, studies, and evaluations that the Department has produced, or is</t>
  </si>
  <si>
    <t>in the process of producing, concerning its information systems.  In response, the OIG issued the first of three reports in March 2006:</t>
  </si>
  <si>
    <t xml:space="preserve">A report of the Department's major IT system investments by investment title/component, investment description, implementation status, </t>
  </si>
  <si>
    <t xml:space="preserve">and actual and projected costs.  The second report will provide an audited verification of the information detailed in the unaudited report.  </t>
  </si>
  <si>
    <t>The third report will detail the Department's research, plans, studies, and evaluations along with an analysis identifying the depth and</t>
  </si>
  <si>
    <t>scope of the problems the Department has experienced in the formulation of its IT plans.  We plan to issue the second and third reports</t>
  </si>
  <si>
    <t>by mid-2007.</t>
  </si>
  <si>
    <t xml:space="preserve">and practices.  The OIG reviewed five systems in FY 2006 and projects it will review five systems in FY 2007 and five systems in FY 2008. </t>
  </si>
  <si>
    <r>
      <t>2008 Total Request (Direct)</t>
    </r>
    <r>
      <rPr>
        <sz val="10"/>
        <rFont val="Arial"/>
        <family val="2"/>
      </rPr>
      <t xml:space="preserve"> ……………………………………………………………………………………………………………………………………………………………………..</t>
    </r>
  </si>
  <si>
    <t>2007 - 2008 Total Change (Direct) ………………………………………………………………………………………………………………………………………………………………..</t>
  </si>
  <si>
    <t xml:space="preserve">     2007 Pay Raise Annualization (2.2%) …………………………………………………………………………………………………………………………………………………..</t>
  </si>
  <si>
    <t xml:space="preserve">   as the "Estimate") is the average of the Senate Committee and House passed marks, less one percent, unless noted otherwise.</t>
  </si>
  <si>
    <r>
      <t xml:space="preserve">Note:  </t>
    </r>
    <r>
      <rPr>
        <sz val="10"/>
        <rFont val="Times New Roman"/>
        <family val="1"/>
      </rPr>
      <t>ATBs must be recalculated following final FY 2007 action.</t>
    </r>
    <r>
      <rPr>
        <b/>
        <u val="single"/>
        <sz val="10"/>
        <rFont val="Times New Roman"/>
        <family val="1"/>
      </rPr>
      <t xml:space="preserve">  </t>
    </r>
  </si>
  <si>
    <r>
      <t xml:space="preserve">pay and </t>
    </r>
    <r>
      <rPr>
        <u val="single"/>
        <sz val="10"/>
        <rFont val="Times New Roman"/>
        <family val="1"/>
      </rPr>
      <t>$90,000</t>
    </r>
    <r>
      <rPr>
        <sz val="10"/>
        <rFont val="Times New Roman"/>
        <family val="1"/>
      </rPr>
      <t xml:space="preserve"> for benefits). </t>
    </r>
  </si>
  <si>
    <t xml:space="preserve">This pay annualization represents first quarter amounts (October through December) of the 2007 pay increase of 2.2 percent. </t>
  </si>
  <si>
    <r>
      <t xml:space="preserve">The amount requested </t>
    </r>
    <r>
      <rPr>
        <u val="single"/>
        <sz val="10"/>
        <rFont val="Times New Roman"/>
        <family val="1"/>
      </rPr>
      <t>$360,000</t>
    </r>
    <r>
      <rPr>
        <sz val="10"/>
        <rFont val="Times New Roman"/>
        <family val="1"/>
      </rPr>
      <t>, represents the pay for one-quarter of the fiscal year plus appropriate benefits (</t>
    </r>
    <r>
      <rPr>
        <u val="single"/>
        <sz val="10"/>
        <rFont val="Times New Roman"/>
        <family val="1"/>
      </rPr>
      <t>$270,000</t>
    </r>
    <r>
      <rPr>
        <sz val="10"/>
        <rFont val="Times New Roman"/>
        <family val="1"/>
      </rPr>
      <t xml:space="preserve"> for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</si>
</sst>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;\(0\)"/>
    <numFmt numFmtId="166" formatCode="#,##0.0"/>
    <numFmt numFmtId="167" formatCode="&quot;$&quot;#,##0\ ;\(&quot;$&quot;#,##0\)"/>
    <numFmt numFmtId="168" formatCode="_(* #,##0_);_(* \(#,##0\);_(* &quot;....&quot;_);_(@_)"/>
    <numFmt numFmtId="169" formatCode="0_);[Red]\(0\)"/>
    <numFmt numFmtId="170" formatCode="_(* #,##0_);_(* \(#,##0\);_(* &quot;-&quot;??_);_(@_)"/>
    <numFmt numFmtId="171" formatCode="0.0"/>
    <numFmt numFmtId="172" formatCode="_(* #,##0.0_);_(* \(#,##0.0\);_(* &quot;....&quot;_);_(@_)"/>
    <numFmt numFmtId="173" formatCode="_(* #,##0.00_);_(* \(#,##0.00\);_(* &quot;....&quot;_);_(@_)"/>
    <numFmt numFmtId="174" formatCode="#,##0.000"/>
  </numFmts>
  <fonts count="3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Univers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8"/>
      <name val="Arial"/>
      <family val="2"/>
    </font>
    <font>
      <sz val="11"/>
      <name val="Times New Roman"/>
      <family val="1"/>
    </font>
    <font>
      <u val="single"/>
      <sz val="7.2"/>
      <color indexed="36"/>
      <name val="Arial"/>
      <family val="0"/>
    </font>
    <font>
      <u val="single"/>
      <sz val="7.2"/>
      <color indexed="12"/>
      <name val="Arial"/>
      <family val="0"/>
    </font>
    <font>
      <sz val="11"/>
      <name val="Univers"/>
      <family val="2"/>
    </font>
    <font>
      <b/>
      <u val="single"/>
      <sz val="11"/>
      <name val="Univers"/>
      <family val="2"/>
    </font>
    <font>
      <b/>
      <u val="single"/>
      <sz val="10"/>
      <name val="Univers"/>
      <family val="2"/>
    </font>
    <font>
      <b/>
      <u val="single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/>
    </xf>
    <xf numFmtId="0" fontId="0" fillId="0" borderId="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8" xfId="0" applyFont="1" applyBorder="1" applyAlignment="1">
      <alignment horizontal="left" indent="15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2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3" xfId="0" applyFont="1" applyBorder="1" applyAlignment="1">
      <alignment horizontal="left" indent="15"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" xfId="0" applyFont="1" applyBorder="1" applyAlignment="1">
      <alignment horizontal="left" indent="15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4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4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9" xfId="0" applyFont="1" applyBorder="1" applyAlignment="1">
      <alignment/>
    </xf>
    <xf numFmtId="0" fontId="3" fillId="0" borderId="7" xfId="0" applyFont="1" applyBorder="1" applyAlignment="1">
      <alignment/>
    </xf>
    <xf numFmtId="1" fontId="0" fillId="0" borderId="9" xfId="0" applyNumberFormat="1" applyBorder="1" applyAlignment="1">
      <alignment horizontal="center"/>
    </xf>
    <xf numFmtId="0" fontId="9" fillId="0" borderId="15" xfId="0" applyFont="1" applyBorder="1" applyAlignment="1">
      <alignment/>
    </xf>
    <xf numFmtId="1" fontId="0" fillId="0" borderId="9" xfId="0" applyNumberFormat="1" applyBorder="1" applyAlignment="1">
      <alignment/>
    </xf>
    <xf numFmtId="0" fontId="9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0" fillId="0" borderId="15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6" xfId="0" applyFont="1" applyBorder="1" applyAlignment="1">
      <alignment/>
    </xf>
    <xf numFmtId="164" fontId="5" fillId="0" borderId="6" xfId="0" applyNumberFormat="1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7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164" fontId="5" fillId="0" borderId="14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0" fontId="5" fillId="0" borderId="13" xfId="0" applyFont="1" applyBorder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6" xfId="0" applyFont="1" applyBorder="1" applyAlignment="1">
      <alignment/>
    </xf>
    <xf numFmtId="0" fontId="13" fillId="0" borderId="6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2" xfId="0" applyFont="1" applyBorder="1" applyAlignment="1">
      <alignment/>
    </xf>
    <xf numFmtId="3" fontId="14" fillId="0" borderId="2" xfId="0" applyNumberFormat="1" applyFont="1" applyBorder="1" applyAlignment="1">
      <alignment/>
    </xf>
    <xf numFmtId="0" fontId="13" fillId="0" borderId="2" xfId="0" applyFont="1" applyBorder="1" applyAlignment="1">
      <alignment horizontal="right"/>
    </xf>
    <xf numFmtId="0" fontId="13" fillId="0" borderId="8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7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3" fillId="0" borderId="5" xfId="0" applyFont="1" applyBorder="1" applyAlignment="1">
      <alignment horizontal="center"/>
    </xf>
    <xf numFmtId="0" fontId="14" fillId="0" borderId="15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164" fontId="13" fillId="0" borderId="14" xfId="0" applyNumberFormat="1" applyFont="1" applyBorder="1" applyAlignment="1">
      <alignment horizontal="right"/>
    </xf>
    <xf numFmtId="6" fontId="13" fillId="0" borderId="0" xfId="0" applyNumberFormat="1" applyFont="1" applyBorder="1" applyAlignment="1">
      <alignment/>
    </xf>
    <xf numFmtId="6" fontId="13" fillId="0" borderId="0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6" fontId="13" fillId="0" borderId="13" xfId="0" applyNumberFormat="1" applyFont="1" applyBorder="1" applyAlignment="1">
      <alignment/>
    </xf>
    <xf numFmtId="6" fontId="13" fillId="0" borderId="14" xfId="0" applyNumberFormat="1" applyFont="1" applyBorder="1" applyAlignment="1">
      <alignment/>
    </xf>
    <xf numFmtId="1" fontId="13" fillId="0" borderId="13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/>
    </xf>
    <xf numFmtId="164" fontId="13" fillId="0" borderId="14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4" fillId="0" borderId="13" xfId="0" applyFont="1" applyBorder="1" applyAlignment="1">
      <alignment horizontal="right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right"/>
    </xf>
    <xf numFmtId="0" fontId="14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3" fontId="0" fillId="0" borderId="0" xfId="0" applyAlignment="1">
      <alignment/>
    </xf>
    <xf numFmtId="3" fontId="17" fillId="0" borderId="0" xfId="0" applyFont="1" applyAlignment="1">
      <alignment/>
    </xf>
    <xf numFmtId="3" fontId="5" fillId="0" borderId="0" xfId="0" applyFont="1" applyBorder="1" applyAlignment="1">
      <alignment/>
    </xf>
    <xf numFmtId="3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Font="1" applyBorder="1" applyAlignment="1">
      <alignment horizontal="right"/>
    </xf>
    <xf numFmtId="166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3" fontId="5" fillId="0" borderId="0" xfId="0" applyFont="1" applyAlignment="1" quotePrefix="1">
      <alignment/>
    </xf>
    <xf numFmtId="3" fontId="0" fillId="0" borderId="0" xfId="0" applyBorder="1" applyAlignment="1">
      <alignment/>
    </xf>
    <xf numFmtId="3" fontId="0" fillId="0" borderId="0" xfId="0" applyFont="1" applyAlignment="1">
      <alignment/>
    </xf>
    <xf numFmtId="3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7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12" fillId="0" borderId="0" xfId="0" applyFont="1" applyAlignment="1">
      <alignment horizontal="right"/>
    </xf>
    <xf numFmtId="3" fontId="12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3" fontId="19" fillId="0" borderId="0" xfId="0" applyFont="1" applyAlignment="1">
      <alignment/>
    </xf>
    <xf numFmtId="3" fontId="0" fillId="0" borderId="0" xfId="0" applyFont="1" applyAlignment="1">
      <alignment horizontal="center"/>
    </xf>
    <xf numFmtId="3" fontId="3" fillId="0" borderId="2" xfId="0" applyNumberFormat="1" applyFont="1" applyBorder="1" applyAlignment="1">
      <alignment/>
    </xf>
    <xf numFmtId="3" fontId="0" fillId="0" borderId="2" xfId="0" applyFont="1" applyBorder="1" applyAlignment="1">
      <alignment/>
    </xf>
    <xf numFmtId="3" fontId="0" fillId="0" borderId="0" xfId="0" applyFont="1" applyBorder="1" applyAlignment="1">
      <alignment/>
    </xf>
    <xf numFmtId="0" fontId="17" fillId="0" borderId="0" xfId="0" applyFont="1" applyAlignment="1">
      <alignment/>
    </xf>
    <xf numFmtId="3" fontId="0" fillId="0" borderId="8" xfId="0" applyBorder="1" applyAlignment="1">
      <alignment horizontal="left"/>
    </xf>
    <xf numFmtId="3" fontId="0" fillId="0" borderId="12" xfId="0" applyBorder="1" applyAlignment="1">
      <alignment horizontal="left"/>
    </xf>
    <xf numFmtId="3" fontId="0" fillId="0" borderId="12" xfId="0" applyFont="1" applyBorder="1" applyAlignment="1">
      <alignment horizontal="left"/>
    </xf>
    <xf numFmtId="3" fontId="0" fillId="0" borderId="12" xfId="0" applyFont="1" applyBorder="1" applyAlignment="1">
      <alignment/>
    </xf>
    <xf numFmtId="3" fontId="0" fillId="0" borderId="11" xfId="0" applyFont="1" applyBorder="1" applyAlignment="1">
      <alignment/>
    </xf>
    <xf numFmtId="3" fontId="0" fillId="0" borderId="14" xfId="0" applyFont="1" applyBorder="1" applyAlignment="1">
      <alignment/>
    </xf>
    <xf numFmtId="3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3" fontId="0" fillId="0" borderId="18" xfId="0" applyBorder="1" applyAlignment="1">
      <alignment/>
    </xf>
    <xf numFmtId="3" fontId="0" fillId="0" borderId="8" xfId="0" applyFont="1" applyBorder="1" applyAlignment="1">
      <alignment horizontal="left"/>
    </xf>
    <xf numFmtId="3" fontId="0" fillId="0" borderId="8" xfId="0" applyFont="1" applyBorder="1" applyAlignment="1">
      <alignment/>
    </xf>
    <xf numFmtId="3" fontId="0" fillId="0" borderId="13" xfId="0" applyFont="1" applyBorder="1" applyAlignment="1">
      <alignment/>
    </xf>
    <xf numFmtId="3" fontId="0" fillId="0" borderId="1" xfId="0" applyFont="1" applyBorder="1" applyAlignment="1">
      <alignment/>
    </xf>
    <xf numFmtId="3" fontId="0" fillId="0" borderId="19" xfId="0" applyBorder="1" applyAlignment="1">
      <alignment/>
    </xf>
    <xf numFmtId="3" fontId="0" fillId="0" borderId="20" xfId="0" applyBorder="1" applyAlignment="1">
      <alignment/>
    </xf>
    <xf numFmtId="3" fontId="0" fillId="0" borderId="19" xfId="0" applyFont="1" applyBorder="1" applyAlignment="1">
      <alignment/>
    </xf>
    <xf numFmtId="3" fontId="0" fillId="0" borderId="20" xfId="0" applyFont="1" applyBorder="1" applyAlignment="1">
      <alignment/>
    </xf>
    <xf numFmtId="3" fontId="0" fillId="0" borderId="18" xfId="0" applyFont="1" applyBorder="1" applyAlignment="1">
      <alignment/>
    </xf>
    <xf numFmtId="3" fontId="0" fillId="0" borderId="15" xfId="0" applyFont="1" applyBorder="1" applyAlignment="1">
      <alignment/>
    </xf>
    <xf numFmtId="3" fontId="0" fillId="0" borderId="5" xfId="0" applyFont="1" applyBorder="1" applyAlignment="1">
      <alignment/>
    </xf>
    <xf numFmtId="3" fontId="0" fillId="0" borderId="7" xfId="0" applyFont="1" applyBorder="1" applyAlignment="1">
      <alignment/>
    </xf>
    <xf numFmtId="3" fontId="0" fillId="0" borderId="15" xfId="0" applyFont="1" applyBorder="1" applyAlignment="1">
      <alignment horizontal="right"/>
    </xf>
    <xf numFmtId="3" fontId="5" fillId="0" borderId="12" xfId="0" applyFont="1" applyBorder="1" applyAlignment="1">
      <alignment/>
    </xf>
    <xf numFmtId="0" fontId="5" fillId="0" borderId="1" xfId="0" applyFont="1" applyBorder="1" applyAlignment="1">
      <alignment/>
    </xf>
    <xf numFmtId="4" fontId="5" fillId="0" borderId="2" xfId="0" applyNumberFormat="1" applyFont="1" applyBorder="1" applyAlignment="1">
      <alignment horizontal="right"/>
    </xf>
    <xf numFmtId="3" fontId="5" fillId="0" borderId="2" xfId="0" applyFont="1" applyBorder="1" applyAlignment="1">
      <alignment/>
    </xf>
    <xf numFmtId="3" fontId="5" fillId="0" borderId="13" xfId="0" applyNumberFormat="1" applyFont="1" applyBorder="1" applyAlignment="1">
      <alignment/>
    </xf>
    <xf numFmtId="166" fontId="5" fillId="0" borderId="13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5" fillId="0" borderId="5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3" fontId="5" fillId="0" borderId="5" xfId="0" applyFont="1" applyBorder="1" applyAlignment="1">
      <alignment/>
    </xf>
    <xf numFmtId="3" fontId="5" fillId="0" borderId="5" xfId="0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6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3" fontId="5" fillId="0" borderId="2" xfId="0" applyFont="1" applyBorder="1" applyAlignment="1">
      <alignment horizontal="right"/>
    </xf>
    <xf numFmtId="166" fontId="5" fillId="0" borderId="15" xfId="0" applyNumberFormat="1" applyFont="1" applyBorder="1" applyAlignment="1">
      <alignment/>
    </xf>
    <xf numFmtId="167" fontId="5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/>
    </xf>
    <xf numFmtId="167" fontId="5" fillId="0" borderId="15" xfId="0" applyNumberFormat="1" applyFont="1" applyBorder="1" applyAlignment="1">
      <alignment/>
    </xf>
    <xf numFmtId="167" fontId="5" fillId="0" borderId="5" xfId="0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11" fillId="0" borderId="8" xfId="0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6" xfId="0" applyFont="1" applyBorder="1" applyAlignment="1">
      <alignment horizontal="left"/>
    </xf>
    <xf numFmtId="3" fontId="0" fillId="0" borderId="4" xfId="0" applyNumberFormat="1" applyFont="1" applyBorder="1" applyAlignment="1">
      <alignment/>
    </xf>
    <xf numFmtId="38" fontId="0" fillId="0" borderId="6" xfId="0" applyNumberFormat="1" applyFont="1" applyBorder="1" applyAlignment="1">
      <alignment horizontal="right"/>
    </xf>
    <xf numFmtId="3" fontId="16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3" fontId="16" fillId="0" borderId="0" xfId="0" applyNumberFormat="1" applyFont="1" applyAlignment="1" quotePrefix="1">
      <alignment horizontal="center"/>
    </xf>
    <xf numFmtId="3" fontId="23" fillId="0" borderId="0" xfId="0" applyNumberFormat="1" applyFont="1" applyAlignment="1">
      <alignment horizontal="left"/>
    </xf>
    <xf numFmtId="164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4" fillId="0" borderId="9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164" fontId="4" fillId="0" borderId="7" xfId="0" applyNumberFormat="1" applyFont="1" applyBorder="1" applyAlignment="1">
      <alignment/>
    </xf>
    <xf numFmtId="164" fontId="4" fillId="0" borderId="7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0" fillId="0" borderId="5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7" xfId="0" applyBorder="1" applyAlignment="1">
      <alignment horizontal="right"/>
    </xf>
    <xf numFmtId="3" fontId="3" fillId="0" borderId="5" xfId="0" applyNumberFormat="1" applyFont="1" applyBorder="1" applyAlignment="1">
      <alignment/>
    </xf>
    <xf numFmtId="3" fontId="1" fillId="0" borderId="14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3" fillId="0" borderId="1" xfId="0" applyFont="1" applyBorder="1" applyAlignment="1">
      <alignment horizontal="right"/>
    </xf>
    <xf numFmtId="3" fontId="3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3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5" fillId="0" borderId="13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5" fillId="0" borderId="0" xfId="0" applyFont="1" applyAlignment="1">
      <alignment/>
    </xf>
    <xf numFmtId="38" fontId="0" fillId="0" borderId="0" xfId="0" applyNumberFormat="1" applyFont="1" applyBorder="1" applyAlignment="1">
      <alignment horizontal="right"/>
    </xf>
    <xf numFmtId="38" fontId="0" fillId="0" borderId="13" xfId="0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3" fillId="0" borderId="8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3" fillId="0" borderId="12" xfId="0" applyFont="1" applyBorder="1" applyAlignment="1" quotePrefix="1">
      <alignment horizontal="center"/>
    </xf>
    <xf numFmtId="0" fontId="13" fillId="0" borderId="11" xfId="0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37" fontId="13" fillId="0" borderId="13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37" fontId="13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3" fontId="15" fillId="0" borderId="6" xfId="0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5" xfId="0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5" fillId="0" borderId="0" xfId="0" applyFont="1" applyAlignment="1" quotePrefix="1">
      <alignment horizontal="left"/>
    </xf>
    <xf numFmtId="0" fontId="25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3" fontId="13" fillId="0" borderId="6" xfId="0" applyNumberFormat="1" applyFont="1" applyBorder="1" applyAlignment="1">
      <alignment horizontal="right"/>
    </xf>
    <xf numFmtId="3" fontId="14" fillId="0" borderId="6" xfId="0" applyNumberFormat="1" applyFont="1" applyBorder="1" applyAlignment="1">
      <alignment horizontal="right"/>
    </xf>
    <xf numFmtId="3" fontId="13" fillId="0" borderId="4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6" fontId="0" fillId="0" borderId="5" xfId="0" applyNumberFormat="1" applyFont="1" applyBorder="1" applyAlignment="1" quotePrefix="1">
      <alignment horizontal="center"/>
    </xf>
    <xf numFmtId="164" fontId="0" fillId="0" borderId="7" xfId="0" applyNumberFormat="1" applyFont="1" applyBorder="1" applyAlignment="1">
      <alignment horizontal="right"/>
    </xf>
    <xf numFmtId="6" fontId="0" fillId="0" borderId="7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164" fontId="0" fillId="0" borderId="10" xfId="0" applyNumberFormat="1" applyFont="1" applyBorder="1" applyAlignment="1">
      <alignment horizontal="right"/>
    </xf>
    <xf numFmtId="6" fontId="1" fillId="0" borderId="10" xfId="0" applyNumberFormat="1" applyFont="1" applyBorder="1" applyAlignment="1">
      <alignment horizontal="right"/>
    </xf>
    <xf numFmtId="6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 quotePrefix="1">
      <alignment horizontal="center"/>
    </xf>
    <xf numFmtId="0" fontId="0" fillId="0" borderId="4" xfId="0" applyNumberFormat="1" applyFont="1" applyBorder="1" applyAlignment="1">
      <alignment horizontal="right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5" fontId="1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3" fillId="0" borderId="4" xfId="0" applyFont="1" applyBorder="1" applyAlignment="1">
      <alignment/>
    </xf>
    <xf numFmtId="0" fontId="16" fillId="0" borderId="0" xfId="0" applyFont="1" applyAlignment="1" quotePrefix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5" fillId="0" borderId="7" xfId="0" applyFont="1" applyBorder="1" applyAlignment="1">
      <alignment horizontal="right"/>
    </xf>
    <xf numFmtId="3" fontId="5" fillId="0" borderId="10" xfId="0" applyFont="1" applyBorder="1" applyAlignment="1">
      <alignment horizontal="right"/>
    </xf>
    <xf numFmtId="3" fontId="5" fillId="0" borderId="14" xfId="0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1" fontId="13" fillId="0" borderId="13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3" fontId="13" fillId="0" borderId="3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right"/>
    </xf>
    <xf numFmtId="6" fontId="1" fillId="0" borderId="4" xfId="0" applyNumberFormat="1" applyFont="1" applyBorder="1" applyAlignment="1">
      <alignment horizontal="center"/>
    </xf>
    <xf numFmtId="6" fontId="1" fillId="0" borderId="1" xfId="0" applyNumberFormat="1" applyFont="1" applyBorder="1" applyAlignment="1">
      <alignment horizontal="center"/>
    </xf>
    <xf numFmtId="16" fontId="0" fillId="0" borderId="2" xfId="0" applyNumberFormat="1" applyFont="1" applyBorder="1" applyAlignment="1" quotePrefix="1">
      <alignment horizontal="center"/>
    </xf>
    <xf numFmtId="3" fontId="14" fillId="0" borderId="0" xfId="0" applyNumberFormat="1" applyFon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0" fillId="0" borderId="5" xfId="0" applyFont="1" applyFill="1" applyBorder="1" applyAlignment="1">
      <alignment/>
    </xf>
    <xf numFmtId="3" fontId="0" fillId="0" borderId="0" xfId="0" applyFont="1" applyFill="1" applyBorder="1" applyAlignment="1">
      <alignment/>
    </xf>
    <xf numFmtId="3" fontId="0" fillId="0" borderId="10" xfId="0" applyFont="1" applyFill="1" applyBorder="1" applyAlignment="1">
      <alignment/>
    </xf>
    <xf numFmtId="3" fontId="0" fillId="0" borderId="14" xfId="0" applyFont="1" applyFill="1" applyBorder="1" applyAlignment="1">
      <alignment/>
    </xf>
    <xf numFmtId="3" fontId="3" fillId="0" borderId="7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3" fontId="16" fillId="0" borderId="0" xfId="0" applyNumberFormat="1" applyFont="1" applyFill="1" applyAlignment="1">
      <alignment horizontal="left"/>
    </xf>
    <xf numFmtId="3" fontId="3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9" fillId="0" borderId="15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/>
    </xf>
    <xf numFmtId="3" fontId="16" fillId="0" borderId="0" xfId="0" applyNumberFormat="1" applyFont="1" applyAlignment="1" quotePrefix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26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13" fillId="0" borderId="8" xfId="0" applyFont="1" applyBorder="1" applyAlignment="1">
      <alignment horizontal="center"/>
    </xf>
    <xf numFmtId="0" fontId="0" fillId="0" borderId="12" xfId="0" applyBorder="1" applyAlignment="1">
      <alignment/>
    </xf>
    <xf numFmtId="0" fontId="13" fillId="0" borderId="0" xfId="0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5" fillId="0" borderId="0" xfId="0" applyFont="1" applyAlignment="1" quotePrefix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3" fontId="20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3" fontId="0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workbookViewId="0" topLeftCell="A1">
      <selection activeCell="I45" sqref="I45"/>
    </sheetView>
  </sheetViews>
  <sheetFormatPr defaultColWidth="9.140625" defaultRowHeight="12.75"/>
  <cols>
    <col min="1" max="1" width="3.28125" style="219" customWidth="1"/>
    <col min="2" max="2" width="16.7109375" style="219" customWidth="1"/>
    <col min="3" max="4" width="4.28125" style="219" customWidth="1"/>
    <col min="5" max="5" width="7.28125" style="219" customWidth="1"/>
    <col min="6" max="6" width="0.71875" style="219" customWidth="1"/>
    <col min="7" max="8" width="4.28125" style="219" customWidth="1"/>
    <col min="9" max="9" width="7.28125" style="219" customWidth="1"/>
    <col min="10" max="10" width="0.71875" style="219" customWidth="1"/>
    <col min="11" max="12" width="4.28125" style="219" customWidth="1"/>
    <col min="13" max="13" width="9.28125" style="219" customWidth="1"/>
    <col min="14" max="14" width="1.1484375" style="219" customWidth="1"/>
    <col min="15" max="15" width="5.7109375" style="219" customWidth="1"/>
    <col min="16" max="16" width="4.28125" style="219" customWidth="1"/>
    <col min="17" max="17" width="6.7109375" style="219" customWidth="1"/>
    <col min="18" max="18" width="1.1484375" style="219" customWidth="1"/>
    <col min="19" max="19" width="1.28515625" style="219" customWidth="1"/>
    <col min="20" max="21" width="4.28125" style="219" customWidth="1"/>
    <col min="22" max="22" width="7.421875" style="219" customWidth="1"/>
    <col min="23" max="23" width="0.85546875" style="219" customWidth="1"/>
    <col min="24" max="25" width="4.7109375" style="219" customWidth="1"/>
    <col min="26" max="26" width="6.7109375" style="219" customWidth="1"/>
    <col min="27" max="27" width="0.85546875" style="219" customWidth="1"/>
    <col min="28" max="29" width="4.28125" style="219" customWidth="1"/>
    <col min="30" max="31" width="7.7109375" style="219" customWidth="1"/>
    <col min="32" max="32" width="4.7109375" style="219" customWidth="1"/>
    <col min="33" max="33" width="1.7109375" style="219" customWidth="1"/>
    <col min="34" max="34" width="7.7109375" style="219" customWidth="1"/>
    <col min="35" max="16384" width="9.140625" style="219" customWidth="1"/>
  </cols>
  <sheetData>
    <row r="1" spans="1:30" s="84" customFormat="1" ht="23.25">
      <c r="A1" s="605" t="s">
        <v>177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</row>
    <row r="2" spans="1:30" s="84" customFormat="1" ht="6" customHeight="1">
      <c r="A2" s="279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</row>
    <row r="3" spans="1:34" s="84" customFormat="1" ht="12.75" customHeight="1">
      <c r="A3" s="608" t="s">
        <v>110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429"/>
      <c r="AF3" s="429"/>
      <c r="AG3" s="429"/>
      <c r="AH3" s="429"/>
    </row>
    <row r="4" spans="1:30" s="84" customFormat="1" ht="12.75" customHeight="1">
      <c r="A4" s="607" t="s">
        <v>84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</row>
    <row r="5" spans="1:30" s="84" customFormat="1" ht="12.75" customHeight="1">
      <c r="A5" s="607" t="s">
        <v>31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  <c r="S5" s="607"/>
      <c r="T5" s="607"/>
      <c r="U5" s="607"/>
      <c r="V5" s="607"/>
      <c r="W5" s="607"/>
      <c r="X5" s="607"/>
      <c r="Y5" s="607"/>
      <c r="Z5" s="607"/>
      <c r="AA5" s="607"/>
      <c r="AB5" s="607"/>
      <c r="AC5" s="607"/>
      <c r="AD5" s="607"/>
    </row>
    <row r="6" spans="1:30" s="84" customFormat="1" ht="12.75" customHeight="1">
      <c r="A6" s="598" t="s">
        <v>32</v>
      </c>
      <c r="B6" s="599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599"/>
      <c r="AA6" s="599"/>
      <c r="AB6" s="599"/>
      <c r="AC6" s="599"/>
      <c r="AD6" s="599"/>
    </row>
    <row r="7" spans="1:34" s="84" customFormat="1" ht="12" customHeight="1">
      <c r="A7" s="429"/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600"/>
      <c r="AC7" s="600"/>
      <c r="AD7" s="601"/>
      <c r="AE7" s="602" t="s">
        <v>318</v>
      </c>
      <c r="AF7" s="603"/>
      <c r="AG7" s="603"/>
      <c r="AH7" s="604"/>
    </row>
    <row r="8" spans="1:34" ht="10.5" customHeight="1">
      <c r="A8" s="14"/>
      <c r="B8" s="33"/>
      <c r="C8" s="33"/>
      <c r="D8" s="33"/>
      <c r="E8" s="33"/>
      <c r="F8" s="33"/>
      <c r="G8" s="42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130"/>
      <c r="W8" s="216"/>
      <c r="X8" s="216"/>
      <c r="Y8" s="216"/>
      <c r="Z8" s="216"/>
      <c r="AA8" s="216"/>
      <c r="AB8" s="449"/>
      <c r="AC8" s="223"/>
      <c r="AD8" s="223"/>
      <c r="AE8" s="540" t="s">
        <v>170</v>
      </c>
      <c r="AF8" s="223"/>
      <c r="AG8" s="223"/>
      <c r="AH8" s="218"/>
    </row>
    <row r="9" spans="1:34" ht="10.5" customHeight="1">
      <c r="A9" s="220"/>
      <c r="B9" s="6"/>
      <c r="C9" s="6"/>
      <c r="D9" s="6"/>
      <c r="E9" s="6"/>
      <c r="F9" s="6"/>
      <c r="G9" s="221" t="s">
        <v>87</v>
      </c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17"/>
      <c r="W9" s="222"/>
      <c r="X9" s="222"/>
      <c r="Y9" s="222"/>
      <c r="Z9" s="222"/>
      <c r="AA9" s="222"/>
      <c r="AB9" s="455"/>
      <c r="AC9" s="455"/>
      <c r="AD9" s="448"/>
      <c r="AE9" s="443" t="s">
        <v>169</v>
      </c>
      <c r="AF9" s="539" t="s">
        <v>237</v>
      </c>
      <c r="AG9" s="455"/>
      <c r="AH9" s="443" t="s">
        <v>29</v>
      </c>
    </row>
    <row r="10" spans="1:34" ht="12.75" customHeight="1">
      <c r="A10" s="193" t="s">
        <v>179</v>
      </c>
      <c r="B10" s="266"/>
      <c r="C10" s="7"/>
      <c r="D10" s="7"/>
      <c r="E10" s="7"/>
      <c r="F10" s="7"/>
      <c r="G10" s="7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38"/>
      <c r="AC10" s="238"/>
      <c r="AD10" s="258"/>
      <c r="AE10" s="232">
        <v>449</v>
      </c>
      <c r="AF10" s="232">
        <v>427</v>
      </c>
      <c r="AG10" s="223"/>
      <c r="AH10" s="541">
        <v>67922</v>
      </c>
    </row>
    <row r="11" spans="1:34" ht="7.5" customHeight="1">
      <c r="A11" s="193"/>
      <c r="B11" s="266"/>
      <c r="C11" s="7"/>
      <c r="D11" s="7"/>
      <c r="E11" s="7"/>
      <c r="F11" s="7"/>
      <c r="G11" s="7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7"/>
      <c r="AC11" s="227"/>
      <c r="AD11" s="452"/>
      <c r="AE11" s="262"/>
      <c r="AF11" s="262"/>
      <c r="AG11" s="227"/>
      <c r="AH11" s="472"/>
    </row>
    <row r="12" spans="1:34" ht="12.75" customHeight="1">
      <c r="A12" s="193" t="s">
        <v>327</v>
      </c>
      <c r="B12" s="266"/>
      <c r="C12" s="7"/>
      <c r="D12" s="7"/>
      <c r="E12" s="7"/>
      <c r="F12" s="7"/>
      <c r="G12" s="7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7"/>
      <c r="AC12" s="227"/>
      <c r="AD12" s="452"/>
      <c r="AE12" s="250">
        <f>SUM(AE10:AE11)</f>
        <v>449</v>
      </c>
      <c r="AF12" s="250">
        <f>SUM(AF10:AF11)</f>
        <v>427</v>
      </c>
      <c r="AG12" s="224"/>
      <c r="AH12" s="471">
        <f>SUM(AH10:AH11)</f>
        <v>67922</v>
      </c>
    </row>
    <row r="13" spans="1:34" ht="9" customHeight="1">
      <c r="A13" s="46"/>
      <c r="B13" s="266"/>
      <c r="C13" s="7"/>
      <c r="D13" s="7"/>
      <c r="E13" s="7"/>
      <c r="F13" s="7"/>
      <c r="G13" s="7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7"/>
      <c r="AC13" s="227"/>
      <c r="AD13" s="452"/>
      <c r="AE13" s="262"/>
      <c r="AF13" s="262"/>
      <c r="AG13" s="227"/>
      <c r="AH13" s="472"/>
    </row>
    <row r="14" spans="1:34" ht="12.75" customHeight="1">
      <c r="A14" s="46" t="s">
        <v>277</v>
      </c>
      <c r="B14" s="7"/>
      <c r="C14" s="7"/>
      <c r="D14" s="7"/>
      <c r="E14" s="7"/>
      <c r="F14" s="7"/>
      <c r="G14" s="7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4"/>
      <c r="AC14" s="224"/>
      <c r="AD14" s="258"/>
      <c r="AE14" s="250">
        <v>449</v>
      </c>
      <c r="AF14" s="250">
        <v>459</v>
      </c>
      <c r="AH14" s="471">
        <v>70558</v>
      </c>
    </row>
    <row r="15" spans="1:34" ht="6" customHeight="1">
      <c r="A15" s="193"/>
      <c r="B15" s="7"/>
      <c r="C15" s="7"/>
      <c r="D15" s="7"/>
      <c r="E15" s="7"/>
      <c r="F15" s="7"/>
      <c r="G15" s="7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4"/>
      <c r="AC15" s="224"/>
      <c r="AD15" s="258"/>
      <c r="AE15" s="250"/>
      <c r="AF15" s="250"/>
      <c r="AG15" s="224"/>
      <c r="AH15" s="471"/>
    </row>
    <row r="16" spans="1:34" ht="12.75" customHeight="1">
      <c r="A16" s="46" t="s">
        <v>276</v>
      </c>
      <c r="B16" s="7"/>
      <c r="C16" s="7"/>
      <c r="D16" s="7"/>
      <c r="E16" s="7"/>
      <c r="F16" s="7"/>
      <c r="G16" s="7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4"/>
      <c r="AC16" s="224"/>
      <c r="AD16" s="258"/>
      <c r="AE16" s="250">
        <v>449</v>
      </c>
      <c r="AF16" s="250">
        <v>459</v>
      </c>
      <c r="AG16" s="224"/>
      <c r="AH16" s="471">
        <v>67922</v>
      </c>
    </row>
    <row r="17" spans="1:34" ht="9" customHeight="1">
      <c r="A17" s="46"/>
      <c r="B17" s="7"/>
      <c r="C17" s="7"/>
      <c r="D17" s="7"/>
      <c r="E17" s="7"/>
      <c r="F17" s="7"/>
      <c r="G17" s="7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4"/>
      <c r="AC17" s="224"/>
      <c r="AD17" s="258"/>
      <c r="AE17" s="250"/>
      <c r="AF17" s="250"/>
      <c r="AG17" s="224"/>
      <c r="AH17" s="471"/>
    </row>
    <row r="18" spans="1:34" ht="12.75" customHeight="1">
      <c r="A18" s="193" t="s">
        <v>274</v>
      </c>
      <c r="B18" s="7"/>
      <c r="C18" s="7"/>
      <c r="D18" s="7"/>
      <c r="E18" s="7"/>
      <c r="F18" s="7"/>
      <c r="G18" s="7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4"/>
      <c r="AC18" s="224"/>
      <c r="AD18" s="258"/>
      <c r="AE18" s="250">
        <v>449</v>
      </c>
      <c r="AF18" s="250">
        <v>437</v>
      </c>
      <c r="AG18" s="227"/>
      <c r="AH18" s="471">
        <v>69852</v>
      </c>
    </row>
    <row r="19" spans="1:34" ht="12.75" customHeight="1">
      <c r="A19" s="193" t="s">
        <v>278</v>
      </c>
      <c r="B19" s="7"/>
      <c r="C19" s="7"/>
      <c r="D19" s="7"/>
      <c r="E19" s="7"/>
      <c r="F19" s="7"/>
      <c r="G19" s="7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4"/>
      <c r="AC19" s="224"/>
      <c r="AD19" s="258"/>
      <c r="AE19" s="250">
        <v>449</v>
      </c>
      <c r="AF19" s="250">
        <v>437</v>
      </c>
      <c r="AG19" s="227"/>
      <c r="AH19" s="471">
        <v>69852</v>
      </c>
    </row>
    <row r="20" spans="1:34" ht="6" customHeight="1">
      <c r="A20" s="193"/>
      <c r="B20" s="7"/>
      <c r="C20" s="7"/>
      <c r="D20" s="7"/>
      <c r="E20" s="7"/>
      <c r="F20" s="7"/>
      <c r="G20" s="7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4"/>
      <c r="AC20" s="224"/>
      <c r="AD20" s="258"/>
      <c r="AE20" s="250"/>
      <c r="AF20" s="250"/>
      <c r="AG20" s="224"/>
      <c r="AH20" s="471"/>
    </row>
    <row r="21" spans="1:34" ht="12.75" customHeight="1">
      <c r="A21" s="46" t="s">
        <v>325</v>
      </c>
      <c r="B21" s="7"/>
      <c r="C21" s="7"/>
      <c r="D21" s="7"/>
      <c r="E21" s="7"/>
      <c r="F21" s="7"/>
      <c r="G21" s="7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4"/>
      <c r="AC21" s="224"/>
      <c r="AD21" s="258"/>
      <c r="AE21" s="250" t="s">
        <v>41</v>
      </c>
      <c r="AF21" s="250">
        <v>1</v>
      </c>
      <c r="AG21" s="227" t="s">
        <v>268</v>
      </c>
      <c r="AH21" s="471" t="s">
        <v>41</v>
      </c>
    </row>
    <row r="22" spans="1:34" ht="6" customHeight="1">
      <c r="A22" s="193"/>
      <c r="B22" s="7"/>
      <c r="C22" s="7"/>
      <c r="D22" s="7"/>
      <c r="E22" s="7"/>
      <c r="F22" s="7"/>
      <c r="G22" s="7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450"/>
      <c r="AC22" s="450"/>
      <c r="AD22" s="258"/>
      <c r="AE22" s="447"/>
      <c r="AF22" s="447"/>
      <c r="AG22" s="450"/>
      <c r="AH22" s="471"/>
    </row>
    <row r="23" spans="1:34" ht="12.75" customHeight="1">
      <c r="A23" s="46" t="s">
        <v>89</v>
      </c>
      <c r="B23" s="7"/>
      <c r="C23" s="7"/>
      <c r="D23" s="7"/>
      <c r="E23" s="7"/>
      <c r="F23" s="7"/>
      <c r="G23" s="7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38"/>
      <c r="AF23" s="238"/>
      <c r="AG23" s="223"/>
      <c r="AH23" s="225"/>
    </row>
    <row r="24" spans="1:34" ht="12.75" customHeight="1">
      <c r="A24" s="46"/>
      <c r="B24" s="7" t="s">
        <v>90</v>
      </c>
      <c r="C24" s="7"/>
      <c r="D24" s="7"/>
      <c r="E24" s="7"/>
      <c r="F24" s="7"/>
      <c r="G24" s="7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38"/>
      <c r="AF24" s="238"/>
      <c r="AG24" s="223"/>
      <c r="AH24" s="225"/>
    </row>
    <row r="25" spans="1:34" ht="12.75" customHeight="1">
      <c r="A25" s="46"/>
      <c r="B25" s="7" t="s">
        <v>275</v>
      </c>
      <c r="C25" s="7"/>
      <c r="D25" s="7"/>
      <c r="E25" s="7"/>
      <c r="F25" s="7"/>
      <c r="G25" s="7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4"/>
      <c r="AC25" s="224"/>
      <c r="AD25" s="224"/>
      <c r="AE25" s="250" t="s">
        <v>41</v>
      </c>
      <c r="AF25" s="250" t="s">
        <v>41</v>
      </c>
      <c r="AG25" s="224"/>
      <c r="AH25" s="471">
        <v>1033</v>
      </c>
    </row>
    <row r="26" spans="1:34" ht="12.75" customHeight="1">
      <c r="A26" s="46"/>
      <c r="B26" s="7" t="s">
        <v>343</v>
      </c>
      <c r="C26" s="7"/>
      <c r="D26" s="7"/>
      <c r="E26" s="7"/>
      <c r="F26" s="7"/>
      <c r="G26" s="7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4"/>
      <c r="AC26" s="224"/>
      <c r="AD26" s="224"/>
      <c r="AE26" s="250" t="s">
        <v>41</v>
      </c>
      <c r="AF26" s="250" t="s">
        <v>41</v>
      </c>
      <c r="AG26" s="224"/>
      <c r="AH26" s="226">
        <v>360</v>
      </c>
    </row>
    <row r="27" spans="1:34" ht="12.75" customHeight="1">
      <c r="A27" s="46"/>
      <c r="B27" s="266" t="s">
        <v>216</v>
      </c>
      <c r="C27" s="7"/>
      <c r="D27" s="7"/>
      <c r="E27" s="7"/>
      <c r="F27" s="7"/>
      <c r="G27" s="7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4"/>
      <c r="AC27" s="224"/>
      <c r="AD27" s="258"/>
      <c r="AE27" s="250" t="s">
        <v>41</v>
      </c>
      <c r="AF27" s="250" t="s">
        <v>41</v>
      </c>
      <c r="AG27" s="224"/>
      <c r="AH27" s="471">
        <v>380</v>
      </c>
    </row>
    <row r="28" spans="1:34" ht="12.75" customHeight="1">
      <c r="A28" s="46"/>
      <c r="B28" s="266" t="s">
        <v>321</v>
      </c>
      <c r="C28" s="7"/>
      <c r="D28" s="7"/>
      <c r="E28" s="7"/>
      <c r="F28" s="7"/>
      <c r="G28" s="7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4"/>
      <c r="AC28" s="224"/>
      <c r="AD28" s="258"/>
      <c r="AE28" s="250" t="s">
        <v>41</v>
      </c>
      <c r="AF28" s="250" t="s">
        <v>41</v>
      </c>
      <c r="AG28" s="224"/>
      <c r="AH28" s="471">
        <v>110</v>
      </c>
    </row>
    <row r="29" spans="1:34" ht="12.75" customHeight="1">
      <c r="A29" s="46"/>
      <c r="B29" s="266" t="s">
        <v>256</v>
      </c>
      <c r="C29" s="7"/>
      <c r="D29" s="7"/>
      <c r="E29" s="7"/>
      <c r="F29" s="7"/>
      <c r="G29" s="7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4"/>
      <c r="AC29" s="224"/>
      <c r="AD29" s="258"/>
      <c r="AE29" s="250" t="s">
        <v>41</v>
      </c>
      <c r="AF29" s="250" t="s">
        <v>41</v>
      </c>
      <c r="AG29" s="224"/>
      <c r="AH29" s="471">
        <v>136</v>
      </c>
    </row>
    <row r="30" spans="1:34" ht="12.75" customHeight="1">
      <c r="A30" s="46"/>
      <c r="B30" s="266" t="s">
        <v>217</v>
      </c>
      <c r="C30" s="7"/>
      <c r="D30" s="7"/>
      <c r="E30" s="7"/>
      <c r="F30" s="7"/>
      <c r="G30" s="7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4"/>
      <c r="AC30" s="224"/>
      <c r="AD30" s="258"/>
      <c r="AE30" s="250" t="s">
        <v>41</v>
      </c>
      <c r="AF30" s="250" t="s">
        <v>41</v>
      </c>
      <c r="AG30" s="224"/>
      <c r="AH30" s="471">
        <v>56</v>
      </c>
    </row>
    <row r="31" spans="1:34" ht="12.75" customHeight="1">
      <c r="A31" s="46"/>
      <c r="B31" s="266" t="s">
        <v>234</v>
      </c>
      <c r="C31" s="7"/>
      <c r="D31" s="7"/>
      <c r="E31" s="7"/>
      <c r="F31" s="7"/>
      <c r="G31" s="7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4"/>
      <c r="AC31" s="224"/>
      <c r="AD31" s="258"/>
      <c r="AE31" s="250" t="s">
        <v>41</v>
      </c>
      <c r="AF31" s="250" t="s">
        <v>41</v>
      </c>
      <c r="AG31" s="224"/>
      <c r="AH31" s="471">
        <v>137</v>
      </c>
    </row>
    <row r="32" spans="1:34" ht="12.75" customHeight="1">
      <c r="A32" s="46"/>
      <c r="B32" s="266" t="s">
        <v>218</v>
      </c>
      <c r="C32" s="7"/>
      <c r="D32" s="7"/>
      <c r="E32" s="7"/>
      <c r="F32" s="7"/>
      <c r="G32" s="7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7"/>
      <c r="AC32" s="227"/>
      <c r="AD32" s="227"/>
      <c r="AE32" s="250" t="s">
        <v>41</v>
      </c>
      <c r="AF32" s="250" t="s">
        <v>41</v>
      </c>
      <c r="AG32" s="224"/>
      <c r="AH32" s="226">
        <v>48</v>
      </c>
    </row>
    <row r="33" spans="1:34" ht="12.75" customHeight="1">
      <c r="A33" s="46"/>
      <c r="B33" s="266" t="s">
        <v>240</v>
      </c>
      <c r="C33" s="7"/>
      <c r="D33" s="7"/>
      <c r="E33" s="7"/>
      <c r="F33" s="7"/>
      <c r="G33" s="7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7"/>
      <c r="AC33" s="227"/>
      <c r="AD33" s="227"/>
      <c r="AE33" s="250" t="s">
        <v>41</v>
      </c>
      <c r="AF33" s="250" t="s">
        <v>41</v>
      </c>
      <c r="AG33" s="224"/>
      <c r="AH33" s="226">
        <v>558</v>
      </c>
    </row>
    <row r="34" spans="1:34" ht="12.75" customHeight="1">
      <c r="A34" s="46"/>
      <c r="B34" s="266" t="s">
        <v>219</v>
      </c>
      <c r="C34" s="7"/>
      <c r="D34" s="7"/>
      <c r="E34" s="7"/>
      <c r="F34" s="7"/>
      <c r="G34" s="7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4"/>
      <c r="AC34" s="224"/>
      <c r="AD34" s="442"/>
      <c r="AE34" s="226" t="s">
        <v>41</v>
      </c>
      <c r="AF34" s="250" t="s">
        <v>41</v>
      </c>
      <c r="AG34" s="224"/>
      <c r="AH34" s="471">
        <v>78</v>
      </c>
    </row>
    <row r="35" spans="1:34" ht="12.75" customHeight="1">
      <c r="A35" s="46"/>
      <c r="B35" s="7" t="s">
        <v>184</v>
      </c>
      <c r="C35" s="7"/>
      <c r="D35" s="7"/>
      <c r="E35" s="7"/>
      <c r="F35" s="7"/>
      <c r="G35" s="7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4"/>
      <c r="AC35" s="224"/>
      <c r="AD35" s="258"/>
      <c r="AE35" s="250" t="s">
        <v>41</v>
      </c>
      <c r="AF35" s="250" t="s">
        <v>41</v>
      </c>
      <c r="AG35" s="224"/>
      <c r="AH35" s="471">
        <f>SUM(AH25:AH34)</f>
        <v>2896</v>
      </c>
    </row>
    <row r="36" spans="1:34" ht="12.75" customHeight="1">
      <c r="A36" s="46"/>
      <c r="B36" s="266" t="s">
        <v>315</v>
      </c>
      <c r="C36" s="7"/>
      <c r="D36" s="7"/>
      <c r="E36" s="7"/>
      <c r="F36" s="7"/>
      <c r="G36" s="7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4"/>
      <c r="AC36" s="224"/>
      <c r="AD36" s="258"/>
      <c r="AE36" s="250"/>
      <c r="AF36" s="250"/>
      <c r="AG36" s="224"/>
      <c r="AH36" s="471"/>
    </row>
    <row r="37" spans="1:34" ht="12.75" customHeight="1">
      <c r="A37" s="46"/>
      <c r="B37" s="266" t="s">
        <v>320</v>
      </c>
      <c r="C37" s="7"/>
      <c r="D37" s="7"/>
      <c r="E37" s="7"/>
      <c r="F37" s="7"/>
      <c r="G37" s="7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4"/>
      <c r="AC37" s="224"/>
      <c r="AD37" s="258"/>
      <c r="AE37" s="250">
        <v>-15</v>
      </c>
      <c r="AF37" s="250">
        <v>-15</v>
      </c>
      <c r="AG37" s="224"/>
      <c r="AH37" s="471" t="s">
        <v>41</v>
      </c>
    </row>
    <row r="38" spans="1:34" ht="12.75" customHeight="1">
      <c r="A38" s="46"/>
      <c r="B38" s="7" t="s">
        <v>220</v>
      </c>
      <c r="C38" s="7"/>
      <c r="D38" s="7"/>
      <c r="E38" s="7"/>
      <c r="F38" s="7"/>
      <c r="G38" s="7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4"/>
      <c r="AC38" s="224"/>
      <c r="AD38" s="258"/>
      <c r="AE38" s="250">
        <f>AE37</f>
        <v>-15</v>
      </c>
      <c r="AF38" s="250">
        <f>AF37</f>
        <v>-15</v>
      </c>
      <c r="AG38" s="224"/>
      <c r="AH38" s="471">
        <f>SUM(AH35:AH35)</f>
        <v>2896</v>
      </c>
    </row>
    <row r="39" spans="1:34" ht="12.75" customHeight="1">
      <c r="A39" s="46"/>
      <c r="B39" s="266" t="s">
        <v>221</v>
      </c>
      <c r="C39" s="7"/>
      <c r="D39" s="7"/>
      <c r="E39" s="7"/>
      <c r="F39" s="7"/>
      <c r="G39" s="7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4"/>
      <c r="AC39" s="224"/>
      <c r="AD39" s="258"/>
      <c r="AE39" s="250">
        <v>-15</v>
      </c>
      <c r="AF39" s="250">
        <v>-14</v>
      </c>
      <c r="AG39" s="224"/>
      <c r="AH39" s="471">
        <f>AH38</f>
        <v>2896</v>
      </c>
    </row>
    <row r="40" spans="1:34" ht="7.5" customHeight="1">
      <c r="A40" s="46"/>
      <c r="B40" s="7"/>
      <c r="C40" s="7"/>
      <c r="D40" s="7"/>
      <c r="E40" s="7"/>
      <c r="F40" s="7"/>
      <c r="G40" s="7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4"/>
      <c r="AC40" s="224"/>
      <c r="AD40" s="224"/>
      <c r="AE40" s="250"/>
      <c r="AF40" s="250"/>
      <c r="AG40" s="224"/>
      <c r="AH40" s="226"/>
    </row>
    <row r="41" spans="1:34" ht="12.75" customHeight="1">
      <c r="A41" s="193" t="s">
        <v>326</v>
      </c>
      <c r="B41" s="7"/>
      <c r="C41" s="7"/>
      <c r="D41" s="7"/>
      <c r="E41" s="7"/>
      <c r="F41" s="7"/>
      <c r="G41" s="7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451"/>
      <c r="AC41" s="451"/>
      <c r="AD41" s="453"/>
      <c r="AE41" s="432">
        <f>SUM(AE19,AE39)</f>
        <v>434</v>
      </c>
      <c r="AF41" s="432">
        <v>422</v>
      </c>
      <c r="AG41" s="451"/>
      <c r="AH41" s="456">
        <f>SUM(AH19+AH39)</f>
        <v>72748</v>
      </c>
    </row>
    <row r="42" spans="1:34" ht="7.5" customHeight="1">
      <c r="A42" s="193"/>
      <c r="B42" s="7"/>
      <c r="C42" s="7"/>
      <c r="D42" s="7"/>
      <c r="E42" s="7"/>
      <c r="F42" s="7"/>
      <c r="G42" s="7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4"/>
      <c r="AC42" s="224"/>
      <c r="AD42" s="224"/>
      <c r="AE42" s="250"/>
      <c r="AF42" s="250"/>
      <c r="AG42" s="224"/>
      <c r="AH42" s="226"/>
    </row>
    <row r="43" spans="1:34" ht="12.75" customHeight="1">
      <c r="A43" s="46" t="s">
        <v>180</v>
      </c>
      <c r="B43" s="7"/>
      <c r="C43" s="7"/>
      <c r="D43" s="7"/>
      <c r="E43" s="7"/>
      <c r="F43" s="7"/>
      <c r="G43" s="7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451"/>
      <c r="AC43" s="451"/>
      <c r="AD43" s="453"/>
      <c r="AE43" s="432"/>
      <c r="AF43" s="432"/>
      <c r="AG43" s="451"/>
      <c r="AH43" s="456"/>
    </row>
    <row r="44" spans="1:34" ht="12.75" customHeight="1">
      <c r="A44" s="46"/>
      <c r="B44" s="7" t="s">
        <v>90</v>
      </c>
      <c r="C44" s="7"/>
      <c r="D44" s="7"/>
      <c r="E44" s="7"/>
      <c r="F44" s="7"/>
      <c r="G44" s="7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451"/>
      <c r="AC44" s="451"/>
      <c r="AD44" s="453"/>
      <c r="AE44" s="432"/>
      <c r="AF44" s="432"/>
      <c r="AG44" s="451"/>
      <c r="AH44" s="456"/>
    </row>
    <row r="45" spans="1:34" ht="12.75" customHeight="1">
      <c r="A45" s="193"/>
      <c r="B45" s="7" t="s">
        <v>185</v>
      </c>
      <c r="C45" s="7"/>
      <c r="D45" s="7"/>
      <c r="E45" s="7"/>
      <c r="F45" s="7"/>
      <c r="G45" s="7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451"/>
      <c r="AC45" s="451"/>
      <c r="AD45" s="453"/>
      <c r="AE45" s="250">
        <v>5</v>
      </c>
      <c r="AF45" s="250">
        <v>3</v>
      </c>
      <c r="AG45" s="224"/>
      <c r="AH45" s="471">
        <v>460</v>
      </c>
    </row>
    <row r="46" spans="1:34" ht="12.75" customHeight="1">
      <c r="A46" s="193"/>
      <c r="B46" s="266" t="s">
        <v>184</v>
      </c>
      <c r="C46" s="7"/>
      <c r="D46" s="7"/>
      <c r="E46" s="7"/>
      <c r="F46" s="7"/>
      <c r="G46" s="7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451"/>
      <c r="AC46" s="451"/>
      <c r="AD46" s="453"/>
      <c r="AE46" s="250">
        <f>SUM(AE45:AE45)</f>
        <v>5</v>
      </c>
      <c r="AF46" s="250">
        <f>SUM(AF45:AF45)</f>
        <v>3</v>
      </c>
      <c r="AG46" s="224"/>
      <c r="AH46" s="471">
        <f>SUM(AH45:AH45)</f>
        <v>460</v>
      </c>
    </row>
    <row r="47" spans="1:34" ht="12.75" customHeight="1">
      <c r="A47" s="193"/>
      <c r="B47" s="266" t="s">
        <v>222</v>
      </c>
      <c r="C47" s="7"/>
      <c r="D47" s="7"/>
      <c r="E47" s="7"/>
      <c r="F47" s="7"/>
      <c r="G47" s="7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451"/>
      <c r="AC47" s="451"/>
      <c r="AD47" s="453"/>
      <c r="AE47" s="250">
        <f>SUM(AE46:AE46)</f>
        <v>5</v>
      </c>
      <c r="AF47" s="250">
        <f>SUM(AF46:AF46)</f>
        <v>3</v>
      </c>
      <c r="AG47" s="224"/>
      <c r="AH47" s="471">
        <f>SUM(AH46:AH46)</f>
        <v>460</v>
      </c>
    </row>
    <row r="48" spans="1:34" ht="12.75" customHeight="1">
      <c r="A48" s="193" t="s">
        <v>341</v>
      </c>
      <c r="B48" s="7"/>
      <c r="C48" s="7"/>
      <c r="D48" s="7"/>
      <c r="E48" s="7"/>
      <c r="F48" s="7"/>
      <c r="G48" s="7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451"/>
      <c r="AC48" s="451"/>
      <c r="AD48" s="453"/>
      <c r="AE48" s="432">
        <f>SUM(AE41+AE47)</f>
        <v>439</v>
      </c>
      <c r="AF48" s="432">
        <f>SUM(AF41+AF47)</f>
        <v>425</v>
      </c>
      <c r="AG48" s="451"/>
      <c r="AH48" s="456">
        <f>SUM(AH41+AH47)</f>
        <v>73208</v>
      </c>
    </row>
    <row r="49" spans="1:34" ht="12.75" customHeight="1">
      <c r="A49" s="64" t="s">
        <v>342</v>
      </c>
      <c r="B49" s="6"/>
      <c r="C49" s="6"/>
      <c r="D49" s="6"/>
      <c r="E49" s="6"/>
      <c r="F49" s="6"/>
      <c r="G49" s="6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9"/>
      <c r="Y49" s="229"/>
      <c r="Z49" s="230"/>
      <c r="AA49" s="222"/>
      <c r="AB49" s="433"/>
      <c r="AC49" s="231"/>
      <c r="AD49" s="454"/>
      <c r="AE49" s="433">
        <f>SUM(AE48-AE19)</f>
        <v>-10</v>
      </c>
      <c r="AF49" s="433">
        <f>SUM(AF48-AF19)</f>
        <v>-12</v>
      </c>
      <c r="AG49" s="543"/>
      <c r="AH49" s="473">
        <f>SUM(AH48-AH19)</f>
        <v>3356</v>
      </c>
    </row>
    <row r="50" spans="1:34" ht="12.75" customHeight="1">
      <c r="A50" s="47" t="s">
        <v>279</v>
      </c>
      <c r="B50" s="7"/>
      <c r="C50" s="7"/>
      <c r="D50" s="7"/>
      <c r="E50" s="7"/>
      <c r="F50" s="7"/>
      <c r="G50" s="7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8"/>
      <c r="Y50" s="228"/>
      <c r="Z50" s="547"/>
      <c r="AA50" s="223"/>
      <c r="AB50" s="224"/>
      <c r="AC50" s="224"/>
      <c r="AD50" s="258"/>
      <c r="AE50" s="224"/>
      <c r="AF50" s="224"/>
      <c r="AG50" s="224"/>
      <c r="AH50" s="258"/>
    </row>
    <row r="51" ht="12.75">
      <c r="A51" s="84" t="s">
        <v>344</v>
      </c>
    </row>
    <row r="53" ht="12">
      <c r="A53" s="542" t="s">
        <v>319</v>
      </c>
    </row>
  </sheetData>
  <mergeCells count="7">
    <mergeCell ref="A6:AD6"/>
    <mergeCell ref="AB7:AD7"/>
    <mergeCell ref="AE7:AH7"/>
    <mergeCell ref="A1:AD1"/>
    <mergeCell ref="A4:AD4"/>
    <mergeCell ref="A5:AD5"/>
    <mergeCell ref="A3:AD3"/>
  </mergeCells>
  <printOptions/>
  <pageMargins left="0.5" right="0.5" top="1" bottom="1" header="0.5" footer="0.5"/>
  <pageSetup horizontalDpi="600" verticalDpi="600" orientation="landscape" scale="75" r:id="rId1"/>
  <headerFooter alignWithMargins="0">
    <oddHeader>&amp;R&amp;"Times New Roman,Regular"&amp;6DEPARTMENT OF JUSTICE
OFFICE OF THE INSPECTOR GENERAL
FY 2008 CONGRESSIONAL BUDGET REQUEST</oddHeader>
    <oddFooter>&amp;C
32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M68"/>
  <sheetViews>
    <sheetView workbookViewId="0" topLeftCell="A1">
      <selection activeCell="A41" sqref="A41"/>
    </sheetView>
  </sheetViews>
  <sheetFormatPr defaultColWidth="9.140625" defaultRowHeight="12.75"/>
  <cols>
    <col min="1" max="1" width="37.7109375" style="0" customWidth="1"/>
    <col min="2" max="2" width="11.28125" style="0" customWidth="1"/>
    <col min="3" max="3" width="3.57421875" style="0" customWidth="1"/>
    <col min="4" max="4" width="12.7109375" style="0" customWidth="1"/>
    <col min="5" max="5" width="11.28125" style="0" hidden="1" customWidth="1"/>
    <col min="6" max="6" width="3.00390625" style="0" hidden="1" customWidth="1"/>
    <col min="7" max="7" width="10.7109375" style="0" hidden="1" customWidth="1"/>
    <col min="8" max="8" width="10.00390625" style="0" hidden="1" customWidth="1"/>
    <col min="9" max="9" width="3.00390625" style="0" hidden="1" customWidth="1"/>
    <col min="10" max="10" width="10.7109375" style="0" hidden="1" customWidth="1"/>
    <col min="11" max="11" width="10.00390625" style="0" customWidth="1"/>
    <col min="12" max="12" width="3.00390625" style="0" customWidth="1"/>
    <col min="13" max="13" width="10.00390625" style="0" customWidth="1"/>
  </cols>
  <sheetData>
    <row r="1" ht="12.75" customHeight="1"/>
    <row r="2" spans="1:13" ht="18" customHeight="1">
      <c r="A2" s="629" t="s">
        <v>0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</row>
    <row r="3" spans="1:13" ht="9.75" customHeight="1">
      <c r="A3" s="491"/>
      <c r="B3" s="491"/>
      <c r="C3" s="491"/>
      <c r="D3" s="491"/>
      <c r="E3" s="491"/>
      <c r="F3" s="491"/>
      <c r="G3" s="491"/>
      <c r="H3" s="492"/>
      <c r="I3" s="492"/>
      <c r="J3" s="492"/>
      <c r="K3" s="491"/>
      <c r="L3" s="491"/>
      <c r="M3" s="493"/>
    </row>
    <row r="4" spans="1:13" ht="9.75" customHeight="1">
      <c r="A4" s="491"/>
      <c r="B4" s="491"/>
      <c r="C4" s="491"/>
      <c r="D4" s="491"/>
      <c r="E4" s="491"/>
      <c r="F4" s="491"/>
      <c r="G4" s="491"/>
      <c r="H4" s="492"/>
      <c r="I4" s="492"/>
      <c r="J4" s="492"/>
      <c r="K4" s="491"/>
      <c r="L4" s="491"/>
      <c r="M4" s="493"/>
    </row>
    <row r="5" spans="1:13" ht="15.75" customHeight="1">
      <c r="A5" s="631" t="s">
        <v>202</v>
      </c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</row>
    <row r="6" spans="1:13" ht="15.75" customHeight="1">
      <c r="A6" s="632" t="s">
        <v>84</v>
      </c>
      <c r="B6" s="633"/>
      <c r="C6" s="633"/>
      <c r="D6" s="633"/>
      <c r="E6" s="633"/>
      <c r="F6" s="633"/>
      <c r="G6" s="633"/>
      <c r="H6" s="633"/>
      <c r="I6" s="633"/>
      <c r="J6" s="633"/>
      <c r="K6" s="633"/>
      <c r="L6" s="633"/>
      <c r="M6" s="633"/>
    </row>
    <row r="7" spans="1:13" ht="15.75" customHeight="1">
      <c r="A7" s="632" t="s">
        <v>31</v>
      </c>
      <c r="B7" s="633"/>
      <c r="C7" s="633"/>
      <c r="D7" s="633"/>
      <c r="E7" s="633"/>
      <c r="F7" s="633"/>
      <c r="G7" s="633"/>
      <c r="H7" s="633"/>
      <c r="I7" s="633"/>
      <c r="J7" s="633"/>
      <c r="K7" s="633"/>
      <c r="L7" s="633"/>
      <c r="M7" s="633"/>
    </row>
    <row r="8" spans="1:13" ht="12" customHeight="1">
      <c r="A8" s="628" t="s">
        <v>101</v>
      </c>
      <c r="B8" s="614"/>
      <c r="C8" s="614"/>
      <c r="D8" s="614"/>
      <c r="E8" s="614"/>
      <c r="F8" s="614"/>
      <c r="G8" s="614"/>
      <c r="H8" s="614"/>
      <c r="I8" s="614"/>
      <c r="J8" s="614"/>
      <c r="K8" s="614"/>
      <c r="L8" s="614"/>
      <c r="M8" s="614"/>
    </row>
    <row r="9" spans="1:13" ht="15.75" customHeight="1">
      <c r="A9" s="492"/>
      <c r="B9" s="492"/>
      <c r="C9" s="492"/>
      <c r="D9" s="492"/>
      <c r="E9" s="494"/>
      <c r="F9" s="494"/>
      <c r="G9" s="495"/>
      <c r="H9" s="492"/>
      <c r="I9" s="492"/>
      <c r="J9" s="492"/>
      <c r="K9" s="492"/>
      <c r="L9" s="492"/>
      <c r="M9" s="492"/>
    </row>
    <row r="10" spans="1:13" ht="9.75" customHeight="1">
      <c r="A10" s="492"/>
      <c r="B10" s="492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</row>
    <row r="11" spans="1:13" ht="15" customHeight="1">
      <c r="A11" s="496"/>
      <c r="B11" s="496"/>
      <c r="C11" s="497"/>
      <c r="D11" s="498"/>
      <c r="E11" s="496"/>
      <c r="F11" s="497"/>
      <c r="G11" s="498"/>
      <c r="H11" s="496"/>
      <c r="I11" s="497"/>
      <c r="J11" s="497"/>
      <c r="K11" s="499"/>
      <c r="L11" s="497"/>
      <c r="M11" s="498"/>
    </row>
    <row r="12" spans="1:13" ht="15" customHeight="1">
      <c r="A12" s="500"/>
      <c r="B12" s="500"/>
      <c r="C12" s="501"/>
      <c r="D12" s="502"/>
      <c r="E12" s="626" t="s">
        <v>214</v>
      </c>
      <c r="F12" s="614"/>
      <c r="G12" s="615"/>
      <c r="H12" s="504"/>
      <c r="I12" s="503"/>
      <c r="J12" s="503"/>
      <c r="K12" s="626" t="s">
        <v>67</v>
      </c>
      <c r="L12" s="611"/>
      <c r="M12" s="612"/>
    </row>
    <row r="13" spans="1:13" ht="15" customHeight="1">
      <c r="A13" s="505" t="s">
        <v>63</v>
      </c>
      <c r="B13" s="506" t="s">
        <v>194</v>
      </c>
      <c r="C13" s="83"/>
      <c r="D13" s="507"/>
      <c r="E13" s="627" t="s">
        <v>215</v>
      </c>
      <c r="F13" s="622"/>
      <c r="G13" s="623"/>
      <c r="H13" s="627" t="s">
        <v>11</v>
      </c>
      <c r="I13" s="622"/>
      <c r="J13" s="623"/>
      <c r="K13" s="627" t="s">
        <v>71</v>
      </c>
      <c r="L13" s="622"/>
      <c r="M13" s="623"/>
    </row>
    <row r="14" spans="1:13" ht="15" customHeight="1">
      <c r="A14" s="508" t="s">
        <v>195</v>
      </c>
      <c r="B14" s="509" t="s">
        <v>196</v>
      </c>
      <c r="C14" s="510" t="s">
        <v>63</v>
      </c>
      <c r="D14" s="511" t="s">
        <v>29</v>
      </c>
      <c r="E14" s="509" t="s">
        <v>196</v>
      </c>
      <c r="F14" s="510" t="s">
        <v>63</v>
      </c>
      <c r="G14" s="511" t="s">
        <v>29</v>
      </c>
      <c r="H14" s="509" t="s">
        <v>197</v>
      </c>
      <c r="I14" s="510"/>
      <c r="J14" s="511" t="s">
        <v>29</v>
      </c>
      <c r="K14" s="509" t="s">
        <v>196</v>
      </c>
      <c r="L14" s="510"/>
      <c r="M14" s="511" t="s">
        <v>29</v>
      </c>
    </row>
    <row r="15" spans="1:13" ht="15" customHeight="1">
      <c r="A15" s="46" t="s">
        <v>259</v>
      </c>
      <c r="B15" s="512">
        <v>1</v>
      </c>
      <c r="C15" s="274"/>
      <c r="D15" s="513">
        <v>142.9</v>
      </c>
      <c r="E15" s="512" t="s">
        <v>73</v>
      </c>
      <c r="F15" s="514"/>
      <c r="G15" s="513" t="s">
        <v>41</v>
      </c>
      <c r="H15" s="517" t="s">
        <v>73</v>
      </c>
      <c r="I15" s="514"/>
      <c r="J15" s="515" t="s">
        <v>73</v>
      </c>
      <c r="K15" s="512">
        <f>SUM(B15)</f>
        <v>1</v>
      </c>
      <c r="L15" s="514"/>
      <c r="M15" s="516">
        <f>SUM(D15,G15,J15)</f>
        <v>142.9</v>
      </c>
    </row>
    <row r="16" spans="1:13" ht="15" customHeight="1">
      <c r="A16" s="46" t="s">
        <v>258</v>
      </c>
      <c r="B16" s="512">
        <v>2</v>
      </c>
      <c r="C16" s="274"/>
      <c r="D16" s="516">
        <f>(95.9*2)</f>
        <v>191.8</v>
      </c>
      <c r="E16" s="512" t="s">
        <v>41</v>
      </c>
      <c r="F16" s="514"/>
      <c r="G16" s="86" t="s">
        <v>41</v>
      </c>
      <c r="H16" s="512" t="s">
        <v>41</v>
      </c>
      <c r="I16" s="274"/>
      <c r="J16" s="513" t="s">
        <v>41</v>
      </c>
      <c r="K16" s="512">
        <f>SUM(B16)</f>
        <v>2</v>
      </c>
      <c r="L16" s="514"/>
      <c r="M16" s="516">
        <f>SUM(D16,G16,J16)</f>
        <v>191.8</v>
      </c>
    </row>
    <row r="17" spans="1:13" ht="15" customHeight="1">
      <c r="A17" s="46" t="s">
        <v>260</v>
      </c>
      <c r="B17" s="518">
        <v>2</v>
      </c>
      <c r="C17" s="276"/>
      <c r="D17" s="519">
        <f>SUM(81.2*2)</f>
        <v>162.4</v>
      </c>
      <c r="E17" s="518" t="s">
        <v>41</v>
      </c>
      <c r="F17" s="519"/>
      <c r="G17" s="519" t="s">
        <v>41</v>
      </c>
      <c r="H17" s="518" t="s">
        <v>41</v>
      </c>
      <c r="I17" s="276"/>
      <c r="J17" s="519" t="s">
        <v>41</v>
      </c>
      <c r="K17" s="518">
        <f>SUM(B17)</f>
        <v>2</v>
      </c>
      <c r="L17" s="276"/>
      <c r="M17" s="521">
        <f>SUM(D17,G17,J17)</f>
        <v>162.4</v>
      </c>
    </row>
    <row r="18" spans="1:13" ht="15" customHeight="1">
      <c r="A18" s="46" t="s">
        <v>198</v>
      </c>
      <c r="B18" s="512">
        <f>SUM(B15:B17)</f>
        <v>5</v>
      </c>
      <c r="C18" s="274"/>
      <c r="D18" s="516">
        <f>SUM(D15:D17)</f>
        <v>497.1</v>
      </c>
      <c r="E18" s="517">
        <f>SUM(E15:E17)</f>
        <v>0</v>
      </c>
      <c r="F18" s="274"/>
      <c r="G18" s="522">
        <f>SUM(G15:G17)</f>
        <v>0</v>
      </c>
      <c r="H18" s="517">
        <f>SUM(H15:H17)</f>
        <v>0</v>
      </c>
      <c r="I18" s="274"/>
      <c r="J18" s="274">
        <f>SUM(J15:J17)</f>
        <v>0</v>
      </c>
      <c r="K18" s="512">
        <f>SUM(K15:K17)</f>
        <v>5</v>
      </c>
      <c r="L18" s="274"/>
      <c r="M18" s="522">
        <f>SUM(M15:M17)</f>
        <v>497.1</v>
      </c>
    </row>
    <row r="19" spans="1:13" ht="15" customHeight="1">
      <c r="A19" s="46" t="s">
        <v>199</v>
      </c>
      <c r="B19" s="512">
        <f>B18/-2</f>
        <v>-2.5</v>
      </c>
      <c r="C19" s="274"/>
      <c r="D19" s="516">
        <f>D18/-2</f>
        <v>-248.55</v>
      </c>
      <c r="E19" s="512">
        <f>E18/-2</f>
        <v>0</v>
      </c>
      <c r="F19" s="514"/>
      <c r="G19" s="516">
        <f>G18/-2</f>
        <v>0</v>
      </c>
      <c r="H19" s="512">
        <f>H18/-2</f>
        <v>0</v>
      </c>
      <c r="I19" s="514"/>
      <c r="J19" s="516">
        <f>J18/-2</f>
        <v>0</v>
      </c>
      <c r="K19" s="512">
        <f>K18/-2</f>
        <v>-2.5</v>
      </c>
      <c r="L19" s="514"/>
      <c r="M19" s="516">
        <f>SUM(M18)/-2</f>
        <v>-248.55</v>
      </c>
    </row>
    <row r="20" spans="1:13" ht="15" customHeight="1">
      <c r="A20" s="46" t="s">
        <v>203</v>
      </c>
      <c r="B20" s="512" t="s">
        <v>261</v>
      </c>
      <c r="C20" s="274"/>
      <c r="D20" s="513" t="s">
        <v>41</v>
      </c>
      <c r="E20" s="512" t="s">
        <v>41</v>
      </c>
      <c r="F20" s="514"/>
      <c r="G20" s="513" t="s">
        <v>41</v>
      </c>
      <c r="H20" s="512" t="s">
        <v>41</v>
      </c>
      <c r="I20" s="515"/>
      <c r="J20" s="513" t="s">
        <v>41</v>
      </c>
      <c r="K20" s="512" t="s">
        <v>261</v>
      </c>
      <c r="L20" s="514"/>
      <c r="M20" s="513" t="s">
        <v>41</v>
      </c>
    </row>
    <row r="21" spans="1:13" ht="6" customHeight="1">
      <c r="A21" s="46"/>
      <c r="B21" s="518"/>
      <c r="C21" s="276"/>
      <c r="D21" s="480"/>
      <c r="E21" s="518"/>
      <c r="F21" s="276"/>
      <c r="G21" s="480"/>
      <c r="H21" s="518"/>
      <c r="I21" s="519"/>
      <c r="J21" s="519"/>
      <c r="K21" s="518"/>
      <c r="L21" s="276"/>
      <c r="M21" s="480"/>
    </row>
    <row r="22" spans="1:13" ht="6" customHeight="1">
      <c r="A22" s="46"/>
      <c r="B22" s="512"/>
      <c r="C22" s="274"/>
      <c r="D22" s="516"/>
      <c r="E22" s="512"/>
      <c r="F22" s="514"/>
      <c r="G22" s="516"/>
      <c r="H22" s="512"/>
      <c r="I22" s="514"/>
      <c r="J22" s="522"/>
      <c r="K22" s="517"/>
      <c r="L22" s="514"/>
      <c r="M22" s="516"/>
    </row>
    <row r="23" spans="1:13" ht="12.75">
      <c r="A23" s="46" t="s">
        <v>212</v>
      </c>
      <c r="B23" s="512">
        <f>SUM(B18:B19)</f>
        <v>2.5</v>
      </c>
      <c r="C23" s="274"/>
      <c r="D23" s="516">
        <f>SUM(D18:D20)</f>
        <v>248.55</v>
      </c>
      <c r="E23" s="512">
        <f>SUM(E18:E19)</f>
        <v>0</v>
      </c>
      <c r="F23" s="514"/>
      <c r="G23" s="516"/>
      <c r="H23" s="512">
        <f>SUM(H18:H19)</f>
        <v>0</v>
      </c>
      <c r="I23" s="514"/>
      <c r="J23" s="516">
        <f>SUM(J18:J19)</f>
        <v>0</v>
      </c>
      <c r="K23" s="517">
        <f>SUM(K18:K19)</f>
        <v>2.5</v>
      </c>
      <c r="L23" s="514"/>
      <c r="M23" s="516">
        <f>SUM(D23+G23+J23)</f>
        <v>248.55</v>
      </c>
    </row>
    <row r="24" spans="1:13" ht="9.75" customHeight="1">
      <c r="A24" s="46"/>
      <c r="B24" s="512"/>
      <c r="C24" s="274"/>
      <c r="D24" s="516"/>
      <c r="E24" s="512"/>
      <c r="F24" s="514"/>
      <c r="G24" s="516"/>
      <c r="H24" s="517"/>
      <c r="I24" s="514"/>
      <c r="J24" s="514"/>
      <c r="K24" s="512"/>
      <c r="L24" s="514"/>
      <c r="M24" s="516"/>
    </row>
    <row r="25" spans="1:13" ht="15" customHeight="1">
      <c r="A25" s="46" t="s">
        <v>204</v>
      </c>
      <c r="B25" s="512"/>
      <c r="C25" s="274"/>
      <c r="D25" s="516">
        <v>75</v>
      </c>
      <c r="E25" s="512"/>
      <c r="F25" s="514"/>
      <c r="G25" s="516"/>
      <c r="H25" s="517"/>
      <c r="I25" s="274"/>
      <c r="J25" s="516"/>
      <c r="K25" s="512"/>
      <c r="L25" s="514"/>
      <c r="M25" s="516">
        <f>D25</f>
        <v>75</v>
      </c>
    </row>
    <row r="26" spans="1:13" ht="15" customHeight="1">
      <c r="A26" s="46" t="s">
        <v>205</v>
      </c>
      <c r="B26" s="512"/>
      <c r="C26" s="274"/>
      <c r="D26" s="516">
        <v>26</v>
      </c>
      <c r="E26" s="512"/>
      <c r="F26" s="514"/>
      <c r="G26" s="516"/>
      <c r="H26" s="517"/>
      <c r="I26" s="274"/>
      <c r="J26" s="516"/>
      <c r="K26" s="512"/>
      <c r="L26" s="514"/>
      <c r="M26" s="516">
        <f aca="true" t="shared" si="0" ref="M26:M34">D26</f>
        <v>26</v>
      </c>
    </row>
    <row r="27" spans="1:13" ht="15" customHeight="1">
      <c r="A27" s="46" t="s">
        <v>206</v>
      </c>
      <c r="B27" s="512"/>
      <c r="C27" s="274"/>
      <c r="D27" s="516">
        <v>7</v>
      </c>
      <c r="E27" s="512"/>
      <c r="F27" s="514"/>
      <c r="G27" s="516"/>
      <c r="H27" s="517"/>
      <c r="I27" s="209"/>
      <c r="J27" s="516"/>
      <c r="K27" s="512"/>
      <c r="L27" s="514"/>
      <c r="M27" s="516">
        <f t="shared" si="0"/>
        <v>7</v>
      </c>
    </row>
    <row r="28" spans="1:13" ht="15" customHeight="1">
      <c r="A28" s="46" t="s">
        <v>200</v>
      </c>
      <c r="B28" s="512"/>
      <c r="C28" s="274"/>
      <c r="D28" s="513" t="s">
        <v>41</v>
      </c>
      <c r="E28" s="512"/>
      <c r="F28" s="514"/>
      <c r="G28" s="513"/>
      <c r="H28" s="517"/>
      <c r="I28" s="86"/>
      <c r="J28" s="513"/>
      <c r="K28" s="512"/>
      <c r="L28" s="514"/>
      <c r="M28" s="513" t="str">
        <f t="shared" si="0"/>
        <v>…</v>
      </c>
    </row>
    <row r="29" spans="1:13" ht="15" customHeight="1">
      <c r="A29" s="46" t="s">
        <v>207</v>
      </c>
      <c r="B29" s="512"/>
      <c r="C29" s="274"/>
      <c r="D29" s="513" t="s">
        <v>41</v>
      </c>
      <c r="E29" s="512"/>
      <c r="F29" s="514"/>
      <c r="G29" s="516"/>
      <c r="H29" s="517"/>
      <c r="I29" s="274"/>
      <c r="J29" s="513"/>
      <c r="K29" s="512"/>
      <c r="L29" s="514"/>
      <c r="M29" s="513" t="str">
        <f t="shared" si="0"/>
        <v>…</v>
      </c>
    </row>
    <row r="30" spans="1:13" ht="15" customHeight="1">
      <c r="A30" s="46" t="s">
        <v>208</v>
      </c>
      <c r="B30" s="512"/>
      <c r="C30" s="274"/>
      <c r="D30" s="516">
        <v>3</v>
      </c>
      <c r="E30" s="512"/>
      <c r="F30" s="514"/>
      <c r="G30" s="513"/>
      <c r="H30" s="517"/>
      <c r="I30" s="86"/>
      <c r="J30" s="513"/>
      <c r="K30" s="512"/>
      <c r="L30" s="514"/>
      <c r="M30" s="516">
        <f t="shared" si="0"/>
        <v>3</v>
      </c>
    </row>
    <row r="31" spans="1:13" ht="15" customHeight="1">
      <c r="A31" s="46" t="s">
        <v>209</v>
      </c>
      <c r="B31" s="512"/>
      <c r="C31" s="274"/>
      <c r="D31" s="516">
        <f>17+12+1</f>
        <v>30</v>
      </c>
      <c r="E31" s="512"/>
      <c r="F31" s="514"/>
      <c r="G31" s="513"/>
      <c r="H31" s="517"/>
      <c r="I31" s="86"/>
      <c r="J31" s="513"/>
      <c r="K31" s="512"/>
      <c r="L31" s="514"/>
      <c r="M31" s="516">
        <f t="shared" si="0"/>
        <v>30</v>
      </c>
    </row>
    <row r="32" spans="1:13" ht="15" customHeight="1">
      <c r="A32" s="46" t="s">
        <v>201</v>
      </c>
      <c r="B32" s="512"/>
      <c r="C32" s="274"/>
      <c r="D32" s="516">
        <v>24</v>
      </c>
      <c r="E32" s="512"/>
      <c r="F32" s="514"/>
      <c r="G32" s="516"/>
      <c r="H32" s="517"/>
      <c r="I32" s="209"/>
      <c r="J32" s="516"/>
      <c r="K32" s="512"/>
      <c r="L32" s="514"/>
      <c r="M32" s="516">
        <f t="shared" si="0"/>
        <v>24</v>
      </c>
    </row>
    <row r="33" spans="1:13" ht="15" customHeight="1">
      <c r="A33" s="46" t="s">
        <v>210</v>
      </c>
      <c r="B33" s="512"/>
      <c r="C33" s="274"/>
      <c r="D33" s="516">
        <f>7+7</f>
        <v>14</v>
      </c>
      <c r="E33" s="512"/>
      <c r="F33" s="514"/>
      <c r="G33" s="516"/>
      <c r="H33" s="517"/>
      <c r="I33" s="274"/>
      <c r="J33" s="516"/>
      <c r="K33" s="512"/>
      <c r="L33" s="514"/>
      <c r="M33" s="516">
        <f t="shared" si="0"/>
        <v>14</v>
      </c>
    </row>
    <row r="34" spans="1:13" ht="15" customHeight="1">
      <c r="A34" s="46" t="s">
        <v>211</v>
      </c>
      <c r="B34" s="512"/>
      <c r="C34" s="274"/>
      <c r="D34" s="516">
        <f>14+18</f>
        <v>32</v>
      </c>
      <c r="E34" s="512"/>
      <c r="F34" s="514"/>
      <c r="G34" s="516"/>
      <c r="H34" s="517"/>
      <c r="I34" s="274"/>
      <c r="J34" s="516"/>
      <c r="K34" s="512"/>
      <c r="L34" s="514"/>
      <c r="M34" s="516">
        <f t="shared" si="0"/>
        <v>32</v>
      </c>
    </row>
    <row r="35" spans="1:13" ht="15" customHeight="1">
      <c r="A35" s="523"/>
      <c r="B35" s="512"/>
      <c r="C35" s="274"/>
      <c r="D35" s="516"/>
      <c r="E35" s="512"/>
      <c r="F35" s="514"/>
      <c r="G35" s="516"/>
      <c r="H35" s="517"/>
      <c r="I35" s="274"/>
      <c r="J35" s="516"/>
      <c r="K35" s="512"/>
      <c r="L35" s="514"/>
      <c r="M35" s="516"/>
    </row>
    <row r="36" spans="1:13" ht="15" customHeight="1">
      <c r="A36" s="524" t="s">
        <v>213</v>
      </c>
      <c r="B36" s="525">
        <f>B23</f>
        <v>2.5</v>
      </c>
      <c r="C36" s="274"/>
      <c r="D36" s="207">
        <f>SUM(D23:D34)</f>
        <v>459.55</v>
      </c>
      <c r="E36" s="525">
        <f>E23</f>
        <v>0</v>
      </c>
      <c r="F36" s="514"/>
      <c r="G36" s="207">
        <f>SUM(G23:G34)</f>
        <v>0</v>
      </c>
      <c r="H36" s="526">
        <v>2</v>
      </c>
      <c r="I36" s="514"/>
      <c r="J36" s="211">
        <f>SUM(J23:J34)</f>
        <v>0</v>
      </c>
      <c r="K36" s="526">
        <f>SUM(B36)</f>
        <v>2.5</v>
      </c>
      <c r="L36" s="514"/>
      <c r="M36" s="207">
        <f>SUM(D36+G36+J36)</f>
        <v>459.55</v>
      </c>
    </row>
    <row r="37" spans="1:13" ht="15" customHeight="1">
      <c r="A37" s="527" t="s">
        <v>63</v>
      </c>
      <c r="B37" s="520"/>
      <c r="C37" s="276"/>
      <c r="D37" s="521"/>
      <c r="E37" s="518"/>
      <c r="F37" s="276"/>
      <c r="G37" s="521"/>
      <c r="H37" s="518"/>
      <c r="I37" s="276"/>
      <c r="J37" s="276"/>
      <c r="K37" s="518"/>
      <c r="L37" s="276"/>
      <c r="M37" s="521"/>
    </row>
    <row r="38" spans="1:13" ht="15" customHeight="1">
      <c r="A38" s="219" t="s">
        <v>269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</row>
    <row r="39" spans="1:13" ht="12.75">
      <c r="A39" s="84"/>
      <c r="C39" s="219"/>
      <c r="D39" s="219"/>
      <c r="E39" s="219"/>
      <c r="F39" s="219"/>
      <c r="G39" s="219"/>
      <c r="H39" s="219"/>
      <c r="I39" s="219"/>
      <c r="K39" s="219"/>
      <c r="L39" s="219"/>
      <c r="M39" s="219"/>
    </row>
    <row r="40" spans="1:13" ht="12.75">
      <c r="A40" s="84"/>
      <c r="B40" s="84"/>
      <c r="C40" s="84"/>
      <c r="D40" s="84"/>
      <c r="E40" s="84"/>
      <c r="F40" s="84"/>
      <c r="G40" s="84"/>
      <c r="H40" s="84"/>
      <c r="I40" s="84"/>
      <c r="J40" s="528"/>
      <c r="K40" s="84"/>
      <c r="L40" s="84"/>
      <c r="M40" s="84"/>
    </row>
    <row r="41" spans="2:13" ht="12.7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ht="18">
      <c r="I42" s="278"/>
    </row>
    <row r="43" spans="9:10" ht="18">
      <c r="I43" s="278"/>
      <c r="J43" s="528"/>
    </row>
    <row r="44" spans="9:10" ht="18">
      <c r="I44" s="278"/>
      <c r="J44" s="528"/>
    </row>
    <row r="45" spans="9:10" ht="18">
      <c r="I45" s="278"/>
      <c r="J45" s="528"/>
    </row>
    <row r="49" ht="12.75">
      <c r="A49" s="7"/>
    </row>
    <row r="50" ht="12.75">
      <c r="A50" s="488"/>
    </row>
    <row r="51" ht="12.75">
      <c r="A51" s="488"/>
    </row>
    <row r="52" ht="12.75">
      <c r="A52" s="273"/>
    </row>
    <row r="53" ht="12.75">
      <c r="A53" s="273"/>
    </row>
    <row r="54" ht="12.75">
      <c r="A54" s="273"/>
    </row>
    <row r="55" ht="12.75">
      <c r="A55" s="273"/>
    </row>
    <row r="56" ht="12.75">
      <c r="A56" s="273"/>
    </row>
    <row r="57" ht="12.75">
      <c r="A57" s="273"/>
    </row>
    <row r="58" ht="12.75">
      <c r="A58" s="273"/>
    </row>
    <row r="59" ht="12.75">
      <c r="A59" s="273"/>
    </row>
    <row r="61" ht="12.75">
      <c r="A61" s="491"/>
    </row>
    <row r="62" spans="1:13" ht="12.75">
      <c r="A62" s="491"/>
      <c r="B62" s="491"/>
      <c r="C62" s="491"/>
      <c r="D62" s="491"/>
      <c r="E62" s="491"/>
      <c r="F62" s="491"/>
      <c r="G62" s="491"/>
      <c r="H62" s="492"/>
      <c r="I62" s="492"/>
      <c r="J62" s="492"/>
      <c r="K62" s="491"/>
      <c r="L62" s="491"/>
      <c r="M62" s="493"/>
    </row>
    <row r="63" spans="1:13" ht="12.75">
      <c r="A63" s="492"/>
      <c r="B63" s="491"/>
      <c r="C63" s="491"/>
      <c r="D63" s="491"/>
      <c r="E63" s="491"/>
      <c r="F63" s="491"/>
      <c r="G63" s="491"/>
      <c r="H63" s="492"/>
      <c r="I63" s="492"/>
      <c r="J63" s="492"/>
      <c r="K63" s="491"/>
      <c r="L63" s="491"/>
      <c r="M63" s="493"/>
    </row>
    <row r="64" spans="1:13" ht="12.75">
      <c r="A64" s="492"/>
      <c r="B64" s="492"/>
      <c r="C64" s="492"/>
      <c r="D64" s="492"/>
      <c r="E64" s="492"/>
      <c r="F64" s="492"/>
      <c r="G64" s="492"/>
      <c r="H64" s="492"/>
      <c r="I64" s="492"/>
      <c r="J64" s="492"/>
      <c r="K64" s="492"/>
      <c r="L64" s="492"/>
      <c r="M64" s="492"/>
    </row>
    <row r="65" spans="1:13" ht="15.75">
      <c r="A65" s="492"/>
      <c r="B65" s="492"/>
      <c r="C65" s="492"/>
      <c r="D65" s="492"/>
      <c r="E65" s="494"/>
      <c r="F65" s="494"/>
      <c r="G65" s="494"/>
      <c r="H65" s="492"/>
      <c r="I65" s="492"/>
      <c r="J65" s="492"/>
      <c r="K65" s="492"/>
      <c r="L65" s="492"/>
      <c r="M65" s="492"/>
    </row>
    <row r="66" spans="1:13" ht="15">
      <c r="A66" s="492"/>
      <c r="B66" s="492"/>
      <c r="C66" s="492"/>
      <c r="D66" s="492"/>
      <c r="E66" s="529"/>
      <c r="F66" s="530"/>
      <c r="G66" s="529"/>
      <c r="H66" s="530"/>
      <c r="I66" s="530"/>
      <c r="J66" s="530"/>
      <c r="K66" s="492"/>
      <c r="L66" s="492"/>
      <c r="M66" s="492"/>
    </row>
    <row r="67" spans="1:13" ht="15">
      <c r="A67" s="492"/>
      <c r="B67" s="492"/>
      <c r="C67" s="492"/>
      <c r="D67" s="492"/>
      <c r="E67" s="529"/>
      <c r="F67" s="530"/>
      <c r="G67" s="530"/>
      <c r="H67" s="530"/>
      <c r="I67" s="530"/>
      <c r="J67" s="530"/>
      <c r="K67" s="492"/>
      <c r="L67" s="492"/>
      <c r="M67" s="492"/>
    </row>
    <row r="68" spans="2:13" ht="15.75">
      <c r="B68" s="492"/>
      <c r="C68" s="492"/>
      <c r="D68" s="492"/>
      <c r="E68" s="494"/>
      <c r="F68" s="494"/>
      <c r="G68" s="495"/>
      <c r="H68" s="492"/>
      <c r="I68" s="492"/>
      <c r="J68" s="492"/>
      <c r="K68" s="492"/>
      <c r="L68" s="492"/>
      <c r="M68" s="492"/>
    </row>
  </sheetData>
  <mergeCells count="10">
    <mergeCell ref="K12:M12"/>
    <mergeCell ref="K13:M13"/>
    <mergeCell ref="A8:M8"/>
    <mergeCell ref="A2:M2"/>
    <mergeCell ref="A5:M5"/>
    <mergeCell ref="A6:M6"/>
    <mergeCell ref="A7:M7"/>
    <mergeCell ref="E13:G13"/>
    <mergeCell ref="E12:G12"/>
    <mergeCell ref="H13:J13"/>
  </mergeCells>
  <printOptions/>
  <pageMargins left="2.25" right="0.5" top="1" bottom="1" header="0.5" footer="0.5"/>
  <pageSetup horizontalDpi="600" verticalDpi="600" orientation="landscape" scale="85" r:id="rId1"/>
  <headerFooter alignWithMargins="0">
    <oddHeader>&amp;R&amp;"Times New Roman,Regular"&amp;6DEPARTMENT OF JUSTICE
OFFICE OF THE INSPECTOR GENERAL
FY 2008 CONGRESSIONAL BUDGET REQUEST</oddHeader>
    <oddFooter>&amp;C42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U294"/>
  <sheetViews>
    <sheetView workbookViewId="0" topLeftCell="A1">
      <selection activeCell="B39" sqref="B39"/>
    </sheetView>
  </sheetViews>
  <sheetFormatPr defaultColWidth="9.140625" defaultRowHeight="12.75"/>
  <cols>
    <col min="1" max="1" width="3.421875" style="281" customWidth="1"/>
    <col min="2" max="2" width="42.140625" style="281" customWidth="1"/>
    <col min="3" max="3" width="11.7109375" style="281" customWidth="1"/>
    <col min="4" max="4" width="2.140625" style="281" customWidth="1"/>
    <col min="5" max="5" width="11.7109375" style="281" customWidth="1"/>
    <col min="6" max="6" width="8.7109375" style="281" customWidth="1"/>
    <col min="7" max="7" width="3.57421875" style="281" customWidth="1"/>
    <col min="8" max="8" width="10.7109375" style="281" customWidth="1"/>
    <col min="9" max="9" width="7.421875" style="281" hidden="1" customWidth="1"/>
    <col min="10" max="10" width="7.7109375" style="281" customWidth="1"/>
    <col min="11" max="11" width="2.140625" style="281" customWidth="1"/>
    <col min="12" max="12" width="11.140625" style="281" customWidth="1"/>
    <col min="13" max="13" width="7.7109375" style="281" customWidth="1"/>
    <col min="14" max="14" width="2.140625" style="281" customWidth="1"/>
    <col min="15" max="15" width="10.7109375" style="281" customWidth="1"/>
    <col min="16" max="16" width="2.140625" style="281" customWidth="1"/>
    <col min="17" max="17" width="11.140625" style="281" customWidth="1"/>
    <col min="18" max="18" width="2.140625" style="281" customWidth="1"/>
    <col min="19" max="16384" width="12.57421875" style="281" customWidth="1"/>
  </cols>
  <sheetData>
    <row r="1" ht="9.75" customHeight="1"/>
    <row r="2" spans="1:2" ht="18" customHeight="1">
      <c r="A2" s="430" t="s">
        <v>303</v>
      </c>
      <c r="B2" s="430"/>
    </row>
    <row r="3" spans="1:2" ht="12.75" customHeight="1">
      <c r="A3" s="430"/>
      <c r="B3" s="296"/>
    </row>
    <row r="4" ht="9.75" customHeight="1"/>
    <row r="5" spans="1:2" ht="18" customHeight="1">
      <c r="A5" s="28"/>
      <c r="B5" s="282"/>
    </row>
    <row r="6" ht="9.75" customHeight="1">
      <c r="A6" s="430"/>
    </row>
    <row r="7" spans="1:15" ht="15.75" customHeight="1">
      <c r="A7" s="608" t="s">
        <v>111</v>
      </c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</row>
    <row r="8" spans="1:15" ht="15.75" customHeight="1">
      <c r="A8" s="639" t="s">
        <v>84</v>
      </c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</row>
    <row r="9" spans="1:15" ht="15.75" customHeight="1">
      <c r="A9" s="607" t="s">
        <v>31</v>
      </c>
      <c r="B9" s="641"/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</row>
    <row r="10" spans="1:15" ht="15.75">
      <c r="A10" s="642"/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</row>
    <row r="11" spans="3:7" ht="12.75">
      <c r="C11" s="141"/>
      <c r="D11" s="141"/>
      <c r="G11" s="153"/>
    </row>
    <row r="12" spans="1:16" ht="15">
      <c r="A12" s="153"/>
      <c r="B12" s="132"/>
      <c r="C12" s="635">
        <v>2006</v>
      </c>
      <c r="D12" s="636"/>
      <c r="E12" s="636"/>
      <c r="F12" s="637">
        <v>2007</v>
      </c>
      <c r="G12" s="638"/>
      <c r="H12" s="638"/>
      <c r="I12" s="105"/>
      <c r="J12" s="132"/>
      <c r="K12" s="105"/>
      <c r="L12" s="105"/>
      <c r="M12" s="132"/>
      <c r="N12" s="338"/>
      <c r="O12" s="106"/>
      <c r="P12" s="153"/>
    </row>
    <row r="13" spans="1:16" ht="15">
      <c r="A13" s="139"/>
      <c r="B13" s="115"/>
      <c r="C13" s="572" t="s">
        <v>322</v>
      </c>
      <c r="D13" s="572"/>
      <c r="E13" s="572"/>
      <c r="F13" s="624" t="s">
        <v>282</v>
      </c>
      <c r="G13" s="572"/>
      <c r="H13" s="572"/>
      <c r="I13" s="119"/>
      <c r="J13" s="624" t="s">
        <v>178</v>
      </c>
      <c r="K13" s="572"/>
      <c r="L13" s="572"/>
      <c r="M13" s="624" t="s">
        <v>61</v>
      </c>
      <c r="N13" s="572"/>
      <c r="O13" s="634"/>
      <c r="P13" s="153"/>
    </row>
    <row r="14" spans="1:16" ht="15">
      <c r="A14" s="139"/>
      <c r="B14" s="346" t="s">
        <v>103</v>
      </c>
      <c r="C14" s="370" t="s">
        <v>27</v>
      </c>
      <c r="D14" s="110"/>
      <c r="E14" s="364" t="s">
        <v>29</v>
      </c>
      <c r="F14" s="370" t="s">
        <v>27</v>
      </c>
      <c r="G14" s="110"/>
      <c r="H14" s="364" t="s">
        <v>29</v>
      </c>
      <c r="I14" s="110"/>
      <c r="J14" s="370" t="s">
        <v>27</v>
      </c>
      <c r="K14" s="365"/>
      <c r="L14" s="364" t="s">
        <v>29</v>
      </c>
      <c r="M14" s="370" t="s">
        <v>27</v>
      </c>
      <c r="N14" s="110"/>
      <c r="O14" s="371" t="s">
        <v>29</v>
      </c>
      <c r="P14" s="153"/>
    </row>
    <row r="15" spans="2:15" ht="14.25">
      <c r="B15" s="111" t="s">
        <v>313</v>
      </c>
      <c r="C15" s="349">
        <v>1</v>
      </c>
      <c r="D15" s="112"/>
      <c r="E15" s="112"/>
      <c r="F15" s="349">
        <v>1</v>
      </c>
      <c r="G15" s="112"/>
      <c r="H15" s="112"/>
      <c r="I15" s="351"/>
      <c r="J15" s="111">
        <v>1</v>
      </c>
      <c r="K15" s="351"/>
      <c r="L15" s="351"/>
      <c r="M15" s="349" t="s">
        <v>41</v>
      </c>
      <c r="N15" s="348"/>
      <c r="O15" s="531" t="s">
        <v>41</v>
      </c>
    </row>
    <row r="16" spans="2:15" ht="15" customHeight="1">
      <c r="B16" s="339" t="s">
        <v>314</v>
      </c>
      <c r="C16" s="345">
        <v>7</v>
      </c>
      <c r="D16" s="110"/>
      <c r="E16" s="110"/>
      <c r="F16" s="345">
        <v>7</v>
      </c>
      <c r="G16" s="110"/>
      <c r="H16" s="110"/>
      <c r="I16" s="372"/>
      <c r="J16" s="339">
        <v>7</v>
      </c>
      <c r="K16" s="372"/>
      <c r="L16" s="372"/>
      <c r="M16" s="345" t="s">
        <v>41</v>
      </c>
      <c r="N16" s="287"/>
      <c r="O16" s="532" t="s">
        <v>41</v>
      </c>
    </row>
    <row r="17" spans="2:15" ht="15" customHeight="1">
      <c r="B17" s="114" t="s">
        <v>324</v>
      </c>
      <c r="C17" s="136">
        <v>2</v>
      </c>
      <c r="D17" s="119"/>
      <c r="E17" s="119"/>
      <c r="F17" s="136">
        <v>2</v>
      </c>
      <c r="G17" s="119"/>
      <c r="H17" s="119"/>
      <c r="I17" s="289"/>
      <c r="J17" s="114">
        <f>F17</f>
        <v>2</v>
      </c>
      <c r="K17" s="289"/>
      <c r="L17" s="289"/>
      <c r="M17" s="136" t="s">
        <v>41</v>
      </c>
      <c r="N17" s="285"/>
      <c r="O17" s="533" t="s">
        <v>41</v>
      </c>
    </row>
    <row r="18" spans="1:16" ht="15" customHeight="1">
      <c r="A18" s="139"/>
      <c r="B18" s="111" t="s">
        <v>304</v>
      </c>
      <c r="C18" s="111">
        <v>60</v>
      </c>
      <c r="D18" s="112"/>
      <c r="E18" s="112"/>
      <c r="F18" s="111">
        <v>60</v>
      </c>
      <c r="G18" s="112"/>
      <c r="H18" s="112"/>
      <c r="I18" s="347"/>
      <c r="J18" s="111">
        <v>61</v>
      </c>
      <c r="K18" s="348"/>
      <c r="L18" s="348"/>
      <c r="M18" s="349" t="s">
        <v>41</v>
      </c>
      <c r="N18" s="350"/>
      <c r="O18" s="531">
        <f>SUM(J18-F18)</f>
        <v>1</v>
      </c>
      <c r="P18" s="153"/>
    </row>
    <row r="19" spans="1:16" ht="15" customHeight="1">
      <c r="A19" s="139"/>
      <c r="B19" s="114" t="s">
        <v>305</v>
      </c>
      <c r="C19" s="114">
        <v>77</v>
      </c>
      <c r="D19" s="119"/>
      <c r="E19" s="119"/>
      <c r="F19" s="114">
        <v>77</v>
      </c>
      <c r="G19" s="119"/>
      <c r="H19" s="119"/>
      <c r="I19" s="286"/>
      <c r="J19" s="114">
        <f>F19+2</f>
        <v>79</v>
      </c>
      <c r="K19" s="285"/>
      <c r="L19" s="285"/>
      <c r="M19" s="136" t="s">
        <v>41</v>
      </c>
      <c r="N19" s="283"/>
      <c r="O19" s="531">
        <f>SUM(J19-F19)</f>
        <v>2</v>
      </c>
      <c r="P19" s="153"/>
    </row>
    <row r="20" spans="1:16" ht="15" customHeight="1">
      <c r="A20" s="139"/>
      <c r="B20" s="111" t="s">
        <v>306</v>
      </c>
      <c r="C20" s="111">
        <v>208</v>
      </c>
      <c r="D20" s="112"/>
      <c r="E20" s="112"/>
      <c r="F20" s="111">
        <v>208</v>
      </c>
      <c r="G20" s="112"/>
      <c r="H20" s="112"/>
      <c r="I20" s="347"/>
      <c r="J20" s="111">
        <f>193+2</f>
        <v>195</v>
      </c>
      <c r="K20" s="348"/>
      <c r="L20" s="348"/>
      <c r="M20" s="349" t="s">
        <v>41</v>
      </c>
      <c r="N20" s="350"/>
      <c r="O20" s="531">
        <f>SUM(J20-F20)</f>
        <v>-13</v>
      </c>
      <c r="P20" s="153"/>
    </row>
    <row r="21" spans="1:16" ht="15" customHeight="1">
      <c r="A21" s="139"/>
      <c r="B21" s="114" t="s">
        <v>307</v>
      </c>
      <c r="C21" s="114">
        <v>34</v>
      </c>
      <c r="D21" s="119"/>
      <c r="E21" s="119"/>
      <c r="F21" s="114">
        <v>34</v>
      </c>
      <c r="G21" s="119"/>
      <c r="H21" s="119"/>
      <c r="I21" s="286"/>
      <c r="J21" s="114">
        <f>F21</f>
        <v>34</v>
      </c>
      <c r="K21" s="285"/>
      <c r="L21" s="285"/>
      <c r="M21" s="136" t="s">
        <v>41</v>
      </c>
      <c r="N21" s="283"/>
      <c r="O21" s="533" t="s">
        <v>41</v>
      </c>
      <c r="P21" s="153"/>
    </row>
    <row r="22" spans="1:16" ht="15" customHeight="1">
      <c r="A22" s="139"/>
      <c r="B22" s="111" t="s">
        <v>308</v>
      </c>
      <c r="C22" s="111">
        <v>13</v>
      </c>
      <c r="D22" s="112"/>
      <c r="E22" s="112"/>
      <c r="F22" s="111">
        <v>13</v>
      </c>
      <c r="G22" s="112"/>
      <c r="H22" s="112"/>
      <c r="I22" s="347"/>
      <c r="J22" s="111">
        <v>13</v>
      </c>
      <c r="K22" s="348"/>
      <c r="L22" s="348"/>
      <c r="M22" s="349" t="s">
        <v>41</v>
      </c>
      <c r="N22" s="350"/>
      <c r="O22" s="531" t="s">
        <v>41</v>
      </c>
      <c r="P22" s="153"/>
    </row>
    <row r="23" spans="1:16" ht="15" customHeight="1">
      <c r="A23" s="139"/>
      <c r="B23" s="114" t="s">
        <v>309</v>
      </c>
      <c r="C23" s="114">
        <v>1</v>
      </c>
      <c r="D23" s="119"/>
      <c r="E23" s="119"/>
      <c r="F23" s="114">
        <v>1</v>
      </c>
      <c r="G23" s="119"/>
      <c r="H23" s="119"/>
      <c r="I23" s="286"/>
      <c r="J23" s="114">
        <v>1</v>
      </c>
      <c r="K23" s="285"/>
      <c r="L23" s="285"/>
      <c r="M23" s="136" t="s">
        <v>41</v>
      </c>
      <c r="N23" s="283"/>
      <c r="O23" s="533" t="s">
        <v>41</v>
      </c>
      <c r="P23" s="153"/>
    </row>
    <row r="24" spans="1:16" ht="15" customHeight="1">
      <c r="A24" s="139"/>
      <c r="B24" s="111" t="s">
        <v>310</v>
      </c>
      <c r="C24" s="111">
        <v>22</v>
      </c>
      <c r="D24" s="112"/>
      <c r="E24" s="112"/>
      <c r="F24" s="111">
        <v>22</v>
      </c>
      <c r="G24" s="112"/>
      <c r="H24" s="112"/>
      <c r="I24" s="347"/>
      <c r="J24" s="111">
        <f>F24</f>
        <v>22</v>
      </c>
      <c r="K24" s="348"/>
      <c r="L24" s="348"/>
      <c r="M24" s="349" t="s">
        <v>41</v>
      </c>
      <c r="N24" s="350"/>
      <c r="O24" s="531" t="s">
        <v>41</v>
      </c>
      <c r="P24" s="153"/>
    </row>
    <row r="25" spans="1:16" ht="15" customHeight="1">
      <c r="A25" s="139"/>
      <c r="B25" s="114" t="s">
        <v>311</v>
      </c>
      <c r="C25" s="114">
        <v>10</v>
      </c>
      <c r="D25" s="119"/>
      <c r="E25" s="119"/>
      <c r="F25" s="114">
        <v>10</v>
      </c>
      <c r="G25" s="119"/>
      <c r="H25" s="119"/>
      <c r="I25" s="286"/>
      <c r="J25" s="114">
        <v>10</v>
      </c>
      <c r="K25" s="285"/>
      <c r="L25" s="285"/>
      <c r="M25" s="136" t="s">
        <v>41</v>
      </c>
      <c r="N25" s="283"/>
      <c r="O25" s="533" t="s">
        <v>41</v>
      </c>
      <c r="P25" s="153"/>
    </row>
    <row r="26" spans="1:16" ht="15" customHeight="1">
      <c r="A26" s="139"/>
      <c r="B26" s="111" t="s">
        <v>312</v>
      </c>
      <c r="C26" s="111">
        <v>14</v>
      </c>
      <c r="D26" s="112"/>
      <c r="E26" s="112"/>
      <c r="F26" s="111">
        <v>14</v>
      </c>
      <c r="G26" s="112"/>
      <c r="H26" s="112"/>
      <c r="I26" s="347"/>
      <c r="J26" s="111">
        <f>F26</f>
        <v>14</v>
      </c>
      <c r="K26" s="348"/>
      <c r="L26" s="348"/>
      <c r="M26" s="349" t="s">
        <v>41</v>
      </c>
      <c r="N26" s="350"/>
      <c r="O26" s="531" t="s">
        <v>41</v>
      </c>
      <c r="P26" s="153"/>
    </row>
    <row r="27" spans="1:16" ht="3.75" customHeight="1">
      <c r="A27" s="139"/>
      <c r="B27" s="114"/>
      <c r="C27" s="136"/>
      <c r="D27" s="119"/>
      <c r="E27" s="289"/>
      <c r="F27" s="136"/>
      <c r="G27" s="119"/>
      <c r="H27" s="283"/>
      <c r="I27" s="288"/>
      <c r="J27" s="114"/>
      <c r="K27" s="119"/>
      <c r="L27" s="119"/>
      <c r="M27" s="136"/>
      <c r="N27" s="119"/>
      <c r="O27" s="534"/>
      <c r="P27" s="153"/>
    </row>
    <row r="28" spans="1:16" ht="15">
      <c r="A28" s="139"/>
      <c r="B28" s="114" t="s">
        <v>133</v>
      </c>
      <c r="C28" s="342">
        <f>SUM(C15:C26)</f>
        <v>449</v>
      </c>
      <c r="D28" s="288"/>
      <c r="E28" s="288"/>
      <c r="F28" s="342">
        <f>SUM(F15:F26)</f>
        <v>449</v>
      </c>
      <c r="G28" s="288"/>
      <c r="H28" s="288"/>
      <c r="I28" s="286"/>
      <c r="J28" s="342">
        <f>SUM(J15:J26)</f>
        <v>439</v>
      </c>
      <c r="K28" s="119"/>
      <c r="L28" s="119"/>
      <c r="M28" s="136" t="s">
        <v>41</v>
      </c>
      <c r="N28" s="283"/>
      <c r="O28" s="129">
        <f>SUM(O15:O26)</f>
        <v>-10</v>
      </c>
      <c r="P28" s="153"/>
    </row>
    <row r="29" spans="1:16" ht="4.5" customHeight="1">
      <c r="A29" s="139"/>
      <c r="B29" s="339"/>
      <c r="C29" s="352"/>
      <c r="D29" s="353"/>
      <c r="E29" s="353"/>
      <c r="F29" s="352"/>
      <c r="G29" s="353"/>
      <c r="H29" s="353"/>
      <c r="I29" s="110"/>
      <c r="J29" s="339"/>
      <c r="K29" s="110"/>
      <c r="L29" s="110"/>
      <c r="M29" s="354"/>
      <c r="N29" s="341"/>
      <c r="O29" s="532"/>
      <c r="P29" s="153"/>
    </row>
    <row r="30" spans="1:16" ht="9.75" customHeight="1">
      <c r="A30" s="139"/>
      <c r="B30" s="114"/>
      <c r="C30" s="343"/>
      <c r="D30" s="119"/>
      <c r="E30" s="119"/>
      <c r="F30" s="343"/>
      <c r="G30" s="119"/>
      <c r="H30" s="119"/>
      <c r="I30" s="119"/>
      <c r="J30" s="114"/>
      <c r="K30" s="119"/>
      <c r="L30" s="119"/>
      <c r="M30" s="114"/>
      <c r="N30" s="283"/>
      <c r="O30" s="117"/>
      <c r="P30" s="153"/>
    </row>
    <row r="31" spans="1:16" ht="14.25">
      <c r="A31" s="139"/>
      <c r="B31" s="114" t="s">
        <v>158</v>
      </c>
      <c r="C31" s="343"/>
      <c r="D31" s="119"/>
      <c r="E31" s="291">
        <v>151549</v>
      </c>
      <c r="F31" s="343"/>
      <c r="G31" s="119"/>
      <c r="H31" s="292">
        <f>SUM(E31)*1.027</f>
        <v>155640.82299999997</v>
      </c>
      <c r="I31" s="119"/>
      <c r="J31" s="114"/>
      <c r="K31" s="119"/>
      <c r="L31" s="292">
        <f>SUM(H31)*1.03</f>
        <v>160310.04768999998</v>
      </c>
      <c r="M31" s="114"/>
      <c r="N31" s="283"/>
      <c r="O31" s="117"/>
      <c r="P31" s="153"/>
    </row>
    <row r="32" spans="1:16" ht="14.25">
      <c r="A32" s="139"/>
      <c r="B32" s="111" t="s">
        <v>104</v>
      </c>
      <c r="C32" s="373"/>
      <c r="D32" s="112"/>
      <c r="E32" s="374">
        <v>78478</v>
      </c>
      <c r="F32" s="373"/>
      <c r="G32" s="112"/>
      <c r="H32" s="375">
        <v>80550</v>
      </c>
      <c r="I32" s="112"/>
      <c r="J32" s="376"/>
      <c r="K32" s="112"/>
      <c r="L32" s="377">
        <v>83138</v>
      </c>
      <c r="M32" s="111"/>
      <c r="N32" s="350"/>
      <c r="O32" s="124"/>
      <c r="P32" s="153"/>
    </row>
    <row r="33" spans="1:15" ht="14.25">
      <c r="A33" s="139"/>
      <c r="B33" s="339" t="s">
        <v>105</v>
      </c>
      <c r="C33" s="344"/>
      <c r="D33" s="110"/>
      <c r="E33" s="340">
        <v>12.8</v>
      </c>
      <c r="F33" s="344"/>
      <c r="G33" s="110"/>
      <c r="H33" s="340">
        <v>12.8</v>
      </c>
      <c r="I33" s="110"/>
      <c r="J33" s="339"/>
      <c r="K33" s="110"/>
      <c r="L33" s="340">
        <v>12.8</v>
      </c>
      <c r="M33" s="339"/>
      <c r="N33" s="341"/>
      <c r="O33" s="532"/>
    </row>
    <row r="34" spans="1:15" ht="14.25">
      <c r="A34" s="139"/>
      <c r="B34" s="119"/>
      <c r="C34" s="290"/>
      <c r="D34" s="119"/>
      <c r="E34" s="293"/>
      <c r="F34" s="290"/>
      <c r="G34" s="119"/>
      <c r="H34" s="290"/>
      <c r="I34" s="40"/>
      <c r="J34" s="40"/>
      <c r="K34" s="40"/>
      <c r="L34" s="40"/>
      <c r="M34" s="40"/>
      <c r="N34" s="284"/>
      <c r="O34" s="284"/>
    </row>
    <row r="35" spans="1:15" ht="14.25">
      <c r="A35" s="139"/>
      <c r="B35" s="119"/>
      <c r="C35" s="290"/>
      <c r="D35" s="119"/>
      <c r="E35" s="293"/>
      <c r="F35" s="290"/>
      <c r="G35" s="119"/>
      <c r="H35" s="290"/>
      <c r="I35" s="40"/>
      <c r="J35" s="40"/>
      <c r="K35" s="40"/>
      <c r="L35" s="40"/>
      <c r="M35" s="40"/>
      <c r="N35" s="284"/>
      <c r="O35" s="284"/>
    </row>
    <row r="36" spans="1:15" ht="14.25">
      <c r="A36" s="84"/>
      <c r="B36" s="119"/>
      <c r="C36" s="290"/>
      <c r="D36" s="119"/>
      <c r="E36" s="293"/>
      <c r="F36" s="290"/>
      <c r="G36" s="119"/>
      <c r="H36" s="290"/>
      <c r="I36" s="40"/>
      <c r="J36" s="40"/>
      <c r="K36" s="40"/>
      <c r="L36" s="40"/>
      <c r="M36" s="40"/>
      <c r="N36" s="284"/>
      <c r="O36" s="284"/>
    </row>
    <row r="37" spans="1:15" ht="14.25">
      <c r="A37" s="139"/>
      <c r="B37" s="119"/>
      <c r="C37" s="290"/>
      <c r="D37" s="119"/>
      <c r="E37" s="293"/>
      <c r="F37" s="290"/>
      <c r="G37" s="119"/>
      <c r="H37" s="290"/>
      <c r="I37" s="40"/>
      <c r="J37" s="40"/>
      <c r="K37" s="40"/>
      <c r="L37" s="40"/>
      <c r="M37" s="40"/>
      <c r="N37" s="284"/>
      <c r="O37" s="284"/>
    </row>
    <row r="38" spans="2:15" ht="14.25">
      <c r="B38" s="284"/>
      <c r="C38" s="284"/>
      <c r="D38" s="294"/>
      <c r="E38" s="284"/>
      <c r="F38" s="284"/>
      <c r="G38" s="284"/>
      <c r="H38" s="283"/>
      <c r="I38" s="284"/>
      <c r="J38" s="284"/>
      <c r="K38" s="284"/>
      <c r="L38" s="284"/>
      <c r="M38" s="284"/>
      <c r="N38" s="284"/>
      <c r="O38" s="284"/>
    </row>
    <row r="39" spans="8:16" ht="18">
      <c r="H39" s="295"/>
      <c r="P39" s="278"/>
    </row>
    <row r="40" spans="8:16" ht="18">
      <c r="H40" s="295"/>
      <c r="P40" s="278"/>
    </row>
    <row r="41" spans="3:19" ht="12.75">
      <c r="C41" s="296"/>
      <c r="S41" s="297"/>
    </row>
    <row r="42" spans="2:19" ht="12.75">
      <c r="B42" s="139"/>
      <c r="C42" s="139"/>
      <c r="D42" s="139"/>
      <c r="E42" s="139"/>
      <c r="F42" s="139"/>
      <c r="G42" s="139"/>
      <c r="H42" s="139"/>
      <c r="M42" s="139"/>
      <c r="N42" s="139"/>
      <c r="O42" s="139"/>
      <c r="Q42" s="297"/>
      <c r="S42" s="297"/>
    </row>
    <row r="43" spans="2:19" ht="12.75">
      <c r="B43" s="139"/>
      <c r="C43" s="139"/>
      <c r="D43" s="139"/>
      <c r="E43" s="139"/>
      <c r="F43" s="139"/>
      <c r="G43" s="139"/>
      <c r="H43" s="139"/>
      <c r="M43" s="139"/>
      <c r="N43" s="139"/>
      <c r="O43" s="139"/>
      <c r="Q43" s="297"/>
      <c r="S43" s="297"/>
    </row>
    <row r="44" spans="2:19" ht="12.75">
      <c r="B44" s="139"/>
      <c r="C44" s="139"/>
      <c r="D44" s="139"/>
      <c r="E44" s="139"/>
      <c r="F44" s="139"/>
      <c r="G44" s="139"/>
      <c r="H44" s="139"/>
      <c r="M44" s="139"/>
      <c r="N44" s="139"/>
      <c r="O44" s="139"/>
      <c r="Q44" s="297"/>
      <c r="S44" s="297"/>
    </row>
    <row r="45" spans="2:19" ht="12.75">
      <c r="B45" s="139"/>
      <c r="C45" s="139"/>
      <c r="D45" s="139"/>
      <c r="E45" s="139"/>
      <c r="F45" s="139"/>
      <c r="G45" s="139"/>
      <c r="H45" s="139"/>
      <c r="M45" s="139"/>
      <c r="N45" s="139"/>
      <c r="O45" s="139"/>
      <c r="Q45" s="297"/>
      <c r="S45" s="297"/>
    </row>
    <row r="46" spans="2:19" ht="12.75">
      <c r="B46" s="139"/>
      <c r="C46" s="139"/>
      <c r="D46" s="139"/>
      <c r="E46" s="139"/>
      <c r="F46" s="139"/>
      <c r="G46" s="139"/>
      <c r="H46" s="139"/>
      <c r="M46" s="139"/>
      <c r="N46" s="139"/>
      <c r="O46" s="139"/>
      <c r="Q46" s="297"/>
      <c r="S46" s="297"/>
    </row>
    <row r="47" spans="2:20" ht="12.75">
      <c r="B47" s="139"/>
      <c r="C47" s="139"/>
      <c r="D47" s="139"/>
      <c r="E47" s="139"/>
      <c r="F47" s="139"/>
      <c r="G47" s="139"/>
      <c r="H47" s="139"/>
      <c r="L47" s="297"/>
      <c r="M47" s="139"/>
      <c r="N47" s="139"/>
      <c r="O47" s="139"/>
      <c r="P47" s="298"/>
      <c r="Q47" s="298"/>
      <c r="S47" s="297"/>
      <c r="T47" s="297"/>
    </row>
    <row r="48" spans="2:20" ht="12.75">
      <c r="B48" s="139"/>
      <c r="C48" s="139"/>
      <c r="D48" s="139"/>
      <c r="E48" s="139"/>
      <c r="F48" s="139"/>
      <c r="G48" s="139"/>
      <c r="H48" s="139"/>
      <c r="L48" s="297"/>
      <c r="M48" s="139"/>
      <c r="N48" s="139"/>
      <c r="O48" s="139"/>
      <c r="Q48" s="297"/>
      <c r="S48" s="297"/>
      <c r="T48" s="297"/>
    </row>
    <row r="49" spans="2:20" ht="12.75">
      <c r="B49" s="139"/>
      <c r="C49" s="139"/>
      <c r="D49" s="139"/>
      <c r="E49" s="139"/>
      <c r="F49" s="139"/>
      <c r="G49" s="139"/>
      <c r="H49" s="139"/>
      <c r="L49" s="297"/>
      <c r="M49" s="139"/>
      <c r="N49" s="139"/>
      <c r="O49" s="139"/>
      <c r="P49" s="297"/>
      <c r="Q49" s="299"/>
      <c r="S49" s="139"/>
      <c r="T49" s="297"/>
    </row>
    <row r="50" spans="2:20" ht="12.75">
      <c r="B50" s="139"/>
      <c r="C50" s="139"/>
      <c r="D50" s="139"/>
      <c r="E50" s="139"/>
      <c r="F50" s="139"/>
      <c r="G50" s="139"/>
      <c r="H50" s="139"/>
      <c r="L50" s="297"/>
      <c r="M50" s="139"/>
      <c r="N50" s="139"/>
      <c r="O50" s="139"/>
      <c r="Q50" s="299"/>
      <c r="S50" s="139"/>
      <c r="T50" s="297"/>
    </row>
    <row r="51" spans="2:20" ht="12.75">
      <c r="B51" s="139"/>
      <c r="C51" s="139"/>
      <c r="D51" s="139"/>
      <c r="E51" s="139"/>
      <c r="F51" s="139"/>
      <c r="G51" s="139"/>
      <c r="H51" s="139"/>
      <c r="L51" s="297"/>
      <c r="M51" s="139"/>
      <c r="N51" s="139"/>
      <c r="O51" s="139"/>
      <c r="Q51" s="299"/>
      <c r="S51" s="139"/>
      <c r="T51" s="297"/>
    </row>
    <row r="52" spans="2:20" ht="12.75">
      <c r="B52" s="139"/>
      <c r="C52" s="139"/>
      <c r="D52" s="139"/>
      <c r="E52" s="139"/>
      <c r="F52" s="139"/>
      <c r="G52" s="139"/>
      <c r="H52" s="139"/>
      <c r="L52" s="297"/>
      <c r="M52" s="139"/>
      <c r="N52" s="139"/>
      <c r="O52" s="139"/>
      <c r="Q52" s="299"/>
      <c r="S52" s="139"/>
      <c r="T52" s="297"/>
    </row>
    <row r="53" spans="2:20" ht="12.75">
      <c r="B53" s="139"/>
      <c r="C53" s="139"/>
      <c r="D53" s="139"/>
      <c r="E53" s="139"/>
      <c r="F53" s="139"/>
      <c r="G53" s="139"/>
      <c r="H53" s="139"/>
      <c r="L53" s="297"/>
      <c r="M53" s="139"/>
      <c r="N53" s="139"/>
      <c r="O53" s="139"/>
      <c r="Q53" s="299"/>
      <c r="S53" s="139"/>
      <c r="T53" s="297"/>
    </row>
    <row r="54" spans="2:20" ht="12.75">
      <c r="B54" s="139"/>
      <c r="C54" s="139"/>
      <c r="D54" s="139"/>
      <c r="E54" s="139"/>
      <c r="F54" s="139"/>
      <c r="G54" s="139"/>
      <c r="H54" s="139"/>
      <c r="L54" s="297"/>
      <c r="M54" s="139"/>
      <c r="N54" s="139"/>
      <c r="O54" s="139"/>
      <c r="Q54" s="299"/>
      <c r="S54" s="139"/>
      <c r="T54" s="297"/>
    </row>
    <row r="55" spans="2:20" ht="12.75">
      <c r="B55" s="139"/>
      <c r="C55" s="139"/>
      <c r="D55" s="139"/>
      <c r="E55" s="139"/>
      <c r="F55" s="139"/>
      <c r="G55" s="139"/>
      <c r="H55" s="139"/>
      <c r="L55" s="297"/>
      <c r="M55" s="139"/>
      <c r="N55" s="139"/>
      <c r="O55" s="139"/>
      <c r="Q55" s="299"/>
      <c r="S55" s="139"/>
      <c r="T55" s="297"/>
    </row>
    <row r="56" spans="2:20" ht="12.75">
      <c r="B56" s="139"/>
      <c r="C56" s="139"/>
      <c r="D56" s="139"/>
      <c r="E56" s="139"/>
      <c r="F56" s="139"/>
      <c r="G56" s="139"/>
      <c r="H56" s="139"/>
      <c r="L56" s="297"/>
      <c r="M56" s="139"/>
      <c r="N56" s="139"/>
      <c r="O56" s="139"/>
      <c r="Q56" s="299"/>
      <c r="S56" s="139"/>
      <c r="T56" s="297"/>
    </row>
    <row r="57" spans="2:20" ht="12.75">
      <c r="B57" s="139"/>
      <c r="C57" s="139"/>
      <c r="D57" s="139"/>
      <c r="E57" s="139"/>
      <c r="F57" s="139"/>
      <c r="G57" s="139"/>
      <c r="H57" s="139"/>
      <c r="L57" s="297"/>
      <c r="M57" s="139"/>
      <c r="N57" s="139"/>
      <c r="O57" s="139"/>
      <c r="Q57" s="299"/>
      <c r="S57" s="139"/>
      <c r="T57" s="297"/>
    </row>
    <row r="58" spans="2:20" ht="12.75">
      <c r="B58" s="139"/>
      <c r="C58" s="139"/>
      <c r="D58" s="139"/>
      <c r="E58" s="139"/>
      <c r="F58" s="139"/>
      <c r="G58" s="139"/>
      <c r="H58" s="139"/>
      <c r="L58" s="297"/>
      <c r="M58" s="139"/>
      <c r="N58" s="139"/>
      <c r="O58" s="139"/>
      <c r="Q58" s="299"/>
      <c r="S58" s="139"/>
      <c r="T58" s="297"/>
    </row>
    <row r="59" spans="2:20" ht="12.75">
      <c r="B59" s="139"/>
      <c r="C59" s="139"/>
      <c r="D59" s="139"/>
      <c r="E59" s="139"/>
      <c r="F59" s="139"/>
      <c r="G59" s="139"/>
      <c r="H59" s="139"/>
      <c r="L59" s="297"/>
      <c r="M59" s="139"/>
      <c r="N59" s="139"/>
      <c r="O59" s="139"/>
      <c r="Q59" s="299"/>
      <c r="S59" s="139"/>
      <c r="T59" s="297"/>
    </row>
    <row r="60" spans="2:20" ht="12.75">
      <c r="B60" s="139"/>
      <c r="C60" s="139"/>
      <c r="D60" s="139"/>
      <c r="E60" s="139"/>
      <c r="F60" s="139"/>
      <c r="G60" s="139"/>
      <c r="H60" s="139"/>
      <c r="L60" s="297"/>
      <c r="M60" s="139"/>
      <c r="N60" s="139"/>
      <c r="O60" s="139"/>
      <c r="Q60" s="299"/>
      <c r="S60" s="139"/>
      <c r="T60" s="297"/>
    </row>
    <row r="61" spans="2:20" ht="12.75">
      <c r="B61" s="139"/>
      <c r="C61" s="139"/>
      <c r="D61" s="139"/>
      <c r="E61" s="139"/>
      <c r="F61" s="139"/>
      <c r="G61" s="139"/>
      <c r="H61" s="139"/>
      <c r="L61" s="297"/>
      <c r="M61" s="139"/>
      <c r="N61" s="139"/>
      <c r="O61" s="139"/>
      <c r="Q61" s="299"/>
      <c r="S61" s="139"/>
      <c r="T61" s="297"/>
    </row>
    <row r="62" spans="2:20" ht="12.75">
      <c r="B62" s="139"/>
      <c r="C62" s="139"/>
      <c r="D62" s="139"/>
      <c r="E62" s="139"/>
      <c r="F62" s="139"/>
      <c r="G62" s="139"/>
      <c r="H62" s="139"/>
      <c r="L62" s="297"/>
      <c r="M62" s="139"/>
      <c r="N62" s="139"/>
      <c r="O62" s="139"/>
      <c r="Q62" s="139"/>
      <c r="S62" s="139"/>
      <c r="T62" s="297"/>
    </row>
    <row r="63" spans="2:19" ht="12.75">
      <c r="B63" s="139"/>
      <c r="C63" s="139"/>
      <c r="D63" s="139"/>
      <c r="E63" s="139"/>
      <c r="F63" s="139"/>
      <c r="G63" s="139"/>
      <c r="H63" s="139"/>
      <c r="L63" s="297"/>
      <c r="M63" s="139"/>
      <c r="N63" s="139"/>
      <c r="O63" s="139"/>
      <c r="Q63" s="297"/>
      <c r="S63" s="297"/>
    </row>
    <row r="64" spans="2:19" ht="12.75">
      <c r="B64" s="139"/>
      <c r="C64" s="300"/>
      <c r="D64" s="300"/>
      <c r="E64" s="300"/>
      <c r="F64" s="300"/>
      <c r="G64" s="300"/>
      <c r="H64" s="300"/>
      <c r="L64" s="297"/>
      <c r="M64" s="300"/>
      <c r="N64" s="300"/>
      <c r="O64" s="300"/>
      <c r="Q64" s="297"/>
      <c r="S64" s="300"/>
    </row>
    <row r="65" spans="2:19" ht="12.75">
      <c r="B65" s="139"/>
      <c r="C65" s="139"/>
      <c r="D65" s="139"/>
      <c r="E65" s="139"/>
      <c r="F65" s="139"/>
      <c r="G65" s="139"/>
      <c r="H65" s="139"/>
      <c r="L65" s="297"/>
      <c r="M65" s="139"/>
      <c r="N65" s="139"/>
      <c r="O65" s="139"/>
      <c r="Q65" s="297"/>
      <c r="S65" s="297"/>
    </row>
    <row r="66" spans="2:19" ht="12.75">
      <c r="B66" s="139"/>
      <c r="C66" s="139"/>
      <c r="D66" s="139"/>
      <c r="E66" s="139"/>
      <c r="F66" s="139"/>
      <c r="G66" s="139"/>
      <c r="H66" s="139"/>
      <c r="L66" s="297"/>
      <c r="M66" s="139"/>
      <c r="N66" s="139"/>
      <c r="O66" s="139"/>
      <c r="Q66" s="297"/>
      <c r="S66" s="297"/>
    </row>
    <row r="67" spans="2:20" ht="12.75">
      <c r="B67" s="139"/>
      <c r="C67" s="139"/>
      <c r="D67" s="139"/>
      <c r="E67" s="139"/>
      <c r="F67" s="139"/>
      <c r="G67" s="139"/>
      <c r="H67" s="139"/>
      <c r="I67" s="298"/>
      <c r="J67" s="297"/>
      <c r="K67" s="297"/>
      <c r="L67" s="297"/>
      <c r="M67" s="139"/>
      <c r="N67" s="139"/>
      <c r="O67" s="139"/>
      <c r="Q67" s="297"/>
      <c r="S67" s="298"/>
      <c r="T67" s="301"/>
    </row>
    <row r="68" spans="2:20" ht="12.75">
      <c r="B68" s="139"/>
      <c r="C68" s="139"/>
      <c r="D68" s="139"/>
      <c r="E68" s="139"/>
      <c r="F68" s="139"/>
      <c r="G68" s="139"/>
      <c r="H68" s="139"/>
      <c r="I68" s="297"/>
      <c r="J68" s="297"/>
      <c r="K68" s="297"/>
      <c r="L68" s="297"/>
      <c r="M68" s="139"/>
      <c r="N68" s="139"/>
      <c r="O68" s="139"/>
      <c r="Q68" s="297"/>
      <c r="S68" s="298"/>
      <c r="T68" s="302"/>
    </row>
    <row r="69" spans="2:21" ht="12.75">
      <c r="B69" s="139"/>
      <c r="C69" s="139"/>
      <c r="D69" s="139"/>
      <c r="E69" s="139"/>
      <c r="F69" s="139"/>
      <c r="G69" s="139"/>
      <c r="H69" s="139"/>
      <c r="I69" s="297"/>
      <c r="J69" s="297"/>
      <c r="K69" s="297"/>
      <c r="L69" s="297"/>
      <c r="M69" s="139"/>
      <c r="N69" s="139"/>
      <c r="O69" s="139"/>
      <c r="Q69" s="303"/>
      <c r="S69" s="298"/>
      <c r="T69" s="139"/>
      <c r="U69" s="297"/>
    </row>
    <row r="70" spans="2:21" ht="12.75">
      <c r="B70" s="139"/>
      <c r="C70" s="139"/>
      <c r="D70" s="139"/>
      <c r="E70" s="139"/>
      <c r="F70" s="139"/>
      <c r="G70" s="139"/>
      <c r="H70" s="139"/>
      <c r="I70" s="297"/>
      <c r="J70" s="297"/>
      <c r="K70" s="297"/>
      <c r="L70" s="297"/>
      <c r="M70" s="139"/>
      <c r="N70" s="139"/>
      <c r="O70" s="139"/>
      <c r="Q70" s="303"/>
      <c r="S70" s="298"/>
      <c r="T70" s="139"/>
      <c r="U70" s="297"/>
    </row>
    <row r="71" spans="2:21" ht="12.75">
      <c r="B71" s="139"/>
      <c r="C71" s="139"/>
      <c r="D71" s="139"/>
      <c r="E71" s="139"/>
      <c r="F71" s="139"/>
      <c r="G71" s="139"/>
      <c r="H71" s="139"/>
      <c r="I71" s="297"/>
      <c r="J71" s="297"/>
      <c r="K71" s="297"/>
      <c r="L71" s="297"/>
      <c r="M71" s="139"/>
      <c r="N71" s="139"/>
      <c r="O71" s="139"/>
      <c r="Q71" s="303"/>
      <c r="S71" s="298"/>
      <c r="T71" s="139"/>
      <c r="U71" s="297"/>
    </row>
    <row r="72" spans="2:21" ht="12.75">
      <c r="B72" s="139"/>
      <c r="C72" s="140"/>
      <c r="D72" s="139"/>
      <c r="E72" s="139"/>
      <c r="F72" s="139"/>
      <c r="G72" s="139"/>
      <c r="H72" s="139"/>
      <c r="I72" s="297"/>
      <c r="J72" s="297"/>
      <c r="K72" s="297"/>
      <c r="L72" s="297"/>
      <c r="M72" s="139"/>
      <c r="N72" s="139"/>
      <c r="O72" s="139"/>
      <c r="Q72" s="303"/>
      <c r="S72" s="304"/>
      <c r="T72" s="139"/>
      <c r="U72" s="297"/>
    </row>
    <row r="73" spans="2:21" ht="12.75">
      <c r="B73" s="139"/>
      <c r="C73" s="305"/>
      <c r="D73" s="139"/>
      <c r="E73" s="139"/>
      <c r="F73" s="306"/>
      <c r="G73" s="139"/>
      <c r="H73" s="139"/>
      <c r="I73" s="297"/>
      <c r="J73" s="297"/>
      <c r="K73" s="297"/>
      <c r="L73" s="297"/>
      <c r="M73" s="306"/>
      <c r="N73" s="139"/>
      <c r="O73" s="139"/>
      <c r="Q73" s="303"/>
      <c r="S73" s="298"/>
      <c r="T73" s="139"/>
      <c r="U73" s="297"/>
    </row>
    <row r="74" spans="2:21" ht="12.75">
      <c r="B74" s="139"/>
      <c r="C74" s="139"/>
      <c r="D74" s="139"/>
      <c r="E74" s="139"/>
      <c r="F74" s="139"/>
      <c r="G74" s="139"/>
      <c r="H74" s="139"/>
      <c r="I74" s="297"/>
      <c r="J74" s="297"/>
      <c r="K74" s="297"/>
      <c r="L74" s="297"/>
      <c r="M74" s="139"/>
      <c r="N74" s="139"/>
      <c r="O74" s="139"/>
      <c r="Q74" s="303"/>
      <c r="S74" s="298"/>
      <c r="T74" s="139"/>
      <c r="U74" s="297"/>
    </row>
    <row r="75" spans="2:21" ht="12.75">
      <c r="B75" s="139"/>
      <c r="C75" s="139"/>
      <c r="D75" s="139"/>
      <c r="E75" s="139"/>
      <c r="F75" s="139"/>
      <c r="G75" s="139"/>
      <c r="H75" s="139"/>
      <c r="I75" s="297"/>
      <c r="J75" s="297"/>
      <c r="K75" s="297"/>
      <c r="L75" s="297"/>
      <c r="M75" s="139"/>
      <c r="N75" s="139"/>
      <c r="O75" s="139"/>
      <c r="Q75" s="297"/>
      <c r="S75" s="139"/>
      <c r="T75" s="139"/>
      <c r="U75" s="139"/>
    </row>
    <row r="76" spans="2:20" ht="12.75">
      <c r="B76" s="139"/>
      <c r="C76" s="139"/>
      <c r="D76" s="139"/>
      <c r="E76" s="139"/>
      <c r="F76" s="139"/>
      <c r="G76" s="139"/>
      <c r="H76" s="139"/>
      <c r="I76" s="297"/>
      <c r="J76" s="297"/>
      <c r="K76" s="297"/>
      <c r="L76" s="297"/>
      <c r="M76" s="139"/>
      <c r="N76" s="139"/>
      <c r="O76" s="139"/>
      <c r="Q76" s="297"/>
      <c r="S76" s="298"/>
      <c r="T76" s="302"/>
    </row>
    <row r="77" spans="2:21" ht="12.75">
      <c r="B77" s="139"/>
      <c r="C77" s="300"/>
      <c r="D77" s="300"/>
      <c r="E77" s="300"/>
      <c r="F77" s="300"/>
      <c r="G77" s="300"/>
      <c r="H77" s="300"/>
      <c r="I77" s="297"/>
      <c r="J77" s="297"/>
      <c r="K77" s="297"/>
      <c r="L77" s="297"/>
      <c r="M77" s="300"/>
      <c r="N77" s="300"/>
      <c r="O77" s="300"/>
      <c r="Q77" s="297"/>
      <c r="S77" s="298"/>
      <c r="T77" s="300"/>
      <c r="U77" s="300"/>
    </row>
    <row r="78" spans="2:19" ht="12.75">
      <c r="B78" s="153"/>
      <c r="C78" s="153"/>
      <c r="D78" s="153"/>
      <c r="E78" s="153"/>
      <c r="L78" s="297"/>
      <c r="S78" s="297"/>
    </row>
    <row r="79" spans="12:19" ht="12.75">
      <c r="L79" s="297"/>
      <c r="S79" s="297"/>
    </row>
    <row r="80" spans="12:19" ht="12.75">
      <c r="L80" s="297"/>
      <c r="S80" s="297"/>
    </row>
    <row r="81" spans="12:19" ht="12.75">
      <c r="L81" s="297"/>
      <c r="S81" s="297"/>
    </row>
    <row r="82" spans="12:19" ht="12.75">
      <c r="L82" s="297"/>
      <c r="S82" s="297"/>
    </row>
    <row r="83" spans="12:19" ht="12.75">
      <c r="L83" s="297"/>
      <c r="S83" s="297"/>
    </row>
    <row r="84" spans="12:19" ht="12.75">
      <c r="L84" s="297"/>
      <c r="S84" s="297"/>
    </row>
    <row r="85" ht="12.75">
      <c r="S85" s="297"/>
    </row>
    <row r="86" ht="12.75">
      <c r="S86" s="297"/>
    </row>
    <row r="87" ht="12.75">
      <c r="S87" s="297"/>
    </row>
    <row r="88" ht="12.75">
      <c r="S88" s="297"/>
    </row>
    <row r="89" ht="12.75">
      <c r="S89" s="297"/>
    </row>
    <row r="90" ht="12.75">
      <c r="S90" s="297"/>
    </row>
    <row r="91" ht="12.75">
      <c r="S91" s="297"/>
    </row>
    <row r="92" ht="12.75">
      <c r="S92" s="297"/>
    </row>
    <row r="93" ht="12.75">
      <c r="S93" s="297"/>
    </row>
    <row r="94" ht="12.75">
      <c r="S94" s="297"/>
    </row>
    <row r="95" ht="12.75">
      <c r="S95" s="297"/>
    </row>
    <row r="96" ht="12.75">
      <c r="S96" s="297"/>
    </row>
    <row r="97" ht="12.75">
      <c r="S97" s="297"/>
    </row>
    <row r="98" ht="12.75">
      <c r="S98" s="297"/>
    </row>
    <row r="99" ht="12.75">
      <c r="S99" s="297"/>
    </row>
    <row r="100" ht="12.75">
      <c r="S100" s="297"/>
    </row>
    <row r="101" ht="12.75">
      <c r="S101" s="297"/>
    </row>
    <row r="102" ht="12.75">
      <c r="S102" s="297"/>
    </row>
    <row r="103" ht="12.75">
      <c r="S103" s="297"/>
    </row>
    <row r="104" ht="12.75">
      <c r="S104" s="297"/>
    </row>
    <row r="105" ht="12.75">
      <c r="S105" s="297"/>
    </row>
    <row r="106" ht="12.75">
      <c r="S106" s="297"/>
    </row>
    <row r="107" ht="12.75">
      <c r="S107" s="297"/>
    </row>
    <row r="108" ht="12.75">
      <c r="S108" s="297"/>
    </row>
    <row r="109" ht="12.75">
      <c r="S109" s="297"/>
    </row>
    <row r="110" ht="12.75">
      <c r="S110" s="297"/>
    </row>
    <row r="111" ht="12.75">
      <c r="S111" s="297"/>
    </row>
    <row r="112" ht="12.75">
      <c r="S112" s="297"/>
    </row>
    <row r="113" ht="12.75">
      <c r="S113" s="297"/>
    </row>
    <row r="114" ht="12.75">
      <c r="S114" s="297"/>
    </row>
    <row r="115" ht="12.75">
      <c r="S115" s="297"/>
    </row>
    <row r="116" ht="12.75">
      <c r="S116" s="297"/>
    </row>
    <row r="117" ht="12.75">
      <c r="S117" s="297"/>
    </row>
    <row r="118" ht="12.75">
      <c r="S118" s="297"/>
    </row>
    <row r="119" ht="12.75">
      <c r="S119" s="297"/>
    </row>
    <row r="120" ht="12.75">
      <c r="S120" s="297"/>
    </row>
    <row r="121" ht="12.75">
      <c r="S121" s="297"/>
    </row>
    <row r="122" ht="12.75">
      <c r="S122" s="297"/>
    </row>
    <row r="123" ht="12.75">
      <c r="S123" s="297"/>
    </row>
    <row r="124" ht="12.75">
      <c r="S124" s="297"/>
    </row>
    <row r="125" ht="12.75">
      <c r="S125" s="297"/>
    </row>
    <row r="126" ht="12.75">
      <c r="S126" s="297"/>
    </row>
    <row r="127" ht="12.75">
      <c r="S127" s="297"/>
    </row>
    <row r="128" ht="12.75">
      <c r="S128" s="297"/>
    </row>
    <row r="129" ht="12.75">
      <c r="S129" s="297"/>
    </row>
    <row r="130" ht="12.75">
      <c r="S130" s="297"/>
    </row>
    <row r="131" ht="12.75">
      <c r="S131" s="297"/>
    </row>
    <row r="132" ht="12.75">
      <c r="S132" s="297"/>
    </row>
    <row r="133" ht="12.75">
      <c r="S133" s="297"/>
    </row>
    <row r="134" ht="12.75">
      <c r="S134" s="297"/>
    </row>
    <row r="135" ht="12.75">
      <c r="S135" s="297"/>
    </row>
    <row r="136" ht="12.75">
      <c r="S136" s="297"/>
    </row>
    <row r="137" ht="12.75">
      <c r="S137" s="297"/>
    </row>
    <row r="138" ht="12.75">
      <c r="S138" s="297"/>
    </row>
    <row r="139" ht="12.75">
      <c r="S139" s="297"/>
    </row>
    <row r="140" ht="12.75">
      <c r="S140" s="297"/>
    </row>
    <row r="141" ht="12.75">
      <c r="S141" s="297"/>
    </row>
    <row r="142" ht="12.75">
      <c r="S142" s="297"/>
    </row>
    <row r="143" ht="12.75">
      <c r="S143" s="297"/>
    </row>
    <row r="144" ht="12.75">
      <c r="S144" s="297"/>
    </row>
    <row r="145" ht="12.75">
      <c r="S145" s="297"/>
    </row>
    <row r="146" ht="12.75">
      <c r="S146" s="297"/>
    </row>
    <row r="147" ht="12.75">
      <c r="S147" s="297"/>
    </row>
    <row r="148" ht="12.75">
      <c r="S148" s="297"/>
    </row>
    <row r="149" ht="12.75">
      <c r="S149" s="297"/>
    </row>
    <row r="150" ht="12.75">
      <c r="S150" s="297"/>
    </row>
    <row r="151" ht="12.75">
      <c r="S151" s="297"/>
    </row>
    <row r="152" ht="12.75">
      <c r="S152" s="297"/>
    </row>
    <row r="153" ht="12.75">
      <c r="S153" s="297"/>
    </row>
    <row r="154" ht="12.75">
      <c r="S154" s="297"/>
    </row>
    <row r="155" ht="12.75">
      <c r="S155" s="297"/>
    </row>
    <row r="156" ht="12.75">
      <c r="S156" s="297"/>
    </row>
    <row r="157" ht="12.75">
      <c r="S157" s="297"/>
    </row>
    <row r="158" ht="12.75">
      <c r="S158" s="297"/>
    </row>
    <row r="159" ht="12.75">
      <c r="S159" s="297"/>
    </row>
    <row r="160" ht="12.75">
      <c r="S160" s="297"/>
    </row>
    <row r="161" ht="12.75">
      <c r="S161" s="297"/>
    </row>
    <row r="162" ht="12.75">
      <c r="S162" s="297"/>
    </row>
    <row r="163" ht="12.75">
      <c r="S163" s="297"/>
    </row>
    <row r="164" ht="12.75">
      <c r="S164" s="297"/>
    </row>
    <row r="165" ht="12.75">
      <c r="S165" s="297"/>
    </row>
    <row r="166" ht="12.75">
      <c r="S166" s="297"/>
    </row>
    <row r="167" ht="12.75">
      <c r="S167" s="297"/>
    </row>
    <row r="168" ht="12.75">
      <c r="S168" s="297"/>
    </row>
    <row r="169" ht="12.75">
      <c r="S169" s="297"/>
    </row>
    <row r="170" ht="12.75">
      <c r="S170" s="297"/>
    </row>
    <row r="171" ht="12.75">
      <c r="S171" s="297"/>
    </row>
    <row r="172" ht="12.75">
      <c r="S172" s="297"/>
    </row>
    <row r="173" ht="12.75">
      <c r="S173" s="297"/>
    </row>
    <row r="174" ht="12.75">
      <c r="S174" s="297"/>
    </row>
    <row r="175" ht="12.75">
      <c r="S175" s="297"/>
    </row>
    <row r="176" ht="12.75">
      <c r="S176" s="297"/>
    </row>
    <row r="177" ht="12.75">
      <c r="S177" s="297"/>
    </row>
    <row r="178" ht="12.75">
      <c r="S178" s="297"/>
    </row>
    <row r="179" ht="12.75">
      <c r="S179" s="297"/>
    </row>
    <row r="180" ht="12.75">
      <c r="S180" s="297"/>
    </row>
    <row r="181" ht="12.75">
      <c r="S181" s="297"/>
    </row>
    <row r="182" ht="12.75">
      <c r="S182" s="297"/>
    </row>
    <row r="183" ht="12.75">
      <c r="S183" s="297"/>
    </row>
    <row r="184" ht="12.75">
      <c r="S184" s="297"/>
    </row>
    <row r="185" ht="12.75">
      <c r="S185" s="297"/>
    </row>
    <row r="186" ht="12.75">
      <c r="S186" s="297"/>
    </row>
    <row r="187" ht="12.75">
      <c r="S187" s="297"/>
    </row>
    <row r="188" ht="12.75">
      <c r="S188" s="297"/>
    </row>
    <row r="189" ht="12.75">
      <c r="S189" s="297"/>
    </row>
    <row r="190" ht="12.75">
      <c r="S190" s="297"/>
    </row>
    <row r="191" ht="12.75">
      <c r="S191" s="297"/>
    </row>
    <row r="192" ht="12.75">
      <c r="S192" s="297"/>
    </row>
    <row r="193" ht="12.75">
      <c r="S193" s="297"/>
    </row>
    <row r="194" ht="12.75">
      <c r="S194" s="297"/>
    </row>
    <row r="195" ht="12.75">
      <c r="S195" s="297"/>
    </row>
    <row r="196" ht="12.75">
      <c r="S196" s="297"/>
    </row>
    <row r="197" ht="12.75">
      <c r="S197" s="297"/>
    </row>
    <row r="198" ht="12.75">
      <c r="S198" s="297"/>
    </row>
    <row r="199" ht="12.75">
      <c r="S199" s="297"/>
    </row>
    <row r="200" ht="12.75">
      <c r="S200" s="297"/>
    </row>
    <row r="201" ht="12.75">
      <c r="S201" s="297"/>
    </row>
    <row r="202" ht="12.75">
      <c r="S202" s="297"/>
    </row>
    <row r="203" ht="12.75">
      <c r="S203" s="297"/>
    </row>
    <row r="204" ht="12.75">
      <c r="S204" s="297"/>
    </row>
    <row r="205" ht="12.75">
      <c r="S205" s="297"/>
    </row>
    <row r="206" ht="12.75">
      <c r="S206" s="297"/>
    </row>
    <row r="207" ht="12.75">
      <c r="S207" s="297"/>
    </row>
    <row r="208" ht="12.75">
      <c r="S208" s="297"/>
    </row>
    <row r="209" ht="12.75">
      <c r="S209" s="297"/>
    </row>
    <row r="210" ht="12.75">
      <c r="S210" s="297"/>
    </row>
    <row r="211" ht="12.75">
      <c r="S211" s="297"/>
    </row>
    <row r="212" ht="12.75">
      <c r="S212" s="297"/>
    </row>
    <row r="213" ht="12.75">
      <c r="S213" s="297"/>
    </row>
    <row r="214" ht="12.75">
      <c r="S214" s="297"/>
    </row>
    <row r="215" ht="12.75">
      <c r="S215" s="297"/>
    </row>
    <row r="216" ht="12.75">
      <c r="S216" s="297"/>
    </row>
    <row r="217" ht="12.75">
      <c r="S217" s="297"/>
    </row>
    <row r="218" ht="12.75">
      <c r="S218" s="297"/>
    </row>
    <row r="219" ht="12.75">
      <c r="S219" s="297"/>
    </row>
    <row r="220" ht="12.75">
      <c r="S220" s="297"/>
    </row>
    <row r="221" ht="12.75">
      <c r="S221" s="297"/>
    </row>
    <row r="222" ht="12.75">
      <c r="S222" s="297"/>
    </row>
    <row r="223" ht="12.75">
      <c r="S223" s="297"/>
    </row>
    <row r="224" ht="12.75">
      <c r="S224" s="297"/>
    </row>
    <row r="225" ht="12.75">
      <c r="S225" s="297"/>
    </row>
    <row r="226" ht="12.75">
      <c r="S226" s="297"/>
    </row>
    <row r="227" ht="12.75">
      <c r="S227" s="297"/>
    </row>
    <row r="228" ht="12.75">
      <c r="S228" s="297"/>
    </row>
    <row r="229" ht="12.75">
      <c r="S229" s="297"/>
    </row>
    <row r="230" ht="12.75">
      <c r="S230" s="297"/>
    </row>
    <row r="231" ht="12.75">
      <c r="S231" s="297"/>
    </row>
    <row r="232" ht="12.75">
      <c r="S232" s="297"/>
    </row>
    <row r="233" ht="12.75">
      <c r="S233" s="297"/>
    </row>
    <row r="234" ht="12.75">
      <c r="S234" s="297"/>
    </row>
    <row r="235" ht="12.75">
      <c r="S235" s="297"/>
    </row>
    <row r="236" ht="12.75">
      <c r="S236" s="297"/>
    </row>
    <row r="237" ht="12.75">
      <c r="S237" s="297"/>
    </row>
    <row r="238" ht="12.75">
      <c r="S238" s="297"/>
    </row>
    <row r="239" ht="12.75">
      <c r="S239" s="297"/>
    </row>
    <row r="240" ht="12.75">
      <c r="S240" s="297"/>
    </row>
    <row r="241" ht="12.75">
      <c r="S241" s="297"/>
    </row>
    <row r="242" ht="12.75">
      <c r="S242" s="297"/>
    </row>
    <row r="243" ht="12.75">
      <c r="S243" s="297"/>
    </row>
    <row r="244" ht="12.75">
      <c r="S244" s="297"/>
    </row>
    <row r="245" ht="12.75">
      <c r="S245" s="297"/>
    </row>
    <row r="246" ht="12.75">
      <c r="S246" s="297"/>
    </row>
    <row r="247" ht="12.75">
      <c r="S247" s="297"/>
    </row>
    <row r="248" ht="12.75">
      <c r="S248" s="297"/>
    </row>
    <row r="249" ht="12.75">
      <c r="S249" s="297"/>
    </row>
    <row r="250" ht="12.75">
      <c r="S250" s="297"/>
    </row>
    <row r="251" ht="12.75">
      <c r="S251" s="297"/>
    </row>
    <row r="252" ht="12.75">
      <c r="S252" s="297"/>
    </row>
    <row r="253" ht="12.75">
      <c r="S253" s="297"/>
    </row>
    <row r="254" ht="12.75">
      <c r="S254" s="297"/>
    </row>
    <row r="255" ht="12.75">
      <c r="S255" s="297"/>
    </row>
    <row r="256" ht="12.75">
      <c r="S256" s="297"/>
    </row>
    <row r="257" ht="12.75">
      <c r="S257" s="297"/>
    </row>
    <row r="258" ht="12.75">
      <c r="S258" s="297"/>
    </row>
    <row r="259" ht="12.75">
      <c r="S259" s="297"/>
    </row>
    <row r="260" ht="12.75">
      <c r="S260" s="297"/>
    </row>
    <row r="261" ht="12.75">
      <c r="S261" s="297"/>
    </row>
    <row r="262" ht="12.75">
      <c r="S262" s="297"/>
    </row>
    <row r="263" ht="12.75">
      <c r="S263" s="297"/>
    </row>
    <row r="264" ht="12.75">
      <c r="S264" s="297"/>
    </row>
    <row r="265" ht="12.75">
      <c r="S265" s="297"/>
    </row>
    <row r="266" ht="12.75">
      <c r="S266" s="297"/>
    </row>
    <row r="267" ht="12.75">
      <c r="S267" s="297"/>
    </row>
    <row r="268" ht="12.75">
      <c r="S268" s="297"/>
    </row>
    <row r="269" ht="12.75">
      <c r="S269" s="297"/>
    </row>
    <row r="270" ht="12.75">
      <c r="S270" s="297"/>
    </row>
    <row r="271" ht="12.75">
      <c r="S271" s="297"/>
    </row>
    <row r="272" ht="12.75">
      <c r="S272" s="297"/>
    </row>
    <row r="273" ht="12.75">
      <c r="S273" s="297"/>
    </row>
    <row r="274" ht="12.75">
      <c r="S274" s="297"/>
    </row>
    <row r="275" ht="12.75">
      <c r="S275" s="297"/>
    </row>
    <row r="276" ht="12.75">
      <c r="S276" s="297"/>
    </row>
    <row r="277" ht="12.75">
      <c r="S277" s="297"/>
    </row>
    <row r="278" ht="12.75">
      <c r="S278" s="297"/>
    </row>
    <row r="279" ht="12.75">
      <c r="S279" s="297"/>
    </row>
    <row r="280" ht="12.75">
      <c r="S280" s="297"/>
    </row>
    <row r="281" ht="12.75">
      <c r="S281" s="297"/>
    </row>
    <row r="282" ht="12.75">
      <c r="S282" s="297"/>
    </row>
    <row r="283" ht="12.75">
      <c r="S283" s="297"/>
    </row>
    <row r="284" ht="12.75">
      <c r="S284" s="297"/>
    </row>
    <row r="285" ht="12.75">
      <c r="S285" s="297"/>
    </row>
    <row r="286" ht="12.75">
      <c r="S286" s="297"/>
    </row>
    <row r="287" ht="12.75">
      <c r="S287" s="297"/>
    </row>
    <row r="288" ht="12.75">
      <c r="S288" s="297"/>
    </row>
    <row r="289" ht="12.75">
      <c r="S289" s="297"/>
    </row>
    <row r="290" ht="12.75">
      <c r="S290" s="297"/>
    </row>
    <row r="291" ht="12.75">
      <c r="S291" s="297"/>
    </row>
    <row r="292" ht="12.75">
      <c r="S292" s="297"/>
    </row>
    <row r="293" ht="12.75">
      <c r="S293" s="297"/>
    </row>
    <row r="294" ht="12.75">
      <c r="S294" s="297"/>
    </row>
  </sheetData>
  <mergeCells count="10">
    <mergeCell ref="A8:O8"/>
    <mergeCell ref="A9:O9"/>
    <mergeCell ref="A10:O10"/>
    <mergeCell ref="A7:O7"/>
    <mergeCell ref="J13:L13"/>
    <mergeCell ref="M13:O13"/>
    <mergeCell ref="C12:E12"/>
    <mergeCell ref="C13:E13"/>
    <mergeCell ref="F12:H12"/>
    <mergeCell ref="F13:H13"/>
  </mergeCells>
  <printOptions/>
  <pageMargins left="1.25" right="0.75" top="1" bottom="1" header="0.5" footer="0.5"/>
  <pageSetup horizontalDpi="600" verticalDpi="600" orientation="landscape" scale="80" r:id="rId1"/>
  <headerFooter alignWithMargins="0">
    <oddHeader>&amp;R&amp;"Times New Roman,Regular"&amp;6DEPARTMENT OF JUSTICE
OFFICE OF THE INSPECTOR GENERAL
FY 2008 CONGRESSIONAL BUDGET REQUEST</oddHeader>
    <oddFooter>&amp;C
43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70"/>
  <sheetViews>
    <sheetView workbookViewId="0" topLeftCell="A1">
      <selection activeCell="Q52" sqref="Q52"/>
    </sheetView>
  </sheetViews>
  <sheetFormatPr defaultColWidth="9.140625" defaultRowHeight="12.75"/>
  <cols>
    <col min="1" max="1" width="0.71875" style="0" customWidth="1"/>
    <col min="2" max="2" width="35.7109375" style="0" customWidth="1"/>
    <col min="3" max="4" width="4.7109375" style="0" customWidth="1"/>
    <col min="5" max="5" width="11.7109375" style="0" customWidth="1"/>
    <col min="6" max="6" width="2.57421875" style="0" customWidth="1"/>
    <col min="7" max="7" width="10.7109375" style="0" customWidth="1"/>
    <col min="8" max="8" width="1.7109375" style="0" customWidth="1"/>
    <col min="9" max="9" width="8.7109375" style="0" customWidth="1"/>
    <col min="10" max="10" width="2.57421875" style="0" customWidth="1"/>
    <col min="11" max="11" width="8.7109375" style="0" customWidth="1"/>
    <col min="12" max="12" width="1.7109375" style="0" customWidth="1"/>
    <col min="13" max="13" width="7.7109375" style="0" customWidth="1"/>
    <col min="14" max="14" width="2.57421875" style="0" customWidth="1"/>
    <col min="15" max="15" width="7.7109375" style="0" customWidth="1"/>
    <col min="16" max="16" width="1.7109375" style="0" customWidth="1"/>
    <col min="17" max="17" width="7.7109375" style="0" customWidth="1"/>
    <col min="18" max="18" width="2.00390625" style="0" customWidth="1"/>
    <col min="19" max="19" width="9.7109375" style="0" customWidth="1"/>
  </cols>
  <sheetData>
    <row r="1" spans="1:19" ht="15" customHeight="1">
      <c r="A1" s="139"/>
      <c r="B1" s="28" t="s">
        <v>298</v>
      </c>
      <c r="C1" s="139"/>
      <c r="D1" s="139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96"/>
      <c r="R1" s="296"/>
      <c r="S1" s="296"/>
    </row>
    <row r="2" spans="1:19" ht="7.5" customHeight="1">
      <c r="A2" s="139"/>
      <c r="B2" s="139"/>
      <c r="C2" s="139"/>
      <c r="D2" s="139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96"/>
      <c r="R2" s="296"/>
      <c r="S2" s="296"/>
    </row>
    <row r="3" spans="1:21" ht="15" customHeight="1">
      <c r="A3" s="412"/>
      <c r="B3" s="599" t="s">
        <v>106</v>
      </c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412"/>
    </row>
    <row r="4" spans="1:21" ht="15" customHeight="1">
      <c r="A4" s="307" t="s">
        <v>63</v>
      </c>
      <c r="B4" s="639" t="s">
        <v>84</v>
      </c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413"/>
    </row>
    <row r="5" spans="1:21" ht="15" customHeight="1">
      <c r="A5" s="281"/>
      <c r="B5" s="639" t="s">
        <v>31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414"/>
    </row>
    <row r="6" spans="1:21" ht="15" customHeight="1">
      <c r="A6" s="281"/>
      <c r="B6" s="650" t="s">
        <v>32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144"/>
    </row>
    <row r="7" spans="1:19" ht="7.5" customHeight="1">
      <c r="A7" s="281"/>
      <c r="B7" s="296"/>
      <c r="C7" s="296"/>
      <c r="D7" s="296"/>
      <c r="E7" s="308"/>
      <c r="F7" s="296"/>
      <c r="G7" s="296"/>
      <c r="H7" s="296"/>
      <c r="I7" s="308"/>
      <c r="J7" s="296"/>
      <c r="K7" s="296"/>
      <c r="L7" s="296"/>
      <c r="M7" s="296"/>
      <c r="N7" s="296"/>
      <c r="O7" s="296"/>
      <c r="P7" s="296"/>
      <c r="Q7" s="296"/>
      <c r="R7" s="296"/>
      <c r="S7" s="296"/>
    </row>
    <row r="8" spans="1:19" ht="15" customHeight="1">
      <c r="A8" s="281"/>
      <c r="B8" s="313"/>
      <c r="C8" s="314"/>
      <c r="D8" s="314"/>
      <c r="E8" s="646" t="s">
        <v>297</v>
      </c>
      <c r="F8" s="647"/>
      <c r="G8" s="647"/>
      <c r="H8" s="314"/>
      <c r="I8" s="648">
        <v>2007</v>
      </c>
      <c r="J8" s="649"/>
      <c r="K8" s="649"/>
      <c r="L8" s="315"/>
      <c r="M8" s="325"/>
      <c r="N8" s="315"/>
      <c r="O8" s="315"/>
      <c r="P8" s="314"/>
      <c r="Q8" s="326"/>
      <c r="R8" s="316"/>
      <c r="S8" s="317"/>
    </row>
    <row r="9" spans="1:19" ht="15" customHeight="1">
      <c r="A9" s="153"/>
      <c r="B9" s="158"/>
      <c r="C9" s="148"/>
      <c r="D9" s="148"/>
      <c r="E9" s="578" t="s">
        <v>299</v>
      </c>
      <c r="F9" s="600"/>
      <c r="G9" s="600"/>
      <c r="H9" s="269"/>
      <c r="I9" s="578" t="s">
        <v>282</v>
      </c>
      <c r="J9" s="600"/>
      <c r="K9" s="600"/>
      <c r="L9" s="173"/>
      <c r="M9" s="578" t="s">
        <v>178</v>
      </c>
      <c r="N9" s="644"/>
      <c r="O9" s="644"/>
      <c r="P9" s="645"/>
      <c r="Q9" s="578" t="s">
        <v>61</v>
      </c>
      <c r="R9" s="600"/>
      <c r="S9" s="601"/>
    </row>
    <row r="10" spans="1:19" ht="15" customHeight="1" thickBot="1">
      <c r="A10" s="153"/>
      <c r="B10" s="320" t="s">
        <v>107</v>
      </c>
      <c r="C10" s="321"/>
      <c r="D10" s="321"/>
      <c r="E10" s="367" t="s">
        <v>28</v>
      </c>
      <c r="F10" s="321"/>
      <c r="G10" s="366" t="s">
        <v>29</v>
      </c>
      <c r="H10" s="321"/>
      <c r="I10" s="367" t="s">
        <v>28</v>
      </c>
      <c r="J10" s="321"/>
      <c r="K10" s="366" t="s">
        <v>29</v>
      </c>
      <c r="L10" s="322"/>
      <c r="M10" s="367" t="s">
        <v>28</v>
      </c>
      <c r="N10" s="323"/>
      <c r="O10" s="368" t="s">
        <v>29</v>
      </c>
      <c r="P10" s="321"/>
      <c r="Q10" s="367" t="s">
        <v>28</v>
      </c>
      <c r="R10" s="321"/>
      <c r="S10" s="369" t="s">
        <v>29</v>
      </c>
    </row>
    <row r="11" spans="1:19" ht="9.75" customHeight="1">
      <c r="A11" s="281"/>
      <c r="B11" s="329"/>
      <c r="C11" s="330"/>
      <c r="D11" s="324"/>
      <c r="E11" s="330"/>
      <c r="F11" s="330"/>
      <c r="G11" s="330"/>
      <c r="H11" s="330"/>
      <c r="I11" s="329"/>
      <c r="J11" s="330"/>
      <c r="K11" s="330"/>
      <c r="L11" s="330"/>
      <c r="M11" s="329"/>
      <c r="N11" s="330"/>
      <c r="O11" s="330"/>
      <c r="P11" s="330"/>
      <c r="Q11" s="331"/>
      <c r="R11" s="332"/>
      <c r="S11" s="333"/>
    </row>
    <row r="12" spans="1:19" ht="15" customHeight="1">
      <c r="A12" s="153"/>
      <c r="B12" s="182" t="s">
        <v>160</v>
      </c>
      <c r="C12" s="267"/>
      <c r="D12" s="268"/>
      <c r="E12" s="186">
        <v>403</v>
      </c>
      <c r="F12" s="186"/>
      <c r="G12" s="548">
        <v>33459</v>
      </c>
      <c r="H12" s="186"/>
      <c r="I12" s="183">
        <v>413</v>
      </c>
      <c r="J12" s="186"/>
      <c r="K12" s="446">
        <v>35778</v>
      </c>
      <c r="L12" s="186"/>
      <c r="M12" s="183">
        <v>401</v>
      </c>
      <c r="N12" s="186"/>
      <c r="O12" s="186">
        <v>37380</v>
      </c>
      <c r="P12" s="186"/>
      <c r="Q12" s="334">
        <f>M12-I12</f>
        <v>-12</v>
      </c>
      <c r="R12" s="335"/>
      <c r="S12" s="336">
        <f aca="true" t="shared" si="0" ref="S12:S17">O12-K12</f>
        <v>1602</v>
      </c>
    </row>
    <row r="13" spans="1:19" ht="15" customHeight="1">
      <c r="A13" s="153"/>
      <c r="B13" s="204" t="s">
        <v>112</v>
      </c>
      <c r="C13" s="269"/>
      <c r="D13" s="270"/>
      <c r="E13" s="205">
        <v>24</v>
      </c>
      <c r="F13" s="205"/>
      <c r="G13" s="205">
        <v>534</v>
      </c>
      <c r="H13" s="205"/>
      <c r="I13" s="197">
        <v>24</v>
      </c>
      <c r="J13" s="205"/>
      <c r="K13" s="561">
        <v>534</v>
      </c>
      <c r="L13" s="205"/>
      <c r="M13" s="197">
        <v>24</v>
      </c>
      <c r="N13" s="205"/>
      <c r="O13" s="205">
        <v>534</v>
      </c>
      <c r="P13" s="205"/>
      <c r="Q13" s="328">
        <f>M13-I13</f>
        <v>0</v>
      </c>
      <c r="R13" s="310"/>
      <c r="S13" s="319">
        <f t="shared" si="0"/>
        <v>0</v>
      </c>
    </row>
    <row r="14" spans="1:19" ht="15" customHeight="1">
      <c r="A14" s="153"/>
      <c r="B14" s="158" t="s">
        <v>113</v>
      </c>
      <c r="C14" s="148"/>
      <c r="D14" s="174"/>
      <c r="E14" s="189">
        <v>23</v>
      </c>
      <c r="F14" s="189"/>
      <c r="G14" s="189">
        <v>502</v>
      </c>
      <c r="H14" s="189"/>
      <c r="I14" s="175">
        <v>23</v>
      </c>
      <c r="J14" s="189"/>
      <c r="K14" s="551">
        <v>502</v>
      </c>
      <c r="L14" s="189"/>
      <c r="M14" s="175">
        <v>23</v>
      </c>
      <c r="N14" s="189"/>
      <c r="O14" s="189">
        <v>502</v>
      </c>
      <c r="P14" s="189"/>
      <c r="Q14" s="327">
        <f>M14-I14</f>
        <v>0</v>
      </c>
      <c r="R14" s="311"/>
      <c r="S14" s="318">
        <f t="shared" si="0"/>
        <v>0</v>
      </c>
    </row>
    <row r="15" spans="1:19" ht="15" customHeight="1">
      <c r="A15" s="153"/>
      <c r="B15" s="182" t="s">
        <v>114</v>
      </c>
      <c r="C15" s="267"/>
      <c r="D15" s="268"/>
      <c r="E15" s="190" t="s">
        <v>102</v>
      </c>
      <c r="F15" s="186"/>
      <c r="G15" s="186">
        <v>6</v>
      </c>
      <c r="H15" s="186"/>
      <c r="I15" s="185" t="s">
        <v>102</v>
      </c>
      <c r="J15" s="186"/>
      <c r="K15" s="549">
        <v>35</v>
      </c>
      <c r="L15" s="186"/>
      <c r="M15" s="185" t="s">
        <v>102</v>
      </c>
      <c r="N15" s="190"/>
      <c r="O15" s="186">
        <v>37</v>
      </c>
      <c r="P15" s="186"/>
      <c r="Q15" s="337">
        <v>0</v>
      </c>
      <c r="R15" s="335"/>
      <c r="S15" s="336">
        <f t="shared" si="0"/>
        <v>2</v>
      </c>
    </row>
    <row r="16" spans="1:19" ht="15" customHeight="1">
      <c r="A16" s="153"/>
      <c r="B16" s="182" t="s">
        <v>115</v>
      </c>
      <c r="C16" s="267"/>
      <c r="D16" s="268"/>
      <c r="E16" s="190" t="s">
        <v>108</v>
      </c>
      <c r="F16" s="186"/>
      <c r="G16" s="186">
        <v>2772</v>
      </c>
      <c r="H16" s="186"/>
      <c r="I16" s="185" t="s">
        <v>108</v>
      </c>
      <c r="J16" s="186"/>
      <c r="K16" s="549">
        <v>2858</v>
      </c>
      <c r="L16" s="186"/>
      <c r="M16" s="185" t="s">
        <v>108</v>
      </c>
      <c r="N16" s="190"/>
      <c r="O16" s="186">
        <v>2945</v>
      </c>
      <c r="P16" s="186"/>
      <c r="Q16" s="337" t="s">
        <v>168</v>
      </c>
      <c r="R16" s="335"/>
      <c r="S16" s="336">
        <f t="shared" si="0"/>
        <v>87</v>
      </c>
    </row>
    <row r="17" spans="1:19" ht="15" customHeight="1">
      <c r="A17" s="153"/>
      <c r="B17" s="204" t="s">
        <v>116</v>
      </c>
      <c r="C17" s="269"/>
      <c r="D17" s="270"/>
      <c r="E17" s="424">
        <v>0</v>
      </c>
      <c r="F17" s="309"/>
      <c r="G17" s="309">
        <v>10</v>
      </c>
      <c r="H17" s="276"/>
      <c r="I17" s="425">
        <v>0</v>
      </c>
      <c r="J17" s="309"/>
      <c r="K17" s="309">
        <v>5</v>
      </c>
      <c r="L17" s="205"/>
      <c r="M17" s="426">
        <v>0</v>
      </c>
      <c r="N17" s="205"/>
      <c r="O17" s="309">
        <v>15</v>
      </c>
      <c r="P17" s="205"/>
      <c r="Q17" s="427">
        <v>0</v>
      </c>
      <c r="R17" s="310"/>
      <c r="S17" s="428">
        <f t="shared" si="0"/>
        <v>10</v>
      </c>
    </row>
    <row r="18" spans="1:19" ht="15" customHeight="1">
      <c r="A18" s="153"/>
      <c r="B18" s="182" t="s">
        <v>117</v>
      </c>
      <c r="C18" s="267"/>
      <c r="D18" s="268"/>
      <c r="E18" s="186">
        <f>SUM(E12:E17)</f>
        <v>450</v>
      </c>
      <c r="F18" s="186"/>
      <c r="G18" s="186">
        <f>SUM(G12:G17)</f>
        <v>37283</v>
      </c>
      <c r="H18" s="186"/>
      <c r="I18" s="183">
        <f>SUM(I12:I17)</f>
        <v>460</v>
      </c>
      <c r="J18" s="186"/>
      <c r="K18" s="446">
        <f>SUM(K12:K17)</f>
        <v>39712</v>
      </c>
      <c r="L18" s="186"/>
      <c r="M18" s="183">
        <f>SUM(M12:M17)</f>
        <v>448</v>
      </c>
      <c r="N18" s="186"/>
      <c r="O18" s="186">
        <f>SUM(O12:O17)</f>
        <v>41413</v>
      </c>
      <c r="P18" s="186"/>
      <c r="Q18" s="334">
        <f>SUM(Q12:Q16)</f>
        <v>-12</v>
      </c>
      <c r="R18" s="335"/>
      <c r="S18" s="336">
        <f>SUM(S12:S17)</f>
        <v>1701</v>
      </c>
    </row>
    <row r="19" spans="1:19" ht="12" customHeight="1">
      <c r="A19" s="153"/>
      <c r="B19" s="158" t="s">
        <v>161</v>
      </c>
      <c r="C19" s="148"/>
      <c r="D19" s="174"/>
      <c r="E19" s="189"/>
      <c r="F19" s="189"/>
      <c r="G19" s="189"/>
      <c r="H19" s="189"/>
      <c r="I19" s="175"/>
      <c r="J19" s="189"/>
      <c r="K19" s="274"/>
      <c r="L19" s="189"/>
      <c r="M19" s="175"/>
      <c r="N19" s="189"/>
      <c r="O19" s="189"/>
      <c r="P19" s="189"/>
      <c r="Q19" s="327"/>
      <c r="R19" s="311"/>
      <c r="S19" s="318"/>
    </row>
    <row r="20" spans="1:19" ht="12" customHeight="1">
      <c r="A20" s="153"/>
      <c r="B20" s="204" t="s">
        <v>118</v>
      </c>
      <c r="C20" s="269"/>
      <c r="D20" s="270"/>
      <c r="E20" s="271" t="s">
        <v>167</v>
      </c>
      <c r="F20" s="205"/>
      <c r="G20" s="205"/>
      <c r="H20" s="205"/>
      <c r="I20" s="181" t="s">
        <v>167</v>
      </c>
      <c r="J20" s="205"/>
      <c r="K20" s="276"/>
      <c r="L20" s="205"/>
      <c r="M20" s="181" t="s">
        <v>235</v>
      </c>
      <c r="N20" s="271"/>
      <c r="O20" s="205"/>
      <c r="P20" s="205"/>
      <c r="Q20" s="181" t="s">
        <v>270</v>
      </c>
      <c r="R20" s="310"/>
      <c r="S20" s="319"/>
    </row>
    <row r="21" spans="1:19" ht="6.75" customHeight="1">
      <c r="A21" s="153"/>
      <c r="B21" s="158"/>
      <c r="C21" s="148"/>
      <c r="D21" s="174"/>
      <c r="E21" s="189"/>
      <c r="F21" s="189"/>
      <c r="G21" s="189"/>
      <c r="H21" s="189"/>
      <c r="I21" s="175"/>
      <c r="J21" s="189"/>
      <c r="K21" s="274"/>
      <c r="L21" s="189"/>
      <c r="M21" s="175"/>
      <c r="N21" s="189"/>
      <c r="O21" s="189"/>
      <c r="P21" s="189"/>
      <c r="Q21" s="327"/>
      <c r="R21" s="311"/>
      <c r="S21" s="318"/>
    </row>
    <row r="22" spans="1:19" ht="15" customHeight="1">
      <c r="A22" s="153"/>
      <c r="B22" s="158" t="s">
        <v>109</v>
      </c>
      <c r="C22" s="148"/>
      <c r="D22" s="174"/>
      <c r="E22" s="189"/>
      <c r="F22" s="189"/>
      <c r="G22" s="189"/>
      <c r="H22" s="189"/>
      <c r="I22" s="175"/>
      <c r="J22" s="189"/>
      <c r="K22" s="274"/>
      <c r="L22" s="189"/>
      <c r="M22" s="175"/>
      <c r="N22" s="189"/>
      <c r="O22" s="189"/>
      <c r="P22" s="189"/>
      <c r="Q22" s="327"/>
      <c r="R22" s="311"/>
      <c r="S22" s="318"/>
    </row>
    <row r="23" spans="1:19" ht="15" customHeight="1">
      <c r="A23" s="153"/>
      <c r="B23" s="182" t="s">
        <v>162</v>
      </c>
      <c r="C23" s="267"/>
      <c r="D23" s="268"/>
      <c r="E23" s="186"/>
      <c r="F23" s="186"/>
      <c r="G23" s="446">
        <v>11237</v>
      </c>
      <c r="H23" s="186"/>
      <c r="I23" s="183"/>
      <c r="J23" s="186"/>
      <c r="K23" s="549">
        <v>11565</v>
      </c>
      <c r="L23" s="186"/>
      <c r="M23" s="183"/>
      <c r="N23" s="186"/>
      <c r="O23" s="186">
        <v>12263</v>
      </c>
      <c r="P23" s="186"/>
      <c r="Q23" s="334"/>
      <c r="R23" s="556"/>
      <c r="S23" s="550">
        <f aca="true" t="shared" si="1" ref="S23:S38">O23-K23</f>
        <v>698</v>
      </c>
    </row>
    <row r="24" spans="1:19" ht="15" customHeight="1">
      <c r="A24" s="153"/>
      <c r="B24" s="182" t="s">
        <v>165</v>
      </c>
      <c r="C24" s="267"/>
      <c r="D24" s="268"/>
      <c r="E24" s="186"/>
      <c r="F24" s="186"/>
      <c r="G24" s="446">
        <v>195</v>
      </c>
      <c r="H24" s="186"/>
      <c r="I24" s="183"/>
      <c r="J24" s="186"/>
      <c r="K24" s="549">
        <v>200</v>
      </c>
      <c r="L24" s="186"/>
      <c r="M24" s="183"/>
      <c r="N24" s="186"/>
      <c r="O24" s="186">
        <v>200</v>
      </c>
      <c r="P24" s="186"/>
      <c r="Q24" s="334"/>
      <c r="R24" s="556"/>
      <c r="S24" s="550">
        <f t="shared" si="1"/>
        <v>0</v>
      </c>
    </row>
    <row r="25" spans="1:19" ht="15" customHeight="1">
      <c r="A25" s="153"/>
      <c r="B25" s="158" t="s">
        <v>119</v>
      </c>
      <c r="C25" s="148"/>
      <c r="D25" s="174"/>
      <c r="E25" s="189"/>
      <c r="F25" s="189"/>
      <c r="G25" s="274">
        <v>6</v>
      </c>
      <c r="H25" s="189"/>
      <c r="I25" s="175"/>
      <c r="J25" s="189"/>
      <c r="K25" s="551">
        <v>24</v>
      </c>
      <c r="L25" s="189"/>
      <c r="M25" s="175"/>
      <c r="N25" s="189"/>
      <c r="O25" s="189">
        <v>24</v>
      </c>
      <c r="P25" s="189"/>
      <c r="Q25" s="327"/>
      <c r="R25" s="557"/>
      <c r="S25" s="558">
        <f t="shared" si="1"/>
        <v>0</v>
      </c>
    </row>
    <row r="26" spans="1:19" ht="15" customHeight="1">
      <c r="A26" s="153"/>
      <c r="B26" s="182" t="s">
        <v>120</v>
      </c>
      <c r="C26" s="267"/>
      <c r="D26" s="268"/>
      <c r="E26" s="186"/>
      <c r="F26" s="186"/>
      <c r="G26" s="446">
        <v>3545</v>
      </c>
      <c r="H26" s="186"/>
      <c r="I26" s="183"/>
      <c r="J26" s="186"/>
      <c r="K26" s="549">
        <v>3520</v>
      </c>
      <c r="L26" s="186"/>
      <c r="M26" s="183"/>
      <c r="N26" s="186"/>
      <c r="O26" s="186">
        <v>3546</v>
      </c>
      <c r="P26" s="186"/>
      <c r="Q26" s="334"/>
      <c r="R26" s="556"/>
      <c r="S26" s="550">
        <f t="shared" si="1"/>
        <v>26</v>
      </c>
    </row>
    <row r="27" spans="1:19" ht="15" customHeight="1">
      <c r="A27" s="153"/>
      <c r="B27" s="158" t="s">
        <v>121</v>
      </c>
      <c r="C27" s="148"/>
      <c r="D27" s="174"/>
      <c r="E27" s="189"/>
      <c r="F27" s="189"/>
      <c r="G27" s="274">
        <v>307</v>
      </c>
      <c r="H27" s="189"/>
      <c r="I27" s="175"/>
      <c r="J27" s="189"/>
      <c r="K27" s="551">
        <v>130</v>
      </c>
      <c r="L27" s="189"/>
      <c r="M27" s="175"/>
      <c r="N27" s="189"/>
      <c r="O27" s="189">
        <v>130</v>
      </c>
      <c r="P27" s="189"/>
      <c r="Q27" s="327"/>
      <c r="R27" s="557"/>
      <c r="S27" s="559">
        <f t="shared" si="1"/>
        <v>0</v>
      </c>
    </row>
    <row r="28" spans="1:19" ht="15" customHeight="1">
      <c r="A28" s="153"/>
      <c r="B28" s="182" t="s">
        <v>122</v>
      </c>
      <c r="C28" s="267"/>
      <c r="D28" s="268"/>
      <c r="E28" s="186"/>
      <c r="F28" s="186"/>
      <c r="G28" s="549">
        <v>7793</v>
      </c>
      <c r="H28" s="186"/>
      <c r="I28" s="183"/>
      <c r="J28" s="186"/>
      <c r="K28" s="549">
        <v>8549</v>
      </c>
      <c r="L28" s="186"/>
      <c r="M28" s="183"/>
      <c r="N28" s="186"/>
      <c r="O28" s="186">
        <v>9292</v>
      </c>
      <c r="P28" s="186"/>
      <c r="Q28" s="334"/>
      <c r="R28" s="556"/>
      <c r="S28" s="550">
        <f t="shared" si="1"/>
        <v>743</v>
      </c>
    </row>
    <row r="29" spans="1:19" ht="15" customHeight="1">
      <c r="A29" s="153"/>
      <c r="B29" s="158" t="s">
        <v>123</v>
      </c>
      <c r="C29" s="148"/>
      <c r="D29" s="174"/>
      <c r="E29" s="189"/>
      <c r="F29" s="189"/>
      <c r="G29" s="274">
        <v>1511</v>
      </c>
      <c r="H29" s="189"/>
      <c r="I29" s="175"/>
      <c r="J29" s="189"/>
      <c r="K29" s="551">
        <v>1495</v>
      </c>
      <c r="L29" s="189"/>
      <c r="M29" s="175"/>
      <c r="N29" s="189"/>
      <c r="O29" s="189">
        <v>1502</v>
      </c>
      <c r="P29" s="189"/>
      <c r="Q29" s="327"/>
      <c r="R29" s="557"/>
      <c r="S29" s="559">
        <f t="shared" si="1"/>
        <v>7</v>
      </c>
    </row>
    <row r="30" spans="1:19" ht="15" customHeight="1">
      <c r="A30" s="153"/>
      <c r="B30" s="182" t="s">
        <v>124</v>
      </c>
      <c r="C30" s="267"/>
      <c r="D30" s="268"/>
      <c r="E30" s="186"/>
      <c r="F30" s="186"/>
      <c r="G30" s="446">
        <v>28</v>
      </c>
      <c r="H30" s="186"/>
      <c r="I30" s="183"/>
      <c r="J30" s="186"/>
      <c r="K30" s="549">
        <v>31</v>
      </c>
      <c r="L30" s="186"/>
      <c r="M30" s="183"/>
      <c r="N30" s="186"/>
      <c r="O30" s="186">
        <v>31</v>
      </c>
      <c r="P30" s="186"/>
      <c r="Q30" s="334"/>
      <c r="R30" s="556"/>
      <c r="S30" s="550">
        <f t="shared" si="1"/>
        <v>0</v>
      </c>
    </row>
    <row r="31" spans="1:19" ht="15" customHeight="1">
      <c r="A31" s="281"/>
      <c r="B31" s="158" t="s">
        <v>125</v>
      </c>
      <c r="C31" s="148"/>
      <c r="D31" s="174"/>
      <c r="E31" s="189"/>
      <c r="F31" s="189"/>
      <c r="G31" s="274">
        <v>1038</v>
      </c>
      <c r="H31" s="189"/>
      <c r="I31" s="175"/>
      <c r="J31" s="189"/>
      <c r="K31" s="551">
        <v>1054</v>
      </c>
      <c r="L31" s="189"/>
      <c r="M31" s="175"/>
      <c r="N31" s="189"/>
      <c r="O31" s="189">
        <v>1057</v>
      </c>
      <c r="P31" s="189"/>
      <c r="Q31" s="327"/>
      <c r="R31" s="557"/>
      <c r="S31" s="559">
        <f t="shared" si="1"/>
        <v>3</v>
      </c>
    </row>
    <row r="32" spans="1:19" ht="15" customHeight="1">
      <c r="A32" s="281"/>
      <c r="B32" s="182" t="s">
        <v>126</v>
      </c>
      <c r="C32" s="267"/>
      <c r="D32" s="268"/>
      <c r="E32" s="186"/>
      <c r="F32" s="186"/>
      <c r="G32" s="446">
        <v>1458</v>
      </c>
      <c r="H32" s="186"/>
      <c r="I32" s="183"/>
      <c r="J32" s="186"/>
      <c r="K32" s="549">
        <v>1453</v>
      </c>
      <c r="L32" s="186"/>
      <c r="M32" s="183"/>
      <c r="N32" s="186"/>
      <c r="O32" s="186">
        <v>1483</v>
      </c>
      <c r="P32" s="186"/>
      <c r="Q32" s="334"/>
      <c r="R32" s="556"/>
      <c r="S32" s="550">
        <f t="shared" si="1"/>
        <v>30</v>
      </c>
    </row>
    <row r="33" spans="1:19" ht="15" customHeight="1">
      <c r="A33" s="281"/>
      <c r="B33" s="182" t="s">
        <v>127</v>
      </c>
      <c r="C33" s="267"/>
      <c r="D33" s="268"/>
      <c r="E33" s="186"/>
      <c r="F33" s="186"/>
      <c r="G33" s="446">
        <v>985</v>
      </c>
      <c r="H33" s="186"/>
      <c r="I33" s="183"/>
      <c r="J33" s="186"/>
      <c r="K33" s="549">
        <v>943</v>
      </c>
      <c r="L33" s="186"/>
      <c r="M33" s="183"/>
      <c r="N33" s="186"/>
      <c r="O33" s="186">
        <v>1045</v>
      </c>
      <c r="P33" s="186"/>
      <c r="Q33" s="334"/>
      <c r="R33" s="556"/>
      <c r="S33" s="550">
        <f t="shared" si="1"/>
        <v>102</v>
      </c>
    </row>
    <row r="34" spans="1:19" ht="15" customHeight="1">
      <c r="A34" s="281"/>
      <c r="B34" s="158" t="s">
        <v>164</v>
      </c>
      <c r="C34" s="148"/>
      <c r="D34" s="174"/>
      <c r="E34" s="189"/>
      <c r="F34" s="189"/>
      <c r="G34" s="274">
        <v>32</v>
      </c>
      <c r="H34" s="189"/>
      <c r="I34" s="175"/>
      <c r="J34" s="189"/>
      <c r="K34" s="551">
        <v>32</v>
      </c>
      <c r="L34" s="189"/>
      <c r="M34" s="175"/>
      <c r="N34" s="189"/>
      <c r="O34" s="189">
        <v>32</v>
      </c>
      <c r="P34" s="189"/>
      <c r="Q34" s="327"/>
      <c r="R34" s="557"/>
      <c r="S34" s="559">
        <f t="shared" si="1"/>
        <v>0</v>
      </c>
    </row>
    <row r="35" spans="1:19" ht="15" customHeight="1">
      <c r="A35" s="281"/>
      <c r="B35" s="182" t="s">
        <v>128</v>
      </c>
      <c r="C35" s="267"/>
      <c r="D35" s="268"/>
      <c r="E35" s="186"/>
      <c r="F35" s="186"/>
      <c r="G35" s="446">
        <v>34</v>
      </c>
      <c r="H35" s="186"/>
      <c r="I35" s="183"/>
      <c r="J35" s="186"/>
      <c r="K35" s="549">
        <v>90</v>
      </c>
      <c r="L35" s="186"/>
      <c r="M35" s="183"/>
      <c r="N35" s="186"/>
      <c r="O35" s="186">
        <v>90</v>
      </c>
      <c r="P35" s="186"/>
      <c r="Q35" s="334"/>
      <c r="R35" s="556"/>
      <c r="S35" s="550">
        <f t="shared" si="1"/>
        <v>0</v>
      </c>
    </row>
    <row r="36" spans="1:19" ht="15" customHeight="1">
      <c r="A36" s="153"/>
      <c r="B36" s="182" t="s">
        <v>129</v>
      </c>
      <c r="C36" s="267"/>
      <c r="D36" s="268"/>
      <c r="E36" s="186"/>
      <c r="F36" s="186"/>
      <c r="G36" s="446">
        <v>386</v>
      </c>
      <c r="H36" s="186"/>
      <c r="I36" s="183"/>
      <c r="J36" s="186"/>
      <c r="K36" s="549">
        <v>393</v>
      </c>
      <c r="L36" s="186"/>
      <c r="M36" s="183"/>
      <c r="N36" s="186"/>
      <c r="O36" s="186">
        <v>407</v>
      </c>
      <c r="P36" s="186"/>
      <c r="Q36" s="334"/>
      <c r="R36" s="556"/>
      <c r="S36" s="550">
        <f t="shared" si="1"/>
        <v>14</v>
      </c>
    </row>
    <row r="37" spans="1:19" ht="15" customHeight="1">
      <c r="A37" s="153"/>
      <c r="B37" s="158" t="s">
        <v>130</v>
      </c>
      <c r="C37" s="148"/>
      <c r="D37" s="174"/>
      <c r="E37" s="189"/>
      <c r="F37" s="189"/>
      <c r="G37" s="274">
        <v>1253</v>
      </c>
      <c r="H37" s="189"/>
      <c r="I37" s="175"/>
      <c r="J37" s="189"/>
      <c r="K37" s="551">
        <v>641</v>
      </c>
      <c r="L37" s="189"/>
      <c r="M37" s="175"/>
      <c r="N37" s="189"/>
      <c r="O37" s="189">
        <v>673</v>
      </c>
      <c r="P37" s="189"/>
      <c r="Q37" s="327"/>
      <c r="R37" s="557"/>
      <c r="S37" s="559">
        <f t="shared" si="1"/>
        <v>32</v>
      </c>
    </row>
    <row r="38" spans="1:19" ht="15" customHeight="1">
      <c r="A38" s="153"/>
      <c r="B38" s="182" t="s">
        <v>131</v>
      </c>
      <c r="C38" s="267"/>
      <c r="D38" s="268"/>
      <c r="E38" s="186"/>
      <c r="F38" s="186"/>
      <c r="G38" s="422">
        <v>5</v>
      </c>
      <c r="H38" s="186"/>
      <c r="I38" s="183"/>
      <c r="J38" s="186"/>
      <c r="K38" s="552">
        <v>20</v>
      </c>
      <c r="L38" s="186"/>
      <c r="M38" s="183"/>
      <c r="N38" s="186"/>
      <c r="O38" s="422">
        <v>20</v>
      </c>
      <c r="P38" s="186"/>
      <c r="Q38" s="334"/>
      <c r="R38" s="556"/>
      <c r="S38" s="560">
        <f t="shared" si="1"/>
        <v>0</v>
      </c>
    </row>
    <row r="39" spans="1:19" ht="15" customHeight="1">
      <c r="A39" s="153"/>
      <c r="B39" s="158" t="s">
        <v>132</v>
      </c>
      <c r="C39" s="148"/>
      <c r="D39" s="174"/>
      <c r="E39" s="189"/>
      <c r="F39" s="189"/>
      <c r="G39" s="551">
        <f>SUM(G18:G38)</f>
        <v>67096</v>
      </c>
      <c r="H39" s="274"/>
      <c r="I39" s="194"/>
      <c r="J39" s="189"/>
      <c r="K39" s="551">
        <f>SUM(K18:K38)</f>
        <v>69852</v>
      </c>
      <c r="L39" s="274"/>
      <c r="M39" s="275"/>
      <c r="N39" s="274"/>
      <c r="O39" s="209">
        <f>SUM(O18:O38)</f>
        <v>73208</v>
      </c>
      <c r="P39" s="274"/>
      <c r="Q39" s="327"/>
      <c r="R39" s="311"/>
      <c r="S39" s="423">
        <f>SUM(S18:S38)</f>
        <v>3356</v>
      </c>
    </row>
    <row r="40" spans="2:19" ht="15" customHeight="1">
      <c r="B40" s="146" t="s">
        <v>147</v>
      </c>
      <c r="C40" s="33"/>
      <c r="D40" s="32"/>
      <c r="E40" s="33"/>
      <c r="F40" s="33"/>
      <c r="G40" s="553" t="s">
        <v>41</v>
      </c>
      <c r="H40" s="32"/>
      <c r="I40" s="33"/>
      <c r="J40" s="33"/>
      <c r="K40" s="461" t="s">
        <v>41</v>
      </c>
      <c r="L40" s="32"/>
      <c r="M40" s="33"/>
      <c r="N40" s="33"/>
      <c r="O40" s="418" t="s">
        <v>41</v>
      </c>
      <c r="P40" s="32"/>
      <c r="Q40" s="33"/>
      <c r="R40" s="33"/>
      <c r="S40" s="420" t="s">
        <v>41</v>
      </c>
    </row>
    <row r="41" spans="2:19" ht="12.75">
      <c r="B41" s="182" t="s">
        <v>148</v>
      </c>
      <c r="C41" s="54"/>
      <c r="D41" s="75"/>
      <c r="E41" s="54"/>
      <c r="F41" s="54"/>
      <c r="G41" s="554">
        <v>826</v>
      </c>
      <c r="H41" s="75"/>
      <c r="I41" s="54"/>
      <c r="J41" s="54"/>
      <c r="K41" s="459" t="s">
        <v>41</v>
      </c>
      <c r="L41" s="75"/>
      <c r="M41" s="54"/>
      <c r="N41" s="54"/>
      <c r="O41" s="417" t="s">
        <v>41</v>
      </c>
      <c r="P41" s="75"/>
      <c r="Q41" s="54"/>
      <c r="R41" s="54"/>
      <c r="S41" s="421" t="s">
        <v>41</v>
      </c>
    </row>
    <row r="42" spans="2:19" ht="12.75">
      <c r="B42" s="158" t="s">
        <v>149</v>
      </c>
      <c r="C42" s="7"/>
      <c r="D42" s="45"/>
      <c r="E42" s="7"/>
      <c r="F42" s="7"/>
      <c r="G42" s="555" t="s">
        <v>41</v>
      </c>
      <c r="H42" s="45"/>
      <c r="I42" s="7"/>
      <c r="J42" s="7"/>
      <c r="K42" s="96" t="s">
        <v>41</v>
      </c>
      <c r="L42" s="45"/>
      <c r="M42" s="7"/>
      <c r="N42" s="7"/>
      <c r="O42" s="85" t="s">
        <v>41</v>
      </c>
      <c r="P42" s="45"/>
      <c r="Q42" s="7"/>
      <c r="R42" s="7"/>
      <c r="S42" s="57" t="s">
        <v>41</v>
      </c>
    </row>
    <row r="43" spans="2:19" ht="12.75">
      <c r="B43" s="182" t="s">
        <v>150</v>
      </c>
      <c r="C43" s="54"/>
      <c r="D43" s="75"/>
      <c r="E43" s="54"/>
      <c r="F43" s="54"/>
      <c r="G43" s="446">
        <f>SUM(G39:G42)</f>
        <v>67922</v>
      </c>
      <c r="H43" s="75"/>
      <c r="I43" s="54"/>
      <c r="J43" s="54"/>
      <c r="K43" s="462">
        <f>SUM(K39:K42)</f>
        <v>69852</v>
      </c>
      <c r="L43" s="75"/>
      <c r="M43" s="54"/>
      <c r="N43" s="54"/>
      <c r="O43" s="358">
        <f>SUM(O39:O42)</f>
        <v>73208</v>
      </c>
      <c r="P43" s="75"/>
      <c r="Q43" s="54"/>
      <c r="R43" s="54"/>
      <c r="S43" s="359">
        <f>SUM(S39:S42)</f>
        <v>3356</v>
      </c>
    </row>
    <row r="44" spans="2:19" ht="12.75">
      <c r="B44" s="356"/>
      <c r="C44" s="7"/>
      <c r="D44" s="45"/>
      <c r="E44" s="7"/>
      <c r="F44" s="7"/>
      <c r="G44" s="47"/>
      <c r="H44" s="45"/>
      <c r="I44" s="7"/>
      <c r="J44" s="7"/>
      <c r="K44" s="47"/>
      <c r="L44" s="45"/>
      <c r="M44" s="7"/>
      <c r="N44" s="7"/>
      <c r="O44" s="7"/>
      <c r="P44" s="45"/>
      <c r="Q44" s="7"/>
      <c r="R44" s="7"/>
      <c r="S44" s="45"/>
    </row>
    <row r="45" spans="2:19" ht="12.75">
      <c r="B45" s="89" t="s">
        <v>151</v>
      </c>
      <c r="C45" s="54"/>
      <c r="D45" s="75"/>
      <c r="E45" s="54"/>
      <c r="F45" s="54"/>
      <c r="G45" s="150"/>
      <c r="H45" s="75"/>
      <c r="I45" s="54"/>
      <c r="J45" s="54"/>
      <c r="K45" s="150"/>
      <c r="L45" s="75"/>
      <c r="M45" s="54"/>
      <c r="N45" s="54"/>
      <c r="O45" s="54"/>
      <c r="P45" s="75"/>
      <c r="Q45" s="54"/>
      <c r="R45" s="54"/>
      <c r="S45" s="75"/>
    </row>
    <row r="46" spans="2:19" ht="12.75">
      <c r="B46" s="356" t="s">
        <v>152</v>
      </c>
      <c r="C46" s="7"/>
      <c r="D46" s="45"/>
      <c r="E46" s="7"/>
      <c r="F46" s="7"/>
      <c r="G46" s="274">
        <f>G39</f>
        <v>67096</v>
      </c>
      <c r="H46" s="45"/>
      <c r="I46" s="7"/>
      <c r="J46" s="7"/>
      <c r="K46" s="274">
        <f>K43</f>
        <v>69852</v>
      </c>
      <c r="L46" s="45"/>
      <c r="M46" s="7"/>
      <c r="N46" s="7"/>
      <c r="O46" s="272">
        <f>O43</f>
        <v>73208</v>
      </c>
      <c r="P46" s="45"/>
      <c r="Q46" s="7"/>
      <c r="R46" s="7"/>
      <c r="S46" s="45"/>
    </row>
    <row r="47" spans="2:19" ht="12.75">
      <c r="B47" s="89" t="s">
        <v>153</v>
      </c>
      <c r="C47" s="54"/>
      <c r="D47" s="75"/>
      <c r="E47" s="54"/>
      <c r="F47" s="54"/>
      <c r="G47" s="549">
        <v>6065</v>
      </c>
      <c r="H47" s="75"/>
      <c r="I47" s="54"/>
      <c r="J47" s="54"/>
      <c r="K47" s="549">
        <v>8160</v>
      </c>
      <c r="L47" s="75"/>
      <c r="M47" s="54"/>
      <c r="N47" s="54"/>
      <c r="O47" s="415">
        <v>10575</v>
      </c>
      <c r="P47" s="75"/>
      <c r="Q47" s="54"/>
      <c r="R47" s="54"/>
      <c r="S47" s="75"/>
    </row>
    <row r="48" spans="2:19" ht="12.75">
      <c r="B48" s="356" t="s">
        <v>154</v>
      </c>
      <c r="C48" s="7"/>
      <c r="D48" s="45"/>
      <c r="E48" s="7"/>
      <c r="F48" s="7"/>
      <c r="G48" s="562">
        <v>-8160</v>
      </c>
      <c r="H48" s="45"/>
      <c r="I48" s="7"/>
      <c r="J48" s="7"/>
      <c r="K48" s="460">
        <v>-10575</v>
      </c>
      <c r="L48" s="45"/>
      <c r="M48" s="7"/>
      <c r="N48" s="7"/>
      <c r="O48" s="416">
        <v>-11305</v>
      </c>
      <c r="P48" s="45"/>
      <c r="Q48" s="7"/>
      <c r="R48" s="7"/>
      <c r="S48" s="45"/>
    </row>
    <row r="49" spans="2:19" ht="12.75">
      <c r="B49" s="89" t="s">
        <v>155</v>
      </c>
      <c r="C49" s="54"/>
      <c r="D49" s="75"/>
      <c r="E49" s="54"/>
      <c r="F49" s="54"/>
      <c r="G49" s="563">
        <v>-669</v>
      </c>
      <c r="H49" s="75"/>
      <c r="I49" s="54"/>
      <c r="J49" s="54"/>
      <c r="K49" s="419" t="s">
        <v>41</v>
      </c>
      <c r="L49" s="75"/>
      <c r="M49" s="54"/>
      <c r="N49" s="54"/>
      <c r="O49" s="419" t="s">
        <v>41</v>
      </c>
      <c r="P49" s="75"/>
      <c r="Q49" s="54"/>
      <c r="R49" s="54"/>
      <c r="S49" s="75"/>
    </row>
    <row r="50" spans="2:19" ht="12.75">
      <c r="B50" s="89" t="s">
        <v>156</v>
      </c>
      <c r="C50" s="54"/>
      <c r="D50" s="75"/>
      <c r="E50" s="54"/>
      <c r="F50" s="54"/>
      <c r="G50" s="446">
        <f>SUM(G46:G49)</f>
        <v>64332</v>
      </c>
      <c r="H50" s="75"/>
      <c r="I50" s="54"/>
      <c r="J50" s="54"/>
      <c r="K50" s="446">
        <f>SUM(K46:K49)</f>
        <v>67437</v>
      </c>
      <c r="L50" s="75"/>
      <c r="M50" s="54"/>
      <c r="N50" s="54"/>
      <c r="O50" s="415">
        <f>SUM(O46:O49)</f>
        <v>72478</v>
      </c>
      <c r="P50" s="75"/>
      <c r="Q50" s="54"/>
      <c r="R50" s="54"/>
      <c r="S50" s="75"/>
    </row>
    <row r="51" ht="12.75">
      <c r="K51" s="84"/>
    </row>
    <row r="52" spans="2:11" ht="12.75">
      <c r="B52" s="27" t="s">
        <v>273</v>
      </c>
      <c r="K52" s="84"/>
    </row>
    <row r="53" ht="12.75">
      <c r="K53" s="84"/>
    </row>
    <row r="54" ht="12.75">
      <c r="K54" s="84"/>
    </row>
    <row r="55" ht="12.75">
      <c r="K55" s="84"/>
    </row>
    <row r="56" ht="12.75">
      <c r="K56" s="84"/>
    </row>
    <row r="57" ht="12.75">
      <c r="K57" s="84"/>
    </row>
    <row r="58" ht="12.75">
      <c r="K58" s="84"/>
    </row>
    <row r="59" ht="12.75">
      <c r="K59" s="84"/>
    </row>
    <row r="60" ht="12.75">
      <c r="K60" s="84"/>
    </row>
    <row r="61" ht="12.75">
      <c r="K61" s="84"/>
    </row>
    <row r="62" ht="12.75">
      <c r="K62" s="84"/>
    </row>
    <row r="63" ht="12.75">
      <c r="K63" s="84"/>
    </row>
    <row r="64" ht="12.75">
      <c r="K64" s="84"/>
    </row>
    <row r="65" ht="12.75">
      <c r="K65" s="84"/>
    </row>
    <row r="66" ht="12.75">
      <c r="K66" s="84"/>
    </row>
    <row r="67" ht="12.75">
      <c r="K67" s="84"/>
    </row>
    <row r="68" ht="12.75">
      <c r="K68" s="84"/>
    </row>
    <row r="69" ht="12.75">
      <c r="K69" s="84"/>
    </row>
    <row r="70" ht="12.75">
      <c r="K70" s="84"/>
    </row>
  </sheetData>
  <mergeCells count="10">
    <mergeCell ref="B6:T6"/>
    <mergeCell ref="B4:T4"/>
    <mergeCell ref="B3:T3"/>
    <mergeCell ref="B5:T5"/>
    <mergeCell ref="Q9:S9"/>
    <mergeCell ref="M9:P9"/>
    <mergeCell ref="E8:G8"/>
    <mergeCell ref="E9:G9"/>
    <mergeCell ref="I8:K8"/>
    <mergeCell ref="I9:K9"/>
  </mergeCells>
  <printOptions/>
  <pageMargins left="1.75" right="1" top="0.5" bottom="0" header="0.5" footer="0.5"/>
  <pageSetup horizontalDpi="600" verticalDpi="600" orientation="landscape" scale="70" r:id="rId1"/>
  <headerFooter alignWithMargins="0">
    <oddHeader>&amp;R&amp;"Times New Roman,Regular"&amp;6DEPARTMENT OF JUSTICE
OFFICE OF THE INSPECTOR GENERAL
FY 2008 CONGRESSIONAL BUDGET REQUEST</oddHeader>
    <oddFooter>&amp;C
44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M28"/>
  <sheetViews>
    <sheetView tabSelected="1" workbookViewId="0" topLeftCell="A1">
      <selection activeCell="A8" sqref="A8"/>
    </sheetView>
  </sheetViews>
  <sheetFormatPr defaultColWidth="9.140625" defaultRowHeight="12.75"/>
  <sheetData>
    <row r="3" ht="18" customHeight="1">
      <c r="A3" s="28" t="s">
        <v>300</v>
      </c>
    </row>
    <row r="4" ht="18" customHeight="1">
      <c r="A4" s="28"/>
    </row>
    <row r="5" ht="12.75" customHeight="1">
      <c r="A5" t="s">
        <v>332</v>
      </c>
    </row>
    <row r="6" ht="12.75" customHeight="1">
      <c r="A6" t="s">
        <v>333</v>
      </c>
    </row>
    <row r="7" ht="12.75" customHeight="1">
      <c r="A7" t="s">
        <v>334</v>
      </c>
    </row>
    <row r="8" ht="12.75" customHeight="1">
      <c r="A8" t="s">
        <v>335</v>
      </c>
    </row>
    <row r="9" ht="12.75" customHeight="1">
      <c r="A9" s="84" t="s">
        <v>336</v>
      </c>
    </row>
    <row r="10" ht="12.75" customHeight="1">
      <c r="A10" s="84" t="s">
        <v>337</v>
      </c>
    </row>
    <row r="11" ht="12.75" customHeight="1">
      <c r="A11" s="84" t="s">
        <v>338</v>
      </c>
    </row>
    <row r="12" ht="12.75" customHeight="1">
      <c r="A12" s="84" t="s">
        <v>339</v>
      </c>
    </row>
    <row r="13" ht="12.75" customHeight="1"/>
    <row r="14" ht="12.75" customHeight="1">
      <c r="A14" t="s">
        <v>329</v>
      </c>
    </row>
    <row r="15" ht="12.75" customHeight="1">
      <c r="A15" t="s">
        <v>330</v>
      </c>
    </row>
    <row r="16" ht="12.75" customHeight="1">
      <c r="A16" t="s">
        <v>331</v>
      </c>
    </row>
    <row r="17" ht="12.75" customHeight="1"/>
    <row r="18" ht="12.75" customHeight="1">
      <c r="A18" t="s">
        <v>302</v>
      </c>
    </row>
    <row r="19" ht="12.75" customHeight="1">
      <c r="A19" t="s">
        <v>301</v>
      </c>
    </row>
    <row r="20" ht="12.75" customHeight="1">
      <c r="A20" t="s">
        <v>328</v>
      </c>
    </row>
    <row r="21" ht="12.75" customHeight="1">
      <c r="A21" s="28"/>
    </row>
    <row r="22" ht="18" customHeight="1">
      <c r="A22" s="312"/>
    </row>
    <row r="23" ht="18" customHeight="1">
      <c r="A23" s="312"/>
    </row>
    <row r="24" ht="18" customHeight="1">
      <c r="A24" s="312"/>
    </row>
    <row r="25" ht="18" customHeight="1">
      <c r="A25" s="28"/>
    </row>
    <row r="26" ht="12.75" customHeight="1">
      <c r="A26" s="84"/>
    </row>
    <row r="27" spans="1:13" ht="15.75" customHeight="1">
      <c r="A27" s="607"/>
      <c r="B27" s="607"/>
      <c r="C27" s="607"/>
      <c r="D27" s="607"/>
      <c r="E27" s="607"/>
      <c r="F27" s="607"/>
      <c r="G27" s="607"/>
      <c r="H27" s="607"/>
      <c r="I27" s="607"/>
      <c r="J27" s="607"/>
      <c r="K27" s="607"/>
      <c r="L27" s="607"/>
      <c r="M27" s="607"/>
    </row>
    <row r="28" spans="1:13" ht="18" customHeight="1">
      <c r="A28" s="651"/>
      <c r="B28" s="651"/>
      <c r="C28" s="651"/>
      <c r="D28" s="651"/>
      <c r="E28" s="651"/>
      <c r="F28" s="651"/>
      <c r="G28" s="651"/>
      <c r="H28" s="651"/>
      <c r="I28" s="651"/>
      <c r="J28" s="651"/>
      <c r="K28" s="651"/>
      <c r="L28" s="651"/>
      <c r="M28" s="651"/>
    </row>
    <row r="29" ht="15.75" customHeight="1"/>
  </sheetData>
  <mergeCells count="2">
    <mergeCell ref="A27:M27"/>
    <mergeCell ref="A28:M28"/>
  </mergeCells>
  <printOptions/>
  <pageMargins left="0.75" right="0.75" top="1" bottom="1" header="0.5" footer="0.5"/>
  <pageSetup horizontalDpi="600" verticalDpi="600" orientation="landscape" r:id="rId1"/>
  <headerFooter alignWithMargins="0">
    <oddHeader>&amp;R&amp;"Times New Roman,Regular"&amp;6DEPARTMENT OF JUSTICE
OFFICE OF THE INSPECTOR GENERAL
FY 2008 CONGRESSIONAL BUDGET REQUEST</oddHeader>
    <oddFooter>&amp;C45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workbookViewId="0" topLeftCell="A1">
      <selection activeCell="D3" sqref="D3"/>
    </sheetView>
  </sheetViews>
  <sheetFormatPr defaultColWidth="9.140625" defaultRowHeight="12.75"/>
  <cols>
    <col min="1" max="1" width="3.28125" style="219" customWidth="1"/>
    <col min="2" max="2" width="16.7109375" style="219" customWidth="1"/>
    <col min="3" max="3" width="6.7109375" style="219" customWidth="1"/>
    <col min="4" max="4" width="5.7109375" style="219" customWidth="1"/>
    <col min="5" max="5" width="8.7109375" style="219" customWidth="1"/>
    <col min="6" max="6" width="0.71875" style="219" customWidth="1"/>
    <col min="7" max="7" width="6.7109375" style="219" customWidth="1"/>
    <col min="8" max="8" width="5.7109375" style="219" customWidth="1"/>
    <col min="9" max="9" width="7.28125" style="219" customWidth="1"/>
    <col min="10" max="10" width="0.71875" style="219" customWidth="1"/>
    <col min="11" max="11" width="5.7109375" style="219" customWidth="1"/>
    <col min="12" max="12" width="4.28125" style="219" customWidth="1"/>
    <col min="13" max="13" width="9.28125" style="219" customWidth="1"/>
    <col min="14" max="14" width="1.1484375" style="219" customWidth="1"/>
    <col min="15" max="16" width="5.7109375" style="219" customWidth="1"/>
    <col min="17" max="17" width="7.7109375" style="219" customWidth="1"/>
    <col min="18" max="18" width="1.1484375" style="219" customWidth="1"/>
    <col min="19" max="19" width="1.28515625" style="219" customWidth="1"/>
    <col min="20" max="20" width="4.28125" style="219" customWidth="1"/>
    <col min="21" max="21" width="5.7109375" style="219" customWidth="1"/>
    <col min="22" max="22" width="7.421875" style="219" customWidth="1"/>
    <col min="23" max="23" width="0.85546875" style="219" customWidth="1"/>
    <col min="24" max="24" width="4.7109375" style="219" customWidth="1"/>
    <col min="25" max="25" width="5.7109375" style="219" customWidth="1"/>
    <col min="26" max="26" width="6.7109375" style="219" customWidth="1"/>
    <col min="27" max="27" width="0.85546875" style="219" customWidth="1"/>
    <col min="28" max="28" width="4.28125" style="219" customWidth="1"/>
    <col min="29" max="29" width="5.7109375" style="219" customWidth="1"/>
    <col min="30" max="30" width="7.7109375" style="219" customWidth="1"/>
    <col min="31" max="16384" width="9.140625" style="219" customWidth="1"/>
  </cols>
  <sheetData>
    <row r="1" spans="1:30" s="84" customFormat="1" ht="23.25">
      <c r="A1" s="605" t="s">
        <v>177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</row>
    <row r="2" spans="1:30" s="84" customFormat="1" ht="23.25">
      <c r="A2" s="467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</row>
    <row r="3" spans="1:30" s="84" customFormat="1" ht="23.25">
      <c r="A3" s="467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</row>
    <row r="4" spans="1:30" s="84" customFormat="1" ht="23.25">
      <c r="A4" s="467"/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</row>
    <row r="5" spans="1:30" s="84" customFormat="1" ht="15" customHeigh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</row>
    <row r="6" spans="1:30" s="84" customFormat="1" ht="12.75" customHeight="1">
      <c r="A6" s="608" t="s">
        <v>110</v>
      </c>
      <c r="B6" s="609"/>
      <c r="C6" s="609"/>
      <c r="D6" s="609"/>
      <c r="E6" s="609"/>
      <c r="F6" s="609"/>
      <c r="G6" s="609"/>
      <c r="H6" s="609"/>
      <c r="I6" s="609"/>
      <c r="J6" s="609"/>
      <c r="K6" s="609"/>
      <c r="L6" s="609"/>
      <c r="M6" s="609"/>
      <c r="N6" s="609"/>
      <c r="O6" s="609"/>
      <c r="P6" s="609"/>
      <c r="Q6" s="609"/>
      <c r="R6" s="609"/>
      <c r="S6" s="609"/>
      <c r="T6" s="609"/>
      <c r="U6" s="609"/>
      <c r="V6" s="609"/>
      <c r="W6" s="609"/>
      <c r="X6" s="609"/>
      <c r="Y6" s="609"/>
      <c r="Z6" s="609"/>
      <c r="AA6" s="609"/>
      <c r="AB6" s="609"/>
      <c r="AC6" s="609"/>
      <c r="AD6" s="609"/>
    </row>
    <row r="7" spans="1:30" s="84" customFormat="1" ht="12.75" customHeight="1">
      <c r="A7" s="607" t="s">
        <v>84</v>
      </c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</row>
    <row r="8" spans="1:30" s="84" customFormat="1" ht="12.75" customHeight="1">
      <c r="A8" s="607" t="s">
        <v>31</v>
      </c>
      <c r="B8" s="607"/>
      <c r="C8" s="607"/>
      <c r="D8" s="607"/>
      <c r="E8" s="607"/>
      <c r="F8" s="607"/>
      <c r="G8" s="607"/>
      <c r="H8" s="607"/>
      <c r="I8" s="607"/>
      <c r="J8" s="607"/>
      <c r="K8" s="607"/>
      <c r="L8" s="607"/>
      <c r="M8" s="607"/>
      <c r="N8" s="607"/>
      <c r="O8" s="607"/>
      <c r="P8" s="607"/>
      <c r="Q8" s="607"/>
      <c r="R8" s="607"/>
      <c r="S8" s="607"/>
      <c r="T8" s="607"/>
      <c r="U8" s="607"/>
      <c r="V8" s="607"/>
      <c r="W8" s="607"/>
      <c r="X8" s="607"/>
      <c r="Y8" s="607"/>
      <c r="Z8" s="607"/>
      <c r="AA8" s="607"/>
      <c r="AB8" s="607"/>
      <c r="AC8" s="607"/>
      <c r="AD8" s="607"/>
    </row>
    <row r="9" spans="1:30" s="84" customFormat="1" ht="12.75" customHeight="1">
      <c r="A9" s="598" t="s">
        <v>32</v>
      </c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</row>
    <row r="10" spans="1:30" s="84" customFormat="1" ht="15" customHeight="1">
      <c r="A10" s="429"/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</row>
    <row r="11" spans="1:30" s="84" customFormat="1" ht="12" customHeight="1">
      <c r="A11" s="429"/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</row>
    <row r="12" spans="1:30" s="84" customFormat="1" ht="15" customHeight="1">
      <c r="A12" s="429"/>
      <c r="B12" s="431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2"/>
      <c r="W12" s="431"/>
      <c r="X12" s="431"/>
      <c r="Y12" s="431"/>
      <c r="Z12" s="431"/>
      <c r="AA12" s="431"/>
      <c r="AB12" s="431"/>
      <c r="AC12" s="431"/>
      <c r="AD12" s="431"/>
    </row>
    <row r="13" spans="1:30" ht="12.75">
      <c r="A13" s="41"/>
      <c r="B13" s="33"/>
      <c r="C13" s="619" t="s">
        <v>280</v>
      </c>
      <c r="D13" s="618"/>
      <c r="E13" s="620"/>
      <c r="F13" s="33"/>
      <c r="G13" s="618"/>
      <c r="H13" s="618"/>
      <c r="I13" s="620"/>
      <c r="J13" s="130"/>
      <c r="K13" s="617" t="s">
        <v>182</v>
      </c>
      <c r="L13" s="618"/>
      <c r="M13" s="620"/>
      <c r="N13" s="441"/>
      <c r="O13" s="617"/>
      <c r="P13" s="618"/>
      <c r="Q13" s="618"/>
      <c r="R13" s="130"/>
      <c r="S13" s="441"/>
      <c r="T13" s="130"/>
      <c r="U13" s="444"/>
      <c r="V13" s="466"/>
      <c r="W13" s="445"/>
      <c r="X13" s="595"/>
      <c r="Y13" s="596"/>
      <c r="Z13" s="596"/>
      <c r="AA13" s="233"/>
      <c r="AB13" s="595"/>
      <c r="AC13" s="618"/>
      <c r="AD13" s="620"/>
    </row>
    <row r="14" spans="1:30" ht="12.75">
      <c r="A14" s="46"/>
      <c r="B14" s="7"/>
      <c r="C14" s="616" t="s">
        <v>281</v>
      </c>
      <c r="D14" s="614"/>
      <c r="E14" s="615"/>
      <c r="F14" s="7"/>
      <c r="G14" s="613">
        <v>2007</v>
      </c>
      <c r="H14" s="614"/>
      <c r="I14" s="615"/>
      <c r="J14" s="466"/>
      <c r="K14" s="610" t="s">
        <v>186</v>
      </c>
      <c r="L14" s="611"/>
      <c r="M14" s="612"/>
      <c r="N14" s="464"/>
      <c r="O14" s="613">
        <v>2008</v>
      </c>
      <c r="P14" s="611"/>
      <c r="Q14" s="611"/>
      <c r="R14" s="466"/>
      <c r="S14" s="464"/>
      <c r="T14" s="597">
        <v>2008</v>
      </c>
      <c r="U14" s="614"/>
      <c r="V14" s="614"/>
      <c r="W14" s="470"/>
      <c r="X14" s="616">
        <v>2008</v>
      </c>
      <c r="Y14" s="614"/>
      <c r="Z14" s="614"/>
      <c r="AA14" s="248"/>
      <c r="AB14" s="616">
        <v>2008</v>
      </c>
      <c r="AC14" s="613"/>
      <c r="AD14" s="615"/>
    </row>
    <row r="15" spans="1:30" ht="12.75">
      <c r="A15" s="234"/>
      <c r="B15" s="222"/>
      <c r="C15" s="621" t="s">
        <v>181</v>
      </c>
      <c r="D15" s="622"/>
      <c r="E15" s="623"/>
      <c r="F15" s="222"/>
      <c r="G15" s="591" t="s">
        <v>282</v>
      </c>
      <c r="H15" s="622"/>
      <c r="I15" s="623"/>
      <c r="J15" s="222"/>
      <c r="K15" s="592" t="s">
        <v>173</v>
      </c>
      <c r="L15" s="593"/>
      <c r="M15" s="594"/>
      <c r="N15" s="234"/>
      <c r="O15" s="591" t="s">
        <v>33</v>
      </c>
      <c r="P15" s="622"/>
      <c r="Q15" s="622"/>
      <c r="R15" s="229"/>
      <c r="S15" s="235"/>
      <c r="T15" s="591" t="s">
        <v>34</v>
      </c>
      <c r="U15" s="622"/>
      <c r="V15" s="622"/>
      <c r="W15" s="236"/>
      <c r="X15" s="621" t="s">
        <v>183</v>
      </c>
      <c r="Y15" s="622"/>
      <c r="Z15" s="622"/>
      <c r="AA15" s="237"/>
      <c r="AB15" s="621" t="s">
        <v>35</v>
      </c>
      <c r="AC15" s="622"/>
      <c r="AD15" s="623"/>
    </row>
    <row r="16" spans="1:30" ht="12.75">
      <c r="A16" s="238" t="s">
        <v>91</v>
      </c>
      <c r="B16" s="233"/>
      <c r="C16" s="239" t="s">
        <v>27</v>
      </c>
      <c r="D16" s="240" t="s">
        <v>28</v>
      </c>
      <c r="E16" s="241" t="s">
        <v>29</v>
      </c>
      <c r="F16" s="242"/>
      <c r="G16" s="240" t="s">
        <v>92</v>
      </c>
      <c r="H16" s="240" t="s">
        <v>28</v>
      </c>
      <c r="I16" s="243" t="s">
        <v>29</v>
      </c>
      <c r="J16" s="244"/>
      <c r="K16" s="245" t="s">
        <v>88</v>
      </c>
      <c r="L16" s="240" t="s">
        <v>28</v>
      </c>
      <c r="M16" s="240" t="s">
        <v>29</v>
      </c>
      <c r="N16" s="246"/>
      <c r="O16" s="245" t="s">
        <v>88</v>
      </c>
      <c r="P16" s="240" t="s">
        <v>28</v>
      </c>
      <c r="Q16" s="240" t="s">
        <v>29</v>
      </c>
      <c r="R16" s="244"/>
      <c r="S16" s="246"/>
      <c r="T16" s="245" t="s">
        <v>88</v>
      </c>
      <c r="U16" s="240" t="s">
        <v>28</v>
      </c>
      <c r="V16" s="231" t="s">
        <v>29</v>
      </c>
      <c r="W16" s="247"/>
      <c r="X16" s="239" t="s">
        <v>88</v>
      </c>
      <c r="Y16" s="240" t="s">
        <v>28</v>
      </c>
      <c r="Z16" s="240" t="s">
        <v>29</v>
      </c>
      <c r="AA16" s="247"/>
      <c r="AB16" s="535" t="s">
        <v>27</v>
      </c>
      <c r="AC16" s="240" t="s">
        <v>28</v>
      </c>
      <c r="AD16" s="243" t="s">
        <v>29</v>
      </c>
    </row>
    <row r="17" spans="1:30" ht="12.75">
      <c r="A17" s="238" t="s">
        <v>93</v>
      </c>
      <c r="B17" s="223"/>
      <c r="C17" s="238"/>
      <c r="D17" s="223"/>
      <c r="E17" s="248"/>
      <c r="F17" s="223"/>
      <c r="G17" s="224"/>
      <c r="H17" s="224"/>
      <c r="I17" s="249"/>
      <c r="J17" s="224"/>
      <c r="K17" s="223"/>
      <c r="L17" s="223"/>
      <c r="M17" s="223"/>
      <c r="N17" s="238"/>
      <c r="O17" s="223"/>
      <c r="P17" s="223"/>
      <c r="Q17" s="223"/>
      <c r="R17" s="223"/>
      <c r="S17" s="238"/>
      <c r="T17" s="223"/>
      <c r="U17" s="223"/>
      <c r="V17" s="223"/>
      <c r="W17" s="248"/>
      <c r="X17" s="238"/>
      <c r="Y17" s="223"/>
      <c r="Z17" s="223"/>
      <c r="AA17" s="248"/>
      <c r="AB17" s="232"/>
      <c r="AC17" s="216"/>
      <c r="AD17" s="233"/>
    </row>
    <row r="18" spans="1:30" ht="12.75">
      <c r="A18" s="238" t="s">
        <v>94</v>
      </c>
      <c r="B18" s="223"/>
      <c r="C18" s="250">
        <v>449</v>
      </c>
      <c r="D18" s="223">
        <v>427</v>
      </c>
      <c r="E18" s="251">
        <v>67922</v>
      </c>
      <c r="F18" s="252"/>
      <c r="G18" s="224">
        <v>449</v>
      </c>
      <c r="H18" s="224">
        <v>437</v>
      </c>
      <c r="I18" s="251">
        <v>69852</v>
      </c>
      <c r="J18" s="253"/>
      <c r="K18" s="224">
        <v>-15</v>
      </c>
      <c r="L18" s="224">
        <v>-15</v>
      </c>
      <c r="M18" s="254">
        <v>2896</v>
      </c>
      <c r="N18" s="255"/>
      <c r="O18" s="224">
        <f>SUM(G18,K18)</f>
        <v>434</v>
      </c>
      <c r="P18" s="224">
        <f>SUM(H18+L18)</f>
        <v>422</v>
      </c>
      <c r="Q18" s="254">
        <f>SUM(I18+M18)</f>
        <v>72748</v>
      </c>
      <c r="R18" s="252"/>
      <c r="S18" s="255"/>
      <c r="T18" s="223">
        <v>5</v>
      </c>
      <c r="U18" s="223">
        <v>3</v>
      </c>
      <c r="V18" s="254">
        <v>460</v>
      </c>
      <c r="W18" s="256"/>
      <c r="X18" s="257" t="s">
        <v>41</v>
      </c>
      <c r="Y18" s="258" t="s">
        <v>41</v>
      </c>
      <c r="Z18" s="254" t="s">
        <v>41</v>
      </c>
      <c r="AA18" s="260"/>
      <c r="AB18" s="536">
        <f>SUM(O18+T18)</f>
        <v>439</v>
      </c>
      <c r="AC18" s="261">
        <f>SUM(P18+U18)</f>
        <v>425</v>
      </c>
      <c r="AD18" s="260">
        <f>SUM(Q18+V18)</f>
        <v>73208</v>
      </c>
    </row>
    <row r="19" spans="1:30" ht="12.75">
      <c r="A19" s="238" t="s">
        <v>95</v>
      </c>
      <c r="B19" s="228"/>
      <c r="C19" s="262"/>
      <c r="D19" s="228">
        <v>22</v>
      </c>
      <c r="E19" s="263"/>
      <c r="F19" s="228"/>
      <c r="G19" s="227"/>
      <c r="H19" s="227">
        <v>22</v>
      </c>
      <c r="I19" s="264"/>
      <c r="J19" s="227"/>
      <c r="K19" s="228"/>
      <c r="L19" s="223">
        <v>1</v>
      </c>
      <c r="M19" s="228"/>
      <c r="N19" s="265"/>
      <c r="O19" s="227"/>
      <c r="P19" s="227">
        <f>SUM(H19+L19)</f>
        <v>23</v>
      </c>
      <c r="Q19" s="227"/>
      <c r="R19" s="228"/>
      <c r="S19" s="265"/>
      <c r="T19" s="228"/>
      <c r="U19" s="228"/>
      <c r="V19" s="228"/>
      <c r="W19" s="263"/>
      <c r="X19" s="262"/>
      <c r="Y19" s="227"/>
      <c r="Z19" s="227"/>
      <c r="AA19" s="263"/>
      <c r="AB19" s="265"/>
      <c r="AC19" s="228">
        <f>P19</f>
        <v>23</v>
      </c>
      <c r="AD19" s="263"/>
    </row>
    <row r="20" spans="1:30" ht="12.75">
      <c r="A20" s="238" t="s">
        <v>96</v>
      </c>
      <c r="B20" s="223"/>
      <c r="C20" s="250"/>
      <c r="D20" s="223">
        <f>SUM(D18+D19)</f>
        <v>449</v>
      </c>
      <c r="E20" s="248"/>
      <c r="F20" s="223"/>
      <c r="G20" s="224"/>
      <c r="H20" s="224">
        <f>SUM(H18+H19)</f>
        <v>459</v>
      </c>
      <c r="I20" s="249"/>
      <c r="J20" s="224"/>
      <c r="K20" s="223"/>
      <c r="L20" s="223"/>
      <c r="M20" s="223"/>
      <c r="N20" s="238"/>
      <c r="O20" s="223"/>
      <c r="P20" s="224">
        <f>SUM(P18:P19)</f>
        <v>445</v>
      </c>
      <c r="Q20" s="259"/>
      <c r="R20" s="223"/>
      <c r="S20" s="238"/>
      <c r="T20" s="223"/>
      <c r="U20" s="223"/>
      <c r="V20" s="223"/>
      <c r="W20" s="248"/>
      <c r="X20" s="250"/>
      <c r="Y20" s="258"/>
      <c r="Z20" s="259"/>
      <c r="AA20" s="248"/>
      <c r="AB20" s="238"/>
      <c r="AC20" s="261">
        <f>SUM(AC18+AC19)</f>
        <v>448</v>
      </c>
      <c r="AD20" s="248"/>
    </row>
    <row r="21" spans="1:30" ht="12.75">
      <c r="A21" s="238"/>
      <c r="B21" s="223"/>
      <c r="C21" s="250"/>
      <c r="D21" s="223"/>
      <c r="E21" s="248"/>
      <c r="F21" s="223"/>
      <c r="G21" s="224"/>
      <c r="H21" s="224"/>
      <c r="I21" s="249"/>
      <c r="J21" s="224"/>
      <c r="K21" s="223"/>
      <c r="L21" s="223"/>
      <c r="M21" s="223"/>
      <c r="N21" s="238"/>
      <c r="O21" s="223"/>
      <c r="P21" s="223"/>
      <c r="Q21" s="223"/>
      <c r="R21" s="223"/>
      <c r="S21" s="238"/>
      <c r="T21" s="223"/>
      <c r="U21" s="223"/>
      <c r="V21" s="223"/>
      <c r="W21" s="248"/>
      <c r="X21" s="238"/>
      <c r="Y21" s="223"/>
      <c r="Z21" s="223"/>
      <c r="AA21" s="248"/>
      <c r="AB21" s="223"/>
      <c r="AC21" s="223"/>
      <c r="AD21" s="248"/>
    </row>
    <row r="22" spans="1:30" ht="12.75">
      <c r="A22" s="238" t="s">
        <v>97</v>
      </c>
      <c r="B22" s="223"/>
      <c r="C22" s="250"/>
      <c r="D22" s="223"/>
      <c r="E22" s="248"/>
      <c r="F22" s="223"/>
      <c r="G22" s="224"/>
      <c r="H22" s="224"/>
      <c r="I22" s="249"/>
      <c r="J22" s="224"/>
      <c r="K22" s="223"/>
      <c r="L22" s="223"/>
      <c r="M22" s="223"/>
      <c r="N22" s="238"/>
      <c r="O22" s="223"/>
      <c r="P22" s="223"/>
      <c r="Q22" s="223"/>
      <c r="R22" s="223"/>
      <c r="S22" s="238"/>
      <c r="T22" s="223"/>
      <c r="U22" s="223"/>
      <c r="V22" s="223"/>
      <c r="W22" s="248"/>
      <c r="X22" s="238"/>
      <c r="Y22" s="223"/>
      <c r="Z22" s="223"/>
      <c r="AA22" s="248"/>
      <c r="AB22" s="223"/>
      <c r="AC22" s="223"/>
      <c r="AD22" s="248"/>
    </row>
    <row r="23" spans="1:30" ht="12.75">
      <c r="A23" s="238"/>
      <c r="B23" s="223" t="s">
        <v>98</v>
      </c>
      <c r="C23" s="250"/>
      <c r="D23" s="223">
        <v>21</v>
      </c>
      <c r="E23" s="248"/>
      <c r="F23" s="223"/>
      <c r="G23" s="224"/>
      <c r="H23" s="224">
        <v>21</v>
      </c>
      <c r="I23" s="249"/>
      <c r="J23" s="224"/>
      <c r="K23" s="223"/>
      <c r="L23" s="223"/>
      <c r="M23" s="223"/>
      <c r="N23" s="238"/>
      <c r="O23" s="223"/>
      <c r="P23" s="223">
        <v>21</v>
      </c>
      <c r="Q23" s="223"/>
      <c r="R23" s="223"/>
      <c r="S23" s="238"/>
      <c r="T23" s="223"/>
      <c r="U23" s="223"/>
      <c r="V23" s="223"/>
      <c r="W23" s="248"/>
      <c r="X23" s="238"/>
      <c r="Y23" s="223"/>
      <c r="Z23" s="223"/>
      <c r="AA23" s="248"/>
      <c r="AB23" s="223"/>
      <c r="AC23" s="223">
        <v>21</v>
      </c>
      <c r="AD23" s="248"/>
    </row>
    <row r="24" spans="1:30" ht="12.75">
      <c r="A24" s="265"/>
      <c r="B24" s="223" t="s">
        <v>99</v>
      </c>
      <c r="C24" s="262"/>
      <c r="D24" s="228">
        <v>2</v>
      </c>
      <c r="E24" s="263"/>
      <c r="F24" s="228"/>
      <c r="G24" s="227"/>
      <c r="H24" s="227">
        <v>2</v>
      </c>
      <c r="I24" s="264"/>
      <c r="J24" s="227"/>
      <c r="K24" s="228"/>
      <c r="L24" s="228"/>
      <c r="M24" s="228"/>
      <c r="N24" s="265"/>
      <c r="O24" s="228"/>
      <c r="P24" s="228">
        <v>2</v>
      </c>
      <c r="Q24" s="228"/>
      <c r="R24" s="228"/>
      <c r="S24" s="265"/>
      <c r="T24" s="228"/>
      <c r="U24" s="228"/>
      <c r="V24" s="228"/>
      <c r="W24" s="263"/>
      <c r="X24" s="265"/>
      <c r="Y24" s="227"/>
      <c r="Z24" s="228"/>
      <c r="AA24" s="263"/>
      <c r="AB24" s="228"/>
      <c r="AC24" s="228">
        <v>2</v>
      </c>
      <c r="AD24" s="263"/>
    </row>
    <row r="25" spans="1:30" ht="12.75">
      <c r="A25" s="238" t="s">
        <v>100</v>
      </c>
      <c r="B25" s="223"/>
      <c r="C25" s="250"/>
      <c r="D25" s="223">
        <f>SUM(D20+D23+D24)</f>
        <v>472</v>
      </c>
      <c r="E25" s="248"/>
      <c r="F25" s="223"/>
      <c r="G25" s="224"/>
      <c r="H25" s="224">
        <f>SUM(H20+H23+H24)</f>
        <v>482</v>
      </c>
      <c r="I25" s="249"/>
      <c r="J25" s="224"/>
      <c r="K25" s="223"/>
      <c r="L25" s="223"/>
      <c r="M25" s="223"/>
      <c r="N25" s="238"/>
      <c r="O25" s="223"/>
      <c r="P25" s="224">
        <f>SUM(P20+P23+P24)</f>
        <v>468</v>
      </c>
      <c r="Q25" s="223"/>
      <c r="R25" s="223"/>
      <c r="S25" s="238"/>
      <c r="T25" s="223"/>
      <c r="U25" s="223"/>
      <c r="V25" s="223"/>
      <c r="W25" s="248"/>
      <c r="X25" s="238"/>
      <c r="Y25" s="261"/>
      <c r="Z25" s="223"/>
      <c r="AA25" s="248"/>
      <c r="AB25" s="223"/>
      <c r="AC25" s="261">
        <f>SUM(AC20+AC23+AC24)</f>
        <v>471</v>
      </c>
      <c r="AD25" s="248"/>
    </row>
    <row r="26" spans="1:30" ht="12.75">
      <c r="A26" s="234"/>
      <c r="B26" s="222"/>
      <c r="C26" s="234"/>
      <c r="D26" s="222"/>
      <c r="E26" s="236"/>
      <c r="F26" s="222"/>
      <c r="G26" s="222"/>
      <c r="H26" s="222"/>
      <c r="I26" s="236"/>
      <c r="J26" s="222"/>
      <c r="K26" s="222"/>
      <c r="L26" s="222"/>
      <c r="M26" s="222"/>
      <c r="N26" s="234"/>
      <c r="O26" s="222"/>
      <c r="P26" s="222"/>
      <c r="Q26" s="222"/>
      <c r="R26" s="222"/>
      <c r="S26" s="234"/>
      <c r="T26" s="222"/>
      <c r="U26" s="222"/>
      <c r="V26" s="222"/>
      <c r="W26" s="236"/>
      <c r="X26" s="234"/>
      <c r="Y26" s="222"/>
      <c r="Z26" s="222"/>
      <c r="AA26" s="236"/>
      <c r="AB26" s="222"/>
      <c r="AC26" s="222"/>
      <c r="AD26" s="236"/>
    </row>
    <row r="28" spans="1:2" ht="12">
      <c r="A28" s="463"/>
      <c r="B28" s="463" t="s">
        <v>271</v>
      </c>
    </row>
  </sheetData>
  <mergeCells count="25">
    <mergeCell ref="A9:AD9"/>
    <mergeCell ref="A1:AD1"/>
    <mergeCell ref="A6:AD6"/>
    <mergeCell ref="A7:AD7"/>
    <mergeCell ref="A8:AD8"/>
    <mergeCell ref="T15:V15"/>
    <mergeCell ref="X15:Z15"/>
    <mergeCell ref="AB15:AD15"/>
    <mergeCell ref="X13:Z13"/>
    <mergeCell ref="AB13:AD13"/>
    <mergeCell ref="X14:Z14"/>
    <mergeCell ref="T14:V14"/>
    <mergeCell ref="AB14:AD14"/>
    <mergeCell ref="C15:E15"/>
    <mergeCell ref="G15:I15"/>
    <mergeCell ref="K15:M15"/>
    <mergeCell ref="O15:Q15"/>
    <mergeCell ref="K14:M14"/>
    <mergeCell ref="G14:I14"/>
    <mergeCell ref="C14:E14"/>
    <mergeCell ref="O13:Q13"/>
    <mergeCell ref="C13:E13"/>
    <mergeCell ref="G13:I13"/>
    <mergeCell ref="K13:M13"/>
    <mergeCell ref="O14:Q14"/>
  </mergeCells>
  <printOptions/>
  <pageMargins left="0.25" right="0.25" top="1" bottom="1" header="0.5" footer="0.5"/>
  <pageSetup horizontalDpi="600" verticalDpi="600" orientation="landscape" scale="85" r:id="rId1"/>
  <headerFooter alignWithMargins="0">
    <oddHeader>&amp;R&amp;"Times New Roman,Regular"&amp;6DEPARTMENT OF JUSTICE
OFFICE OF THE INSPECTOR GENERAL
FY 2008 CONGRESSIONAL BUDGET REQUEST</oddHeader>
    <oddFooter>&amp;C33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H24"/>
  <sheetViews>
    <sheetView workbookViewId="0" topLeftCell="A1">
      <selection activeCell="E18" sqref="E18"/>
    </sheetView>
  </sheetViews>
  <sheetFormatPr defaultColWidth="9.140625" defaultRowHeight="12.75"/>
  <cols>
    <col min="1" max="1" width="5.7109375" style="0" customWidth="1"/>
    <col min="2" max="3" width="40.7109375" style="0" customWidth="1"/>
    <col min="4" max="4" width="7.7109375" style="0" customWidth="1"/>
    <col min="5" max="5" width="15.7109375" style="0" customWidth="1"/>
    <col min="6" max="6" width="7.7109375" style="0" customWidth="1"/>
    <col min="7" max="7" width="10.7109375" style="0" customWidth="1"/>
    <col min="8" max="8" width="15.7109375" style="0" customWidth="1"/>
  </cols>
  <sheetData>
    <row r="3" ht="18">
      <c r="A3" s="28" t="s">
        <v>5</v>
      </c>
    </row>
    <row r="4" ht="18">
      <c r="A4" s="28"/>
    </row>
    <row r="5" ht="18">
      <c r="A5" s="28"/>
    </row>
    <row r="6" ht="18">
      <c r="A6" s="28"/>
    </row>
    <row r="7" spans="1:8" ht="15.75">
      <c r="A7" s="608" t="s">
        <v>6</v>
      </c>
      <c r="B7" s="614"/>
      <c r="C7" s="614"/>
      <c r="D7" s="614"/>
      <c r="E7" s="614"/>
      <c r="F7" s="614"/>
      <c r="G7" s="614"/>
      <c r="H7" s="614"/>
    </row>
    <row r="8" spans="1:8" ht="15.75">
      <c r="A8" s="607" t="s">
        <v>84</v>
      </c>
      <c r="B8" s="607"/>
      <c r="C8" s="607"/>
      <c r="D8" s="607"/>
      <c r="E8" s="607"/>
      <c r="F8" s="607"/>
      <c r="G8" s="607"/>
      <c r="H8" s="607"/>
    </row>
    <row r="9" spans="1:8" ht="15.75">
      <c r="A9" s="607" t="s">
        <v>31</v>
      </c>
      <c r="B9" s="607"/>
      <c r="C9" s="607"/>
      <c r="D9" s="607"/>
      <c r="E9" s="607"/>
      <c r="F9" s="607"/>
      <c r="G9" s="607"/>
      <c r="H9" s="607"/>
    </row>
    <row r="10" spans="1:8" ht="12.75">
      <c r="A10" s="614" t="s">
        <v>32</v>
      </c>
      <c r="B10" s="614"/>
      <c r="C10" s="614"/>
      <c r="D10" s="614"/>
      <c r="E10" s="614"/>
      <c r="F10" s="614"/>
      <c r="G10" s="614"/>
      <c r="H10" s="614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3" spans="4:6" ht="12.75">
      <c r="D13" s="2"/>
      <c r="E13" s="6"/>
      <c r="F13" s="6"/>
    </row>
    <row r="14" spans="2:8" ht="21.75" customHeight="1">
      <c r="B14" s="469"/>
      <c r="C14" s="469" t="s">
        <v>9</v>
      </c>
      <c r="D14" s="602"/>
      <c r="E14" s="573"/>
      <c r="F14" s="573"/>
      <c r="G14" s="574"/>
      <c r="H14" s="5" t="s">
        <v>30</v>
      </c>
    </row>
    <row r="15" spans="2:8" ht="21.75" customHeight="1">
      <c r="B15" s="1" t="s">
        <v>7</v>
      </c>
      <c r="C15" s="1" t="s">
        <v>10</v>
      </c>
      <c r="D15" s="1" t="s">
        <v>27</v>
      </c>
      <c r="E15" s="2" t="s">
        <v>191</v>
      </c>
      <c r="F15" s="8" t="s">
        <v>28</v>
      </c>
      <c r="G15" s="12" t="s">
        <v>29</v>
      </c>
      <c r="H15" s="4" t="s">
        <v>34</v>
      </c>
    </row>
    <row r="16" spans="2:8" ht="30" customHeight="1">
      <c r="B16" s="20" t="s">
        <v>189</v>
      </c>
      <c r="C16" s="14" t="s">
        <v>3</v>
      </c>
      <c r="D16" s="474">
        <v>5</v>
      </c>
      <c r="E16" s="475" t="s">
        <v>257</v>
      </c>
      <c r="F16" s="459">
        <v>3</v>
      </c>
      <c r="G16" s="476">
        <v>460</v>
      </c>
      <c r="H16" s="477">
        <v>460</v>
      </c>
    </row>
    <row r="17" spans="2:8" ht="30" customHeight="1">
      <c r="B17" s="481" t="s">
        <v>192</v>
      </c>
      <c r="C17" s="465"/>
      <c r="D17" s="10">
        <f>SUM(D16:D16)</f>
        <v>5</v>
      </c>
      <c r="E17" s="546" t="str">
        <f>E16</f>
        <v>0/1</v>
      </c>
      <c r="F17" s="479">
        <f>SUM(F16:F16)</f>
        <v>3</v>
      </c>
      <c r="G17" s="482">
        <f>SUM(G16:G16)</f>
        <v>460</v>
      </c>
      <c r="H17" s="483">
        <f>SUM(H16:H16)</f>
        <v>460</v>
      </c>
    </row>
    <row r="18" spans="2:8" ht="21.75" customHeight="1">
      <c r="B18" s="487"/>
      <c r="C18" s="488"/>
      <c r="D18" s="7"/>
      <c r="E18" s="489"/>
      <c r="F18" s="13"/>
      <c r="G18" s="16"/>
      <c r="H18" s="484"/>
    </row>
    <row r="19" spans="2:8" ht="12.75">
      <c r="B19" s="15"/>
      <c r="C19" s="15"/>
      <c r="D19" s="7"/>
      <c r="E19" s="13"/>
      <c r="F19" s="13"/>
      <c r="G19" s="16"/>
      <c r="H19" s="484"/>
    </row>
    <row r="20" spans="2:8" ht="21.75" customHeight="1">
      <c r="B20" s="469"/>
      <c r="C20" s="469" t="s">
        <v>2</v>
      </c>
      <c r="D20" s="602" t="s">
        <v>190</v>
      </c>
      <c r="E20" s="573"/>
      <c r="F20" s="573"/>
      <c r="G20" s="574"/>
      <c r="H20" s="5" t="s">
        <v>30</v>
      </c>
    </row>
    <row r="21" spans="2:8" ht="21.75" customHeight="1">
      <c r="B21" s="1" t="s">
        <v>8</v>
      </c>
      <c r="C21" s="1" t="s">
        <v>1</v>
      </c>
      <c r="D21" s="1" t="s">
        <v>27</v>
      </c>
      <c r="E21" s="2" t="s">
        <v>191</v>
      </c>
      <c r="F21" s="8" t="s">
        <v>28</v>
      </c>
      <c r="G21" s="12" t="s">
        <v>29</v>
      </c>
      <c r="H21" s="4" t="s">
        <v>183</v>
      </c>
    </row>
    <row r="22" spans="2:8" ht="30" customHeight="1">
      <c r="B22" s="20" t="s">
        <v>223</v>
      </c>
      <c r="C22" s="20" t="s">
        <v>3</v>
      </c>
      <c r="D22" s="474" t="s">
        <v>41</v>
      </c>
      <c r="E22" s="478" t="s">
        <v>41</v>
      </c>
      <c r="F22" s="459" t="s">
        <v>41</v>
      </c>
      <c r="G22" s="476" t="s">
        <v>41</v>
      </c>
      <c r="H22" s="476" t="s">
        <v>41</v>
      </c>
    </row>
    <row r="23" spans="2:8" ht="21.75" customHeight="1">
      <c r="B23" s="7"/>
      <c r="C23" s="7"/>
      <c r="D23" s="13"/>
      <c r="E23" s="485"/>
      <c r="F23" s="13"/>
      <c r="G23" s="16"/>
      <c r="H23" s="16"/>
    </row>
    <row r="24" ht="15">
      <c r="B24" s="486" t="s">
        <v>4</v>
      </c>
    </row>
  </sheetData>
  <mergeCells count="6">
    <mergeCell ref="D20:G20"/>
    <mergeCell ref="D14:G14"/>
    <mergeCell ref="A7:H7"/>
    <mergeCell ref="A8:H8"/>
    <mergeCell ref="A9:H9"/>
    <mergeCell ref="A10:H10"/>
  </mergeCells>
  <printOptions/>
  <pageMargins left="0.75" right="0.75" top="1" bottom="1" header="0.5" footer="0.5"/>
  <pageSetup horizontalDpi="600" verticalDpi="600" orientation="landscape" scale="85" r:id="rId1"/>
  <headerFooter alignWithMargins="0">
    <oddHeader>&amp;R&amp;"Times New Roman,Regular"&amp;6DEPARTMENT OF JUSTICE
OFFICE OF THE INSPECTOR GENERAL
FY 2008 CONGRESSIONAL BUDGET REQUEST</oddHeader>
    <oddFooter>&amp;C34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22"/>
  <sheetViews>
    <sheetView workbookViewId="0" topLeftCell="A1">
      <selection activeCell="A22" sqref="A22:IV22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13.7109375" style="0" customWidth="1"/>
    <col min="4" max="4" width="9.7109375" style="0" customWidth="1"/>
    <col min="5" max="5" width="13.7109375" style="0" customWidth="1"/>
    <col min="6" max="6" width="9.7109375" style="0" customWidth="1"/>
    <col min="7" max="7" width="13.7109375" style="0" customWidth="1"/>
    <col min="8" max="8" width="9.7109375" style="0" customWidth="1"/>
    <col min="9" max="9" width="13.7109375" style="0" customWidth="1"/>
    <col min="10" max="10" width="9.7109375" style="0" customWidth="1"/>
    <col min="11" max="11" width="13.7109375" style="0" customWidth="1"/>
    <col min="12" max="12" width="9.7109375" style="0" customWidth="1"/>
    <col min="13" max="13" width="13.7109375" style="0" customWidth="1"/>
    <col min="14" max="14" width="9.7109375" style="0" customWidth="1"/>
  </cols>
  <sheetData>
    <row r="2" ht="15.75" customHeight="1">
      <c r="A2" s="28" t="s">
        <v>12</v>
      </c>
    </row>
    <row r="3" ht="15.75" customHeight="1">
      <c r="A3" s="17"/>
    </row>
    <row r="4" ht="15.75" customHeight="1">
      <c r="A4" s="17"/>
    </row>
    <row r="5" ht="15.75" customHeight="1">
      <c r="A5" s="17"/>
    </row>
    <row r="6" spans="1:14" ht="15.75" customHeight="1">
      <c r="A6" s="17"/>
      <c r="B6" s="608" t="s">
        <v>159</v>
      </c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</row>
    <row r="7" spans="1:14" ht="15.75" customHeight="1">
      <c r="A7" s="17"/>
      <c r="B7" s="607" t="s">
        <v>84</v>
      </c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</row>
    <row r="8" spans="1:14" ht="15.75" customHeight="1">
      <c r="A8" s="17"/>
      <c r="B8" s="607" t="s">
        <v>31</v>
      </c>
      <c r="C8" s="607"/>
      <c r="D8" s="607"/>
      <c r="E8" s="607"/>
      <c r="F8" s="607"/>
      <c r="G8" s="607"/>
      <c r="H8" s="607"/>
      <c r="I8" s="607"/>
      <c r="J8" s="607"/>
      <c r="K8" s="607"/>
      <c r="L8" s="607"/>
      <c r="M8" s="607"/>
      <c r="N8" s="607"/>
    </row>
    <row r="9" spans="1:14" ht="15.75" customHeight="1">
      <c r="A9" s="17"/>
      <c r="B9" s="598" t="s">
        <v>32</v>
      </c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577"/>
    </row>
    <row r="10" spans="1:14" ht="15.75" customHeight="1">
      <c r="A10" s="1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5.75" customHeight="1">
      <c r="A11" s="17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1:14" ht="15.75" customHeight="1">
      <c r="K12" s="6"/>
      <c r="L12" s="6"/>
      <c r="M12" s="6"/>
      <c r="N12" s="6"/>
    </row>
    <row r="13" spans="2:14" ht="15.75" customHeight="1">
      <c r="B13" s="3"/>
      <c r="C13" s="575" t="s">
        <v>13</v>
      </c>
      <c r="D13" s="576"/>
      <c r="E13" s="575"/>
      <c r="F13" s="576"/>
      <c r="G13" s="575"/>
      <c r="H13" s="576"/>
      <c r="I13" s="575"/>
      <c r="J13" s="596"/>
      <c r="K13" s="537"/>
      <c r="L13" s="538"/>
      <c r="M13" s="575"/>
      <c r="N13" s="576"/>
    </row>
    <row r="14" spans="2:14" ht="15.75" customHeight="1">
      <c r="B14" s="362" t="s">
        <v>245</v>
      </c>
      <c r="C14" s="579" t="s">
        <v>171</v>
      </c>
      <c r="D14" s="615"/>
      <c r="E14" s="579">
        <v>2007</v>
      </c>
      <c r="F14" s="615"/>
      <c r="G14" s="579">
        <v>2008</v>
      </c>
      <c r="H14" s="615"/>
      <c r="I14" s="579">
        <v>2008</v>
      </c>
      <c r="J14" s="580"/>
      <c r="K14" s="579">
        <v>2008</v>
      </c>
      <c r="L14" s="581"/>
      <c r="M14" s="579">
        <v>2008</v>
      </c>
      <c r="N14" s="615"/>
    </row>
    <row r="15" spans="2:14" ht="15.75" customHeight="1">
      <c r="B15" s="4" t="s">
        <v>244</v>
      </c>
      <c r="C15" s="578" t="s">
        <v>181</v>
      </c>
      <c r="D15" s="601"/>
      <c r="E15" s="578" t="s">
        <v>282</v>
      </c>
      <c r="F15" s="601"/>
      <c r="G15" s="578" t="s">
        <v>33</v>
      </c>
      <c r="H15" s="601"/>
      <c r="I15" s="578" t="s">
        <v>34</v>
      </c>
      <c r="J15" s="594"/>
      <c r="K15" s="578" t="s">
        <v>183</v>
      </c>
      <c r="L15" s="623"/>
      <c r="M15" s="578" t="s">
        <v>35</v>
      </c>
      <c r="N15" s="601"/>
    </row>
    <row r="16" spans="2:14" ht="15.75" customHeight="1">
      <c r="B16" s="362"/>
      <c r="C16" s="469" t="s">
        <v>241</v>
      </c>
      <c r="D16" s="5" t="s">
        <v>242</v>
      </c>
      <c r="E16" s="469" t="s">
        <v>241</v>
      </c>
      <c r="F16" s="469" t="s">
        <v>242</v>
      </c>
      <c r="G16" s="469" t="s">
        <v>241</v>
      </c>
      <c r="H16" s="469" t="s">
        <v>242</v>
      </c>
      <c r="I16" s="469" t="s">
        <v>241</v>
      </c>
      <c r="J16" s="469" t="s">
        <v>242</v>
      </c>
      <c r="K16" s="469" t="s">
        <v>241</v>
      </c>
      <c r="L16" s="5" t="s">
        <v>242</v>
      </c>
      <c r="M16" s="360" t="s">
        <v>241</v>
      </c>
      <c r="N16" s="5" t="s">
        <v>242</v>
      </c>
    </row>
    <row r="17" spans="2:14" ht="18" customHeight="1">
      <c r="B17" s="383" t="s">
        <v>136</v>
      </c>
      <c r="C17" s="1" t="s">
        <v>243</v>
      </c>
      <c r="D17" s="544" t="s">
        <v>29</v>
      </c>
      <c r="E17" s="545" t="s">
        <v>243</v>
      </c>
      <c r="F17" s="545" t="s">
        <v>29</v>
      </c>
      <c r="G17" s="4" t="s">
        <v>243</v>
      </c>
      <c r="H17" s="4" t="s">
        <v>29</v>
      </c>
      <c r="I17" s="2" t="s">
        <v>243</v>
      </c>
      <c r="J17" s="4" t="s">
        <v>29</v>
      </c>
      <c r="K17" s="2" t="s">
        <v>243</v>
      </c>
      <c r="L17" s="4" t="s">
        <v>29</v>
      </c>
      <c r="M17" s="4" t="s">
        <v>243</v>
      </c>
      <c r="N17" s="4" t="s">
        <v>29</v>
      </c>
    </row>
    <row r="18" spans="2:14" ht="15" customHeight="1">
      <c r="B18" s="383" t="s">
        <v>137</v>
      </c>
      <c r="C18" s="13">
        <v>449</v>
      </c>
      <c r="D18" s="385">
        <v>67922</v>
      </c>
      <c r="E18" s="435">
        <v>459</v>
      </c>
      <c r="F18" s="436">
        <v>69852</v>
      </c>
      <c r="G18" s="437">
        <v>445</v>
      </c>
      <c r="H18" s="357">
        <v>72748</v>
      </c>
      <c r="I18" s="86">
        <v>3</v>
      </c>
      <c r="J18" s="357">
        <v>460</v>
      </c>
      <c r="K18" s="86" t="s">
        <v>41</v>
      </c>
      <c r="L18" s="357" t="s">
        <v>41</v>
      </c>
      <c r="M18" s="357">
        <v>448</v>
      </c>
      <c r="N18" s="357">
        <f>SUM(H18+J18)</f>
        <v>73208</v>
      </c>
    </row>
    <row r="19" spans="2:14" ht="9.75" customHeight="1">
      <c r="B19" s="382"/>
      <c r="C19" s="221"/>
      <c r="D19" s="384"/>
      <c r="E19" s="276"/>
      <c r="F19" s="277"/>
      <c r="G19" s="384"/>
      <c r="H19" s="384"/>
      <c r="I19" s="276"/>
      <c r="J19" s="384"/>
      <c r="K19" s="276"/>
      <c r="L19" s="384"/>
      <c r="M19" s="384"/>
      <c r="N19" s="384"/>
    </row>
    <row r="20" spans="2:14" ht="30" customHeight="1">
      <c r="B20" s="23" t="s">
        <v>36</v>
      </c>
      <c r="C20" s="24">
        <f aca="true" t="shared" si="0" ref="C20:N20">C18</f>
        <v>449</v>
      </c>
      <c r="D20" s="25">
        <f t="shared" si="0"/>
        <v>67922</v>
      </c>
      <c r="E20" s="24">
        <f t="shared" si="0"/>
        <v>459</v>
      </c>
      <c r="F20" s="25">
        <f t="shared" si="0"/>
        <v>69852</v>
      </c>
      <c r="G20" s="26">
        <f t="shared" si="0"/>
        <v>445</v>
      </c>
      <c r="H20" s="25">
        <f t="shared" si="0"/>
        <v>72748</v>
      </c>
      <c r="I20" s="438">
        <f t="shared" si="0"/>
        <v>3</v>
      </c>
      <c r="J20" s="439">
        <f t="shared" si="0"/>
        <v>460</v>
      </c>
      <c r="K20" s="438" t="s">
        <v>41</v>
      </c>
      <c r="L20" s="439" t="s">
        <v>41</v>
      </c>
      <c r="M20" s="25">
        <f t="shared" si="0"/>
        <v>448</v>
      </c>
      <c r="N20" s="25">
        <f t="shared" si="0"/>
        <v>73208</v>
      </c>
    </row>
    <row r="21" ht="15.75" customHeight="1"/>
    <row r="22" spans="2:6" ht="18" customHeight="1">
      <c r="B22" t="s">
        <v>135</v>
      </c>
      <c r="D22" s="27"/>
      <c r="E22" s="27"/>
      <c r="F22" s="27"/>
    </row>
    <row r="23" ht="18" customHeight="1"/>
    <row r="24" ht="18" customHeight="1"/>
    <row r="25" ht="18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mergeCells count="21">
    <mergeCell ref="M14:N14"/>
    <mergeCell ref="C14:D14"/>
    <mergeCell ref="E14:F14"/>
    <mergeCell ref="G14:H14"/>
    <mergeCell ref="I14:J14"/>
    <mergeCell ref="K14:L14"/>
    <mergeCell ref="C15:D15"/>
    <mergeCell ref="E15:F15"/>
    <mergeCell ref="M15:N15"/>
    <mergeCell ref="I15:J15"/>
    <mergeCell ref="G15:H15"/>
    <mergeCell ref="K15:L15"/>
    <mergeCell ref="E13:F13"/>
    <mergeCell ref="I13:J13"/>
    <mergeCell ref="B6:N6"/>
    <mergeCell ref="B7:N7"/>
    <mergeCell ref="B8:N8"/>
    <mergeCell ref="B9:N9"/>
    <mergeCell ref="G13:H13"/>
    <mergeCell ref="M13:N13"/>
    <mergeCell ref="C13:D13"/>
  </mergeCells>
  <printOptions/>
  <pageMargins left="0.5" right="0.5" top="1" bottom="1" header="0.5" footer="0.5"/>
  <pageSetup horizontalDpi="600" verticalDpi="600" orientation="landscape" scale="75" r:id="rId1"/>
  <headerFooter alignWithMargins="0">
    <oddHeader>&amp;R&amp;"Times New Roman,Regular"&amp;6DEPARTMENT OF JUSTICE
OFFICE OF THE INSPECTOR GENERAL
FY 2008 CONGRESSIONAL BUDGET REQUEST</oddHeader>
    <oddFooter>&amp;C
35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6"/>
  <sheetViews>
    <sheetView workbookViewId="0" topLeftCell="A1">
      <selection activeCell="B7" sqref="B7"/>
    </sheetView>
  </sheetViews>
  <sheetFormatPr defaultColWidth="9.140625" defaultRowHeight="12.75"/>
  <cols>
    <col min="1" max="1" width="2.7109375" style="0" customWidth="1"/>
    <col min="2" max="2" width="100.7109375" style="0" customWidth="1"/>
  </cols>
  <sheetData>
    <row r="1" spans="1:5" ht="15.75">
      <c r="A1" s="388"/>
      <c r="B1" s="389" t="s">
        <v>14</v>
      </c>
      <c r="C1" s="388"/>
      <c r="D1" s="388"/>
      <c r="E1" s="388"/>
    </row>
    <row r="2" spans="1:5" ht="15.75">
      <c r="A2" s="388"/>
      <c r="B2" s="389"/>
      <c r="C2" s="388"/>
      <c r="D2" s="388"/>
      <c r="E2" s="388"/>
    </row>
    <row r="3" spans="1:5" ht="12.75" customHeight="1">
      <c r="A3" s="398"/>
      <c r="B3" s="584" t="s">
        <v>144</v>
      </c>
      <c r="C3" s="585"/>
      <c r="D3" s="585"/>
      <c r="E3" s="585"/>
    </row>
    <row r="4" spans="1:5" ht="15.75">
      <c r="A4" s="388"/>
      <c r="B4" s="586" t="s">
        <v>138</v>
      </c>
      <c r="C4" s="585"/>
      <c r="D4" s="585"/>
      <c r="E4" s="585"/>
    </row>
    <row r="5" spans="1:5" ht="15.75">
      <c r="A5" s="388"/>
      <c r="B5" s="586" t="s">
        <v>31</v>
      </c>
      <c r="C5" s="585"/>
      <c r="D5" s="585"/>
      <c r="E5" s="585"/>
    </row>
    <row r="6" spans="1:5" ht="12.75">
      <c r="A6" s="390"/>
      <c r="B6" s="583" t="s">
        <v>101</v>
      </c>
      <c r="C6" s="614"/>
      <c r="D6" s="614"/>
      <c r="E6" s="614"/>
    </row>
    <row r="7" spans="1:5" ht="12.75">
      <c r="A7" s="390"/>
      <c r="B7" s="387"/>
      <c r="C7" s="18"/>
      <c r="D7" s="18"/>
      <c r="E7" s="18"/>
    </row>
    <row r="8" spans="1:5" ht="9.75" customHeight="1">
      <c r="A8" s="390"/>
      <c r="B8" s="391"/>
      <c r="C8" s="390"/>
      <c r="D8" s="390"/>
      <c r="E8" s="390"/>
    </row>
    <row r="9" spans="1:5" ht="12.75">
      <c r="A9" s="390"/>
      <c r="B9" s="392" t="s">
        <v>34</v>
      </c>
      <c r="C9" s="387" t="s">
        <v>27</v>
      </c>
      <c r="D9" s="387" t="s">
        <v>28</v>
      </c>
      <c r="E9" s="387" t="s">
        <v>29</v>
      </c>
    </row>
    <row r="10" spans="1:5" ht="9.75" customHeight="1">
      <c r="A10" s="390"/>
      <c r="B10" s="391"/>
      <c r="C10" s="393"/>
      <c r="D10" s="393"/>
      <c r="E10" s="393"/>
    </row>
    <row r="11" spans="1:5" ht="12.75">
      <c r="A11" s="394" t="s">
        <v>139</v>
      </c>
      <c r="B11" s="395" t="s">
        <v>15</v>
      </c>
      <c r="C11" s="386" t="s">
        <v>41</v>
      </c>
      <c r="D11" s="386" t="s">
        <v>41</v>
      </c>
      <c r="E11" s="396">
        <v>1033</v>
      </c>
    </row>
    <row r="12" spans="1:5" ht="12.75">
      <c r="A12" s="386"/>
      <c r="B12" s="397" t="s">
        <v>283</v>
      </c>
      <c r="C12" s="386"/>
      <c r="D12" s="386"/>
      <c r="E12" s="386"/>
    </row>
    <row r="13" spans="1:5" ht="12.75">
      <c r="A13" s="386"/>
      <c r="B13" s="397" t="s">
        <v>285</v>
      </c>
      <c r="C13" s="386"/>
      <c r="D13" s="386"/>
      <c r="E13" s="386"/>
    </row>
    <row r="14" spans="1:5" ht="12.75">
      <c r="A14" s="386"/>
      <c r="B14" s="397" t="s">
        <v>284</v>
      </c>
      <c r="C14" s="386"/>
      <c r="D14" s="386"/>
      <c r="E14" s="386"/>
    </row>
    <row r="15" spans="1:5" ht="12.75" customHeight="1">
      <c r="A15" s="386"/>
      <c r="B15" s="397"/>
      <c r="C15" s="386"/>
      <c r="D15" s="386"/>
      <c r="E15" s="386"/>
    </row>
    <row r="16" spans="1:5" ht="12.75">
      <c r="A16" s="394" t="s">
        <v>140</v>
      </c>
      <c r="B16" s="395" t="s">
        <v>16</v>
      </c>
      <c r="C16" s="386" t="s">
        <v>41</v>
      </c>
      <c r="D16" s="386" t="s">
        <v>41</v>
      </c>
      <c r="E16" s="386">
        <v>360</v>
      </c>
    </row>
    <row r="17" spans="1:5" ht="12.75">
      <c r="A17" s="386"/>
      <c r="B17" s="397" t="s">
        <v>347</v>
      </c>
      <c r="C17" s="386"/>
      <c r="D17" s="386"/>
      <c r="E17" s="386"/>
    </row>
    <row r="18" spans="1:5" ht="12.75">
      <c r="A18" s="386"/>
      <c r="B18" s="397" t="s">
        <v>348</v>
      </c>
      <c r="C18" s="386"/>
      <c r="D18" s="386"/>
      <c r="E18" s="386"/>
    </row>
    <row r="19" spans="1:5" ht="14.25" customHeight="1">
      <c r="A19" s="386"/>
      <c r="B19" s="397" t="s">
        <v>346</v>
      </c>
      <c r="C19" s="386"/>
      <c r="D19" s="386"/>
      <c r="E19" s="386"/>
    </row>
    <row r="20" spans="1:5" ht="14.25" customHeight="1">
      <c r="A20" s="386"/>
      <c r="B20" s="397"/>
      <c r="C20" s="386"/>
      <c r="D20" s="386"/>
      <c r="E20" s="386"/>
    </row>
    <row r="21" spans="1:5" ht="12.75">
      <c r="A21" s="394" t="s">
        <v>157</v>
      </c>
      <c r="B21" s="395" t="s">
        <v>17</v>
      </c>
      <c r="C21" s="386" t="s">
        <v>41</v>
      </c>
      <c r="D21" s="386" t="s">
        <v>41</v>
      </c>
      <c r="E21" s="386">
        <v>380</v>
      </c>
    </row>
    <row r="22" spans="1:5" ht="12.75">
      <c r="A22" s="394"/>
      <c r="B22" s="397" t="s">
        <v>246</v>
      </c>
      <c r="C22" s="386"/>
      <c r="D22" s="386"/>
      <c r="E22" s="386"/>
    </row>
    <row r="23" spans="1:5" ht="12.75">
      <c r="A23" s="394"/>
      <c r="B23" s="564" t="s">
        <v>247</v>
      </c>
      <c r="C23" s="386"/>
      <c r="D23" s="386"/>
      <c r="E23" s="386"/>
    </row>
    <row r="24" spans="1:5" ht="12.75">
      <c r="A24" s="394"/>
      <c r="B24" s="397" t="s">
        <v>248</v>
      </c>
      <c r="C24" s="386"/>
      <c r="D24" s="386"/>
      <c r="E24" s="386"/>
    </row>
    <row r="25" spans="1:5" ht="12.75">
      <c r="A25" s="394"/>
      <c r="B25" s="397"/>
      <c r="C25" s="386"/>
      <c r="D25" s="386"/>
      <c r="E25" s="386"/>
    </row>
    <row r="26" spans="1:5" ht="12.75">
      <c r="A26" s="394" t="s">
        <v>141</v>
      </c>
      <c r="B26" s="395" t="s">
        <v>18</v>
      </c>
      <c r="C26" s="386" t="s">
        <v>41</v>
      </c>
      <c r="D26" s="386" t="s">
        <v>41</v>
      </c>
      <c r="E26" s="386">
        <v>110</v>
      </c>
    </row>
    <row r="27" spans="1:5" ht="12.75">
      <c r="A27" s="394"/>
      <c r="B27" s="397" t="s">
        <v>232</v>
      </c>
      <c r="C27" s="386"/>
      <c r="D27" s="386"/>
      <c r="E27" s="386"/>
    </row>
    <row r="28" spans="1:5" ht="12.75">
      <c r="A28" s="394"/>
      <c r="B28" s="397" t="s">
        <v>286</v>
      </c>
      <c r="C28" s="386"/>
      <c r="D28" s="386"/>
      <c r="E28" s="386"/>
    </row>
    <row r="29" spans="1:5" ht="12.75">
      <c r="A29" s="394"/>
      <c r="B29" s="395"/>
      <c r="C29" s="386"/>
      <c r="D29" s="386"/>
      <c r="E29" s="386"/>
    </row>
    <row r="30" spans="1:5" ht="12.75">
      <c r="A30" s="394" t="s">
        <v>187</v>
      </c>
      <c r="B30" s="395" t="s">
        <v>249</v>
      </c>
      <c r="C30" s="386" t="s">
        <v>41</v>
      </c>
      <c r="D30" s="386" t="s">
        <v>41</v>
      </c>
      <c r="E30" s="386">
        <v>136</v>
      </c>
    </row>
    <row r="31" spans="1:5" ht="12.75">
      <c r="A31" s="394"/>
      <c r="B31" s="397" t="s">
        <v>265</v>
      </c>
      <c r="C31" s="386"/>
      <c r="D31" s="386"/>
      <c r="E31" s="386"/>
    </row>
    <row r="32" spans="1:5" ht="12.75">
      <c r="A32" s="394"/>
      <c r="B32" s="564" t="s">
        <v>250</v>
      </c>
      <c r="C32" s="386"/>
      <c r="D32" s="386"/>
      <c r="E32" s="386"/>
    </row>
    <row r="33" spans="1:5" ht="12.75">
      <c r="A33" s="386"/>
      <c r="B33" s="386"/>
      <c r="C33" s="386"/>
      <c r="D33" s="386"/>
      <c r="E33" s="386"/>
    </row>
    <row r="34" spans="1:5" ht="12.75" customHeight="1">
      <c r="A34" s="394" t="s">
        <v>238</v>
      </c>
      <c r="B34" s="395" t="s">
        <v>19</v>
      </c>
      <c r="C34" s="386" t="s">
        <v>41</v>
      </c>
      <c r="D34" s="386" t="s">
        <v>41</v>
      </c>
      <c r="E34" s="386">
        <v>56</v>
      </c>
    </row>
    <row r="35" spans="1:5" ht="12.75" customHeight="1">
      <c r="A35" s="394"/>
      <c r="B35" s="397" t="s">
        <v>263</v>
      </c>
      <c r="C35" s="386"/>
      <c r="D35" s="386"/>
      <c r="E35" s="386"/>
    </row>
    <row r="36" spans="1:5" ht="12.75" customHeight="1">
      <c r="A36" s="394"/>
      <c r="B36" s="397" t="s">
        <v>262</v>
      </c>
      <c r="C36" s="386"/>
      <c r="D36" s="386"/>
      <c r="E36" s="386"/>
    </row>
    <row r="37" spans="1:5" ht="12.75" customHeight="1">
      <c r="A37" s="394"/>
      <c r="B37" s="395"/>
      <c r="C37" s="386"/>
      <c r="D37" s="386"/>
      <c r="E37" s="386"/>
    </row>
    <row r="38" spans="1:5" ht="12.75" customHeight="1">
      <c r="A38" s="394" t="s">
        <v>239</v>
      </c>
      <c r="B38" s="395" t="s">
        <v>224</v>
      </c>
      <c r="C38" s="386" t="s">
        <v>41</v>
      </c>
      <c r="D38" s="386" t="s">
        <v>41</v>
      </c>
      <c r="E38" s="386">
        <v>137</v>
      </c>
    </row>
    <row r="39" spans="1:5" ht="12.75" customHeight="1">
      <c r="A39" s="394"/>
      <c r="B39" s="397" t="s">
        <v>225</v>
      </c>
      <c r="C39" s="386"/>
      <c r="D39" s="386"/>
      <c r="E39" s="386"/>
    </row>
    <row r="40" spans="1:5" ht="12.75" customHeight="1">
      <c r="A40" s="394"/>
      <c r="B40" s="397" t="s">
        <v>287</v>
      </c>
      <c r="C40" s="386"/>
      <c r="D40" s="386"/>
      <c r="E40" s="386"/>
    </row>
    <row r="41" spans="1:5" ht="12.75" customHeight="1">
      <c r="A41" s="394"/>
      <c r="B41" s="397" t="s">
        <v>226</v>
      </c>
      <c r="C41" s="386"/>
      <c r="D41" s="386"/>
      <c r="E41" s="386"/>
    </row>
    <row r="42" spans="1:5" ht="12.75" customHeight="1">
      <c r="A42" s="394"/>
      <c r="B42" s="397" t="s">
        <v>264</v>
      </c>
      <c r="C42" s="386"/>
      <c r="D42" s="386"/>
      <c r="E42" s="386"/>
    </row>
    <row r="43" spans="1:5" ht="12.75" customHeight="1">
      <c r="A43" s="394"/>
      <c r="B43" s="397" t="s">
        <v>227</v>
      </c>
      <c r="C43" s="386"/>
      <c r="D43" s="386"/>
      <c r="E43" s="386"/>
    </row>
    <row r="44" spans="1:5" ht="12.75" customHeight="1">
      <c r="A44" s="394"/>
      <c r="B44" s="397"/>
      <c r="C44" s="386"/>
      <c r="D44" s="386"/>
      <c r="E44" s="386"/>
    </row>
    <row r="45" spans="1:5" ht="12.75" customHeight="1">
      <c r="A45" s="394"/>
      <c r="B45" s="397"/>
      <c r="C45" s="386"/>
      <c r="D45" s="386"/>
      <c r="E45" s="386"/>
    </row>
    <row r="46" spans="1:5" ht="12.75" customHeight="1">
      <c r="A46" s="582">
        <v>36</v>
      </c>
      <c r="B46" s="611"/>
      <c r="C46" s="611"/>
      <c r="D46" s="611"/>
      <c r="E46" s="611"/>
    </row>
    <row r="47" ht="12.75" customHeight="1"/>
    <row r="48" spans="1:5" ht="12.75" customHeight="1">
      <c r="A48" s="394"/>
      <c r="B48" s="397"/>
      <c r="C48" s="386"/>
      <c r="D48" s="386"/>
      <c r="E48" s="386"/>
    </row>
    <row r="49" spans="1:5" ht="15.75">
      <c r="A49" s="388"/>
      <c r="B49" s="389" t="s">
        <v>14</v>
      </c>
      <c r="C49" s="388"/>
      <c r="D49" s="388"/>
      <c r="E49" s="388"/>
    </row>
    <row r="50" spans="1:5" ht="15.75">
      <c r="A50" s="388"/>
      <c r="B50" s="389"/>
      <c r="C50" s="388"/>
      <c r="D50" s="388"/>
      <c r="E50" s="388"/>
    </row>
    <row r="51" spans="1:5" ht="15.75">
      <c r="A51" s="398"/>
      <c r="B51" s="584" t="s">
        <v>144</v>
      </c>
      <c r="C51" s="585"/>
      <c r="D51" s="585"/>
      <c r="E51" s="585"/>
    </row>
    <row r="52" spans="1:5" ht="15.75">
      <c r="A52" s="388"/>
      <c r="B52" s="586" t="s">
        <v>138</v>
      </c>
      <c r="C52" s="585"/>
      <c r="D52" s="585"/>
      <c r="E52" s="585"/>
    </row>
    <row r="53" spans="1:5" ht="15.75">
      <c r="A53" s="388"/>
      <c r="B53" s="586" t="s">
        <v>31</v>
      </c>
      <c r="C53" s="585"/>
      <c r="D53" s="585"/>
      <c r="E53" s="585"/>
    </row>
    <row r="54" spans="1:5" ht="12.75">
      <c r="A54" s="390"/>
      <c r="B54" s="583" t="s">
        <v>101</v>
      </c>
      <c r="C54" s="614"/>
      <c r="D54" s="614"/>
      <c r="E54" s="614"/>
    </row>
    <row r="55" spans="1:5" ht="7.5" customHeight="1">
      <c r="A55" s="390"/>
      <c r="B55" s="387"/>
      <c r="C55" s="18"/>
      <c r="D55" s="18"/>
      <c r="E55" s="18"/>
    </row>
    <row r="56" spans="1:5" ht="12.75">
      <c r="A56" s="390"/>
      <c r="B56" s="391"/>
      <c r="C56" s="390"/>
      <c r="D56" s="390"/>
      <c r="E56" s="390"/>
    </row>
    <row r="57" spans="1:5" ht="12.75">
      <c r="A57" s="390"/>
      <c r="B57" s="392" t="s">
        <v>34</v>
      </c>
      <c r="C57" s="387" t="s">
        <v>27</v>
      </c>
      <c r="D57" s="387" t="s">
        <v>28</v>
      </c>
      <c r="E57" s="387" t="s">
        <v>29</v>
      </c>
    </row>
    <row r="58" spans="1:5" ht="9.75" customHeight="1">
      <c r="A58" s="394"/>
      <c r="B58" s="395"/>
      <c r="C58" s="386"/>
      <c r="D58" s="386"/>
      <c r="E58" s="386"/>
    </row>
    <row r="59" spans="1:5" ht="12.75" customHeight="1">
      <c r="A59" s="394"/>
      <c r="B59" s="397"/>
      <c r="C59" s="386"/>
      <c r="D59" s="386"/>
      <c r="E59" s="386"/>
    </row>
    <row r="60" spans="1:5" ht="12.75" customHeight="1">
      <c r="A60" s="394" t="s">
        <v>188</v>
      </c>
      <c r="B60" s="395" t="s">
        <v>172</v>
      </c>
      <c r="C60" s="386"/>
      <c r="D60" s="386"/>
      <c r="E60" s="386"/>
    </row>
    <row r="61" spans="1:5" ht="12.75" customHeight="1">
      <c r="A61" s="394"/>
      <c r="B61" s="397" t="s">
        <v>288</v>
      </c>
      <c r="C61" s="386" t="s">
        <v>41</v>
      </c>
      <c r="D61" s="386" t="s">
        <v>41</v>
      </c>
      <c r="E61" s="386">
        <v>48</v>
      </c>
    </row>
    <row r="62" spans="1:5" ht="12.75">
      <c r="A62" s="394"/>
      <c r="B62" s="397" t="s">
        <v>266</v>
      </c>
      <c r="C62" s="386"/>
      <c r="D62" s="386"/>
      <c r="E62" s="386"/>
    </row>
    <row r="63" spans="1:5" ht="12.75">
      <c r="A63" s="394"/>
      <c r="B63" s="397"/>
      <c r="C63" s="386"/>
      <c r="D63" s="386"/>
      <c r="E63" s="386"/>
    </row>
    <row r="64" spans="1:5" ht="12.75">
      <c r="A64" s="394" t="s">
        <v>251</v>
      </c>
      <c r="B64" s="395" t="s">
        <v>252</v>
      </c>
      <c r="C64" s="386" t="s">
        <v>41</v>
      </c>
      <c r="D64" s="386" t="s">
        <v>41</v>
      </c>
      <c r="E64" s="386">
        <v>558</v>
      </c>
    </row>
    <row r="65" spans="1:5" ht="12.75">
      <c r="A65" s="394"/>
      <c r="B65" s="397" t="s">
        <v>253</v>
      </c>
      <c r="C65" s="386"/>
      <c r="D65" s="386"/>
      <c r="E65" s="386"/>
    </row>
    <row r="66" spans="1:5" ht="12.75">
      <c r="A66" s="394"/>
      <c r="B66" s="397" t="s">
        <v>254</v>
      </c>
      <c r="C66" s="386"/>
      <c r="D66" s="386"/>
      <c r="E66" s="386"/>
    </row>
    <row r="68" spans="1:5" ht="12.75">
      <c r="A68" s="394" t="s">
        <v>316</v>
      </c>
      <c r="B68" s="395" t="s">
        <v>228</v>
      </c>
      <c r="C68" s="386" t="s">
        <v>41</v>
      </c>
      <c r="D68" s="386" t="s">
        <v>41</v>
      </c>
      <c r="E68" s="386">
        <v>78</v>
      </c>
    </row>
    <row r="69" spans="1:5" ht="12.75">
      <c r="A69" s="394"/>
      <c r="B69" s="397" t="s">
        <v>255</v>
      </c>
      <c r="C69" s="386"/>
      <c r="D69" s="386"/>
      <c r="E69" s="386"/>
    </row>
    <row r="70" spans="1:5" ht="12.75">
      <c r="A70" s="394"/>
      <c r="B70" s="397" t="s">
        <v>233</v>
      </c>
      <c r="C70" s="386"/>
      <c r="D70" s="386"/>
      <c r="E70" s="386"/>
    </row>
    <row r="71" spans="1:5" ht="12.75">
      <c r="A71" s="394"/>
      <c r="B71" s="397"/>
      <c r="C71" s="386"/>
      <c r="D71" s="386"/>
      <c r="E71" s="386"/>
    </row>
    <row r="72" spans="1:5" ht="4.5" customHeight="1">
      <c r="A72" s="394"/>
      <c r="B72" s="397"/>
      <c r="C72" s="386"/>
      <c r="D72" s="386"/>
      <c r="E72" s="386"/>
    </row>
    <row r="73" spans="1:5" ht="12.75">
      <c r="A73" s="394"/>
      <c r="B73" s="397"/>
      <c r="C73" s="386"/>
      <c r="D73" s="386"/>
      <c r="E73" s="386"/>
    </row>
    <row r="74" spans="1:5" ht="12.75">
      <c r="A74" s="386"/>
      <c r="B74" s="395" t="s">
        <v>142</v>
      </c>
      <c r="C74" s="386" t="s">
        <v>41</v>
      </c>
      <c r="D74" s="386" t="s">
        <v>41</v>
      </c>
      <c r="E74" s="396">
        <v>2896</v>
      </c>
    </row>
    <row r="75" spans="1:5" ht="7.5" customHeight="1">
      <c r="A75" s="386"/>
      <c r="B75" s="397"/>
      <c r="C75" s="386"/>
      <c r="D75" s="386"/>
      <c r="E75" s="386"/>
    </row>
    <row r="76" spans="1:5" ht="12.75" customHeight="1">
      <c r="A76" s="386"/>
      <c r="B76" s="395" t="s">
        <v>315</v>
      </c>
      <c r="C76" s="386"/>
      <c r="D76" s="386"/>
      <c r="E76" s="386"/>
    </row>
    <row r="77" spans="1:5" ht="12.75" customHeight="1">
      <c r="A77" s="386"/>
      <c r="B77" s="397" t="s">
        <v>323</v>
      </c>
      <c r="C77" s="386">
        <v>-15</v>
      </c>
      <c r="D77" s="386">
        <v>-15</v>
      </c>
      <c r="E77" s="386" t="s">
        <v>41</v>
      </c>
    </row>
    <row r="78" spans="1:5" ht="9.75" customHeight="1">
      <c r="A78" s="386"/>
      <c r="B78" s="397"/>
      <c r="C78" s="386"/>
      <c r="D78" s="386"/>
      <c r="E78" s="386"/>
    </row>
    <row r="79" spans="1:5" ht="12.75" customHeight="1">
      <c r="A79" s="386"/>
      <c r="B79" s="395" t="s">
        <v>143</v>
      </c>
      <c r="C79" s="386">
        <v>-15</v>
      </c>
      <c r="D79" s="386">
        <v>-15</v>
      </c>
      <c r="E79" s="396">
        <f>SUM(E74,E77)</f>
        <v>2896</v>
      </c>
    </row>
    <row r="80" spans="1:5" ht="12.75" customHeight="1">
      <c r="A80" s="386"/>
      <c r="B80" s="395"/>
      <c r="C80" s="386"/>
      <c r="D80" s="386"/>
      <c r="E80" s="396"/>
    </row>
    <row r="81" spans="1:5" ht="12.75" customHeight="1">
      <c r="A81" s="386"/>
      <c r="B81" s="395"/>
      <c r="C81" s="386"/>
      <c r="D81" s="386"/>
      <c r="E81" s="396"/>
    </row>
    <row r="82" spans="1:5" ht="12.75" customHeight="1">
      <c r="A82" s="386"/>
      <c r="B82" s="395"/>
      <c r="C82" s="386"/>
      <c r="D82" s="386"/>
      <c r="E82" s="396"/>
    </row>
    <row r="83" spans="1:5" ht="12.75" customHeight="1">
      <c r="A83" s="386"/>
      <c r="B83" s="565" t="s">
        <v>345</v>
      </c>
      <c r="C83" s="386"/>
      <c r="D83" s="386"/>
      <c r="E83" s="396"/>
    </row>
    <row r="84" spans="1:5" ht="12.75" customHeight="1">
      <c r="A84" s="386"/>
      <c r="B84" s="395"/>
      <c r="C84" s="386"/>
      <c r="D84" s="386"/>
      <c r="E84" s="396"/>
    </row>
    <row r="85" spans="1:5" ht="12.75" customHeight="1">
      <c r="A85" s="386"/>
      <c r="B85" s="395"/>
      <c r="C85" s="386"/>
      <c r="D85" s="386"/>
      <c r="E85" s="396"/>
    </row>
    <row r="86" spans="1:5" ht="12.75" customHeight="1">
      <c r="A86" s="386"/>
      <c r="B86" s="395"/>
      <c r="C86" s="386"/>
      <c r="D86" s="386"/>
      <c r="E86" s="396"/>
    </row>
    <row r="87" spans="1:5" ht="12.75" customHeight="1">
      <c r="A87" s="386"/>
      <c r="B87" s="395"/>
      <c r="C87" s="386"/>
      <c r="D87" s="386"/>
      <c r="E87" s="396"/>
    </row>
    <row r="88" spans="1:5" ht="12.75" customHeight="1">
      <c r="A88" s="386"/>
      <c r="B88" s="395"/>
      <c r="C88" s="386"/>
      <c r="D88" s="386"/>
      <c r="E88" s="396"/>
    </row>
    <row r="89" spans="1:5" ht="12.75" customHeight="1">
      <c r="A89" s="386"/>
      <c r="B89" s="395"/>
      <c r="C89" s="386"/>
      <c r="D89" s="386"/>
      <c r="E89" s="396"/>
    </row>
    <row r="90" spans="1:5" ht="12.75" customHeight="1">
      <c r="A90" s="386"/>
      <c r="B90" s="395"/>
      <c r="C90" s="386"/>
      <c r="D90" s="386"/>
      <c r="E90" s="396"/>
    </row>
    <row r="91" spans="1:5" ht="12.75">
      <c r="A91" s="582">
        <v>37</v>
      </c>
      <c r="B91" s="611"/>
      <c r="C91" s="611"/>
      <c r="D91" s="611"/>
      <c r="E91" s="611"/>
    </row>
    <row r="92" spans="1:5" ht="12.75">
      <c r="A92" s="394"/>
      <c r="B92" s="144"/>
      <c r="C92" s="144"/>
      <c r="D92" s="144"/>
      <c r="E92" s="144"/>
    </row>
    <row r="93" spans="1:5" ht="12.75">
      <c r="A93" s="394"/>
      <c r="B93" s="397"/>
      <c r="C93" s="386"/>
      <c r="D93" s="386"/>
      <c r="E93" s="386"/>
    </row>
    <row r="94" spans="1:5" ht="15.75">
      <c r="A94" s="388"/>
      <c r="B94" s="389"/>
      <c r="C94" s="388"/>
      <c r="D94" s="388"/>
      <c r="E94" s="388"/>
    </row>
    <row r="95" spans="1:5" ht="15.75">
      <c r="A95" s="388"/>
      <c r="B95" s="389"/>
      <c r="C95" s="388"/>
      <c r="D95" s="388"/>
      <c r="E95" s="388"/>
    </row>
    <row r="96" spans="1:5" ht="15.75">
      <c r="A96" s="398"/>
      <c r="B96" s="584"/>
      <c r="C96" s="585"/>
      <c r="D96" s="585"/>
      <c r="E96" s="585"/>
    </row>
    <row r="97" spans="1:5" ht="15.75">
      <c r="A97" s="388"/>
      <c r="B97" s="586"/>
      <c r="C97" s="585"/>
      <c r="D97" s="585"/>
      <c r="E97" s="585"/>
    </row>
    <row r="98" spans="1:5" ht="15.75">
      <c r="A98" s="388"/>
      <c r="B98" s="586"/>
      <c r="C98" s="585"/>
      <c r="D98" s="585"/>
      <c r="E98" s="585"/>
    </row>
    <row r="99" spans="1:5" ht="12.75">
      <c r="A99" s="390"/>
      <c r="B99" s="583"/>
      <c r="C99" s="614"/>
      <c r="D99" s="614"/>
      <c r="E99" s="614"/>
    </row>
    <row r="100" spans="1:5" ht="12.75">
      <c r="A100" s="390"/>
      <c r="B100" s="387"/>
      <c r="C100" s="18"/>
      <c r="D100" s="18"/>
      <c r="E100" s="18"/>
    </row>
    <row r="101" spans="1:5" ht="12.75">
      <c r="A101" s="390"/>
      <c r="B101" s="391"/>
      <c r="C101" s="390"/>
      <c r="D101" s="390"/>
      <c r="E101" s="390"/>
    </row>
    <row r="102" spans="1:5" ht="12.75">
      <c r="A102" s="390"/>
      <c r="B102" s="392"/>
      <c r="C102" s="387"/>
      <c r="D102" s="387"/>
      <c r="E102" s="387"/>
    </row>
    <row r="103" spans="1:5" ht="12.75" customHeight="1">
      <c r="A103" s="386"/>
      <c r="B103" s="397"/>
      <c r="C103" s="386"/>
      <c r="D103" s="386"/>
      <c r="E103" s="386"/>
    </row>
    <row r="104" spans="1:5" ht="12.75">
      <c r="A104" s="386"/>
      <c r="B104" s="395"/>
      <c r="C104" s="386"/>
      <c r="D104" s="386"/>
      <c r="E104" s="396"/>
    </row>
    <row r="105" spans="1:5" ht="7.5" customHeight="1">
      <c r="A105" s="386"/>
      <c r="B105" s="397"/>
      <c r="C105" s="386"/>
      <c r="D105" s="386"/>
      <c r="E105" s="386"/>
    </row>
    <row r="106" spans="1:5" ht="12.75">
      <c r="A106" s="386"/>
      <c r="B106" s="395"/>
      <c r="C106" s="386"/>
      <c r="D106" s="386"/>
      <c r="E106" s="386"/>
    </row>
    <row r="107" spans="1:5" ht="9.75" customHeight="1">
      <c r="A107" s="386"/>
      <c r="B107" s="397"/>
      <c r="C107" s="386"/>
      <c r="D107" s="386"/>
      <c r="E107" s="386"/>
    </row>
    <row r="108" spans="1:5" ht="12.75" customHeight="1">
      <c r="A108" s="386"/>
      <c r="B108" s="395"/>
      <c r="C108" s="386"/>
      <c r="D108" s="386"/>
      <c r="E108" s="396"/>
    </row>
    <row r="109" spans="1:5" ht="12.75" customHeight="1">
      <c r="A109" s="386"/>
      <c r="B109" s="395"/>
      <c r="C109" s="386"/>
      <c r="D109" s="386"/>
      <c r="E109" s="396"/>
    </row>
    <row r="110" spans="1:5" ht="12.75" customHeight="1">
      <c r="A110" s="386"/>
      <c r="B110" s="395"/>
      <c r="C110" s="386"/>
      <c r="D110" s="386"/>
      <c r="E110" s="396"/>
    </row>
    <row r="111" spans="1:5" ht="12.75" customHeight="1">
      <c r="A111" s="386"/>
      <c r="B111" s="395"/>
      <c r="C111" s="386"/>
      <c r="D111" s="386"/>
      <c r="E111" s="396"/>
    </row>
    <row r="112" spans="1:5" ht="12.75" customHeight="1">
      <c r="A112" s="386"/>
      <c r="B112" s="395"/>
      <c r="C112" s="386"/>
      <c r="D112" s="386"/>
      <c r="E112" s="396"/>
    </row>
    <row r="113" spans="1:5" ht="12.75" customHeight="1">
      <c r="A113" s="386"/>
      <c r="B113" s="395"/>
      <c r="C113" s="386"/>
      <c r="D113" s="386"/>
      <c r="E113" s="396"/>
    </row>
    <row r="114" spans="1:5" ht="12.75" customHeight="1">
      <c r="A114" s="386"/>
      <c r="B114" s="395"/>
      <c r="C114" s="386"/>
      <c r="D114" s="386"/>
      <c r="E114" s="396"/>
    </row>
    <row r="115" spans="1:5" ht="12.75" customHeight="1">
      <c r="A115" s="386"/>
      <c r="B115" s="395"/>
      <c r="C115" s="386"/>
      <c r="D115" s="386"/>
      <c r="E115" s="396"/>
    </row>
    <row r="116" spans="1:5" ht="12.75" customHeight="1">
      <c r="A116" s="386"/>
      <c r="B116" s="395"/>
      <c r="C116" s="386"/>
      <c r="D116" s="386"/>
      <c r="E116" s="396"/>
    </row>
    <row r="117" spans="1:5" ht="12.75" customHeight="1">
      <c r="A117" s="386"/>
      <c r="B117" s="395"/>
      <c r="C117" s="386"/>
      <c r="D117" s="386"/>
      <c r="E117" s="396"/>
    </row>
    <row r="118" spans="1:5" ht="12.75" customHeight="1">
      <c r="A118" s="386"/>
      <c r="B118" s="395"/>
      <c r="C118" s="386"/>
      <c r="D118" s="386"/>
      <c r="E118" s="396"/>
    </row>
    <row r="119" spans="1:5" ht="12.75" customHeight="1">
      <c r="A119" s="386"/>
      <c r="B119" s="395"/>
      <c r="C119" s="386"/>
      <c r="D119" s="386"/>
      <c r="E119" s="396"/>
    </row>
    <row r="120" spans="1:5" ht="12.75" customHeight="1">
      <c r="A120" s="386"/>
      <c r="B120" s="395"/>
      <c r="C120" s="386"/>
      <c r="D120" s="386"/>
      <c r="E120" s="396"/>
    </row>
    <row r="121" spans="1:5" ht="12.75" customHeight="1">
      <c r="A121" s="386"/>
      <c r="B121" s="395"/>
      <c r="C121" s="386"/>
      <c r="D121" s="386"/>
      <c r="E121" s="396"/>
    </row>
    <row r="122" spans="1:5" ht="12.75" customHeight="1">
      <c r="A122" s="386"/>
      <c r="B122" s="395"/>
      <c r="C122" s="386"/>
      <c r="D122" s="386"/>
      <c r="E122" s="396"/>
    </row>
    <row r="123" spans="1:5" ht="12.75" customHeight="1">
      <c r="A123" s="386"/>
      <c r="B123" s="395"/>
      <c r="C123" s="386"/>
      <c r="D123" s="386"/>
      <c r="E123" s="396"/>
    </row>
    <row r="124" spans="1:5" ht="12.75" customHeight="1">
      <c r="A124" s="386"/>
      <c r="B124" s="395"/>
      <c r="C124" s="386"/>
      <c r="D124" s="386"/>
      <c r="E124" s="396"/>
    </row>
    <row r="125" spans="1:5" ht="12.75" customHeight="1">
      <c r="A125" s="386"/>
      <c r="B125" s="395"/>
      <c r="C125" s="386"/>
      <c r="D125" s="386"/>
      <c r="E125" s="396"/>
    </row>
    <row r="126" spans="1:5" ht="12.75" customHeight="1">
      <c r="A126" s="386"/>
      <c r="B126" s="395"/>
      <c r="C126" s="386"/>
      <c r="D126" s="386"/>
      <c r="E126" s="396"/>
    </row>
    <row r="127" spans="1:5" ht="12.75" customHeight="1">
      <c r="A127" s="386"/>
      <c r="B127" s="395"/>
      <c r="C127" s="386"/>
      <c r="D127" s="386"/>
      <c r="E127" s="396"/>
    </row>
    <row r="128" spans="1:5" ht="12.75" customHeight="1">
      <c r="A128" s="386"/>
      <c r="B128" s="395"/>
      <c r="C128" s="386"/>
      <c r="D128" s="386"/>
      <c r="E128" s="396"/>
    </row>
    <row r="129" spans="1:5" ht="12.75" customHeight="1">
      <c r="A129" s="386"/>
      <c r="B129" s="395"/>
      <c r="C129" s="386"/>
      <c r="D129" s="386"/>
      <c r="E129" s="396"/>
    </row>
    <row r="130" spans="1:5" ht="12.75" customHeight="1">
      <c r="A130" s="386"/>
      <c r="B130" s="395"/>
      <c r="C130" s="386"/>
      <c r="D130" s="386"/>
      <c r="E130" s="396"/>
    </row>
    <row r="131" spans="1:5" ht="12.75" customHeight="1">
      <c r="A131" s="386"/>
      <c r="B131" s="395"/>
      <c r="C131" s="386"/>
      <c r="D131" s="386"/>
      <c r="E131" s="396"/>
    </row>
    <row r="132" spans="1:5" ht="12.75" customHeight="1">
      <c r="A132" s="386"/>
      <c r="B132" s="395"/>
      <c r="C132" s="386"/>
      <c r="D132" s="386"/>
      <c r="E132" s="396"/>
    </row>
    <row r="133" spans="1:5" ht="12.75" customHeight="1">
      <c r="A133" s="590"/>
      <c r="B133" s="566"/>
      <c r="C133" s="566"/>
      <c r="D133" s="566"/>
      <c r="E133" s="566"/>
    </row>
    <row r="134" spans="1:5" ht="12.75" customHeight="1">
      <c r="A134" s="386"/>
      <c r="B134" s="395"/>
      <c r="C134" s="386"/>
      <c r="D134" s="386"/>
      <c r="E134" s="396"/>
    </row>
    <row r="135" spans="1:5" ht="12.75" customHeight="1">
      <c r="A135" s="588"/>
      <c r="B135" s="589"/>
      <c r="C135" s="589"/>
      <c r="D135" s="589"/>
      <c r="E135" s="589"/>
    </row>
    <row r="136" spans="1:5" s="434" customFormat="1" ht="15" customHeight="1">
      <c r="A136" s="590"/>
      <c r="B136" s="566"/>
      <c r="C136" s="566"/>
      <c r="D136" s="566"/>
      <c r="E136" s="566"/>
    </row>
    <row r="137" spans="1:5" ht="12.75" customHeight="1">
      <c r="A137" s="386"/>
      <c r="B137" s="395"/>
      <c r="C137" s="386"/>
      <c r="D137" s="386"/>
      <c r="E137" s="396"/>
    </row>
    <row r="138" spans="1:5" ht="12.75" customHeight="1">
      <c r="A138" s="386"/>
      <c r="B138" s="395"/>
      <c r="C138" s="386"/>
      <c r="D138" s="386"/>
      <c r="E138" s="396"/>
    </row>
    <row r="139" spans="1:5" ht="12.75" customHeight="1">
      <c r="A139" s="386"/>
      <c r="B139" s="395"/>
      <c r="C139" s="386"/>
      <c r="D139" s="386"/>
      <c r="E139" s="396"/>
    </row>
    <row r="140" spans="1:5" ht="12.75" customHeight="1">
      <c r="A140" s="386"/>
      <c r="B140" s="395"/>
      <c r="C140" s="386"/>
      <c r="D140" s="386"/>
      <c r="E140" s="396"/>
    </row>
    <row r="141" spans="1:5" ht="12.75" customHeight="1">
      <c r="A141" s="386"/>
      <c r="B141" s="395"/>
      <c r="C141" s="386"/>
      <c r="D141" s="386"/>
      <c r="E141" s="396"/>
    </row>
    <row r="142" spans="1:5" ht="12.75" customHeight="1">
      <c r="A142" s="588"/>
      <c r="B142" s="589"/>
      <c r="C142" s="589"/>
      <c r="D142" s="589"/>
      <c r="E142" s="589"/>
    </row>
    <row r="143" spans="1:5" ht="12.75">
      <c r="A143" s="587"/>
      <c r="B143" s="614"/>
      <c r="C143" s="614"/>
      <c r="D143" s="614"/>
      <c r="E143" s="614"/>
    </row>
    <row r="144" spans="1:5" ht="12.75">
      <c r="A144" s="386"/>
      <c r="B144" s="395"/>
      <c r="C144" s="386"/>
      <c r="D144" s="386"/>
      <c r="E144" s="386"/>
    </row>
    <row r="145" spans="1:5" ht="12.75">
      <c r="A145" s="386"/>
      <c r="B145" s="395"/>
      <c r="C145" s="386"/>
      <c r="D145" s="386"/>
      <c r="E145" s="386"/>
    </row>
    <row r="146" spans="1:5" ht="12.75">
      <c r="A146" s="587"/>
      <c r="B146" s="614"/>
      <c r="C146" s="614"/>
      <c r="D146" s="614"/>
      <c r="E146" s="614"/>
    </row>
  </sheetData>
  <mergeCells count="20">
    <mergeCell ref="B3:E3"/>
    <mergeCell ref="A146:E146"/>
    <mergeCell ref="B4:E4"/>
    <mergeCell ref="B5:E5"/>
    <mergeCell ref="B6:E6"/>
    <mergeCell ref="A143:E143"/>
    <mergeCell ref="A142:E142"/>
    <mergeCell ref="A136:E136"/>
    <mergeCell ref="A133:E133"/>
    <mergeCell ref="A135:E135"/>
    <mergeCell ref="A46:E46"/>
    <mergeCell ref="B99:E99"/>
    <mergeCell ref="A91:E91"/>
    <mergeCell ref="B96:E96"/>
    <mergeCell ref="B97:E97"/>
    <mergeCell ref="B98:E98"/>
    <mergeCell ref="B54:E54"/>
    <mergeCell ref="B51:E51"/>
    <mergeCell ref="B52:E52"/>
    <mergeCell ref="B53:E53"/>
  </mergeCells>
  <printOptions/>
  <pageMargins left="0.75" right="0.75" top="1" bottom="0.25" header="0.5" footer="0.5"/>
  <pageSetup horizontalDpi="600" verticalDpi="600" orientation="landscape" scale="90" r:id="rId1"/>
  <headerFooter alignWithMargins="0">
    <oddHeader>&amp;R&amp;"Times New Roman,Regular"&amp;6DEPARTMENT OF JUSTICE
OFFICE OF THE INSPECTOR GENERAL
FY 2008 CONGRESSIONAL BUDGET REQUEST</oddHeader>
    <oddFooter>&amp;C
</oddFooter>
  </headerFooter>
  <rowBreaks count="1" manualBreakCount="1">
    <brk id="1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T71"/>
  <sheetViews>
    <sheetView workbookViewId="0" topLeftCell="A1">
      <selection activeCell="A6" sqref="A6:T6"/>
    </sheetView>
  </sheetViews>
  <sheetFormatPr defaultColWidth="9.140625" defaultRowHeight="12.75"/>
  <cols>
    <col min="2" max="2" width="12.7109375" style="0" customWidth="1"/>
    <col min="3" max="4" width="5.7109375" style="0" customWidth="1"/>
    <col min="5" max="5" width="7.7109375" style="0" customWidth="1"/>
    <col min="6" max="7" width="5.7109375" style="0" customWidth="1"/>
    <col min="8" max="8" width="7.7109375" style="0" customWidth="1"/>
    <col min="9" max="10" width="5.7109375" style="0" customWidth="1"/>
    <col min="11" max="11" width="7.7109375" style="0" customWidth="1"/>
    <col min="12" max="13" width="6.7109375" style="0" customWidth="1"/>
    <col min="14" max="19" width="7.7109375" style="0" customWidth="1"/>
    <col min="20" max="20" width="10.7109375" style="0" customWidth="1"/>
  </cols>
  <sheetData>
    <row r="2" spans="1:20" ht="18">
      <c r="A2" s="28" t="s">
        <v>21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</row>
    <row r="3" spans="1:20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5" ht="18">
      <c r="A5" s="28"/>
    </row>
    <row r="6" spans="1:20" ht="15.75">
      <c r="A6" s="608" t="s">
        <v>174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14"/>
      <c r="S6" s="614"/>
      <c r="T6" s="614"/>
    </row>
    <row r="7" spans="1:20" ht="15.75">
      <c r="A7" s="607" t="s">
        <v>84</v>
      </c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</row>
    <row r="8" spans="1:20" ht="15.75">
      <c r="A8" s="607" t="s">
        <v>31</v>
      </c>
      <c r="B8" s="607"/>
      <c r="C8" s="607"/>
      <c r="D8" s="607"/>
      <c r="E8" s="607"/>
      <c r="F8" s="607"/>
      <c r="G8" s="607"/>
      <c r="H8" s="607"/>
      <c r="I8" s="607"/>
      <c r="J8" s="607"/>
      <c r="K8" s="607"/>
      <c r="L8" s="607"/>
      <c r="M8" s="607"/>
      <c r="N8" s="607"/>
      <c r="O8" s="607"/>
      <c r="P8" s="607"/>
      <c r="Q8" s="607"/>
      <c r="R8" s="607"/>
      <c r="S8" s="607"/>
      <c r="T8" s="607"/>
    </row>
    <row r="9" spans="1:20" ht="12.75">
      <c r="A9" s="598" t="s">
        <v>32</v>
      </c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</row>
    <row r="10" spans="1:20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6:11" ht="12.75">
      <c r="F12" s="30"/>
      <c r="G12" s="30"/>
      <c r="H12" s="30"/>
      <c r="I12" s="30"/>
      <c r="J12" s="30"/>
      <c r="K12" s="30"/>
    </row>
    <row r="13" spans="9:17" ht="12.75">
      <c r="I13" s="6"/>
      <c r="J13" s="6"/>
      <c r="N13" s="6"/>
      <c r="O13" s="6"/>
      <c r="P13" s="6"/>
      <c r="Q13" s="6"/>
    </row>
    <row r="14" spans="1:20" ht="12.75">
      <c r="A14" s="31"/>
      <c r="B14" s="32"/>
      <c r="C14" s="34"/>
      <c r="D14" s="35"/>
      <c r="E14" s="36"/>
      <c r="F14" s="37"/>
      <c r="G14" s="33"/>
      <c r="H14" s="32"/>
      <c r="I14" s="7"/>
      <c r="J14" s="7"/>
      <c r="K14" s="32"/>
      <c r="L14" s="41"/>
      <c r="M14" s="42"/>
      <c r="N14" s="43"/>
      <c r="O14" s="571"/>
      <c r="P14" s="571"/>
      <c r="Q14" s="581"/>
      <c r="R14" s="14"/>
      <c r="S14" s="33"/>
      <c r="T14" s="32"/>
    </row>
    <row r="15" spans="1:20" ht="12.75">
      <c r="A15" s="44"/>
      <c r="B15" s="45"/>
      <c r="C15" s="571" t="s">
        <v>175</v>
      </c>
      <c r="D15" s="614"/>
      <c r="E15" s="615"/>
      <c r="F15" s="15"/>
      <c r="G15" s="7"/>
      <c r="H15" s="45"/>
      <c r="I15" s="15"/>
      <c r="J15" s="7"/>
      <c r="K15" s="45"/>
      <c r="L15" s="579" t="s">
        <v>52</v>
      </c>
      <c r="M15" s="599"/>
      <c r="N15" s="581"/>
      <c r="O15" s="571" t="s">
        <v>229</v>
      </c>
      <c r="P15" s="571"/>
      <c r="Q15" s="581"/>
      <c r="R15" s="579"/>
      <c r="S15" s="599"/>
      <c r="T15" s="581"/>
    </row>
    <row r="16" spans="1:20" ht="12.75">
      <c r="A16" s="49"/>
      <c r="B16" s="50"/>
      <c r="C16" s="600" t="s">
        <v>43</v>
      </c>
      <c r="D16" s="622"/>
      <c r="E16" s="623"/>
      <c r="F16" s="600" t="s">
        <v>44</v>
      </c>
      <c r="G16" s="569"/>
      <c r="H16" s="570"/>
      <c r="I16" s="600" t="s">
        <v>51</v>
      </c>
      <c r="J16" s="622"/>
      <c r="K16" s="623"/>
      <c r="L16" s="578" t="s">
        <v>42</v>
      </c>
      <c r="M16" s="622"/>
      <c r="N16" s="623"/>
      <c r="O16" s="600" t="s">
        <v>230</v>
      </c>
      <c r="P16" s="622"/>
      <c r="Q16" s="623"/>
      <c r="R16" s="578" t="s">
        <v>176</v>
      </c>
      <c r="S16" s="622"/>
      <c r="T16" s="623"/>
    </row>
    <row r="17" spans="1:20" ht="12.75">
      <c r="A17" s="52" t="s">
        <v>53</v>
      </c>
      <c r="B17" s="53"/>
      <c r="C17" s="12" t="s">
        <v>27</v>
      </c>
      <c r="D17" s="90" t="s">
        <v>28</v>
      </c>
      <c r="E17" s="12" t="s">
        <v>29</v>
      </c>
      <c r="F17" s="12" t="s">
        <v>27</v>
      </c>
      <c r="G17" s="90" t="s">
        <v>28</v>
      </c>
      <c r="H17" s="12" t="s">
        <v>29</v>
      </c>
      <c r="I17" s="22" t="s">
        <v>27</v>
      </c>
      <c r="J17" s="22" t="s">
        <v>28</v>
      </c>
      <c r="K17" s="12" t="s">
        <v>29</v>
      </c>
      <c r="L17" s="12" t="s">
        <v>27</v>
      </c>
      <c r="M17" s="12" t="s">
        <v>28</v>
      </c>
      <c r="N17" s="12" t="s">
        <v>29</v>
      </c>
      <c r="O17" s="8" t="s">
        <v>27</v>
      </c>
      <c r="P17" s="90" t="s">
        <v>28</v>
      </c>
      <c r="Q17" s="8" t="s">
        <v>29</v>
      </c>
      <c r="R17" s="90" t="s">
        <v>27</v>
      </c>
      <c r="S17" s="90" t="s">
        <v>28</v>
      </c>
      <c r="T17" s="91" t="s">
        <v>37</v>
      </c>
    </row>
    <row r="18" spans="1:20" ht="12.75">
      <c r="A18" s="46" t="s">
        <v>38</v>
      </c>
      <c r="B18" s="48"/>
      <c r="C18" s="55"/>
      <c r="D18" s="56"/>
      <c r="E18" s="57"/>
      <c r="F18" s="58"/>
      <c r="G18" s="59"/>
      <c r="H18" s="55"/>
      <c r="I18" s="55"/>
      <c r="J18" s="55"/>
      <c r="K18" s="55"/>
      <c r="L18" s="55"/>
      <c r="M18" s="55"/>
      <c r="N18" s="55"/>
      <c r="O18" s="60"/>
      <c r="P18" s="61"/>
      <c r="Q18" s="60"/>
      <c r="R18" s="59"/>
      <c r="S18" s="59"/>
      <c r="T18" s="62"/>
    </row>
    <row r="19" spans="1:20" ht="12.75">
      <c r="A19" s="46" t="s">
        <v>39</v>
      </c>
      <c r="B19" s="48"/>
      <c r="C19" s="45"/>
      <c r="D19" s="9"/>
      <c r="E19" s="45"/>
      <c r="F19" s="45"/>
      <c r="G19" s="9"/>
      <c r="H19" s="45"/>
      <c r="I19" s="45"/>
      <c r="J19" s="45"/>
      <c r="K19" s="45"/>
      <c r="L19" s="45"/>
      <c r="M19" s="63"/>
      <c r="N19" s="63"/>
      <c r="O19" s="7"/>
      <c r="P19" s="9"/>
      <c r="Q19" s="7"/>
      <c r="R19" s="9"/>
      <c r="S19" s="9"/>
      <c r="T19" s="45"/>
    </row>
    <row r="20" spans="1:20" ht="12.75">
      <c r="A20" s="64" t="s">
        <v>40</v>
      </c>
      <c r="B20" s="51"/>
      <c r="C20" s="65">
        <v>454</v>
      </c>
      <c r="D20" s="66">
        <v>432</v>
      </c>
      <c r="E20" s="67">
        <v>68801</v>
      </c>
      <c r="F20" s="69">
        <v>-5</v>
      </c>
      <c r="G20" s="70">
        <v>-5</v>
      </c>
      <c r="H20" s="71">
        <v>-879</v>
      </c>
      <c r="I20" s="69" t="s">
        <v>41</v>
      </c>
      <c r="J20" s="69" t="s">
        <v>41</v>
      </c>
      <c r="K20" s="71" t="s">
        <v>41</v>
      </c>
      <c r="L20" s="72" t="s">
        <v>41</v>
      </c>
      <c r="M20" s="72" t="s">
        <v>41</v>
      </c>
      <c r="N20" s="71" t="s">
        <v>41</v>
      </c>
      <c r="O20" s="68" t="s">
        <v>41</v>
      </c>
      <c r="P20" s="70" t="s">
        <v>41</v>
      </c>
      <c r="Q20" s="92" t="s">
        <v>41</v>
      </c>
      <c r="R20" s="73">
        <f>SUM(C20+F20)</f>
        <v>449</v>
      </c>
      <c r="S20" s="73">
        <f>SUM(D20+G20)</f>
        <v>427</v>
      </c>
      <c r="T20" s="74">
        <f>SUM(E20+H20)</f>
        <v>67922</v>
      </c>
    </row>
    <row r="21" spans="1:20" ht="12.75">
      <c r="A21" s="64"/>
      <c r="B21" s="51"/>
      <c r="C21" s="65"/>
      <c r="D21" s="66"/>
      <c r="E21" s="67"/>
      <c r="F21" s="69"/>
      <c r="G21" s="70"/>
      <c r="H21" s="71"/>
      <c r="I21" s="69"/>
      <c r="J21" s="69"/>
      <c r="K21" s="71"/>
      <c r="L21" s="72"/>
      <c r="M21" s="72"/>
      <c r="N21" s="71"/>
      <c r="O21" s="68"/>
      <c r="P21" s="70"/>
      <c r="Q21" s="68"/>
      <c r="R21" s="73"/>
      <c r="S21" s="73"/>
      <c r="T21" s="74"/>
    </row>
    <row r="22" spans="1:20" ht="12.75">
      <c r="A22" s="52" t="s">
        <v>45</v>
      </c>
      <c r="B22" s="53"/>
      <c r="C22" s="75"/>
      <c r="D22" s="76">
        <v>22</v>
      </c>
      <c r="E22" s="77"/>
      <c r="F22" s="21"/>
      <c r="G22" s="78"/>
      <c r="H22" s="21"/>
      <c r="I22" s="75"/>
      <c r="J22" s="21"/>
      <c r="K22" s="75"/>
      <c r="L22" s="75"/>
      <c r="M22" s="21"/>
      <c r="N22" s="75"/>
      <c r="O22" s="54"/>
      <c r="P22" s="20"/>
      <c r="Q22" s="54"/>
      <c r="R22" s="20"/>
      <c r="S22" s="20">
        <v>22</v>
      </c>
      <c r="T22" s="75"/>
    </row>
    <row r="23" spans="1:20" ht="12.75">
      <c r="A23" s="79" t="s">
        <v>46</v>
      </c>
      <c r="B23" s="75"/>
      <c r="C23" s="75"/>
      <c r="D23" s="75">
        <f>SUM(D20:D22)</f>
        <v>454</v>
      </c>
      <c r="E23" s="75"/>
      <c r="F23" s="75"/>
      <c r="G23" s="20"/>
      <c r="H23" s="75"/>
      <c r="I23" s="20"/>
      <c r="J23" s="75"/>
      <c r="K23" s="75"/>
      <c r="L23" s="75"/>
      <c r="M23" s="75"/>
      <c r="N23" s="75"/>
      <c r="O23" s="54"/>
      <c r="P23" s="20"/>
      <c r="Q23" s="54"/>
      <c r="R23" s="20"/>
      <c r="S23" s="80">
        <f>SUM(S20:S22)</f>
        <v>449</v>
      </c>
      <c r="T23" s="75"/>
    </row>
    <row r="24" spans="1:20" ht="12.75">
      <c r="A24" s="79"/>
      <c r="B24" s="75"/>
      <c r="C24" s="75"/>
      <c r="D24" s="54"/>
      <c r="E24" s="89"/>
      <c r="F24" s="89"/>
      <c r="G24" s="89"/>
      <c r="H24" s="89"/>
      <c r="I24" s="89"/>
      <c r="J24" s="20"/>
      <c r="K24" s="20"/>
      <c r="L24" s="20"/>
      <c r="M24" s="20"/>
      <c r="N24" s="20"/>
      <c r="O24" s="75"/>
      <c r="P24" s="20"/>
      <c r="Q24" s="20"/>
      <c r="R24" s="20"/>
      <c r="S24" s="80"/>
      <c r="T24" s="75"/>
    </row>
    <row r="25" spans="1:20" ht="12.75">
      <c r="A25" s="567" t="s">
        <v>47</v>
      </c>
      <c r="B25" s="568"/>
      <c r="C25" s="75"/>
      <c r="D25" s="54"/>
      <c r="E25" s="20"/>
      <c r="F25" s="75"/>
      <c r="G25" s="54"/>
      <c r="H25" s="20"/>
      <c r="I25" s="54"/>
      <c r="J25" s="20"/>
      <c r="K25" s="20"/>
      <c r="L25" s="20"/>
      <c r="M25" s="20"/>
      <c r="N25" s="20"/>
      <c r="O25" s="75"/>
      <c r="P25" s="20"/>
      <c r="Q25" s="20"/>
      <c r="R25" s="20"/>
      <c r="S25" s="80"/>
      <c r="T25" s="75"/>
    </row>
    <row r="26" spans="1:20" ht="12.75">
      <c r="A26" s="79" t="s">
        <v>48</v>
      </c>
      <c r="B26" s="75"/>
      <c r="C26" s="75"/>
      <c r="D26" s="54">
        <v>21</v>
      </c>
      <c r="E26" s="20"/>
      <c r="F26" s="75"/>
      <c r="G26" s="54"/>
      <c r="H26" s="20"/>
      <c r="I26" s="54"/>
      <c r="J26" s="20"/>
      <c r="K26" s="20"/>
      <c r="L26" s="20"/>
      <c r="M26" s="20"/>
      <c r="N26" s="20"/>
      <c r="O26" s="75"/>
      <c r="P26" s="20"/>
      <c r="Q26" s="20"/>
      <c r="R26" s="20"/>
      <c r="S26" s="80">
        <v>21</v>
      </c>
      <c r="T26" s="75"/>
    </row>
    <row r="27" spans="1:20" ht="12.75">
      <c r="A27" s="79" t="s">
        <v>49</v>
      </c>
      <c r="B27" s="75"/>
      <c r="C27" s="75"/>
      <c r="D27" s="54">
        <v>2</v>
      </c>
      <c r="E27" s="20"/>
      <c r="F27" s="75"/>
      <c r="G27" s="54"/>
      <c r="H27" s="20"/>
      <c r="I27" s="54"/>
      <c r="J27" s="20"/>
      <c r="K27" s="20"/>
      <c r="L27" s="20"/>
      <c r="M27" s="20"/>
      <c r="N27" s="20"/>
      <c r="O27" s="75"/>
      <c r="P27" s="20"/>
      <c r="Q27" s="20"/>
      <c r="R27" s="20"/>
      <c r="S27" s="80">
        <v>2</v>
      </c>
      <c r="T27" s="75"/>
    </row>
    <row r="28" spans="1:20" ht="12.75">
      <c r="A28" s="88" t="s">
        <v>50</v>
      </c>
      <c r="B28" s="50"/>
      <c r="C28" s="50"/>
      <c r="D28" s="6">
        <f>SUM(D23+D26+D27)</f>
        <v>477</v>
      </c>
      <c r="E28" s="11"/>
      <c r="F28" s="50"/>
      <c r="G28" s="6"/>
      <c r="H28" s="11"/>
      <c r="I28" s="6"/>
      <c r="J28" s="11"/>
      <c r="K28" s="11"/>
      <c r="L28" s="11"/>
      <c r="M28" s="11"/>
      <c r="N28" s="11"/>
      <c r="O28" s="50"/>
      <c r="P28" s="11"/>
      <c r="Q28" s="11"/>
      <c r="R28" s="11"/>
      <c r="S28" s="73">
        <f>SUM(S23+S26+S27)</f>
        <v>472</v>
      </c>
      <c r="T28" s="50"/>
    </row>
    <row r="29" spans="1:20" ht="12.75">
      <c r="A29" s="8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82"/>
      <c r="T29" s="7"/>
    </row>
    <row r="30" spans="1:20" ht="12.75">
      <c r="A30" s="8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82"/>
      <c r="T30" s="7"/>
    </row>
    <row r="31" spans="1:20" ht="12.75">
      <c r="A31" s="8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2"/>
      <c r="T31" s="7"/>
    </row>
    <row r="32" spans="1:20" ht="15">
      <c r="A32" s="457" t="s">
        <v>20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82"/>
      <c r="T32" s="7"/>
    </row>
    <row r="33" spans="1:20" ht="12.75">
      <c r="A33" s="45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82"/>
      <c r="T33" s="7"/>
    </row>
    <row r="34" spans="1:20" ht="12.75">
      <c r="A34" s="45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82"/>
      <c r="T34" s="7"/>
    </row>
    <row r="35" spans="1:20" ht="12.75">
      <c r="A35" s="45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82"/>
      <c r="T35" s="7"/>
    </row>
    <row r="36" spans="1:20" ht="12.75">
      <c r="A36" s="81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82"/>
      <c r="T36" s="7"/>
    </row>
    <row r="37" spans="1:20" ht="12.75">
      <c r="A37" s="8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82"/>
      <c r="T37" s="7"/>
    </row>
    <row r="38" spans="1:18" ht="12.75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</row>
    <row r="39" spans="1:18" ht="12.7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</row>
    <row r="40" spans="1:20" ht="12.75">
      <c r="A40" s="15"/>
      <c r="B40" s="47"/>
      <c r="C40" s="47"/>
      <c r="D40" s="47"/>
      <c r="E40" s="47"/>
      <c r="F40" s="87"/>
      <c r="G40" s="87"/>
      <c r="H40" s="87"/>
      <c r="I40" s="87"/>
      <c r="J40" s="87"/>
      <c r="K40" s="87"/>
      <c r="L40" s="47"/>
      <c r="M40" s="47"/>
      <c r="N40" s="47"/>
      <c r="O40" s="47"/>
      <c r="P40" s="47"/>
      <c r="Q40" s="47"/>
      <c r="R40" s="47"/>
      <c r="S40" s="7"/>
      <c r="T40" s="7"/>
    </row>
    <row r="41" spans="1:20" ht="12.75">
      <c r="A41" s="83"/>
      <c r="B41" s="47"/>
      <c r="C41" s="47"/>
      <c r="D41" s="47"/>
      <c r="E41" s="47"/>
      <c r="F41" s="47"/>
      <c r="G41" s="47"/>
      <c r="H41" s="93"/>
      <c r="I41" s="47"/>
      <c r="J41" s="47"/>
      <c r="K41" s="93"/>
      <c r="L41" s="47"/>
      <c r="M41" s="47"/>
      <c r="N41" s="47"/>
      <c r="O41" s="47"/>
      <c r="P41" s="47"/>
      <c r="Q41" s="47"/>
      <c r="R41" s="47"/>
      <c r="S41" s="7"/>
      <c r="T41" s="7"/>
    </row>
    <row r="42" spans="1:20" ht="12.75">
      <c r="A42" s="83"/>
      <c r="B42" s="47"/>
      <c r="C42" s="47"/>
      <c r="D42" s="47"/>
      <c r="E42" s="47"/>
      <c r="F42" s="47"/>
      <c r="G42" s="47"/>
      <c r="H42" s="93"/>
      <c r="I42" s="85"/>
      <c r="J42" s="85"/>
      <c r="K42" s="94"/>
      <c r="L42" s="47"/>
      <c r="M42" s="47"/>
      <c r="N42" s="47"/>
      <c r="O42" s="47"/>
      <c r="P42" s="47"/>
      <c r="Q42" s="47"/>
      <c r="R42" s="47"/>
      <c r="S42" s="7"/>
      <c r="T42" s="7"/>
    </row>
    <row r="43" spans="1:20" ht="12.75">
      <c r="A43" s="47"/>
      <c r="B43" s="47"/>
      <c r="C43" s="47"/>
      <c r="D43" s="47"/>
      <c r="E43" s="47"/>
      <c r="F43" s="47"/>
      <c r="G43" s="47"/>
      <c r="H43" s="93"/>
      <c r="I43" s="13"/>
      <c r="J43" s="13"/>
      <c r="K43" s="93"/>
      <c r="L43" s="47"/>
      <c r="M43" s="47"/>
      <c r="N43" s="47"/>
      <c r="O43" s="47"/>
      <c r="P43" s="47"/>
      <c r="Q43" s="47"/>
      <c r="R43" s="47"/>
      <c r="S43" s="7"/>
      <c r="T43" s="7"/>
    </row>
    <row r="44" spans="1:20" ht="12.75">
      <c r="A44" s="47"/>
      <c r="B44" s="47"/>
      <c r="C44" s="47"/>
      <c r="D44" s="47"/>
      <c r="E44" s="47"/>
      <c r="F44" s="47"/>
      <c r="G44" s="47"/>
      <c r="H44" s="93"/>
      <c r="I44" s="47"/>
      <c r="J44" s="47"/>
      <c r="K44" s="93"/>
      <c r="L44" s="47"/>
      <c r="M44" s="47"/>
      <c r="N44" s="47"/>
      <c r="O44" s="47"/>
      <c r="P44" s="47"/>
      <c r="Q44" s="47"/>
      <c r="R44" s="47"/>
      <c r="S44" s="7"/>
      <c r="T44" s="7"/>
    </row>
    <row r="45" spans="1:20" ht="12.75">
      <c r="A45" s="15"/>
      <c r="B45" s="47"/>
      <c r="C45" s="47"/>
      <c r="D45" s="47"/>
      <c r="E45" s="47"/>
      <c r="F45" s="47"/>
      <c r="G45" s="47"/>
      <c r="H45" s="93"/>
      <c r="I45" s="47"/>
      <c r="J45" s="47"/>
      <c r="K45" s="93"/>
      <c r="L45" s="47"/>
      <c r="M45" s="47"/>
      <c r="N45" s="47"/>
      <c r="O45" s="47"/>
      <c r="P45" s="47"/>
      <c r="Q45" s="47"/>
      <c r="R45" s="47"/>
      <c r="S45" s="7"/>
      <c r="T45" s="7"/>
    </row>
    <row r="46" spans="1:20" ht="12.75">
      <c r="A46" s="47"/>
      <c r="B46" s="47"/>
      <c r="C46" s="47"/>
      <c r="D46" s="47"/>
      <c r="E46" s="47"/>
      <c r="F46" s="13"/>
      <c r="G46" s="13"/>
      <c r="H46" s="16"/>
      <c r="I46" s="13"/>
      <c r="J46" s="13"/>
      <c r="K46" s="16"/>
      <c r="L46" s="47"/>
      <c r="M46" s="47"/>
      <c r="N46" s="47"/>
      <c r="O46" s="47"/>
      <c r="P46" s="47"/>
      <c r="Q46" s="47"/>
      <c r="R46" s="47"/>
      <c r="S46" s="7"/>
      <c r="T46" s="7"/>
    </row>
    <row r="47" spans="1:20" ht="12.75">
      <c r="A47" s="47"/>
      <c r="B47" s="47"/>
      <c r="C47" s="47"/>
      <c r="D47" s="47"/>
      <c r="E47" s="47"/>
      <c r="F47" s="13"/>
      <c r="G47" s="13"/>
      <c r="H47" s="95"/>
      <c r="I47" s="13"/>
      <c r="J47" s="13"/>
      <c r="K47" s="95"/>
      <c r="L47" s="47"/>
      <c r="M47" s="47"/>
      <c r="N47" s="47"/>
      <c r="O47" s="47"/>
      <c r="P47" s="47"/>
      <c r="Q47" s="47"/>
      <c r="R47" s="47"/>
      <c r="S47" s="7"/>
      <c r="T47" s="7"/>
    </row>
    <row r="48" spans="1:20" ht="12.75">
      <c r="A48" s="47"/>
      <c r="B48" s="47"/>
      <c r="C48" s="47"/>
      <c r="D48" s="47"/>
      <c r="E48" s="47"/>
      <c r="F48" s="13"/>
      <c r="G48" s="13"/>
      <c r="H48" s="95"/>
      <c r="I48" s="13"/>
      <c r="J48" s="13"/>
      <c r="K48" s="13"/>
      <c r="L48" s="47"/>
      <c r="M48" s="47"/>
      <c r="N48" s="47"/>
      <c r="O48" s="47"/>
      <c r="P48" s="47"/>
      <c r="Q48" s="47"/>
      <c r="R48" s="47"/>
      <c r="S48" s="7"/>
      <c r="T48" s="7"/>
    </row>
    <row r="49" spans="1:20" ht="12.75">
      <c r="A49" s="47"/>
      <c r="B49" s="47"/>
      <c r="C49" s="47"/>
      <c r="D49" s="47"/>
      <c r="E49" s="47"/>
      <c r="F49" s="13"/>
      <c r="G49" s="13"/>
      <c r="H49" s="95"/>
      <c r="I49" s="13"/>
      <c r="J49" s="13"/>
      <c r="K49" s="86"/>
      <c r="L49" s="47"/>
      <c r="M49" s="47"/>
      <c r="N49" s="47"/>
      <c r="O49" s="47"/>
      <c r="P49" s="47"/>
      <c r="Q49" s="47"/>
      <c r="R49" s="47"/>
      <c r="S49" s="7"/>
      <c r="T49" s="7"/>
    </row>
    <row r="50" spans="1:20" ht="12.75">
      <c r="A50" s="47"/>
      <c r="B50" s="47"/>
      <c r="C50" s="47"/>
      <c r="D50" s="47"/>
      <c r="E50" s="47"/>
      <c r="F50" s="13"/>
      <c r="G50" s="13"/>
      <c r="H50" s="95"/>
      <c r="I50" s="13"/>
      <c r="J50" s="13"/>
      <c r="K50" s="86"/>
      <c r="L50" s="47"/>
      <c r="M50" s="47"/>
      <c r="N50" s="47"/>
      <c r="O50" s="47"/>
      <c r="P50" s="47"/>
      <c r="Q50" s="47"/>
      <c r="R50" s="47"/>
      <c r="S50" s="7"/>
      <c r="T50" s="7"/>
    </row>
    <row r="51" spans="1:20" ht="12.75">
      <c r="A51" s="47"/>
      <c r="B51" s="47"/>
      <c r="C51" s="47"/>
      <c r="D51" s="47"/>
      <c r="E51" s="47"/>
      <c r="F51" s="13"/>
      <c r="G51" s="13"/>
      <c r="H51" s="95"/>
      <c r="I51" s="13"/>
      <c r="J51" s="13"/>
      <c r="K51" s="86"/>
      <c r="L51" s="47"/>
      <c r="M51" s="47"/>
      <c r="N51" s="47"/>
      <c r="O51" s="47"/>
      <c r="P51" s="47"/>
      <c r="Q51" s="47"/>
      <c r="R51" s="47"/>
      <c r="S51" s="7"/>
      <c r="T51" s="7"/>
    </row>
    <row r="52" spans="1:20" ht="12.75">
      <c r="A52" s="47"/>
      <c r="B52" s="47"/>
      <c r="C52" s="47"/>
      <c r="D52" s="47"/>
      <c r="E52" s="47"/>
      <c r="F52" s="13"/>
      <c r="G52" s="13"/>
      <c r="H52" s="95"/>
      <c r="I52" s="13"/>
      <c r="J52" s="13"/>
      <c r="K52" s="86"/>
      <c r="L52" s="47"/>
      <c r="M52" s="47"/>
      <c r="N52" s="47"/>
      <c r="O52" s="47"/>
      <c r="P52" s="47"/>
      <c r="Q52" s="47"/>
      <c r="R52" s="47"/>
      <c r="S52" s="7"/>
      <c r="T52" s="7"/>
    </row>
    <row r="53" spans="1:20" ht="12.75">
      <c r="A53" s="47"/>
      <c r="B53" s="47"/>
      <c r="C53" s="47"/>
      <c r="D53" s="47"/>
      <c r="E53" s="47"/>
      <c r="F53" s="13"/>
      <c r="G53" s="13"/>
      <c r="H53" s="95"/>
      <c r="I53" s="85"/>
      <c r="J53" s="85"/>
      <c r="K53" s="96"/>
      <c r="L53" s="47"/>
      <c r="M53" s="47"/>
      <c r="N53" s="47"/>
      <c r="O53" s="47"/>
      <c r="P53" s="47"/>
      <c r="Q53" s="47"/>
      <c r="R53" s="47"/>
      <c r="S53" s="7"/>
      <c r="T53" s="7"/>
    </row>
    <row r="54" spans="1:20" ht="12.75">
      <c r="A54" s="47"/>
      <c r="B54" s="47"/>
      <c r="C54" s="47"/>
      <c r="D54" s="47"/>
      <c r="E54" s="47"/>
      <c r="F54" s="13"/>
      <c r="G54" s="13"/>
      <c r="H54" s="95"/>
      <c r="I54" s="13"/>
      <c r="J54" s="13"/>
      <c r="K54" s="16"/>
      <c r="L54" s="47"/>
      <c r="M54" s="47"/>
      <c r="N54" s="47"/>
      <c r="O54" s="47"/>
      <c r="P54" s="47"/>
      <c r="Q54" s="47"/>
      <c r="R54" s="47"/>
      <c r="S54" s="7"/>
      <c r="T54" s="7"/>
    </row>
    <row r="55" spans="1:20" ht="12.75">
      <c r="A55" s="47"/>
      <c r="B55" s="47"/>
      <c r="C55" s="47"/>
      <c r="D55" s="47"/>
      <c r="E55" s="47"/>
      <c r="F55" s="13"/>
      <c r="G55" s="13"/>
      <c r="H55" s="95"/>
      <c r="I55" s="86"/>
      <c r="J55" s="86"/>
      <c r="K55" s="86"/>
      <c r="L55" s="47"/>
      <c r="M55" s="47"/>
      <c r="N55" s="47"/>
      <c r="O55" s="47"/>
      <c r="P55" s="47"/>
      <c r="Q55" s="47"/>
      <c r="R55" s="47"/>
      <c r="S55" s="7"/>
      <c r="T55" s="7"/>
    </row>
    <row r="56" spans="1:20" ht="12.75">
      <c r="A56" s="15"/>
      <c r="B56" s="47"/>
      <c r="C56" s="47"/>
      <c r="D56" s="47"/>
      <c r="E56" s="47"/>
      <c r="F56" s="13"/>
      <c r="G56" s="13"/>
      <c r="H56" s="95"/>
      <c r="I56" s="86"/>
      <c r="J56" s="86"/>
      <c r="K56" s="86"/>
      <c r="L56" s="47"/>
      <c r="M56" s="47"/>
      <c r="N56" s="47"/>
      <c r="O56" s="47"/>
      <c r="P56" s="47"/>
      <c r="Q56" s="47"/>
      <c r="R56" s="47"/>
      <c r="S56" s="7"/>
      <c r="T56" s="7"/>
    </row>
    <row r="57" spans="1:20" ht="12.75">
      <c r="A57" s="47"/>
      <c r="B57" s="47"/>
      <c r="C57" s="47"/>
      <c r="D57" s="47"/>
      <c r="E57" s="47"/>
      <c r="F57" s="13"/>
      <c r="G57" s="13"/>
      <c r="H57" s="95"/>
      <c r="I57" s="96"/>
      <c r="J57" s="96"/>
      <c r="K57" s="97"/>
      <c r="L57" s="47"/>
      <c r="M57" s="47"/>
      <c r="N57" s="47"/>
      <c r="O57" s="47"/>
      <c r="P57" s="47"/>
      <c r="Q57" s="47"/>
      <c r="R57" s="47"/>
      <c r="S57" s="7"/>
      <c r="T57" s="7"/>
    </row>
    <row r="58" spans="1:20" ht="12.75">
      <c r="A58" s="47"/>
      <c r="B58" s="47"/>
      <c r="C58" s="47"/>
      <c r="D58" s="47"/>
      <c r="E58" s="47"/>
      <c r="F58" s="13"/>
      <c r="G58" s="13"/>
      <c r="H58" s="95"/>
      <c r="I58" s="86"/>
      <c r="J58" s="86"/>
      <c r="K58" s="86"/>
      <c r="L58" s="47"/>
      <c r="M58" s="47"/>
      <c r="N58" s="47"/>
      <c r="O58" s="47"/>
      <c r="P58" s="47"/>
      <c r="Q58" s="47"/>
      <c r="R58" s="47"/>
      <c r="S58" s="7"/>
      <c r="T58" s="7"/>
    </row>
    <row r="59" spans="1:20" ht="12.75">
      <c r="A59" s="15"/>
      <c r="B59" s="47"/>
      <c r="C59" s="47"/>
      <c r="D59" s="47"/>
      <c r="E59" s="47"/>
      <c r="F59" s="13"/>
      <c r="G59" s="13"/>
      <c r="H59" s="95"/>
      <c r="I59" s="86"/>
      <c r="J59" s="86"/>
      <c r="K59" s="16"/>
      <c r="L59" s="47"/>
      <c r="M59" s="47"/>
      <c r="N59" s="47"/>
      <c r="O59" s="47"/>
      <c r="P59" s="47"/>
      <c r="Q59" s="47"/>
      <c r="R59" s="47"/>
      <c r="S59" s="7"/>
      <c r="T59" s="7"/>
    </row>
    <row r="60" spans="1:20" ht="12.75">
      <c r="A60" s="47"/>
      <c r="B60" s="47"/>
      <c r="C60" s="47"/>
      <c r="D60" s="47"/>
      <c r="E60" s="47"/>
      <c r="F60" s="13"/>
      <c r="G60" s="13"/>
      <c r="H60" s="95"/>
      <c r="I60" s="86"/>
      <c r="J60" s="86"/>
      <c r="K60" s="86"/>
      <c r="L60" s="47"/>
      <c r="M60" s="47"/>
      <c r="N60" s="47"/>
      <c r="O60" s="47"/>
      <c r="P60" s="47"/>
      <c r="Q60" s="47"/>
      <c r="R60" s="47"/>
      <c r="S60" s="7"/>
      <c r="T60" s="7"/>
    </row>
    <row r="61" spans="1:20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4.25">
      <c r="A62" s="9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</sheetData>
  <mergeCells count="16">
    <mergeCell ref="A6:T6"/>
    <mergeCell ref="A7:T7"/>
    <mergeCell ref="A8:T8"/>
    <mergeCell ref="A9:T9"/>
    <mergeCell ref="O14:Q14"/>
    <mergeCell ref="C15:E15"/>
    <mergeCell ref="L15:N15"/>
    <mergeCell ref="O15:Q15"/>
    <mergeCell ref="A25:B25"/>
    <mergeCell ref="R15:T15"/>
    <mergeCell ref="C16:E16"/>
    <mergeCell ref="F16:H16"/>
    <mergeCell ref="I16:K16"/>
    <mergeCell ref="L16:N16"/>
    <mergeCell ref="O16:Q16"/>
    <mergeCell ref="R16:T16"/>
  </mergeCells>
  <printOptions/>
  <pageMargins left="0.75" right="0.75" top="1" bottom="1" header="0.5" footer="0.5"/>
  <pageSetup horizontalDpi="600" verticalDpi="600" orientation="landscape" scale="80" r:id="rId1"/>
  <headerFooter alignWithMargins="0">
    <oddHeader>&amp;R&amp;"Times New Roman,Regular"&amp;6DEPARTMENT OF JUSTICE
OFFICE OF THE INSPECTOR GENERAL
FY 2008 CONGRESSIONAL BUDGET REQUEST</oddHeader>
    <oddFooter>&amp;C38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Q71"/>
  <sheetViews>
    <sheetView workbookViewId="0" topLeftCell="A1">
      <selection activeCell="A8" sqref="A8:Q8"/>
    </sheetView>
  </sheetViews>
  <sheetFormatPr defaultColWidth="9.140625" defaultRowHeight="12.75"/>
  <cols>
    <col min="2" max="2" width="12.7109375" style="0" customWidth="1"/>
    <col min="3" max="4" width="5.7109375" style="0" customWidth="1"/>
    <col min="5" max="5" width="7.7109375" style="0" customWidth="1"/>
    <col min="6" max="7" width="5.7109375" style="0" customWidth="1"/>
    <col min="8" max="8" width="7.7109375" style="0" customWidth="1"/>
    <col min="9" max="10" width="6.7109375" style="0" customWidth="1"/>
    <col min="11" max="16" width="7.7109375" style="0" customWidth="1"/>
    <col min="17" max="17" width="10.7109375" style="0" customWidth="1"/>
  </cols>
  <sheetData>
    <row r="2" spans="1:17" ht="18">
      <c r="A2" s="28" t="s">
        <v>317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</row>
    <row r="3" spans="1:17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5" ht="18">
      <c r="A5" s="28"/>
    </row>
    <row r="6" spans="1:17" ht="15.75">
      <c r="A6" s="608" t="s">
        <v>292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14"/>
      <c r="P6" s="614"/>
      <c r="Q6" s="614"/>
    </row>
    <row r="7" spans="1:17" ht="15.75">
      <c r="A7" s="607" t="s">
        <v>84</v>
      </c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</row>
    <row r="8" spans="1:17" ht="15.75">
      <c r="A8" s="607" t="s">
        <v>31</v>
      </c>
      <c r="B8" s="607"/>
      <c r="C8" s="607"/>
      <c r="D8" s="607"/>
      <c r="E8" s="607"/>
      <c r="F8" s="607"/>
      <c r="G8" s="607"/>
      <c r="H8" s="607"/>
      <c r="I8" s="607"/>
      <c r="J8" s="607"/>
      <c r="K8" s="607"/>
      <c r="L8" s="607"/>
      <c r="M8" s="607"/>
      <c r="N8" s="607"/>
      <c r="O8" s="607"/>
      <c r="P8" s="607"/>
      <c r="Q8" s="607"/>
    </row>
    <row r="9" spans="1:17" ht="12.75">
      <c r="A9" s="598" t="s">
        <v>32</v>
      </c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</row>
    <row r="10" spans="1:17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6:8" ht="12.75">
      <c r="F12" s="30"/>
      <c r="G12" s="30"/>
      <c r="H12" s="30"/>
    </row>
    <row r="13" spans="11:14" ht="12.75">
      <c r="K13" s="6"/>
      <c r="L13" s="6"/>
      <c r="M13" s="6"/>
      <c r="N13" s="6"/>
    </row>
    <row r="14" spans="1:17" ht="12.75">
      <c r="A14" s="31"/>
      <c r="B14" s="32"/>
      <c r="C14" s="34"/>
      <c r="D14" s="35"/>
      <c r="E14" s="36"/>
      <c r="F14" s="37"/>
      <c r="G14" s="33"/>
      <c r="H14" s="32"/>
      <c r="I14" s="41"/>
      <c r="J14" s="42"/>
      <c r="K14" s="43"/>
      <c r="L14" s="571" t="s">
        <v>289</v>
      </c>
      <c r="M14" s="571"/>
      <c r="N14" s="581"/>
      <c r="O14" s="14"/>
      <c r="P14" s="33"/>
      <c r="Q14" s="32"/>
    </row>
    <row r="15" spans="1:17" ht="12.75">
      <c r="A15" s="44"/>
      <c r="B15" s="45"/>
      <c r="C15" s="571" t="s">
        <v>293</v>
      </c>
      <c r="D15" s="614"/>
      <c r="E15" s="615"/>
      <c r="F15" s="15"/>
      <c r="G15" s="7"/>
      <c r="H15" s="45"/>
      <c r="I15" s="579" t="s">
        <v>52</v>
      </c>
      <c r="J15" s="599"/>
      <c r="K15" s="581"/>
      <c r="L15" s="571" t="s">
        <v>290</v>
      </c>
      <c r="M15" s="571"/>
      <c r="N15" s="581"/>
      <c r="O15" s="579"/>
      <c r="P15" s="599"/>
      <c r="Q15" s="581"/>
    </row>
    <row r="16" spans="1:17" ht="12.75">
      <c r="A16" s="49"/>
      <c r="B16" s="50"/>
      <c r="C16" s="600" t="s">
        <v>282</v>
      </c>
      <c r="D16" s="622"/>
      <c r="E16" s="623"/>
      <c r="F16" s="600" t="s">
        <v>44</v>
      </c>
      <c r="G16" s="569"/>
      <c r="H16" s="570"/>
      <c r="I16" s="578" t="s">
        <v>42</v>
      </c>
      <c r="J16" s="622"/>
      <c r="K16" s="623"/>
      <c r="L16" s="600" t="s">
        <v>291</v>
      </c>
      <c r="M16" s="622"/>
      <c r="N16" s="623"/>
      <c r="O16" s="578" t="s">
        <v>294</v>
      </c>
      <c r="P16" s="622"/>
      <c r="Q16" s="623"/>
    </row>
    <row r="17" spans="1:17" ht="12.75">
      <c r="A17" s="52" t="s">
        <v>53</v>
      </c>
      <c r="B17" s="53"/>
      <c r="C17" s="12" t="s">
        <v>27</v>
      </c>
      <c r="D17" s="90" t="s">
        <v>28</v>
      </c>
      <c r="E17" s="12" t="s">
        <v>29</v>
      </c>
      <c r="F17" s="12" t="s">
        <v>27</v>
      </c>
      <c r="G17" s="90" t="s">
        <v>28</v>
      </c>
      <c r="H17" s="12" t="s">
        <v>29</v>
      </c>
      <c r="I17" s="12" t="s">
        <v>27</v>
      </c>
      <c r="J17" s="12" t="s">
        <v>28</v>
      </c>
      <c r="K17" s="12" t="s">
        <v>29</v>
      </c>
      <c r="L17" s="8" t="s">
        <v>27</v>
      </c>
      <c r="M17" s="90" t="s">
        <v>28</v>
      </c>
      <c r="N17" s="8" t="s">
        <v>29</v>
      </c>
      <c r="O17" s="90" t="s">
        <v>27</v>
      </c>
      <c r="P17" s="90" t="s">
        <v>28</v>
      </c>
      <c r="Q17" s="91" t="s">
        <v>37</v>
      </c>
    </row>
    <row r="18" spans="1:17" ht="12.75">
      <c r="A18" s="46" t="s">
        <v>38</v>
      </c>
      <c r="B18" s="48"/>
      <c r="C18" s="55"/>
      <c r="D18" s="56"/>
      <c r="E18" s="57"/>
      <c r="F18" s="58"/>
      <c r="G18" s="59"/>
      <c r="H18" s="55"/>
      <c r="I18" s="55"/>
      <c r="J18" s="55"/>
      <c r="K18" s="55"/>
      <c r="L18" s="60"/>
      <c r="M18" s="61"/>
      <c r="N18" s="60"/>
      <c r="O18" s="59"/>
      <c r="P18" s="59"/>
      <c r="Q18" s="62"/>
    </row>
    <row r="19" spans="1:17" ht="12.75">
      <c r="A19" s="46" t="s">
        <v>39</v>
      </c>
      <c r="B19" s="48"/>
      <c r="C19" s="45"/>
      <c r="D19" s="9"/>
      <c r="E19" s="45"/>
      <c r="F19" s="45"/>
      <c r="G19" s="9"/>
      <c r="H19" s="45"/>
      <c r="I19" s="45"/>
      <c r="J19" s="63"/>
      <c r="K19" s="63"/>
      <c r="L19" s="7"/>
      <c r="M19" s="9"/>
      <c r="N19" s="7"/>
      <c r="O19" s="9"/>
      <c r="P19" s="9"/>
      <c r="Q19" s="45"/>
    </row>
    <row r="20" spans="1:17" ht="12.75">
      <c r="A20" s="64" t="s">
        <v>40</v>
      </c>
      <c r="B20" s="51"/>
      <c r="C20" s="65">
        <v>449</v>
      </c>
      <c r="D20" s="66">
        <v>437</v>
      </c>
      <c r="E20" s="67">
        <v>69852</v>
      </c>
      <c r="F20" s="69" t="s">
        <v>41</v>
      </c>
      <c r="G20" s="70" t="s">
        <v>41</v>
      </c>
      <c r="H20" s="71" t="s">
        <v>41</v>
      </c>
      <c r="I20" s="72" t="s">
        <v>41</v>
      </c>
      <c r="J20" s="72" t="s">
        <v>41</v>
      </c>
      <c r="K20" s="71" t="s">
        <v>41</v>
      </c>
      <c r="L20" s="68" t="s">
        <v>41</v>
      </c>
      <c r="M20" s="70" t="s">
        <v>41</v>
      </c>
      <c r="N20" s="92" t="s">
        <v>41</v>
      </c>
      <c r="O20" s="73">
        <v>449</v>
      </c>
      <c r="P20" s="73">
        <v>437</v>
      </c>
      <c r="Q20" s="74">
        <v>69852</v>
      </c>
    </row>
    <row r="21" spans="1:17" ht="12.75">
      <c r="A21" s="64"/>
      <c r="B21" s="51"/>
      <c r="C21" s="65"/>
      <c r="D21" s="66"/>
      <c r="E21" s="67"/>
      <c r="F21" s="69"/>
      <c r="G21" s="70"/>
      <c r="H21" s="71"/>
      <c r="I21" s="72"/>
      <c r="J21" s="72"/>
      <c r="K21" s="71"/>
      <c r="L21" s="68"/>
      <c r="M21" s="70"/>
      <c r="N21" s="68"/>
      <c r="O21" s="73"/>
      <c r="P21" s="73"/>
      <c r="Q21" s="74"/>
    </row>
    <row r="22" spans="1:17" ht="12.75">
      <c r="A22" s="52" t="s">
        <v>45</v>
      </c>
      <c r="B22" s="53"/>
      <c r="C22" s="75"/>
      <c r="D22" s="76">
        <v>22</v>
      </c>
      <c r="E22" s="77"/>
      <c r="F22" s="21"/>
      <c r="G22" s="78"/>
      <c r="H22" s="21"/>
      <c r="I22" s="75"/>
      <c r="J22" s="21"/>
      <c r="K22" s="75"/>
      <c r="L22" s="54"/>
      <c r="M22" s="20"/>
      <c r="N22" s="54"/>
      <c r="O22" s="20"/>
      <c r="P22" s="20">
        <v>22</v>
      </c>
      <c r="Q22" s="75"/>
    </row>
    <row r="23" spans="1:17" ht="12.75">
      <c r="A23" s="79" t="s">
        <v>46</v>
      </c>
      <c r="B23" s="75"/>
      <c r="C23" s="75"/>
      <c r="D23" s="75">
        <f>SUM(D20:D22)</f>
        <v>459</v>
      </c>
      <c r="E23" s="75"/>
      <c r="F23" s="75"/>
      <c r="G23" s="20"/>
      <c r="H23" s="75"/>
      <c r="I23" s="75"/>
      <c r="J23" s="75"/>
      <c r="K23" s="75"/>
      <c r="L23" s="54"/>
      <c r="M23" s="20"/>
      <c r="N23" s="54"/>
      <c r="O23" s="20"/>
      <c r="P23" s="80">
        <f>SUM(P20:P22)</f>
        <v>459</v>
      </c>
      <c r="Q23" s="75"/>
    </row>
    <row r="24" spans="1:17" ht="12.75">
      <c r="A24" s="79"/>
      <c r="B24" s="75"/>
      <c r="C24" s="75"/>
      <c r="D24" s="54"/>
      <c r="E24" s="89"/>
      <c r="F24" s="89"/>
      <c r="G24" s="89"/>
      <c r="H24" s="89"/>
      <c r="I24" s="20"/>
      <c r="J24" s="20"/>
      <c r="K24" s="20"/>
      <c r="L24" s="75"/>
      <c r="M24" s="20"/>
      <c r="N24" s="20"/>
      <c r="O24" s="20"/>
      <c r="P24" s="80"/>
      <c r="Q24" s="75"/>
    </row>
    <row r="25" spans="1:17" ht="12.75">
      <c r="A25" s="567" t="s">
        <v>47</v>
      </c>
      <c r="B25" s="568"/>
      <c r="C25" s="75"/>
      <c r="D25" s="54"/>
      <c r="E25" s="20"/>
      <c r="F25" s="75"/>
      <c r="G25" s="54"/>
      <c r="H25" s="20"/>
      <c r="I25" s="20"/>
      <c r="J25" s="20"/>
      <c r="K25" s="20"/>
      <c r="L25" s="75"/>
      <c r="M25" s="20"/>
      <c r="N25" s="20"/>
      <c r="O25" s="20"/>
      <c r="P25" s="80"/>
      <c r="Q25" s="75"/>
    </row>
    <row r="26" spans="1:17" ht="12.75">
      <c r="A26" s="79" t="s">
        <v>48</v>
      </c>
      <c r="B26" s="75"/>
      <c r="C26" s="75"/>
      <c r="D26" s="54">
        <v>21</v>
      </c>
      <c r="E26" s="20"/>
      <c r="F26" s="75"/>
      <c r="G26" s="54"/>
      <c r="H26" s="20"/>
      <c r="I26" s="20"/>
      <c r="J26" s="20"/>
      <c r="K26" s="20"/>
      <c r="L26" s="75"/>
      <c r="M26" s="20"/>
      <c r="N26" s="20"/>
      <c r="O26" s="20"/>
      <c r="P26" s="80">
        <v>21</v>
      </c>
      <c r="Q26" s="75"/>
    </row>
    <row r="27" spans="1:17" ht="12.75">
      <c r="A27" s="79" t="s">
        <v>49</v>
      </c>
      <c r="B27" s="75"/>
      <c r="C27" s="75"/>
      <c r="D27" s="54">
        <v>2</v>
      </c>
      <c r="E27" s="20"/>
      <c r="F27" s="75"/>
      <c r="G27" s="54"/>
      <c r="H27" s="20"/>
      <c r="I27" s="20"/>
      <c r="J27" s="20"/>
      <c r="K27" s="20"/>
      <c r="L27" s="75"/>
      <c r="M27" s="20"/>
      <c r="N27" s="20"/>
      <c r="O27" s="20"/>
      <c r="P27" s="80">
        <v>2</v>
      </c>
      <c r="Q27" s="75"/>
    </row>
    <row r="28" spans="1:17" ht="12.75">
      <c r="A28" s="88" t="s">
        <v>50</v>
      </c>
      <c r="B28" s="50"/>
      <c r="C28" s="50"/>
      <c r="D28" s="6">
        <f>SUM(D23+D26+D27)</f>
        <v>482</v>
      </c>
      <c r="E28" s="11"/>
      <c r="F28" s="50"/>
      <c r="G28" s="6"/>
      <c r="H28" s="11"/>
      <c r="I28" s="11"/>
      <c r="J28" s="11"/>
      <c r="K28" s="11"/>
      <c r="L28" s="50"/>
      <c r="M28" s="11"/>
      <c r="N28" s="11"/>
      <c r="O28" s="11"/>
      <c r="P28" s="73">
        <f>SUM(P23+P26+P27)</f>
        <v>482</v>
      </c>
      <c r="Q28" s="50"/>
    </row>
    <row r="29" spans="1:17" ht="12.75">
      <c r="A29" s="8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82"/>
      <c r="Q29" s="7"/>
    </row>
    <row r="30" spans="1:17" ht="12.75">
      <c r="A30" s="8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82"/>
      <c r="Q30" s="7"/>
    </row>
    <row r="31" spans="1:17" ht="12.75">
      <c r="A31" s="8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82"/>
      <c r="Q31" s="7"/>
    </row>
    <row r="32" spans="1:17" ht="15">
      <c r="A32" s="45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82"/>
      <c r="Q32" s="7"/>
    </row>
    <row r="33" spans="1:17" ht="12.75">
      <c r="A33" s="45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82"/>
      <c r="Q33" s="7"/>
    </row>
    <row r="34" spans="1:17" ht="12.75">
      <c r="A34" s="45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2"/>
      <c r="Q34" s="7"/>
    </row>
    <row r="35" spans="1:17" ht="12.75">
      <c r="A35" s="45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82"/>
      <c r="Q35" s="7"/>
    </row>
    <row r="36" spans="1:17" ht="12.75">
      <c r="A36" s="81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82"/>
      <c r="Q36" s="7"/>
    </row>
    <row r="37" spans="1:17" ht="12.75">
      <c r="A37" s="8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82"/>
      <c r="Q37" s="7"/>
    </row>
    <row r="38" spans="1:15" ht="12.75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</row>
    <row r="39" spans="1:15" ht="12.7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</row>
    <row r="40" spans="1:17" ht="12.75">
      <c r="A40" s="15"/>
      <c r="B40" s="47"/>
      <c r="C40" s="47"/>
      <c r="D40" s="47"/>
      <c r="E40" s="47"/>
      <c r="F40" s="87"/>
      <c r="G40" s="87"/>
      <c r="H40" s="87"/>
      <c r="I40" s="47"/>
      <c r="J40" s="47"/>
      <c r="K40" s="47"/>
      <c r="L40" s="47"/>
      <c r="M40" s="47"/>
      <c r="N40" s="47"/>
      <c r="O40" s="47"/>
      <c r="P40" s="7"/>
      <c r="Q40" s="7"/>
    </row>
    <row r="41" spans="1:17" ht="12.75">
      <c r="A41" s="83"/>
      <c r="B41" s="47"/>
      <c r="C41" s="47"/>
      <c r="D41" s="47"/>
      <c r="E41" s="47"/>
      <c r="F41" s="47"/>
      <c r="G41" s="47"/>
      <c r="H41" s="93"/>
      <c r="I41" s="47"/>
      <c r="J41" s="47"/>
      <c r="K41" s="47"/>
      <c r="L41" s="47"/>
      <c r="M41" s="47"/>
      <c r="N41" s="47"/>
      <c r="O41" s="47"/>
      <c r="P41" s="7"/>
      <c r="Q41" s="7"/>
    </row>
    <row r="42" spans="1:17" ht="12.75">
      <c r="A42" s="83"/>
      <c r="B42" s="47"/>
      <c r="C42" s="47"/>
      <c r="D42" s="47"/>
      <c r="E42" s="47"/>
      <c r="F42" s="47"/>
      <c r="G42" s="47"/>
      <c r="H42" s="93"/>
      <c r="I42" s="47"/>
      <c r="J42" s="47"/>
      <c r="K42" s="47"/>
      <c r="L42" s="47"/>
      <c r="M42" s="47"/>
      <c r="N42" s="47"/>
      <c r="O42" s="47"/>
      <c r="P42" s="7"/>
      <c r="Q42" s="7"/>
    </row>
    <row r="43" spans="1:17" ht="12.75">
      <c r="A43" s="47"/>
      <c r="B43" s="47"/>
      <c r="C43" s="47"/>
      <c r="D43" s="47"/>
      <c r="E43" s="47"/>
      <c r="F43" s="47"/>
      <c r="G43" s="47"/>
      <c r="H43" s="93"/>
      <c r="I43" s="47"/>
      <c r="J43" s="47"/>
      <c r="K43" s="47"/>
      <c r="L43" s="47"/>
      <c r="M43" s="47"/>
      <c r="N43" s="47"/>
      <c r="O43" s="47"/>
      <c r="P43" s="7"/>
      <c r="Q43" s="7"/>
    </row>
    <row r="44" spans="1:17" ht="12.75">
      <c r="A44" s="47"/>
      <c r="B44" s="47"/>
      <c r="C44" s="47"/>
      <c r="D44" s="47"/>
      <c r="E44" s="47"/>
      <c r="F44" s="47"/>
      <c r="G44" s="47"/>
      <c r="H44" s="93"/>
      <c r="I44" s="47"/>
      <c r="J44" s="47"/>
      <c r="K44" s="47"/>
      <c r="L44" s="47"/>
      <c r="M44" s="47"/>
      <c r="N44" s="47"/>
      <c r="O44" s="47"/>
      <c r="P44" s="7"/>
      <c r="Q44" s="7"/>
    </row>
    <row r="45" spans="1:17" ht="12.75">
      <c r="A45" s="15"/>
      <c r="B45" s="47"/>
      <c r="C45" s="47"/>
      <c r="D45" s="47"/>
      <c r="E45" s="47"/>
      <c r="F45" s="47"/>
      <c r="G45" s="47"/>
      <c r="H45" s="93"/>
      <c r="I45" s="47"/>
      <c r="J45" s="47"/>
      <c r="K45" s="47"/>
      <c r="L45" s="47"/>
      <c r="M45" s="47"/>
      <c r="N45" s="47"/>
      <c r="O45" s="47"/>
      <c r="P45" s="7"/>
      <c r="Q45" s="7"/>
    </row>
    <row r="46" spans="1:17" ht="12.75">
      <c r="A46" s="47"/>
      <c r="B46" s="47"/>
      <c r="C46" s="47"/>
      <c r="D46" s="47"/>
      <c r="E46" s="47"/>
      <c r="F46" s="13"/>
      <c r="G46" s="13"/>
      <c r="H46" s="16"/>
      <c r="I46" s="47"/>
      <c r="J46" s="47"/>
      <c r="K46" s="47"/>
      <c r="L46" s="47"/>
      <c r="M46" s="47"/>
      <c r="N46" s="47"/>
      <c r="O46" s="47"/>
      <c r="P46" s="7"/>
      <c r="Q46" s="7"/>
    </row>
    <row r="47" spans="1:17" ht="12.75">
      <c r="A47" s="47"/>
      <c r="B47" s="47"/>
      <c r="C47" s="47"/>
      <c r="D47" s="47"/>
      <c r="E47" s="47"/>
      <c r="F47" s="13"/>
      <c r="G47" s="13"/>
      <c r="H47" s="95"/>
      <c r="I47" s="47"/>
      <c r="J47" s="47"/>
      <c r="K47" s="47"/>
      <c r="L47" s="47"/>
      <c r="M47" s="47"/>
      <c r="N47" s="47"/>
      <c r="O47" s="47"/>
      <c r="P47" s="7"/>
      <c r="Q47" s="7"/>
    </row>
    <row r="48" spans="1:17" ht="12.75">
      <c r="A48" s="47"/>
      <c r="B48" s="47"/>
      <c r="C48" s="47"/>
      <c r="D48" s="47"/>
      <c r="E48" s="47"/>
      <c r="F48" s="13"/>
      <c r="G48" s="13"/>
      <c r="H48" s="95"/>
      <c r="I48" s="47"/>
      <c r="J48" s="47"/>
      <c r="K48" s="47"/>
      <c r="L48" s="47"/>
      <c r="M48" s="47"/>
      <c r="N48" s="47"/>
      <c r="O48" s="47"/>
      <c r="P48" s="7"/>
      <c r="Q48" s="7"/>
    </row>
    <row r="49" spans="1:17" ht="12.75">
      <c r="A49" s="47"/>
      <c r="B49" s="47"/>
      <c r="C49" s="47"/>
      <c r="D49" s="47"/>
      <c r="E49" s="47"/>
      <c r="F49" s="13"/>
      <c r="G49" s="13"/>
      <c r="H49" s="95"/>
      <c r="I49" s="47"/>
      <c r="J49" s="47"/>
      <c r="K49" s="47"/>
      <c r="L49" s="47"/>
      <c r="M49" s="47"/>
      <c r="N49" s="47"/>
      <c r="O49" s="47"/>
      <c r="P49" s="7"/>
      <c r="Q49" s="7"/>
    </row>
    <row r="50" spans="1:17" ht="12.75">
      <c r="A50" s="47"/>
      <c r="B50" s="47"/>
      <c r="C50" s="47"/>
      <c r="D50" s="47"/>
      <c r="E50" s="47"/>
      <c r="F50" s="13"/>
      <c r="G50" s="13"/>
      <c r="H50" s="95"/>
      <c r="I50" s="47"/>
      <c r="J50" s="47"/>
      <c r="K50" s="47"/>
      <c r="L50" s="47"/>
      <c r="M50" s="47"/>
      <c r="N50" s="47"/>
      <c r="O50" s="47"/>
      <c r="P50" s="7"/>
      <c r="Q50" s="7"/>
    </row>
    <row r="51" spans="1:17" ht="12.75">
      <c r="A51" s="47"/>
      <c r="B51" s="47"/>
      <c r="C51" s="47"/>
      <c r="D51" s="47"/>
      <c r="E51" s="47"/>
      <c r="F51" s="13"/>
      <c r="G51" s="13"/>
      <c r="H51" s="95"/>
      <c r="I51" s="47"/>
      <c r="J51" s="47"/>
      <c r="K51" s="47"/>
      <c r="L51" s="47"/>
      <c r="M51" s="47"/>
      <c r="N51" s="47"/>
      <c r="O51" s="47"/>
      <c r="P51" s="7"/>
      <c r="Q51" s="7"/>
    </row>
    <row r="52" spans="1:17" ht="12.75">
      <c r="A52" s="47"/>
      <c r="B52" s="47"/>
      <c r="C52" s="47"/>
      <c r="D52" s="47"/>
      <c r="E52" s="47"/>
      <c r="F52" s="13"/>
      <c r="G52" s="13"/>
      <c r="H52" s="95"/>
      <c r="I52" s="47"/>
      <c r="J52" s="47"/>
      <c r="K52" s="47"/>
      <c r="L52" s="47"/>
      <c r="M52" s="47"/>
      <c r="N52" s="47"/>
      <c r="O52" s="47"/>
      <c r="P52" s="7"/>
      <c r="Q52" s="7"/>
    </row>
    <row r="53" spans="1:17" ht="12.75">
      <c r="A53" s="47"/>
      <c r="B53" s="47"/>
      <c r="C53" s="47"/>
      <c r="D53" s="47"/>
      <c r="E53" s="47"/>
      <c r="F53" s="13"/>
      <c r="G53" s="13"/>
      <c r="H53" s="95"/>
      <c r="I53" s="47"/>
      <c r="J53" s="47"/>
      <c r="K53" s="47"/>
      <c r="L53" s="47"/>
      <c r="M53" s="47"/>
      <c r="N53" s="47"/>
      <c r="O53" s="47"/>
      <c r="P53" s="7"/>
      <c r="Q53" s="7"/>
    </row>
    <row r="54" spans="1:17" ht="12.75">
      <c r="A54" s="47"/>
      <c r="B54" s="47"/>
      <c r="C54" s="47"/>
      <c r="D54" s="47"/>
      <c r="E54" s="47"/>
      <c r="F54" s="13"/>
      <c r="G54" s="13"/>
      <c r="H54" s="95"/>
      <c r="I54" s="47"/>
      <c r="J54" s="47"/>
      <c r="K54" s="47"/>
      <c r="L54" s="47"/>
      <c r="M54" s="47"/>
      <c r="N54" s="47"/>
      <c r="O54" s="47"/>
      <c r="P54" s="7"/>
      <c r="Q54" s="7"/>
    </row>
    <row r="55" spans="1:17" ht="12.75">
      <c r="A55" s="47"/>
      <c r="B55" s="47"/>
      <c r="C55" s="47"/>
      <c r="D55" s="47"/>
      <c r="E55" s="47"/>
      <c r="F55" s="13"/>
      <c r="G55" s="13"/>
      <c r="H55" s="95"/>
      <c r="I55" s="47"/>
      <c r="J55" s="47"/>
      <c r="K55" s="47"/>
      <c r="L55" s="47"/>
      <c r="M55" s="47"/>
      <c r="N55" s="47"/>
      <c r="O55" s="47"/>
      <c r="P55" s="7"/>
      <c r="Q55" s="7"/>
    </row>
    <row r="56" spans="1:17" ht="12.75">
      <c r="A56" s="15"/>
      <c r="B56" s="47"/>
      <c r="C56" s="47"/>
      <c r="D56" s="47"/>
      <c r="E56" s="47"/>
      <c r="F56" s="13"/>
      <c r="G56" s="13"/>
      <c r="H56" s="95"/>
      <c r="I56" s="47"/>
      <c r="J56" s="47"/>
      <c r="K56" s="47"/>
      <c r="L56" s="47"/>
      <c r="M56" s="47"/>
      <c r="N56" s="47"/>
      <c r="O56" s="47"/>
      <c r="P56" s="7"/>
      <c r="Q56" s="7"/>
    </row>
    <row r="57" spans="1:17" ht="12.75">
      <c r="A57" s="47"/>
      <c r="B57" s="47"/>
      <c r="C57" s="47"/>
      <c r="D57" s="47"/>
      <c r="E57" s="47"/>
      <c r="F57" s="13"/>
      <c r="G57" s="13"/>
      <c r="H57" s="95"/>
      <c r="I57" s="47"/>
      <c r="J57" s="47"/>
      <c r="K57" s="47"/>
      <c r="L57" s="47"/>
      <c r="M57" s="47"/>
      <c r="N57" s="47"/>
      <c r="O57" s="47"/>
      <c r="P57" s="7"/>
      <c r="Q57" s="7"/>
    </row>
    <row r="58" spans="1:17" ht="12.75">
      <c r="A58" s="47"/>
      <c r="B58" s="47"/>
      <c r="C58" s="47"/>
      <c r="D58" s="47"/>
      <c r="E58" s="47"/>
      <c r="F58" s="13"/>
      <c r="G58" s="13"/>
      <c r="H58" s="95"/>
      <c r="I58" s="47"/>
      <c r="J58" s="47"/>
      <c r="K58" s="47"/>
      <c r="L58" s="47"/>
      <c r="M58" s="47"/>
      <c r="N58" s="47"/>
      <c r="O58" s="47"/>
      <c r="P58" s="7"/>
      <c r="Q58" s="7"/>
    </row>
    <row r="59" spans="1:17" ht="12.75">
      <c r="A59" s="15"/>
      <c r="B59" s="47"/>
      <c r="C59" s="47"/>
      <c r="D59" s="47"/>
      <c r="E59" s="47"/>
      <c r="F59" s="13"/>
      <c r="G59" s="13"/>
      <c r="H59" s="95"/>
      <c r="I59" s="47"/>
      <c r="J59" s="47"/>
      <c r="K59" s="47"/>
      <c r="L59" s="47"/>
      <c r="M59" s="47"/>
      <c r="N59" s="47"/>
      <c r="O59" s="47"/>
      <c r="P59" s="7"/>
      <c r="Q59" s="7"/>
    </row>
    <row r="60" spans="1:17" ht="12.75">
      <c r="A60" s="47"/>
      <c r="B60" s="47"/>
      <c r="C60" s="47"/>
      <c r="D60" s="47"/>
      <c r="E60" s="47"/>
      <c r="F60" s="13"/>
      <c r="G60" s="13"/>
      <c r="H60" s="95"/>
      <c r="I60" s="47"/>
      <c r="J60" s="47"/>
      <c r="K60" s="47"/>
      <c r="L60" s="47"/>
      <c r="M60" s="47"/>
      <c r="N60" s="47"/>
      <c r="O60" s="47"/>
      <c r="P60" s="7"/>
      <c r="Q60" s="7"/>
    </row>
    <row r="61" spans="1:17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4.25">
      <c r="A62" s="9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</sheetData>
  <mergeCells count="15">
    <mergeCell ref="A6:Q6"/>
    <mergeCell ref="A7:Q7"/>
    <mergeCell ref="A8:Q8"/>
    <mergeCell ref="A9:Q9"/>
    <mergeCell ref="L14:N14"/>
    <mergeCell ref="C15:E15"/>
    <mergeCell ref="I15:K15"/>
    <mergeCell ref="L15:N15"/>
    <mergeCell ref="A25:B25"/>
    <mergeCell ref="O15:Q15"/>
    <mergeCell ref="C16:E16"/>
    <mergeCell ref="F16:H16"/>
    <mergeCell ref="I16:K16"/>
    <mergeCell ref="L16:N16"/>
    <mergeCell ref="O16:Q16"/>
  </mergeCells>
  <printOptions/>
  <pageMargins left="0.75" right="0.75" top="1" bottom="1" header="0.5" footer="0.5"/>
  <pageSetup horizontalDpi="600" verticalDpi="600" orientation="landscape" scale="80" r:id="rId1"/>
  <headerFooter alignWithMargins="0">
    <oddHeader>&amp;R&amp;"Times New Roman,Regular"&amp;6DEPARTMENT OF JUSTICE
OFFICE OF THE INSPECTOR GENERAL
FY 2008 CONGRESSIONAL BUDGET REQUEST</oddHeader>
    <oddFooter>&amp;C39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R34"/>
  <sheetViews>
    <sheetView workbookViewId="0" topLeftCell="A1">
      <selection activeCell="A6" sqref="A6"/>
    </sheetView>
  </sheetViews>
  <sheetFormatPr defaultColWidth="9.140625" defaultRowHeight="12.75"/>
  <cols>
    <col min="1" max="1" width="38.7109375" style="0" customWidth="1"/>
    <col min="2" max="3" width="7.7109375" style="0" customWidth="1"/>
    <col min="4" max="4" width="9.7109375" style="0" customWidth="1"/>
    <col min="5" max="5" width="0.85546875" style="0" customWidth="1"/>
    <col min="6" max="7" width="7.7109375" style="0" customWidth="1"/>
    <col min="8" max="8" width="9.7109375" style="0" customWidth="1"/>
    <col min="9" max="9" width="0.85546875" style="0" customWidth="1"/>
    <col min="10" max="11" width="7.7109375" style="0" customWidth="1"/>
    <col min="12" max="12" width="9.7109375" style="0" customWidth="1"/>
    <col min="13" max="13" width="2.7109375" style="0" customWidth="1"/>
    <col min="14" max="15" width="7.7109375" style="0" customWidth="1"/>
    <col min="16" max="16" width="9.7109375" style="0" customWidth="1"/>
  </cols>
  <sheetData>
    <row r="2" s="27" customFormat="1" ht="15" customHeight="1">
      <c r="A2" s="28" t="s">
        <v>22</v>
      </c>
    </row>
    <row r="3" s="27" customFormat="1" ht="15" customHeight="1">
      <c r="A3" s="84"/>
    </row>
    <row r="4" s="27" customFormat="1" ht="15" customHeight="1">
      <c r="A4" s="28"/>
    </row>
    <row r="6" ht="15" customHeight="1">
      <c r="A6" s="28"/>
    </row>
    <row r="9" spans="1:16" ht="15" customHeight="1">
      <c r="A9" s="608" t="s">
        <v>54</v>
      </c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</row>
    <row r="10" spans="1:18" s="38" customFormat="1" ht="15.75">
      <c r="A10" s="607" t="s">
        <v>84</v>
      </c>
      <c r="B10" s="607"/>
      <c r="C10" s="607"/>
      <c r="D10" s="607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29"/>
      <c r="R10" s="29"/>
    </row>
    <row r="11" spans="1:16" s="38" customFormat="1" ht="15.75">
      <c r="A11" s="607" t="s">
        <v>31</v>
      </c>
      <c r="B11" s="607"/>
      <c r="C11" s="607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</row>
    <row r="12" spans="1:16" s="38" customFormat="1" ht="15">
      <c r="A12" s="598" t="s">
        <v>32</v>
      </c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</row>
    <row r="13" spans="1:16" s="40" customFormat="1" ht="14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40" customFormat="1" ht="14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40" customFormat="1" ht="14.25">
      <c r="A15" s="39"/>
      <c r="B15" s="39"/>
      <c r="C15" s="39"/>
      <c r="D15" s="39"/>
      <c r="E15" s="39"/>
      <c r="F15" s="39"/>
      <c r="G15" s="39"/>
      <c r="H15" s="99"/>
      <c r="I15" s="39"/>
      <c r="J15" s="39"/>
      <c r="K15" s="39"/>
      <c r="L15" s="39"/>
      <c r="M15" s="39"/>
      <c r="N15" s="39"/>
      <c r="O15" s="39"/>
      <c r="P15" s="39"/>
    </row>
    <row r="16" spans="1:16" s="40" customFormat="1" ht="18" customHeight="1">
      <c r="A16" s="100"/>
      <c r="B16" s="101"/>
      <c r="C16" s="102"/>
      <c r="D16" s="103"/>
      <c r="E16" s="102"/>
      <c r="F16" s="104"/>
      <c r="G16" s="101"/>
      <c r="H16" s="103"/>
      <c r="I16" s="102"/>
      <c r="J16" s="102"/>
      <c r="K16" s="102"/>
      <c r="L16" s="103"/>
      <c r="M16" s="105"/>
      <c r="N16" s="105"/>
      <c r="O16" s="105"/>
      <c r="P16" s="106"/>
    </row>
    <row r="17" spans="1:16" s="40" customFormat="1" ht="18" customHeight="1">
      <c r="A17" s="399" t="s">
        <v>145</v>
      </c>
      <c r="B17" s="107" t="s">
        <v>295</v>
      </c>
      <c r="C17" s="108"/>
      <c r="D17" s="109"/>
      <c r="E17" s="110"/>
      <c r="F17" s="572" t="s">
        <v>23</v>
      </c>
      <c r="G17" s="622"/>
      <c r="H17" s="623"/>
      <c r="I17" s="110"/>
      <c r="J17" s="572" t="s">
        <v>178</v>
      </c>
      <c r="K17" s="622"/>
      <c r="L17" s="623"/>
      <c r="M17" s="624" t="s">
        <v>61</v>
      </c>
      <c r="N17" s="600"/>
      <c r="O17" s="600"/>
      <c r="P17" s="601"/>
    </row>
    <row r="18" spans="1:16" s="40" customFormat="1" ht="19.5" customHeight="1">
      <c r="A18" s="111"/>
      <c r="B18" s="378" t="s">
        <v>27</v>
      </c>
      <c r="C18" s="379" t="s">
        <v>28</v>
      </c>
      <c r="D18" s="379" t="s">
        <v>29</v>
      </c>
      <c r="E18" s="111"/>
      <c r="F18" s="380" t="s">
        <v>27</v>
      </c>
      <c r="G18" s="379" t="s">
        <v>28</v>
      </c>
      <c r="H18" s="379" t="s">
        <v>29</v>
      </c>
      <c r="I18" s="112"/>
      <c r="J18" s="380" t="s">
        <v>27</v>
      </c>
      <c r="K18" s="379" t="s">
        <v>28</v>
      </c>
      <c r="L18" s="380" t="s">
        <v>29</v>
      </c>
      <c r="M18" s="112"/>
      <c r="N18" s="371" t="s">
        <v>27</v>
      </c>
      <c r="O18" s="379" t="s">
        <v>28</v>
      </c>
      <c r="P18" s="380" t="s">
        <v>29</v>
      </c>
    </row>
    <row r="19" spans="1:16" s="40" customFormat="1" ht="19.5" customHeight="1">
      <c r="A19" s="120" t="s">
        <v>56</v>
      </c>
      <c r="B19" s="111">
        <v>16</v>
      </c>
      <c r="C19" s="113">
        <v>16</v>
      </c>
      <c r="D19" s="121">
        <v>13073</v>
      </c>
      <c r="E19" s="111"/>
      <c r="F19" s="122">
        <v>16</v>
      </c>
      <c r="G19" s="113">
        <v>16</v>
      </c>
      <c r="H19" s="121">
        <v>15504</v>
      </c>
      <c r="I19" s="112"/>
      <c r="J19" s="122">
        <v>16</v>
      </c>
      <c r="K19" s="113">
        <v>16</v>
      </c>
      <c r="L19" s="123">
        <v>16702</v>
      </c>
      <c r="M19" s="112"/>
      <c r="N19" s="124" t="s">
        <v>41</v>
      </c>
      <c r="O19" s="125" t="s">
        <v>41</v>
      </c>
      <c r="P19" s="126">
        <f>L19-H19</f>
        <v>1198</v>
      </c>
    </row>
    <row r="20" spans="1:16" s="40" customFormat="1" ht="19.5" customHeight="1">
      <c r="A20" s="114" t="s">
        <v>57</v>
      </c>
      <c r="B20" s="114">
        <v>6</v>
      </c>
      <c r="C20" s="115">
        <v>6</v>
      </c>
      <c r="D20" s="127">
        <v>2146</v>
      </c>
      <c r="E20" s="114"/>
      <c r="F20" s="128">
        <v>7</v>
      </c>
      <c r="G20" s="115">
        <v>7</v>
      </c>
      <c r="H20" s="127">
        <v>2778</v>
      </c>
      <c r="I20" s="119"/>
      <c r="J20" s="117">
        <v>7</v>
      </c>
      <c r="K20" s="118">
        <v>7</v>
      </c>
      <c r="L20" s="129">
        <v>2800</v>
      </c>
      <c r="M20" s="119"/>
      <c r="N20" s="117" t="s">
        <v>41</v>
      </c>
      <c r="O20" s="118" t="s">
        <v>41</v>
      </c>
      <c r="P20" s="129">
        <f>L20-H20</f>
        <v>22</v>
      </c>
    </row>
    <row r="21" spans="1:16" s="40" customFormat="1" ht="19.5" customHeight="1">
      <c r="A21" s="401" t="s">
        <v>146</v>
      </c>
      <c r="B21" s="402">
        <f>SUM(B19:B20)</f>
        <v>22</v>
      </c>
      <c r="C21" s="400">
        <f>SUM(C19:C20)</f>
        <v>22</v>
      </c>
      <c r="D21" s="403">
        <f>SUM(D19:D20)</f>
        <v>15219</v>
      </c>
      <c r="E21" s="402"/>
      <c r="F21" s="404">
        <f>SUM(F19:F20)</f>
        <v>23</v>
      </c>
      <c r="G21" s="400">
        <f>SUM(G19:G20)</f>
        <v>23</v>
      </c>
      <c r="H21" s="403">
        <f>SUM(H19:H20)</f>
        <v>18282</v>
      </c>
      <c r="I21" s="405"/>
      <c r="J21" s="404">
        <f>SUM(J19:J20)</f>
        <v>23</v>
      </c>
      <c r="K21" s="400">
        <f>SUM(K19:K20)</f>
        <v>23</v>
      </c>
      <c r="L21" s="406">
        <f>SUM(L19:L20)</f>
        <v>19502</v>
      </c>
      <c r="M21" s="405"/>
      <c r="N21" s="380" t="s">
        <v>55</v>
      </c>
      <c r="O21" s="379" t="s">
        <v>55</v>
      </c>
      <c r="P21" s="407">
        <f>SUM(P19:P20)</f>
        <v>1220</v>
      </c>
    </row>
    <row r="22" spans="1:16" s="40" customFormat="1" ht="15" customHeight="1">
      <c r="A22" s="114"/>
      <c r="B22" s="114"/>
      <c r="C22" s="115"/>
      <c r="D22" s="116"/>
      <c r="E22" s="114"/>
      <c r="F22" s="128"/>
      <c r="G22" s="115"/>
      <c r="H22" s="116"/>
      <c r="I22" s="119"/>
      <c r="J22" s="128"/>
      <c r="K22" s="115"/>
      <c r="L22" s="131"/>
      <c r="M22" s="119"/>
      <c r="N22" s="117"/>
      <c r="O22" s="118"/>
      <c r="P22" s="131"/>
    </row>
    <row r="23" spans="1:16" s="40" customFormat="1" ht="15" customHeight="1">
      <c r="A23" s="381" t="s">
        <v>134</v>
      </c>
      <c r="B23" s="132"/>
      <c r="C23" s="133"/>
      <c r="D23" s="134"/>
      <c r="E23" s="132"/>
      <c r="F23" s="106"/>
      <c r="G23" s="133"/>
      <c r="H23" s="134"/>
      <c r="I23" s="105"/>
      <c r="J23" s="106"/>
      <c r="K23" s="133"/>
      <c r="L23" s="135"/>
      <c r="M23" s="105"/>
      <c r="N23" s="106"/>
      <c r="O23" s="133"/>
      <c r="P23" s="135"/>
    </row>
    <row r="24" spans="1:16" s="40" customFormat="1" ht="15" customHeight="1">
      <c r="A24" s="114" t="s">
        <v>58</v>
      </c>
      <c r="B24" s="136"/>
      <c r="C24" s="118"/>
      <c r="D24" s="118"/>
      <c r="E24" s="114"/>
      <c r="F24" s="128"/>
      <c r="G24" s="115"/>
      <c r="H24" s="115"/>
      <c r="I24" s="119"/>
      <c r="J24" s="128"/>
      <c r="K24" s="115"/>
      <c r="L24" s="128"/>
      <c r="M24" s="119"/>
      <c r="N24" s="128"/>
      <c r="O24" s="115"/>
      <c r="P24" s="128"/>
    </row>
    <row r="25" spans="1:16" s="40" customFormat="1" ht="15" customHeight="1">
      <c r="A25" s="120" t="s">
        <v>59</v>
      </c>
      <c r="B25" s="408">
        <f>B21</f>
        <v>22</v>
      </c>
      <c r="C25" s="408">
        <f>C21</f>
        <v>22</v>
      </c>
      <c r="D25" s="409">
        <f>D21</f>
        <v>15219</v>
      </c>
      <c r="E25" s="365"/>
      <c r="F25" s="410">
        <f>F21</f>
        <v>23</v>
      </c>
      <c r="G25" s="399">
        <f>G21</f>
        <v>23</v>
      </c>
      <c r="H25" s="411">
        <f>H21</f>
        <v>18282</v>
      </c>
      <c r="I25" s="365"/>
      <c r="J25" s="410">
        <f>J21</f>
        <v>23</v>
      </c>
      <c r="K25" s="399">
        <f>K21</f>
        <v>23</v>
      </c>
      <c r="L25" s="411">
        <f>L21</f>
        <v>19502</v>
      </c>
      <c r="M25" s="365"/>
      <c r="N25" s="371" t="s">
        <v>55</v>
      </c>
      <c r="O25" s="408" t="s">
        <v>55</v>
      </c>
      <c r="P25" s="409">
        <f>P21</f>
        <v>1220</v>
      </c>
    </row>
    <row r="26" spans="1:16" s="40" customFormat="1" ht="15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</row>
    <row r="27" spans="1:16" s="40" customFormat="1" ht="12" customHeight="1">
      <c r="A27" s="15" t="s">
        <v>236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</row>
    <row r="28" s="38" customFormat="1" ht="15" customHeight="1"/>
    <row r="29" s="38" customFormat="1" ht="15" customHeight="1">
      <c r="A29" s="137" t="s">
        <v>166</v>
      </c>
    </row>
    <row r="30" s="38" customFormat="1" ht="15" customHeight="1">
      <c r="A30" s="38" t="s">
        <v>231</v>
      </c>
    </row>
    <row r="31" s="38" customFormat="1" ht="15" customHeight="1"/>
    <row r="32" s="38" customFormat="1" ht="15" customHeight="1">
      <c r="A32" s="137" t="s">
        <v>60</v>
      </c>
    </row>
    <row r="33" s="38" customFormat="1" ht="15" customHeight="1">
      <c r="A33" s="38" t="s">
        <v>340</v>
      </c>
    </row>
    <row r="34" s="40" customFormat="1" ht="15" customHeight="1">
      <c r="A34" s="138"/>
    </row>
  </sheetData>
  <mergeCells count="7">
    <mergeCell ref="F17:H17"/>
    <mergeCell ref="J17:L17"/>
    <mergeCell ref="M17:P17"/>
    <mergeCell ref="A9:P9"/>
    <mergeCell ref="A10:P10"/>
    <mergeCell ref="A11:P11"/>
    <mergeCell ref="A12:P12"/>
  </mergeCells>
  <printOptions/>
  <pageMargins left="0.75" right="0.75" top="1" bottom="1" header="0.5" footer="0.5"/>
  <pageSetup horizontalDpi="600" verticalDpi="600" orientation="landscape" scale="80" r:id="rId1"/>
  <headerFooter alignWithMargins="0">
    <oddHeader>&amp;R&amp;"Times New Roman,Regular"&amp;6DEPARTMENT OF JUSTICE
OFFICE OF THE INSPECTOR GENERAL
FY 2008 CONGRESSIONAL BUDGET REQUEST</oddHeader>
    <oddFooter>&amp;C
40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selection activeCell="O35" sqref="O35"/>
    </sheetView>
  </sheetViews>
  <sheetFormatPr defaultColWidth="9.140625" defaultRowHeight="12.75"/>
  <cols>
    <col min="1" max="1" width="35.57421875" style="0" customWidth="1"/>
    <col min="2" max="3" width="11.140625" style="0" hidden="1" customWidth="1"/>
    <col min="4" max="4" width="11.7109375" style="145" customWidth="1"/>
    <col min="5" max="5" width="1.1484375" style="0" customWidth="1"/>
    <col min="6" max="6" width="13.7109375" style="0" customWidth="1"/>
    <col min="7" max="7" width="11.28125" style="0" customWidth="1"/>
    <col min="8" max="8" width="1.1484375" style="0" customWidth="1"/>
    <col min="9" max="9" width="13.7109375" style="0" customWidth="1"/>
    <col min="10" max="10" width="11.28125" style="0" customWidth="1"/>
    <col min="11" max="11" width="12.57421875" style="0" hidden="1" customWidth="1"/>
    <col min="12" max="12" width="11.28125" style="0" customWidth="1"/>
    <col min="13" max="13" width="10.7109375" style="0" customWidth="1"/>
    <col min="14" max="14" width="10.140625" style="0" customWidth="1"/>
    <col min="15" max="15" width="11.28125" style="0" customWidth="1"/>
    <col min="16" max="16" width="0.5625" style="0" customWidth="1"/>
    <col min="17" max="17" width="13.00390625" style="0" customWidth="1"/>
    <col min="18" max="21" width="11.140625" style="0" customWidth="1"/>
    <col min="22" max="16384" width="12.57421875" style="0" customWidth="1"/>
  </cols>
  <sheetData>
    <row r="1" spans="1:21" ht="9.75" customHeight="1">
      <c r="A1" s="139"/>
      <c r="B1" s="139"/>
      <c r="C1" s="139"/>
      <c r="D1" s="140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18" customHeight="1">
      <c r="A2" s="28" t="s">
        <v>24</v>
      </c>
      <c r="B2" s="139"/>
      <c r="C2" s="139"/>
      <c r="D2" s="140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1" ht="9.75" customHeight="1">
      <c r="A3" s="139"/>
      <c r="B3" s="139"/>
      <c r="C3" s="139"/>
      <c r="D3" s="140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1" ht="10.5" customHeight="1">
      <c r="A4" s="139"/>
      <c r="B4" s="139"/>
      <c r="C4" s="139"/>
      <c r="D4" s="140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1:21" ht="10.5" customHeight="1">
      <c r="A5" s="139"/>
      <c r="B5" s="139"/>
      <c r="C5" s="139"/>
      <c r="D5" s="140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0" ht="15.75" customHeight="1">
      <c r="A6" s="608" t="s">
        <v>62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141"/>
      <c r="S6" s="141"/>
      <c r="T6" s="141"/>
    </row>
    <row r="7" spans="1:20" ht="15.75" customHeight="1">
      <c r="A7" s="607" t="s">
        <v>84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141"/>
      <c r="S7" s="141"/>
      <c r="T7" s="141"/>
    </row>
    <row r="8" spans="1:20" ht="15.75">
      <c r="A8" s="607" t="s">
        <v>31</v>
      </c>
      <c r="B8" s="625"/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141"/>
      <c r="S8" s="141"/>
      <c r="T8" s="141"/>
    </row>
    <row r="9" spans="1:17" ht="15.75" customHeight="1">
      <c r="A9" s="609"/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</row>
    <row r="10" spans="4:16" ht="15.75" customHeight="1">
      <c r="D10" s="142"/>
      <c r="E10" s="143"/>
      <c r="F10" s="84"/>
      <c r="G10" s="18"/>
      <c r="O10" s="144"/>
      <c r="P10" s="144"/>
    </row>
    <row r="11" spans="7:16" ht="10.5" customHeight="1">
      <c r="G11" s="6"/>
      <c r="H11" s="6"/>
      <c r="I11" s="6"/>
      <c r="J11" s="6"/>
      <c r="K11" s="6"/>
      <c r="L11" s="7"/>
      <c r="M11" s="6"/>
      <c r="N11" s="6"/>
      <c r="O11" s="7"/>
      <c r="P11" s="7"/>
    </row>
    <row r="12" spans="1:21" ht="16.5" customHeight="1">
      <c r="A12" s="146"/>
      <c r="B12" s="146"/>
      <c r="C12" s="147"/>
      <c r="D12" s="575" t="s">
        <v>25</v>
      </c>
      <c r="E12" s="618"/>
      <c r="F12" s="620"/>
      <c r="G12" s="575"/>
      <c r="H12" s="618"/>
      <c r="I12" s="618"/>
      <c r="J12" s="149"/>
      <c r="K12" s="150">
        <v>20001</v>
      </c>
      <c r="L12" s="42"/>
      <c r="M12" s="47"/>
      <c r="N12" s="47"/>
      <c r="O12" s="151"/>
      <c r="P12" s="151"/>
      <c r="Q12" s="152"/>
      <c r="R12" s="148"/>
      <c r="S12" s="148"/>
      <c r="T12" s="148"/>
      <c r="U12" s="153" t="s">
        <v>63</v>
      </c>
    </row>
    <row r="13" spans="1:21" ht="16.5" customHeight="1">
      <c r="A13" s="154" t="s">
        <v>63</v>
      </c>
      <c r="B13" s="155">
        <v>1998</v>
      </c>
      <c r="C13" s="156"/>
      <c r="D13" s="600" t="s">
        <v>26</v>
      </c>
      <c r="E13" s="622"/>
      <c r="F13" s="623"/>
      <c r="G13" s="578" t="s">
        <v>296</v>
      </c>
      <c r="H13" s="622"/>
      <c r="I13" s="623"/>
      <c r="J13" s="578" t="s">
        <v>178</v>
      </c>
      <c r="K13" s="622"/>
      <c r="L13" s="622"/>
      <c r="M13" s="622"/>
      <c r="N13" s="622"/>
      <c r="O13" s="622"/>
      <c r="P13" s="622"/>
      <c r="Q13" s="623"/>
      <c r="R13" s="148"/>
      <c r="S13" s="148"/>
      <c r="T13" s="148"/>
      <c r="U13" s="153" t="s">
        <v>63</v>
      </c>
    </row>
    <row r="14" spans="1:21" ht="16.5" customHeight="1">
      <c r="A14" s="158"/>
      <c r="B14" s="155"/>
      <c r="C14" s="156"/>
      <c r="D14" s="159"/>
      <c r="E14" s="165"/>
      <c r="F14" s="151"/>
      <c r="G14" s="159"/>
      <c r="H14" s="165"/>
      <c r="I14" s="152"/>
      <c r="J14" s="161"/>
      <c r="K14" s="162"/>
      <c r="L14" s="163"/>
      <c r="M14" s="163"/>
      <c r="N14" s="5" t="s">
        <v>30</v>
      </c>
      <c r="O14" s="148"/>
      <c r="P14" s="147"/>
      <c r="Q14" s="147"/>
      <c r="R14" s="148"/>
      <c r="S14" s="148"/>
      <c r="T14" s="148"/>
      <c r="U14" s="153"/>
    </row>
    <row r="15" spans="1:21" ht="16.5" customHeight="1">
      <c r="A15" s="158"/>
      <c r="B15" s="164" t="s">
        <v>64</v>
      </c>
      <c r="C15" s="361" t="s">
        <v>65</v>
      </c>
      <c r="D15" s="360" t="s">
        <v>30</v>
      </c>
      <c r="E15" s="166"/>
      <c r="F15" s="87" t="s">
        <v>30</v>
      </c>
      <c r="G15" s="360" t="s">
        <v>30</v>
      </c>
      <c r="H15" s="167"/>
      <c r="I15" s="355" t="s">
        <v>30</v>
      </c>
      <c r="J15" s="168"/>
      <c r="K15" s="161" t="s">
        <v>66</v>
      </c>
      <c r="L15" s="360" t="s">
        <v>67</v>
      </c>
      <c r="M15" s="360" t="s">
        <v>67</v>
      </c>
      <c r="N15" s="362" t="s">
        <v>67</v>
      </c>
      <c r="O15" s="87" t="s">
        <v>30</v>
      </c>
      <c r="P15" s="166"/>
      <c r="Q15" s="355" t="s">
        <v>30</v>
      </c>
      <c r="R15" s="160"/>
      <c r="S15" s="160"/>
      <c r="T15" s="160"/>
      <c r="U15" s="153" t="s">
        <v>63</v>
      </c>
    </row>
    <row r="16" spans="1:21" ht="16.5" customHeight="1">
      <c r="A16" s="1" t="s">
        <v>68</v>
      </c>
      <c r="B16" s="169"/>
      <c r="C16" s="157"/>
      <c r="D16" s="1" t="s">
        <v>69</v>
      </c>
      <c r="E16" s="172"/>
      <c r="F16" s="2" t="s">
        <v>70</v>
      </c>
      <c r="G16" s="1" t="s">
        <v>69</v>
      </c>
      <c r="H16" s="172"/>
      <c r="I16" s="22" t="s">
        <v>70</v>
      </c>
      <c r="J16" s="4" t="s">
        <v>193</v>
      </c>
      <c r="K16" s="171"/>
      <c r="L16" s="1" t="s">
        <v>34</v>
      </c>
      <c r="M16" s="1" t="s">
        <v>66</v>
      </c>
      <c r="N16" s="1" t="s">
        <v>71</v>
      </c>
      <c r="O16" s="363" t="s">
        <v>69</v>
      </c>
      <c r="P16" s="170"/>
      <c r="Q16" s="22" t="s">
        <v>70</v>
      </c>
      <c r="R16" s="160"/>
      <c r="S16" s="160"/>
      <c r="T16" s="160"/>
      <c r="U16" s="153"/>
    </row>
    <row r="17" spans="1:21" ht="3" customHeight="1">
      <c r="A17" s="158"/>
      <c r="B17" s="158"/>
      <c r="C17" s="174"/>
      <c r="D17" s="155"/>
      <c r="E17" s="174"/>
      <c r="F17" s="174"/>
      <c r="G17" s="148"/>
      <c r="H17" s="174"/>
      <c r="I17" s="174"/>
      <c r="J17" s="154"/>
      <c r="K17" s="158"/>
      <c r="L17" s="158"/>
      <c r="M17" s="158"/>
      <c r="N17" s="158"/>
      <c r="O17" s="158"/>
      <c r="P17" s="174"/>
      <c r="Q17" s="174" t="s">
        <v>63</v>
      </c>
      <c r="R17" s="148"/>
      <c r="S17" s="148"/>
      <c r="T17" s="148"/>
      <c r="U17" s="153" t="s">
        <v>63</v>
      </c>
    </row>
    <row r="18" spans="1:21" ht="16.5" customHeight="1">
      <c r="A18" s="158" t="s">
        <v>72</v>
      </c>
      <c r="B18" s="175">
        <v>7</v>
      </c>
      <c r="C18" s="176" t="s">
        <v>73</v>
      </c>
      <c r="D18" s="177">
        <v>8</v>
      </c>
      <c r="E18" s="178"/>
      <c r="F18" s="176" t="s">
        <v>73</v>
      </c>
      <c r="G18" s="179">
        <v>8</v>
      </c>
      <c r="H18" s="176"/>
      <c r="I18" s="176" t="s">
        <v>41</v>
      </c>
      <c r="J18" s="176" t="s">
        <v>41</v>
      </c>
      <c r="K18" s="177" t="s">
        <v>41</v>
      </c>
      <c r="L18" s="177" t="s">
        <v>41</v>
      </c>
      <c r="M18" s="177" t="s">
        <v>41</v>
      </c>
      <c r="N18" s="490" t="s">
        <v>41</v>
      </c>
      <c r="O18" s="181">
        <f>SUM(G18,J18,N18)</f>
        <v>8</v>
      </c>
      <c r="P18" s="176"/>
      <c r="Q18" s="176" t="s">
        <v>73</v>
      </c>
      <c r="R18" s="179"/>
      <c r="S18" s="179"/>
      <c r="T18" s="179"/>
      <c r="U18" s="153" t="s">
        <v>63</v>
      </c>
    </row>
    <row r="19" spans="1:21" ht="16.5" customHeight="1">
      <c r="A19" s="182" t="s">
        <v>74</v>
      </c>
      <c r="B19" s="183">
        <v>120</v>
      </c>
      <c r="C19" s="184">
        <v>11</v>
      </c>
      <c r="D19" s="185">
        <v>148</v>
      </c>
      <c r="E19" s="184"/>
      <c r="F19" s="184">
        <v>3</v>
      </c>
      <c r="G19" s="186">
        <v>148</v>
      </c>
      <c r="H19" s="184"/>
      <c r="I19" s="184">
        <v>3</v>
      </c>
      <c r="J19" s="187">
        <v>-12</v>
      </c>
      <c r="K19" s="185">
        <f>SUM(Q19-I19)</f>
        <v>0</v>
      </c>
      <c r="L19" s="185">
        <v>1</v>
      </c>
      <c r="M19" s="185" t="s">
        <v>41</v>
      </c>
      <c r="N19" s="188">
        <v>1</v>
      </c>
      <c r="O19" s="181">
        <f aca="true" t="shared" si="0" ref="O19:O27">SUM(G19,J19,N19)</f>
        <v>137</v>
      </c>
      <c r="P19" s="187"/>
      <c r="Q19" s="187">
        <v>3</v>
      </c>
      <c r="R19" s="179"/>
      <c r="S19" s="179"/>
      <c r="T19" s="179"/>
      <c r="U19" s="153" t="s">
        <v>63</v>
      </c>
    </row>
    <row r="20" spans="1:21" ht="16.5" customHeight="1">
      <c r="A20" s="158" t="s">
        <v>75</v>
      </c>
      <c r="B20" s="175">
        <v>93</v>
      </c>
      <c r="C20" s="176">
        <v>69</v>
      </c>
      <c r="D20" s="177">
        <v>108</v>
      </c>
      <c r="E20" s="178"/>
      <c r="F20" s="176">
        <v>14</v>
      </c>
      <c r="G20" s="179">
        <v>108</v>
      </c>
      <c r="H20" s="176"/>
      <c r="I20" s="176">
        <v>14</v>
      </c>
      <c r="J20" s="176">
        <v>-3</v>
      </c>
      <c r="K20" s="177">
        <f>SUM(Q20-I20)</f>
        <v>1</v>
      </c>
      <c r="L20" s="177">
        <v>3</v>
      </c>
      <c r="M20" s="177" t="s">
        <v>41</v>
      </c>
      <c r="N20" s="188">
        <v>3</v>
      </c>
      <c r="O20" s="181">
        <f t="shared" si="0"/>
        <v>108</v>
      </c>
      <c r="P20" s="176"/>
      <c r="Q20" s="178">
        <v>15</v>
      </c>
      <c r="R20" s="189"/>
      <c r="S20" s="189"/>
      <c r="T20" s="189"/>
      <c r="U20" s="153" t="s">
        <v>63</v>
      </c>
    </row>
    <row r="21" spans="1:20" ht="16.5" customHeight="1">
      <c r="A21" s="182" t="s">
        <v>76</v>
      </c>
      <c r="B21" s="183">
        <v>8</v>
      </c>
      <c r="C21" s="187">
        <v>4</v>
      </c>
      <c r="D21" s="185">
        <v>24</v>
      </c>
      <c r="E21" s="184"/>
      <c r="F21" s="187" t="s">
        <v>41</v>
      </c>
      <c r="G21" s="190">
        <v>24</v>
      </c>
      <c r="H21" s="187"/>
      <c r="I21" s="187" t="s">
        <v>41</v>
      </c>
      <c r="J21" s="187" t="s">
        <v>41</v>
      </c>
      <c r="K21" s="185" t="s">
        <v>41</v>
      </c>
      <c r="L21" s="185">
        <v>1</v>
      </c>
      <c r="M21" s="185" t="s">
        <v>41</v>
      </c>
      <c r="N21" s="188">
        <v>1</v>
      </c>
      <c r="O21" s="181">
        <f t="shared" si="0"/>
        <v>25</v>
      </c>
      <c r="P21" s="187"/>
      <c r="Q21" s="187" t="s">
        <v>41</v>
      </c>
      <c r="R21" s="179"/>
      <c r="S21" s="179"/>
      <c r="T21" s="179"/>
    </row>
    <row r="22" spans="1:20" ht="16.5" customHeight="1">
      <c r="A22" s="182" t="s">
        <v>77</v>
      </c>
      <c r="B22" s="183"/>
      <c r="C22" s="187"/>
      <c r="D22" s="185">
        <v>2</v>
      </c>
      <c r="E22" s="184"/>
      <c r="F22" s="187" t="s">
        <v>41</v>
      </c>
      <c r="G22" s="190">
        <v>2</v>
      </c>
      <c r="H22" s="187"/>
      <c r="I22" s="187" t="s">
        <v>41</v>
      </c>
      <c r="J22" s="187" t="s">
        <v>41</v>
      </c>
      <c r="K22" s="185"/>
      <c r="L22" s="185" t="s">
        <v>41</v>
      </c>
      <c r="M22" s="185" t="s">
        <v>41</v>
      </c>
      <c r="N22" s="188" t="s">
        <v>41</v>
      </c>
      <c r="O22" s="181">
        <f t="shared" si="0"/>
        <v>2</v>
      </c>
      <c r="P22" s="187"/>
      <c r="Q22" s="187" t="s">
        <v>41</v>
      </c>
      <c r="R22" s="179"/>
      <c r="S22" s="179"/>
      <c r="T22" s="179"/>
    </row>
    <row r="23" spans="1:20" ht="16.5" customHeight="1">
      <c r="A23" s="191" t="s">
        <v>78</v>
      </c>
      <c r="B23" s="175"/>
      <c r="C23" s="176"/>
      <c r="D23" s="185">
        <v>2</v>
      </c>
      <c r="E23" s="178"/>
      <c r="F23" s="176" t="s">
        <v>41</v>
      </c>
      <c r="G23" s="179">
        <v>2</v>
      </c>
      <c r="H23" s="176"/>
      <c r="I23" s="176" t="s">
        <v>41</v>
      </c>
      <c r="J23" s="176" t="s">
        <v>41</v>
      </c>
      <c r="K23" s="177"/>
      <c r="L23" s="177" t="s">
        <v>41</v>
      </c>
      <c r="M23" s="188" t="s">
        <v>41</v>
      </c>
      <c r="N23" s="180" t="s">
        <v>41</v>
      </c>
      <c r="O23" s="181">
        <f t="shared" si="0"/>
        <v>2</v>
      </c>
      <c r="P23" s="176"/>
      <c r="Q23" s="176" t="s">
        <v>41</v>
      </c>
      <c r="R23" s="179"/>
      <c r="S23" s="179"/>
      <c r="T23" s="179"/>
    </row>
    <row r="24" spans="1:21" ht="16.5" customHeight="1">
      <c r="A24" s="182" t="s">
        <v>163</v>
      </c>
      <c r="B24" s="185">
        <v>5</v>
      </c>
      <c r="C24" s="187" t="s">
        <v>41</v>
      </c>
      <c r="D24" s="185">
        <v>7</v>
      </c>
      <c r="E24" s="187"/>
      <c r="F24" s="187" t="s">
        <v>41</v>
      </c>
      <c r="G24" s="190">
        <v>7</v>
      </c>
      <c r="H24" s="187"/>
      <c r="I24" s="187" t="s">
        <v>41</v>
      </c>
      <c r="J24" s="187" t="s">
        <v>41</v>
      </c>
      <c r="K24" s="185" t="s">
        <v>41</v>
      </c>
      <c r="L24" s="185" t="s">
        <v>41</v>
      </c>
      <c r="M24" s="181" t="s">
        <v>41</v>
      </c>
      <c r="N24" s="180" t="s">
        <v>41</v>
      </c>
      <c r="O24" s="181">
        <f t="shared" si="0"/>
        <v>7</v>
      </c>
      <c r="P24" s="187"/>
      <c r="Q24" s="187" t="s">
        <v>41</v>
      </c>
      <c r="R24" s="179"/>
      <c r="S24" s="179"/>
      <c r="T24" s="179"/>
      <c r="U24" s="192"/>
    </row>
    <row r="25" spans="1:21" ht="16.5" customHeight="1">
      <c r="A25" s="158" t="s">
        <v>79</v>
      </c>
      <c r="B25" s="175">
        <v>3</v>
      </c>
      <c r="C25" s="176" t="s">
        <v>73</v>
      </c>
      <c r="D25" s="177">
        <v>2</v>
      </c>
      <c r="E25" s="178"/>
      <c r="F25" s="176" t="s">
        <v>73</v>
      </c>
      <c r="G25" s="179">
        <v>2</v>
      </c>
      <c r="H25" s="176"/>
      <c r="I25" s="176" t="s">
        <v>41</v>
      </c>
      <c r="J25" s="176" t="s">
        <v>41</v>
      </c>
      <c r="K25" s="177" t="s">
        <v>41</v>
      </c>
      <c r="L25" s="177" t="s">
        <v>41</v>
      </c>
      <c r="M25" s="177" t="s">
        <v>41</v>
      </c>
      <c r="N25" s="180" t="s">
        <v>41</v>
      </c>
      <c r="O25" s="181">
        <f t="shared" si="0"/>
        <v>2</v>
      </c>
      <c r="P25" s="176"/>
      <c r="Q25" s="176" t="s">
        <v>73</v>
      </c>
      <c r="R25" s="179"/>
      <c r="S25" s="179"/>
      <c r="T25" s="179"/>
      <c r="U25" s="153" t="s">
        <v>63</v>
      </c>
    </row>
    <row r="26" spans="1:21" ht="16.5" customHeight="1">
      <c r="A26" s="182" t="s">
        <v>80</v>
      </c>
      <c r="B26" s="183">
        <v>90</v>
      </c>
      <c r="C26" s="184">
        <v>49</v>
      </c>
      <c r="D26" s="185">
        <v>135</v>
      </c>
      <c r="E26" s="184"/>
      <c r="F26" s="187" t="s">
        <v>41</v>
      </c>
      <c r="G26" s="186">
        <v>135</v>
      </c>
      <c r="H26" s="184"/>
      <c r="I26" s="187" t="s">
        <v>41</v>
      </c>
      <c r="J26" s="187" t="s">
        <v>41</v>
      </c>
      <c r="K26" s="188" t="s">
        <v>41</v>
      </c>
      <c r="L26" s="185" t="s">
        <v>41</v>
      </c>
      <c r="M26" s="185" t="s">
        <v>41</v>
      </c>
      <c r="N26" s="188" t="s">
        <v>41</v>
      </c>
      <c r="O26" s="181">
        <f t="shared" si="0"/>
        <v>135</v>
      </c>
      <c r="P26" s="187"/>
      <c r="Q26" s="187" t="s">
        <v>41</v>
      </c>
      <c r="R26" s="179"/>
      <c r="S26" s="179"/>
      <c r="T26" s="179"/>
      <c r="U26" s="153"/>
    </row>
    <row r="27" spans="1:21" ht="16.5" customHeight="1">
      <c r="A27" s="182" t="s">
        <v>81</v>
      </c>
      <c r="B27" s="183">
        <v>90</v>
      </c>
      <c r="C27" s="184">
        <v>49</v>
      </c>
      <c r="D27" s="185">
        <v>13</v>
      </c>
      <c r="E27" s="184"/>
      <c r="F27" s="187">
        <v>5</v>
      </c>
      <c r="G27" s="186">
        <v>13</v>
      </c>
      <c r="H27" s="184"/>
      <c r="I27" s="187">
        <v>5</v>
      </c>
      <c r="J27" s="187" t="s">
        <v>41</v>
      </c>
      <c r="K27" s="188" t="s">
        <v>41</v>
      </c>
      <c r="L27" s="185" t="s">
        <v>41</v>
      </c>
      <c r="M27" s="185" t="s">
        <v>41</v>
      </c>
      <c r="N27" s="188" t="s">
        <v>41</v>
      </c>
      <c r="O27" s="181">
        <f t="shared" si="0"/>
        <v>13</v>
      </c>
      <c r="P27" s="187"/>
      <c r="Q27" s="187">
        <v>5</v>
      </c>
      <c r="R27" s="179"/>
      <c r="S27" s="179"/>
      <c r="T27" s="179"/>
      <c r="U27" s="153" t="s">
        <v>63</v>
      </c>
    </row>
    <row r="28" spans="1:21" ht="16.5" customHeight="1">
      <c r="A28" s="193" t="s">
        <v>82</v>
      </c>
      <c r="B28" s="194">
        <f>SUM(B17:B27)</f>
        <v>416</v>
      </c>
      <c r="C28" s="195">
        <f>SUM(C17:C27)</f>
        <v>182</v>
      </c>
      <c r="D28" s="206">
        <f>SUM(D18:D27)</f>
        <v>449</v>
      </c>
      <c r="E28" s="207"/>
      <c r="F28" s="207">
        <f>SUM(F18:F27)</f>
        <v>22</v>
      </c>
      <c r="G28" s="208">
        <f>SUM(G18:G27)</f>
        <v>449</v>
      </c>
      <c r="H28" s="207"/>
      <c r="I28" s="209">
        <f>SUM(I18:I27)</f>
        <v>22</v>
      </c>
      <c r="J28" s="210" t="s">
        <v>41</v>
      </c>
      <c r="K28" s="211">
        <f>SUM(K17:K27)</f>
        <v>1</v>
      </c>
      <c r="L28" s="210">
        <f>SUM(L18:L27)</f>
        <v>5</v>
      </c>
      <c r="M28" s="210" t="s">
        <v>41</v>
      </c>
      <c r="N28" s="212">
        <f>SUM(N18:N27)</f>
        <v>5</v>
      </c>
      <c r="O28" s="208">
        <f>SUM(O17:O27)</f>
        <v>439</v>
      </c>
      <c r="P28" s="207"/>
      <c r="Q28" s="207">
        <f>SUM(Q17:Q27)</f>
        <v>23</v>
      </c>
      <c r="R28" s="189"/>
      <c r="S28" s="189"/>
      <c r="T28" s="189"/>
      <c r="U28" s="153" t="s">
        <v>63</v>
      </c>
    </row>
    <row r="29" spans="1:20" ht="16.5" customHeight="1">
      <c r="A29" s="10"/>
      <c r="B29" s="197"/>
      <c r="C29" s="198"/>
      <c r="D29" s="181"/>
      <c r="E29" s="198"/>
      <c r="F29" s="198"/>
      <c r="G29" s="197"/>
      <c r="H29" s="198"/>
      <c r="I29" s="198"/>
      <c r="J29" s="199"/>
      <c r="K29" s="197"/>
      <c r="L29" s="197"/>
      <c r="M29" s="197"/>
      <c r="N29" s="197"/>
      <c r="O29" s="197"/>
      <c r="P29" s="198"/>
      <c r="Q29" s="198"/>
      <c r="R29" s="189"/>
      <c r="S29" s="189"/>
      <c r="T29" s="189"/>
    </row>
    <row r="30" spans="1:21" ht="15" customHeight="1">
      <c r="A30" s="200" t="s">
        <v>85</v>
      </c>
      <c r="B30" s="175">
        <v>122</v>
      </c>
      <c r="C30" s="189">
        <v>56</v>
      </c>
      <c r="D30" s="179">
        <f>SUM(D28*48.9%)</f>
        <v>219.561</v>
      </c>
      <c r="E30" s="178"/>
      <c r="F30" s="195">
        <v>22</v>
      </c>
      <c r="G30" s="201">
        <f>SUM(G28*48.9%)</f>
        <v>219.561</v>
      </c>
      <c r="H30" s="176"/>
      <c r="I30" s="195">
        <v>22</v>
      </c>
      <c r="J30" s="196">
        <v>-8</v>
      </c>
      <c r="K30" s="196"/>
      <c r="L30" s="201">
        <v>2</v>
      </c>
      <c r="M30" s="201" t="s">
        <v>41</v>
      </c>
      <c r="N30" s="201">
        <v>2</v>
      </c>
      <c r="O30" s="201">
        <f>SUM(G30+J30+L30)</f>
        <v>213.561</v>
      </c>
      <c r="P30" s="176"/>
      <c r="Q30" s="195">
        <f>Q28</f>
        <v>23</v>
      </c>
      <c r="R30" s="179"/>
      <c r="S30" s="179"/>
      <c r="T30" s="179"/>
      <c r="U30" s="153" t="s">
        <v>63</v>
      </c>
    </row>
    <row r="31" spans="1:21" ht="3.75" customHeight="1">
      <c r="A31" s="154"/>
      <c r="B31" s="175"/>
      <c r="C31" s="189"/>
      <c r="D31" s="179"/>
      <c r="E31" s="178"/>
      <c r="F31" s="178"/>
      <c r="G31" s="177"/>
      <c r="H31" s="176"/>
      <c r="I31" s="176"/>
      <c r="J31" s="202"/>
      <c r="K31" s="202"/>
      <c r="L31" s="202"/>
      <c r="M31" s="202"/>
      <c r="N31" s="179"/>
      <c r="O31" s="177"/>
      <c r="P31" s="176"/>
      <c r="Q31" s="176"/>
      <c r="R31" s="179"/>
      <c r="S31" s="179"/>
      <c r="T31" s="179"/>
      <c r="U31" s="153"/>
    </row>
    <row r="32" spans="1:21" ht="15" customHeight="1">
      <c r="A32" s="154" t="s">
        <v>83</v>
      </c>
      <c r="B32" s="175">
        <v>204</v>
      </c>
      <c r="C32" s="189">
        <v>77</v>
      </c>
      <c r="D32" s="179">
        <f>SUM(D28*51.1%)</f>
        <v>229.439</v>
      </c>
      <c r="E32" s="178"/>
      <c r="F32" s="176" t="s">
        <v>41</v>
      </c>
      <c r="G32" s="177">
        <f>SUM(G28*51.1%)</f>
        <v>229.439</v>
      </c>
      <c r="H32" s="176"/>
      <c r="I32" s="176" t="s">
        <v>41</v>
      </c>
      <c r="J32" s="202">
        <v>-7</v>
      </c>
      <c r="K32" s="202"/>
      <c r="L32" s="177">
        <v>3</v>
      </c>
      <c r="M32" s="177" t="s">
        <v>41</v>
      </c>
      <c r="N32" s="177">
        <v>3</v>
      </c>
      <c r="O32" s="177">
        <f>SUM(G32+J32+L32)</f>
        <v>225.439</v>
      </c>
      <c r="P32" s="176"/>
      <c r="Q32" s="176" t="s">
        <v>41</v>
      </c>
      <c r="R32" s="179"/>
      <c r="S32" s="179"/>
      <c r="T32" s="179"/>
      <c r="U32" s="153" t="s">
        <v>63</v>
      </c>
    </row>
    <row r="33" spans="1:21" ht="3.75" customHeight="1">
      <c r="A33" s="154"/>
      <c r="B33" s="175"/>
      <c r="C33" s="189"/>
      <c r="D33" s="179"/>
      <c r="E33" s="178"/>
      <c r="F33" s="176"/>
      <c r="G33" s="177"/>
      <c r="H33" s="176"/>
      <c r="I33" s="176"/>
      <c r="J33" s="202"/>
      <c r="K33" s="177"/>
      <c r="L33" s="177"/>
      <c r="M33" s="177"/>
      <c r="N33" s="177"/>
      <c r="O33" s="177"/>
      <c r="P33" s="176"/>
      <c r="Q33" s="176"/>
      <c r="R33" s="179"/>
      <c r="S33" s="179"/>
      <c r="T33" s="179"/>
      <c r="U33" s="153"/>
    </row>
    <row r="34" spans="1:20" ht="15" customHeight="1">
      <c r="A34" s="10" t="s">
        <v>86</v>
      </c>
      <c r="B34" s="197"/>
      <c r="C34" s="198"/>
      <c r="D34" s="181" t="s">
        <v>41</v>
      </c>
      <c r="E34" s="198"/>
      <c r="F34" s="203" t="s">
        <v>41</v>
      </c>
      <c r="G34" s="181" t="s">
        <v>41</v>
      </c>
      <c r="H34" s="198"/>
      <c r="I34" s="203" t="s">
        <v>41</v>
      </c>
      <c r="J34" s="180" t="s">
        <v>41</v>
      </c>
      <c r="K34" s="197"/>
      <c r="L34" s="181" t="s">
        <v>41</v>
      </c>
      <c r="M34" s="181" t="s">
        <v>41</v>
      </c>
      <c r="N34" s="181" t="s">
        <v>41</v>
      </c>
      <c r="O34" s="181" t="s">
        <v>41</v>
      </c>
      <c r="P34" s="203"/>
      <c r="Q34" s="203" t="s">
        <v>41</v>
      </c>
      <c r="R34" s="189"/>
      <c r="S34" s="189"/>
      <c r="T34" s="189"/>
    </row>
    <row r="35" spans="1:21" ht="16.5" customHeight="1">
      <c r="A35" s="193" t="s">
        <v>82</v>
      </c>
      <c r="B35" s="175">
        <f>SUM(B29:B34)</f>
        <v>326</v>
      </c>
      <c r="C35" s="178">
        <f>SUM(C29:C34)</f>
        <v>133</v>
      </c>
      <c r="D35" s="206">
        <f>SUM(D30:D34)</f>
        <v>449</v>
      </c>
      <c r="E35" s="207"/>
      <c r="F35" s="207">
        <f>SUM(F30:F34)</f>
        <v>22</v>
      </c>
      <c r="G35" s="206">
        <f>SUM(G30:G34)</f>
        <v>449</v>
      </c>
      <c r="H35" s="207"/>
      <c r="I35" s="207">
        <f>SUM(I30:I34)</f>
        <v>22</v>
      </c>
      <c r="J35" s="213">
        <f>SUM(J30:J34)</f>
        <v>-15</v>
      </c>
      <c r="K35" s="214"/>
      <c r="L35" s="206">
        <f>SUM(L30:L32)</f>
        <v>5</v>
      </c>
      <c r="M35" s="206" t="s">
        <v>41</v>
      </c>
      <c r="N35" s="206">
        <f>SUM(N30:N34)</f>
        <v>5</v>
      </c>
      <c r="O35" s="215">
        <f>SUM(O30:O34)</f>
        <v>439</v>
      </c>
      <c r="P35" s="207"/>
      <c r="Q35" s="207">
        <f>SUM(Q30:Q34)</f>
        <v>23</v>
      </c>
      <c r="R35" s="189"/>
      <c r="S35" s="189"/>
      <c r="T35" s="189"/>
      <c r="U35" s="153" t="s">
        <v>63</v>
      </c>
    </row>
    <row r="36" spans="1:21" ht="16.5" customHeight="1">
      <c r="A36" s="204"/>
      <c r="B36" s="197"/>
      <c r="C36" s="198"/>
      <c r="D36" s="181"/>
      <c r="E36" s="198"/>
      <c r="F36" s="198"/>
      <c r="G36" s="205"/>
      <c r="H36" s="198"/>
      <c r="I36" s="198"/>
      <c r="J36" s="199"/>
      <c r="K36" s="197"/>
      <c r="L36" s="197"/>
      <c r="M36" s="197"/>
      <c r="N36" s="197"/>
      <c r="O36" s="181"/>
      <c r="P36" s="203"/>
      <c r="Q36" s="198"/>
      <c r="R36" s="189"/>
      <c r="S36" s="189"/>
      <c r="T36" s="189"/>
      <c r="U36" s="153"/>
    </row>
    <row r="37" spans="1:21" ht="12" customHeight="1">
      <c r="A37" s="148"/>
      <c r="B37" s="189"/>
      <c r="C37" s="189"/>
      <c r="D37" s="17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79"/>
      <c r="P37" s="179"/>
      <c r="Q37" s="189"/>
      <c r="R37" s="189"/>
      <c r="S37" s="189"/>
      <c r="T37" s="189"/>
      <c r="U37" s="153"/>
    </row>
    <row r="38" ht="12.75">
      <c r="A38" s="27" t="s">
        <v>267</v>
      </c>
    </row>
    <row r="39" ht="12.75">
      <c r="A39" s="440" t="s">
        <v>272</v>
      </c>
    </row>
  </sheetData>
  <mergeCells count="9">
    <mergeCell ref="J13:Q13"/>
    <mergeCell ref="A6:Q6"/>
    <mergeCell ref="A7:Q7"/>
    <mergeCell ref="A8:Q8"/>
    <mergeCell ref="A9:Q9"/>
    <mergeCell ref="D13:F13"/>
    <mergeCell ref="G13:I13"/>
    <mergeCell ref="G12:I12"/>
    <mergeCell ref="D12:F12"/>
  </mergeCells>
  <printOptions/>
  <pageMargins left="1" right="0.75" top="0.75" bottom="0.75" header="0.5" footer="0.5"/>
  <pageSetup horizontalDpi="600" verticalDpi="600" orientation="landscape" scale="75" r:id="rId1"/>
  <headerFooter alignWithMargins="0">
    <oddHeader>&amp;R&amp;"Times New Roman,Regular"&amp;6DEPARTMENT OF JUSTICE
OFFICE OF THE INSPECTOR GENERAL
FY 2008 CONGRESSIONAL BUDGET REQUEST</oddHeader>
    <oddFooter>&amp;C
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sdunklin</dc:creator>
  <cp:keywords/>
  <dc:description/>
  <cp:lastModifiedBy>mcvrkel</cp:lastModifiedBy>
  <cp:lastPrinted>2007-01-26T15:41:09Z</cp:lastPrinted>
  <dcterms:created xsi:type="dcterms:W3CDTF">2004-05-12T18:23:00Z</dcterms:created>
  <dcterms:modified xsi:type="dcterms:W3CDTF">2007-01-30T22:40:53Z</dcterms:modified>
  <cp:category/>
  <cp:version/>
  <cp:contentType/>
  <cp:contentStatus/>
</cp:coreProperties>
</file>