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9" activeTab="0"/>
  </bookViews>
  <sheets>
    <sheet name="(A) Org Chart" sheetId="1" r:id="rId1"/>
    <sheet name="(B) Sum of Req " sheetId="2" r:id="rId2"/>
    <sheet name="(C) Increases Offsets" sheetId="3" r:id="rId3"/>
    <sheet name="(D) Strat Goal &amp; Obj" sheetId="4" r:id="rId4"/>
    <sheet name="(E) ATB Justification" sheetId="5" r:id="rId5"/>
    <sheet name="(F) 2006 XWalk" sheetId="6" r:id="rId6"/>
    <sheet name="(G) 2007 XWalk (2)" sheetId="7" r:id="rId7"/>
    <sheet name="(H) Reimb Resources" sheetId="8" r:id="rId8"/>
    <sheet name="(I) Perm Positions" sheetId="9" r:id="rId9"/>
    <sheet name="(J) Financial Analysis" sheetId="10" r:id="rId10"/>
    <sheet name="(K) Sum by Grade" sheetId="11" r:id="rId11"/>
    <sheet name="(L) Sum by OC" sheetId="12" r:id="rId12"/>
    <sheet name="(M) Studies" sheetId="13" r:id="rId13"/>
  </sheets>
  <externalReferences>
    <externalReference r:id="rId16"/>
    <externalReference r:id="rId17"/>
    <externalReference r:id="rId18"/>
    <externalReference r:id="rId19"/>
    <externalReference r:id="rId20"/>
    <externalReference r:id="rId21"/>
  </externalReferences>
  <definedNames>
    <definedName name="ATTORNEYSUPP" localSheetId="1">#REF!</definedName>
    <definedName name="ATTORNEYSUPP">#REF!</definedName>
    <definedName name="DL" localSheetId="1">'(B) Sum of Req '!$A$3:$AL$78</definedName>
    <definedName name="DL">#REF!</definedName>
    <definedName name="EXECSUPP" localSheetId="1">'(B) Sum of Req '!#REF!</definedName>
    <definedName name="EXECSUPP" localSheetId="9">'[4]Sum of Req'!#REF!</definedName>
    <definedName name="EXECSUPP">#REF!</definedName>
    <definedName name="GAROLLUP" localSheetId="1">'(B) Sum of Req '!#REF!</definedName>
    <definedName name="GAROLLUP" localSheetId="7">'[2]SumReq'!#REF!</definedName>
    <definedName name="GAROLLUP" localSheetId="9">'[4]Sum of Req'!#REF!</definedName>
    <definedName name="GAROLLUP">#REF!</definedName>
    <definedName name="INTEL" localSheetId="1">'(B) Sum of Req '!#REF!</definedName>
    <definedName name="INTEL" localSheetId="9">'[4]Sum of Req'!#REF!</definedName>
    <definedName name="INTEL">#REF!</definedName>
    <definedName name="JMD" localSheetId="1">'(B) Sum of Req '!#REF!</definedName>
    <definedName name="JMD" localSheetId="9">'[4]Sum of Req'!#REF!</definedName>
    <definedName name="JMD">#REF!</definedName>
    <definedName name="PART">#REF!</definedName>
    <definedName name="POSBYCAT" localSheetId="1">#REF!</definedName>
    <definedName name="POSBYCAT" localSheetId="9">'[4]Summ Atty Agt'!#REF!</definedName>
    <definedName name="POSBYCAT">#REF!</definedName>
    <definedName name="_xlnm.Print_Area" localSheetId="0">'(A) Org Chart'!$A$1:$N$57</definedName>
    <definedName name="_xlnm.Print_Area" localSheetId="1">'(B) Sum of Req '!$A$1:$AL$106</definedName>
    <definedName name="_xlnm.Print_Area" localSheetId="2">'(C) Increases Offsets'!$A$1:$O$2</definedName>
    <definedName name="_xlnm.Print_Area" localSheetId="3">'(D) Strat Goal &amp; Obj'!$A$1:$S$84</definedName>
    <definedName name="_xlnm.Print_Area" localSheetId="4">'(E) ATB Justification'!$A$1:$M$31</definedName>
    <definedName name="_xlnm.Print_Area" localSheetId="5">'(F) 2006 XWalk'!$A$1:$Y$37</definedName>
    <definedName name="_xlnm.Print_Area" localSheetId="6">'(G) 2007 XWalk (2)'!$A$1:$U$22</definedName>
    <definedName name="_xlnm.Print_Area" localSheetId="7">'(H) Reimb Resources'!$A$1:$R$14</definedName>
    <definedName name="_xlnm.Print_Area" localSheetId="8">'(I) Perm Positions'!$A$1:$M$37</definedName>
    <definedName name="_xlnm.Print_Area" localSheetId="9">'(J) Financial Analysis'!$A$1:$I$2</definedName>
    <definedName name="_xlnm.Print_Area" localSheetId="10">'(K) Sum by Grade'!$B$1:$N$37</definedName>
    <definedName name="_xlnm.Print_Area" localSheetId="11">'(L) Sum by OC'!$A$1:$O$48</definedName>
    <definedName name="REIMPRO" localSheetId="7">'(H) Reimb Resources'!$A$1:$R$13</definedName>
    <definedName name="REIMPRO">#REF!</definedName>
    <definedName name="REIMSOR" localSheetId="7">'(H) Reimb Resources'!$T$16:$AJ$53</definedName>
    <definedName name="REIMSOR">#REF!</definedName>
  </definedNames>
  <calcPr fullCalcOnLoad="1"/>
</workbook>
</file>

<file path=xl/sharedStrings.xml><?xml version="1.0" encoding="utf-8"?>
<sst xmlns="http://schemas.openxmlformats.org/spreadsheetml/2006/main" count="642" uniqueCount="334">
  <si>
    <r>
      <t>2008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t>
    </r>
    <r>
      <rPr>
        <u val="single"/>
        <sz val="9"/>
        <rFont val="Times New Roman"/>
        <family val="1"/>
      </rPr>
      <t xml:space="preserve">  135,000  </t>
    </r>
    <r>
      <rPr>
        <sz val="9"/>
        <rFont val="Times New Roman"/>
        <family val="1"/>
      </rPr>
      <t>, represents the pay amounts for 3/4 of the fiscal year plus appropriate benefits ($</t>
    </r>
    <r>
      <rPr>
        <u val="single"/>
        <sz val="9"/>
        <rFont val="Times New Roman"/>
        <family val="1"/>
      </rPr>
      <t xml:space="preserve">  110,000 </t>
    </r>
    <r>
      <rPr>
        <sz val="9"/>
        <rFont val="Times New Roman"/>
        <family val="1"/>
      </rPr>
      <t xml:space="preserve"> for pay and $</t>
    </r>
    <r>
      <rPr>
        <u val="single"/>
        <sz val="9"/>
        <rFont val="Times New Roman"/>
        <family val="1"/>
      </rPr>
      <t xml:space="preserve"> 25,000  </t>
    </r>
    <r>
      <rPr>
        <sz val="9"/>
        <rFont val="Times New Roman"/>
        <family val="1"/>
      </rPr>
      <t>for benefits).</t>
    </r>
  </si>
  <si>
    <t>Crosswalk of 2007 Availability</t>
  </si>
  <si>
    <t>Unobligated Balances Carried Forward</t>
  </si>
  <si>
    <t xml:space="preserve">Estimate </t>
  </si>
  <si>
    <t>/Recoveries</t>
  </si>
  <si>
    <t>2007 Availability</t>
  </si>
  <si>
    <t>Use the Final SF-133 to prepare this exhibit.</t>
  </si>
  <si>
    <t>Show the Reprogramming/Transfers column even if there are no entries; you may omit other columns if there are no entries line 1D or 2B.</t>
  </si>
  <si>
    <t>Amounts in the Reprogrammings column must reflect approved reprogrammings and all SF-1151 transfers (DHS, HIDTA, Treasury, etc.).</t>
  </si>
  <si>
    <t>See the final SF-133:  (Use actual lines only for all columns)</t>
  </si>
  <si>
    <t xml:space="preserve">1) FY 2006 Enacted Column - use line 3A for budget authority appropriation   </t>
  </si>
  <si>
    <t xml:space="preserve">2) Rescissions Column - should equal line 6B  </t>
  </si>
  <si>
    <t>3) Reprogrammings and Transfers Column - use lines 4A +/or 4C</t>
  </si>
  <si>
    <t>4) Carryover and Recoveries Column - combine lines 1A and 2A together for carryover and plus all of the 3D lines for recoveries</t>
  </si>
  <si>
    <t>5) Total availability should be equal to line 7 less line 3 collections if any.</t>
  </si>
  <si>
    <t>Communitry Relations Service</t>
  </si>
  <si>
    <t>***NOT APPLICABLE TO CRS***</t>
  </si>
  <si>
    <t>3k from Security</t>
  </si>
  <si>
    <t>2k from DHS Security</t>
  </si>
  <si>
    <t>(252k) from ECF, 10k from Health Insurance, and 2k from TSP.</t>
  </si>
  <si>
    <t>Reimbursable columns should be omitted where no reimbursable positions are funded.  Bridging entries for reimbursable positions are not needed; however, increases in reimbursable positions in the budget year should be consistent with increases in reimbursable workyears shown on the Summary of Reimbursable Resources exhibit.  Do not include reimbursable positions in the Authorized amounts.</t>
  </si>
  <si>
    <t>Carryover/</t>
  </si>
  <si>
    <t>2005 Enacted</t>
  </si>
  <si>
    <t>2006 President's</t>
  </si>
  <si>
    <t>2006-2007</t>
  </si>
  <si>
    <t>Strategic Goal and Strategic Objective</t>
  </si>
  <si>
    <t>1.1: Prevent, disrupt, and defeat terrorist operations before they occur</t>
  </si>
  <si>
    <t xml:space="preserve">    1.2:  Investigate and prosecute those who have committed, or intend ot commit, terrorist acts in the United States</t>
  </si>
  <si>
    <t>Change in Compensable Days</t>
  </si>
  <si>
    <t>Health insurance premiums</t>
  </si>
  <si>
    <t>Rental payments to GSA</t>
  </si>
  <si>
    <t>summary of require (inc.) edit checks (do not print)</t>
  </si>
  <si>
    <t>summary of require (offsets) edit checks (do not print)</t>
  </si>
  <si>
    <t>Miscellaneous Inspectors Series (1802)</t>
  </si>
  <si>
    <r>
      <t>General Services Administration (GSA) Rent</t>
    </r>
    <r>
      <rPr>
        <sz val="9"/>
        <rFont val="Times New Roman"/>
        <family val="1"/>
      </rPr>
      <t>.  GSA will continue to charge rental rates that approximate those charged to commercial tenants for equivalent space and related services.  The requested increase of $</t>
    </r>
    <r>
      <rPr>
        <u val="single"/>
        <sz val="9"/>
        <rFont val="Times New Roman"/>
        <family val="1"/>
      </rPr>
      <t xml:space="preserve">  192,000  </t>
    </r>
    <r>
      <rPr>
        <sz val="9"/>
        <rFont val="Times New Roman"/>
        <family val="1"/>
      </rPr>
      <t xml:space="preserve"> is required to meet our commitment to GSA.  The costs associated with GSA rent were derived through the use of an automated system, which uses the latest inventory data, including rate increases to be effective in FY 2007 for each building currently occupied by Department of Justice components, as well as the costs of new space to be occupied.  GSA provided data on the rate increases.</t>
    </r>
  </si>
  <si>
    <t>In the “location of description by decision unit” column, identify the decision unit under which the discussion of the program increase is located within the budget submission.</t>
  </si>
  <si>
    <t>2006 Appropriation Enacted</t>
  </si>
  <si>
    <t>Use FTE to spread overhead by DOJ Strategic Goal and Strategic Objective.  If you do not use FTE,  describe how you spread your overhead by Strategic Goal and Strategic Objective.</t>
  </si>
  <si>
    <t xml:space="preserve">This exhibit provides a snapshot of your request.  Begin by displaying the FY 2006 Enacted (with rescissions, direct only), followed by the FY 2006 Supplementals, the FY 2007 Enacted (with rescissions, direct only), and the FY 2007 Supplemenals.  Adjustments to Base should be developed using established standards and listed here.  Use Exhibit E to describe how your ATBs were calculated.  </t>
  </si>
  <si>
    <t>The following components have been designated as "Enabling/Administrative":  GA, Vaccine Injury Compensation, Independent Counsel, Office of Inspector General, Working Capital Fund, Justice Information Sharing Technology, Narrowband Communications and Telecommunication Carrier Compliance.</t>
  </si>
  <si>
    <t>Show the Reprogramming/Transfers column even if there are no entries; you may omit other columns if there are no entries.</t>
  </si>
  <si>
    <t>Total availability should be equal line 7 of the SF 132 (Budgetary Resources) less line 3 collections if there are any.</t>
  </si>
  <si>
    <t>25.3 Purchases of goods &amp; services from Government accounts</t>
  </si>
  <si>
    <t>25.5 Research and development contracts</t>
  </si>
  <si>
    <t>25.7 Operation and maintenance of equipment</t>
  </si>
  <si>
    <t>FTE, unless otherwise stated, represent the total full-time equivalent employment (excluding reimbursable FTE) throughout the justification.</t>
  </si>
  <si>
    <t>Crosswalk of 2006 Availability</t>
  </si>
  <si>
    <t>G: Crosswalk of 2007 Availability</t>
  </si>
  <si>
    <t>GS-1, $19,214 - 24,029</t>
  </si>
  <si>
    <t>GS-2, $21,602 - 27,182</t>
  </si>
  <si>
    <t>GS-3, $23,571 - 30,645</t>
  </si>
  <si>
    <t>GS-4, $26,460 - 34,402</t>
  </si>
  <si>
    <t>GS-6, $33,000 - 42,898</t>
  </si>
  <si>
    <t>GS-7, $36,671 - 47,669</t>
  </si>
  <si>
    <t>2006 Enacted w/Rescissions and Supps</t>
  </si>
  <si>
    <t>FY 2006 Enacted</t>
  </si>
  <si>
    <t>2006 Availability</t>
  </si>
  <si>
    <t>NO TRANSFERS TO REPORT</t>
  </si>
  <si>
    <t>The totals in the upper section of this exhibit must tie to the totals by Decision Unit in the lower section, and tie to the Summary of Requirements by Object Class exhibit.</t>
  </si>
  <si>
    <t>Justification for Base Adjustments</t>
  </si>
  <si>
    <t>2008 Request</t>
  </si>
  <si>
    <t>FTE must agree with the reimbursable resources reflected on the Summary of Requirements exhibit and Detail of Permanent Positions by Category exhibit.</t>
  </si>
  <si>
    <t>Decreases</t>
  </si>
  <si>
    <t xml:space="preserve">The total of all Strategic Goal/Objective resources must agree with the Summary of Requirements exhibit. </t>
  </si>
  <si>
    <t>Position totals must agree with totals reflected on all exhibits.</t>
  </si>
  <si>
    <t>summary of requirements edit checks (do not print)</t>
  </si>
  <si>
    <t>upper:lower section edit checks (don't print)</t>
  </si>
  <si>
    <t>reimbursable resources edit checks (do not print)</t>
  </si>
  <si>
    <t>detail:field edit checks (do not print)</t>
  </si>
  <si>
    <t>Federal Health Insurance Premiums…………………………………………………………………………………………………………………………………………………………………………………………………………………………………………………………..</t>
  </si>
  <si>
    <t>(Dollars in Thousands)</t>
  </si>
  <si>
    <t>Salaries and Expenses</t>
  </si>
  <si>
    <t>A: Organizational Chart</t>
  </si>
  <si>
    <t xml:space="preserve">FTE, unless otherwise stated, represent the total full-time equivalent employment levels (excluding reimbursable) throughout the exhibits.  </t>
  </si>
  <si>
    <t>Increases/Offsets</t>
  </si>
  <si>
    <t xml:space="preserve">     Reimbursable FTE</t>
  </si>
  <si>
    <t>Other FTE:</t>
  </si>
  <si>
    <t>Total Comp. FTE</t>
  </si>
  <si>
    <t>Total FTE</t>
  </si>
  <si>
    <t>Reimbursable FTE</t>
  </si>
  <si>
    <t>Other FTE</t>
  </si>
  <si>
    <t>Total Compensable FTE</t>
  </si>
  <si>
    <t>25.4  Lease expirations</t>
  </si>
  <si>
    <t>Headquarters (Washington, D.C.)</t>
  </si>
  <si>
    <t>Summary of Requirements</t>
  </si>
  <si>
    <t>95% Budget</t>
  </si>
  <si>
    <t>95% BUDGET</t>
  </si>
  <si>
    <t>Budget</t>
  </si>
  <si>
    <t>Reimbursable FTE:</t>
  </si>
  <si>
    <t>w/Rescissions</t>
  </si>
  <si>
    <t>Rescissions</t>
  </si>
  <si>
    <t>Supplementals</t>
  </si>
  <si>
    <t xml:space="preserve">     Subtotal Increases</t>
  </si>
  <si>
    <t xml:space="preserve">    Subtotal Decreases</t>
  </si>
  <si>
    <t>Instructions</t>
  </si>
  <si>
    <t>Each column bridging from the enacted to the availability column must have a narrative description.</t>
  </si>
  <si>
    <t>Request</t>
  </si>
  <si>
    <t>Estimates by budget activity</t>
  </si>
  <si>
    <t>Pos.</t>
  </si>
  <si>
    <t xml:space="preserve"> </t>
  </si>
  <si>
    <t>WY</t>
  </si>
  <si>
    <t>Amount</t>
  </si>
  <si>
    <t>Perm.</t>
  </si>
  <si>
    <t>Total Change</t>
  </si>
  <si>
    <t>Recoveries</t>
  </si>
  <si>
    <t>Reprogrammings /</t>
  </si>
  <si>
    <t>Wartime Supplemental Non-personnel recurring costs……………………………………………………………………………………………………………………………………………………………</t>
  </si>
  <si>
    <t>Current Services</t>
  </si>
  <si>
    <t>Increases</t>
  </si>
  <si>
    <t>Personnel Management (200-299)</t>
  </si>
  <si>
    <t>Clerical and Office Services (300-399)</t>
  </si>
  <si>
    <t>Accounting and Budget (500-599)</t>
  </si>
  <si>
    <t>U.S. Field</t>
  </si>
  <si>
    <t>Foreign Field</t>
  </si>
  <si>
    <t>Offsets</t>
  </si>
  <si>
    <t>TOTAL</t>
  </si>
  <si>
    <t>Summary of Requirements by Grade</t>
  </si>
  <si>
    <t>2006 Supplementals</t>
  </si>
  <si>
    <t>FY 2008 Pres. Budget</t>
  </si>
  <si>
    <t>2006 Enacted (with Rescissions, direct only)</t>
  </si>
  <si>
    <t>Annualization of 2005 pay raise................................................................................................................................................................................................................................</t>
  </si>
  <si>
    <t>Increase in reimbursable FTE...................................................................................................................................................................................................................................</t>
  </si>
  <si>
    <t>GSA Rent.......................................................................................................................................................................................................................................................</t>
  </si>
  <si>
    <t>WCF Telecom &amp; Email rate increases.............................................................................................................................................................................................................................</t>
  </si>
  <si>
    <t>2008 Current Services</t>
  </si>
  <si>
    <t>2008 Total Request</t>
  </si>
  <si>
    <t>2007 - 2008 Total Change</t>
  </si>
  <si>
    <t>Adjustments to Base annualization of 2006 increases are only for those law enforcement Components that have a 3rd year of costs (based on their modular costs for new positions) and for certain contracts.</t>
  </si>
  <si>
    <t xml:space="preserve">                Total ..........................................................</t>
  </si>
  <si>
    <t>Government-wide reduction (0.59%)…………………………………………………………………………………………………………………………………………………………………………………..</t>
  </si>
  <si>
    <t>Resources shown in this exhibit are earned through reimbursable agreements, whether through agreements with government agencies or through user fees.</t>
  </si>
  <si>
    <t>The attached exhibit displays the required information for three fiscal years and includes estimates for the past fiscal year, current year, and budget year.  The top portion of the exhibit requires the total amount of reimbursable collections by the source of collection.  Sources may be other agencies or other appropriations within the Department of Justice.  Please note that resources derived from the Assets Forfeiture Fund and the Organized Crime Drug Enforcement appropriations are displayed separately for each organization gaining such resources.</t>
  </si>
  <si>
    <t>Positions and FTE's should be shown only if they are included in the full-time equivalent ceiling included in the President's Budget.</t>
  </si>
  <si>
    <t>PDF versions of signed component organizational charts are available from DOJ's Management and Planning Staff (MPS).  If you need a PDF version of an official signed DOJ organization chart, please email Louis Santone or Eric Nelson of MPS.</t>
  </si>
  <si>
    <t>Program Increase and Offset totals must agree with the Summary of Requirements exhibit by Decision Unit.  The total number of positions and the number of agent/attorney positions must agree with direct positions in the Summary of Permanent Positions by Category exhibit and Summary of Attorney/Agent and Support Positions exhibit.</t>
  </si>
  <si>
    <t>PLEASE ENSURE THAT ALL OFFSET AMOUNTS ARE ENTERED AS NEGATIVE NUMBERS.</t>
  </si>
  <si>
    <t>Goal 3: Assist State, Local, and Tribal Efforts to Prevent or Reduce
                 Crime and Violence</t>
  </si>
  <si>
    <t>Resources by Department of Justice Strategic Goal/Objective</t>
  </si>
  <si>
    <t xml:space="preserve">1.2: </t>
  </si>
  <si>
    <t>1.1:</t>
  </si>
  <si>
    <t xml:space="preserve">3.1: </t>
  </si>
  <si>
    <t xml:space="preserve">4.1: </t>
  </si>
  <si>
    <t>Employee Performance………………………………………………………………………………………………………………………………………………………………………….</t>
  </si>
  <si>
    <t>Reduction applied to commerce Justice State appropriation (0.465%)…………………………………………………………………………………………………………………………………………………………………..</t>
  </si>
  <si>
    <t>Adjustments to Base</t>
  </si>
  <si>
    <t>Strategic Goal/Objective</t>
  </si>
  <si>
    <t>$000s</t>
  </si>
  <si>
    <t>Goal 1: Prevent Terrorism and Promote the Nation's Security</t>
  </si>
  <si>
    <t>Subtotal, Goal 1</t>
  </si>
  <si>
    <t>w/Rescissions and Supplementals</t>
  </si>
  <si>
    <t>Total 2006 Appropriation Enacted (with Rescissions and Supplementals)</t>
  </si>
  <si>
    <t>Conflict Resolution and Violence Prevention Activities</t>
  </si>
  <si>
    <t xml:space="preserve">3.3: Uphold the rights of and improve the services to America’s crime 
       victims and promote resolution of racial tension.  </t>
  </si>
  <si>
    <t xml:space="preserve"> Conflict Resolution and Violence </t>
  </si>
  <si>
    <t>Prevention Activities</t>
  </si>
  <si>
    <t xml:space="preserve">                                        *** NOT APPLICABLE TO CRS  ***</t>
  </si>
  <si>
    <t>Without Rescissions</t>
  </si>
  <si>
    <t>Unobligated Balances.  Funds were carried over from FY 2006 from the _____ X account.  The ________ Bureau or OBD brought forward $___________ from funds provided in 2005 for _______________.</t>
  </si>
  <si>
    <t>See the latest SF-132 &amp; SF-133, line 2A for unobligated balances carried forward into FY 2006;  and line 4A for recoveries or line 3A for cash refunds.</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</si>
  <si>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</si>
  <si>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</si>
  <si>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</si>
  <si>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</si>
  <si>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</si>
  <si>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</si>
  <si>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</si>
  <si>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</si>
  <si>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</si>
  <si>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</si>
  <si>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</si>
  <si>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</si>
  <si>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</si>
  <si>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</si>
  <si>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</si>
  <si>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</si>
  <si>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</si>
  <si>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</si>
  <si>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</si>
  <si>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 xml:space="preserve">Include all appropriations.  INCLUDE reimbursable, other, and direct FTE (please exclude contract staff from the FTE totals).  Include all direct dollars, but EXCLUDE reimbursable dollars. 
Even if your component only ties to one Strategic Goal and one Strategic Objective within the Strategic Plan, please complete the table above displaying the relevant information.   YOU MUST BREAK OUT YOUR INFORMATION BY STRATEGIC OBJECTIVE!
</t>
  </si>
  <si>
    <t>Direct, Reimb. Other FTE</t>
  </si>
  <si>
    <t>Direct Amount $000s</t>
  </si>
  <si>
    <t>ATBs</t>
  </si>
  <si>
    <t>11.1  Direct FTE &amp; personnel compensation</t>
  </si>
  <si>
    <t xml:space="preserve">       Total </t>
  </si>
  <si>
    <t>Average SES Salary</t>
  </si>
  <si>
    <t xml:space="preserve">   J: Financial Analysis of Program Changes</t>
  </si>
  <si>
    <t>I: Detail of Permanent Positions by Category</t>
  </si>
  <si>
    <t>H: Summary of Reimbursable Resources</t>
  </si>
  <si>
    <t>F: Crosswalk of 2006 Availability</t>
  </si>
  <si>
    <t>E.  Justification for Base Adjustments</t>
  </si>
  <si>
    <t>D: Resources by DOJ Strategic Goal and Strategic Objective</t>
  </si>
  <si>
    <t>C: Program Increases/Offsets By Decision Unit</t>
  </si>
  <si>
    <t>B: Summary of Requirements</t>
  </si>
  <si>
    <t>At the bottom of the exhibit where reimbursables are noted, please only include reimbursable FTE resources.  Regular overtime, Law Enforcement Availability Pay (LEAP), Administratively Uncontrollable Overtime (AUO) &amp; 31 Act Overtime FTE should be shown separately.</t>
  </si>
  <si>
    <t>2006 Enacted</t>
  </si>
  <si>
    <t>2007 President's Request</t>
  </si>
  <si>
    <t>Intelligence Series (132)</t>
  </si>
  <si>
    <t>Criminal Investigative Series (1811)</t>
  </si>
  <si>
    <t>Classifications should be selected from the Office of Personnel Management's Outline of Positions Classification Plan.  The exhibit must display specific occupational series, rather than broad groupings.  Because all authorized positions must be accounted for, add series as appropriate and establish appropriate categories for your vacant positions and full-time permanent positions that are not in the General Schedule.  Show employees in the series in which they are classified unless an action will be taken to classify them more properly in the series in which they are actually working.</t>
  </si>
  <si>
    <t>This exhibit distributes direct and reimbursable permanent positions in two sections.  The first section identifies major categories of job classification used by OPM.  The second distributes these positions by location of assignment.  The entries between 2007 and 2008 Request must be fully bridged with intermediate columns, e.g., transfers in the estimates, program increases, and program decreases.  Columns for bridging should not be established unless they contain numeric entries.  The authorized totals must equal the "Total number of full-time permanent positions" in the President's Budget.</t>
  </si>
  <si>
    <t>Amounts are required for average salaries only.  The average GS salary and grade should agree with the compensation data shown in exhibit M.</t>
  </si>
  <si>
    <t>Please note that in the Grades and Salary Ranges area of this chart the SES line shows three distinct amounts.  These numbers represent the DOJ estimate for '06, '07, and '08 for SES salaries under the new pay for performance system.  The enacted  column reflects the 2006 pay scale.  Position totals must agree with Detail of Permanent Positions by Category exhibit for direct resources only.  The appropriated position line should tie with the Summary of Requirements exhibit.</t>
  </si>
  <si>
    <t>Total Adjustments to Base and Technical Adjustments</t>
  </si>
  <si>
    <t>Adjustments to Base and Technical Adjustments</t>
  </si>
  <si>
    <t xml:space="preserve">Total Adjustments to Base </t>
  </si>
  <si>
    <t>Reimbursable FTE must tie to the Summary of Requirements exhibit. The section on unobligated balances may be omitted if no multiple year authority is available.  In general, the total requirements line will equal the budget authority shown on the Summary of Requirements exhibit.  In cases where multiple object class displays are needed, the sum of all total requirements lines will equal the totals on the Summary of Requirements exhibit.</t>
  </si>
  <si>
    <t>Increases:</t>
  </si>
  <si>
    <t>Decreases:</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</si>
  <si>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</si>
  <si>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</si>
  <si>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</si>
  <si>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</si>
  <si>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</si>
  <si>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</si>
  <si>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</si>
  <si>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</si>
  <si>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</si>
  <si>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</si>
  <si>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</si>
  <si>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</si>
  <si>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</si>
  <si>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</si>
  <si>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</si>
  <si>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</si>
  <si>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</si>
  <si>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</si>
  <si>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</si>
  <si>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</si>
  <si>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</si>
  <si>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</si>
  <si>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</si>
  <si>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</si>
  <si>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</si>
  <si>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</si>
  <si>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23.2  GSA rent</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</si>
  <si>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</si>
  <si>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</si>
  <si>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</si>
  <si>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</si>
  <si>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</si>
  <si>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</si>
  <si>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</si>
  <si>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</si>
  <si>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</si>
  <si>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</si>
  <si>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 xml:space="preserve">          Total requirements</t>
  </si>
  <si>
    <t xml:space="preserve">     Total obligations</t>
  </si>
  <si>
    <t xml:space="preserve">     Obligated balance, start of year</t>
  </si>
  <si>
    <t xml:space="preserve">     Obligated balance, end of year</t>
  </si>
  <si>
    <t xml:space="preserve">     Recoveries of prior year obligations</t>
  </si>
  <si>
    <t xml:space="preserve">          Outlays</t>
  </si>
  <si>
    <t>11.3  Other than full-time permanent</t>
  </si>
  <si>
    <t xml:space="preserve">     Total, appropriated positions</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</si>
  <si>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</si>
  <si>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</si>
  <si>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</si>
  <si>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</si>
  <si>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</si>
  <si>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</si>
  <si>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</si>
  <si>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Total obligations reported should be direct obligations only.  Include SF-1151 transfers.  Include annual, multi-year and no-year resources.</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</si>
  <si>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</si>
  <si>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Relation of Obligation to Outlays:</t>
  </si>
  <si>
    <t>FY 2005 Appropriation Enacted……………………………………………………………………………………………………………………………………………………………………………………………………………………………………………………………………………………………………………………………………………………………………………………..</t>
  </si>
  <si>
    <t>Bureau of Criminal Investigation</t>
  </si>
  <si>
    <t>National Drug Intelligence Center..............................................................................................</t>
  </si>
  <si>
    <t>Reimbursable Resources</t>
  </si>
  <si>
    <t>2002 Obligations</t>
  </si>
  <si>
    <t>2003 Estimate</t>
  </si>
  <si>
    <t>2004 Request</t>
  </si>
  <si>
    <t>Collections by Sources:</t>
  </si>
  <si>
    <t>All Other</t>
  </si>
  <si>
    <t>Budgetary Resources</t>
  </si>
  <si>
    <t>Unit A</t>
  </si>
  <si>
    <t>Decision Unit 1</t>
  </si>
  <si>
    <t>Decision Unit 2</t>
  </si>
  <si>
    <t>Decision Unit 3</t>
  </si>
  <si>
    <t>Decision Unit 4</t>
  </si>
  <si>
    <t>Summary of Requirements by Object Class</t>
  </si>
  <si>
    <t>Overtime</t>
  </si>
  <si>
    <t>Technical Adjustments</t>
  </si>
  <si>
    <t>Program Changes</t>
  </si>
  <si>
    <t>Total Program Changes</t>
  </si>
  <si>
    <t>Attorneys (905)</t>
  </si>
  <si>
    <t>Paralegals / Other Law (900-998)</t>
  </si>
  <si>
    <t>GS-8, 40,612 - 52,794</t>
  </si>
  <si>
    <t>GS-15, $107,521 - 139,774</t>
  </si>
  <si>
    <t>GS-14, $91,407 - 118,828</t>
  </si>
  <si>
    <t>GS-13, $77,353 - 100,554</t>
  </si>
  <si>
    <t>GS-12, $65,048 - 84,559</t>
  </si>
  <si>
    <t>GS-11, $54,272 - 70,558</t>
  </si>
  <si>
    <t>GS-10, 49,397 - 64,213</t>
  </si>
  <si>
    <t>GS-9, $44,856 - 58,318</t>
  </si>
  <si>
    <t>GS-5, $29,604 - 38,487</t>
  </si>
  <si>
    <t>SES, $109,808 - $152,000</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</si>
  <si>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</si>
  <si>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</si>
  <si>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</si>
  <si>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</si>
  <si>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</si>
  <si>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</si>
  <si>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</si>
  <si>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</si>
  <si>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 xml:space="preserve">Total </t>
  </si>
  <si>
    <t>Pr. Changes</t>
  </si>
  <si>
    <t>Information Technology Mgmt  (2210)</t>
  </si>
  <si>
    <t>A-11: Summary of Requirements by Grade</t>
  </si>
  <si>
    <t>Foreign field is equivalent to overseas employment.  Field office positions located in the Washington, D.C. Standard Metropolitan Statistical Area should be shown in the U.S. Field category and footnoted to indicate the number of such positions in each fiscal year.</t>
  </si>
  <si>
    <t>Employees Compensation Fund</t>
  </si>
  <si>
    <t xml:space="preserve">DHS Security </t>
  </si>
  <si>
    <t>Security Investigations</t>
  </si>
  <si>
    <t>*** CRS has no transfers or reprogrammings to report.</t>
  </si>
  <si>
    <t xml:space="preserve">Amounts in the Reprogramming column must reflect approved reprogramming and all SF-1151 transfers (DHS, HIDTA, Treasury, etc.). </t>
  </si>
  <si>
    <t>Community Relations Service</t>
  </si>
  <si>
    <t xml:space="preserve">2008 pay raise (3.0%)     </t>
  </si>
  <si>
    <t>TSP</t>
  </si>
  <si>
    <r>
      <t>DHS Security Charges.</t>
    </r>
    <r>
      <rPr>
        <sz val="9"/>
        <rFont val="Times New Roman"/>
        <family val="1"/>
      </rPr>
      <t xml:space="preserve">  The Department of Homeland Security (DHS) will continue to charge Basic Security and Building Specific Security.  The requested increase of $</t>
    </r>
    <r>
      <rPr>
        <u val="single"/>
        <sz val="9"/>
        <rFont val="Times New Roman"/>
        <family val="1"/>
      </rPr>
      <t xml:space="preserve">   6,000  </t>
    </r>
    <r>
      <rPr>
        <sz val="9"/>
        <rFont val="Times New Roman"/>
        <family val="1"/>
      </rPr>
      <t xml:space="preserve"> is required to meet our commitment to DHS, and cost estimates were developed by</t>
    </r>
  </si>
  <si>
    <t>2007 Estimate</t>
  </si>
  <si>
    <t>2007 President's Budget (Information Only)</t>
  </si>
  <si>
    <t>2007 Continuing Resolution Level (as reflected in the 2008 President's Budget; Information Only)</t>
  </si>
  <si>
    <t>2007 Estimate (direct only)*</t>
  </si>
  <si>
    <t>K: Summary of Requirements by Grade</t>
  </si>
  <si>
    <t>L: Summary of Requirements by Object Class</t>
  </si>
  <si>
    <t>M.  Status of Congressionally Requested Studies, Reports, and Evaluations</t>
  </si>
  <si>
    <t>2007 pay raise annualization (2.2%)</t>
  </si>
  <si>
    <r>
      <t>Changes in Compensable Days.</t>
    </r>
    <r>
      <rPr>
        <sz val="9"/>
        <rFont val="Times New Roman"/>
        <family val="1"/>
      </rPr>
      <t xml:space="preserve">  The increase costs of two more compensable day in FY 2008 compared to FY 2007 is calculated by diving the FY 2007 estimated personnel compensation $</t>
    </r>
    <r>
      <rPr>
        <u val="single"/>
        <sz val="9"/>
        <rFont val="Times New Roman"/>
        <family val="1"/>
      </rPr>
      <t xml:space="preserve">   38,000  </t>
    </r>
    <r>
      <rPr>
        <sz val="9"/>
        <rFont val="Times New Roman"/>
        <family val="1"/>
      </rPr>
      <t xml:space="preserve"> and applicable benefits $</t>
    </r>
    <r>
      <rPr>
        <u val="single"/>
        <sz val="9"/>
        <rFont val="Times New Roman"/>
        <family val="1"/>
      </rPr>
      <t xml:space="preserve">   8,000  </t>
    </r>
    <r>
      <rPr>
        <sz val="9"/>
        <rFont val="Times New Roman"/>
        <family val="1"/>
      </rPr>
      <t xml:space="preserve"> by 260 compensable days.  The cost increase of two compensable days is $</t>
    </r>
    <r>
      <rPr>
        <u val="single"/>
        <sz val="9"/>
        <rFont val="Times New Roman"/>
        <family val="1"/>
      </rPr>
      <t xml:space="preserve">46,000 </t>
    </r>
    <r>
      <rPr>
        <sz val="9"/>
        <rFont val="Times New Roman"/>
        <family val="1"/>
      </rPr>
      <t>.</t>
    </r>
  </si>
  <si>
    <r>
      <t>Thrift Saving Plan (TSP).</t>
    </r>
    <r>
      <rPr>
        <sz val="9"/>
        <rFont val="Times New Roman"/>
        <family val="1"/>
      </rPr>
      <t xml:space="preserve">  The cost of agency contributions to the Thrift Savings Plan will also rise as FERS participation increases.  The contribution rate is 4.3 percent and the increase of the TSP is $</t>
    </r>
    <r>
      <rPr>
        <u val="single"/>
        <sz val="9"/>
        <rFont val="Times New Roman"/>
        <family val="1"/>
      </rPr>
      <t xml:space="preserve">  10,000  </t>
    </r>
    <r>
      <rPr>
        <sz val="9"/>
        <rFont val="Times New Roman"/>
        <family val="1"/>
      </rPr>
      <t>.</t>
    </r>
  </si>
  <si>
    <r>
      <t>Health Insurance.</t>
    </r>
    <r>
      <rPr>
        <sz val="9"/>
        <rFont val="Times New Roman"/>
        <family val="1"/>
      </rPr>
      <t xml:space="preserve">  Effect January 2006, this component's contribution to Federal employees' health insurance premiums increase by </t>
    </r>
    <r>
      <rPr>
        <u val="single"/>
        <sz val="9"/>
        <rFont val="Times New Roman"/>
        <family val="1"/>
      </rPr>
      <t xml:space="preserve">  4.1%  </t>
    </r>
    <r>
      <rPr>
        <sz val="9"/>
        <rFont val="Times New Roman"/>
        <family val="1"/>
      </rPr>
      <t xml:space="preserve"> percent.  Applied against the 2007 estimate of $</t>
    </r>
    <r>
      <rPr>
        <u val="single"/>
        <sz val="9"/>
        <rFont val="Times New Roman"/>
        <family val="1"/>
      </rPr>
      <t xml:space="preserve">  249,000  </t>
    </r>
    <r>
      <rPr>
        <sz val="9"/>
        <rFont val="Times New Roman"/>
        <family val="1"/>
      </rPr>
      <t>, the additional amount required is $</t>
    </r>
    <r>
      <rPr>
        <u val="single"/>
        <sz val="9"/>
        <rFont val="Times New Roman"/>
        <family val="1"/>
      </rPr>
      <t xml:space="preserve">  10,200  </t>
    </r>
    <r>
      <rPr>
        <sz val="9"/>
        <rFont val="Times New Roman"/>
        <family val="1"/>
      </rPr>
      <t>.</t>
    </r>
  </si>
  <si>
    <r>
      <t>Employees Compensation Fund (ECF.</t>
    </r>
    <r>
      <rPr>
        <sz val="9"/>
        <rFont val="Times New Roman"/>
        <family val="1"/>
      </rPr>
      <t xml:space="preserve">  The Department of Labor bills each agency for injury benefits paid on their behalf in the past fiscal year under Federal Employee Compensation Act.  The decrease is $</t>
    </r>
    <r>
      <rPr>
        <u val="single"/>
        <sz val="9"/>
        <rFont val="Times New Roman"/>
        <family val="1"/>
      </rPr>
      <t xml:space="preserve">  262,000  </t>
    </r>
    <r>
      <rPr>
        <sz val="9"/>
        <rFont val="Times New Roman"/>
        <family val="1"/>
      </rPr>
      <t>.</t>
    </r>
  </si>
  <si>
    <r>
      <t>Security Investigations.</t>
    </r>
    <r>
      <rPr>
        <sz val="9"/>
        <rFont val="Times New Roman"/>
        <family val="1"/>
      </rPr>
      <t xml:space="preserve">  The </t>
    </r>
    <r>
      <rPr>
        <u val="single"/>
        <sz val="9"/>
        <rFont val="Times New Roman"/>
        <family val="1"/>
      </rPr>
      <t xml:space="preserve">$  3,000  </t>
    </r>
    <r>
      <rPr>
        <sz val="9"/>
        <rFont val="Times New Roman"/>
        <family val="1"/>
      </rPr>
      <t xml:space="preserve"> increase reflects payments to the Office of Personnel Management for security reinvestigations of employees requiring security clearances.</t>
    </r>
  </si>
  <si>
    <t xml:space="preserve">              *** NOT APPLICABLE TO CRS  ***</t>
  </si>
  <si>
    <t>2006 Actual</t>
  </si>
  <si>
    <t>***Footnote: ATB's must be recalculated following final FY 2007 action</t>
  </si>
  <si>
    <r>
      <t>Annualization of 2007 pay raise</t>
    </r>
    <r>
      <rPr>
        <sz val="9"/>
        <rFont val="Times New Roman"/>
        <family val="1"/>
      </rPr>
      <t>.  This pay annualization represents first quarter amounts (October through December) of the 2007 pay increase of 2.2 percent.  The amount requested $</t>
    </r>
    <r>
      <rPr>
        <u val="single"/>
        <sz val="9"/>
        <rFont val="Times New Roman"/>
        <family val="1"/>
      </rPr>
      <t xml:space="preserve">  41,000 </t>
    </r>
    <r>
      <rPr>
        <sz val="9"/>
        <rFont val="Times New Roman"/>
        <family val="1"/>
      </rPr>
      <t>, represents the pay amounts for 1/4 of the fiscal year plus appropriate benefits ($ 34,000 for pay and $ 8,000  for benefits).</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</si>
</sst>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409]h:mm:ss\ AM/PM"/>
    <numFmt numFmtId="216" formatCode="[$-409]dddd\,\ mmmm\ dd\,\ yyyy"/>
  </numFmts>
  <fonts count="69">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u val="single"/>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sz val="10"/>
      <name val="Arial"/>
      <family val="2"/>
    </font>
    <font>
      <u val="singleAccounting"/>
      <sz val="12"/>
      <name val="Times New Roman"/>
      <family val="1"/>
    </font>
    <font>
      <b/>
      <sz val="12"/>
      <name val="Times New Roman"/>
      <family val="1"/>
    </font>
    <font>
      <b/>
      <sz val="16"/>
      <name val="Times New Roman"/>
      <family val="1"/>
    </font>
    <font>
      <sz val="12"/>
      <color indexed="8"/>
      <name val="TMS"/>
      <family val="0"/>
    </font>
    <font>
      <u val="single"/>
      <sz val="12"/>
      <color indexed="8"/>
      <name val="TMS"/>
      <family val="0"/>
    </font>
    <font>
      <sz val="10"/>
      <name val="TimesNewRomanPS"/>
      <family val="0"/>
    </font>
    <font>
      <b/>
      <u val="single"/>
      <sz val="12"/>
      <name val="Arial"/>
      <family val="2"/>
    </font>
    <font>
      <b/>
      <sz val="10"/>
      <name val="Times New Roman"/>
      <family val="1"/>
    </font>
    <font>
      <sz val="14"/>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2"/>
      <name val="Arial"/>
      <family val="0"/>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0"/>
    </font>
    <font>
      <u val="single"/>
      <sz val="9"/>
      <name val="Times New Roman"/>
      <family val="1"/>
    </font>
    <font>
      <b/>
      <sz val="9"/>
      <name val="Times New Roman"/>
      <family val="1"/>
    </font>
    <font>
      <b/>
      <u val="single"/>
      <sz val="16"/>
      <name val="Arial"/>
      <family val="2"/>
    </font>
    <font>
      <sz val="16"/>
      <name val="Arial"/>
      <family val="2"/>
    </font>
    <font>
      <b/>
      <u val="single"/>
      <sz val="14"/>
      <name val="Arial"/>
      <family val="2"/>
    </font>
    <font>
      <sz val="14"/>
      <name val="Arial"/>
      <family val="2"/>
    </font>
    <font>
      <sz val="11"/>
      <name val="Arial"/>
      <family val="2"/>
    </font>
    <font>
      <b/>
      <u val="single"/>
      <sz val="20"/>
      <name val="Arial"/>
      <family val="2"/>
    </font>
    <font>
      <sz val="20"/>
      <name val="Arial"/>
      <family val="2"/>
    </font>
    <font>
      <b/>
      <sz val="20"/>
      <name val="Arial"/>
      <family val="2"/>
    </font>
    <font>
      <b/>
      <sz val="18"/>
      <color indexed="10"/>
      <name val="Times New Roman"/>
      <family val="1"/>
    </font>
    <font>
      <sz val="12"/>
      <color indexed="10"/>
      <name val="Times New Roman"/>
      <family val="1"/>
    </font>
    <font>
      <sz val="14"/>
      <color indexed="10"/>
      <name val="Times New Roman"/>
      <family val="1"/>
    </font>
    <font>
      <b/>
      <sz val="16"/>
      <color indexed="10"/>
      <name val="Times New Roman"/>
      <family val="1"/>
    </font>
    <font>
      <sz val="16"/>
      <color indexed="8"/>
      <name val="Times"/>
      <family val="1"/>
    </font>
    <font>
      <sz val="10"/>
      <color indexed="8"/>
      <name val="Times"/>
      <family val="1"/>
    </font>
    <font>
      <b/>
      <sz val="18"/>
      <color indexed="10"/>
      <name val="Times"/>
      <family val="1"/>
    </font>
    <font>
      <b/>
      <sz val="17"/>
      <color indexed="10"/>
      <name val="Times"/>
      <family val="1"/>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top>
        <color indexed="24"/>
      </top>
      <bottom>
        <color indexed="24"/>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medium"/>
      <bottom>
        <color indexed="24"/>
      </bottom>
    </border>
    <border>
      <left style="thin"/>
      <right style="thin"/>
      <top>
        <color indexed="24"/>
      </top>
      <bottom>
        <color indexed="24"/>
      </bottom>
    </border>
    <border>
      <left style="thin"/>
      <right>
        <color indexed="63"/>
      </right>
      <top>
        <color indexed="63"/>
      </top>
      <bottom style="medium"/>
    </border>
    <border>
      <left>
        <color indexed="63"/>
      </left>
      <right>
        <color indexed="63"/>
      </right>
      <top>
        <color indexed="63"/>
      </top>
      <bottom style="medium"/>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color indexed="63"/>
      </right>
      <top style="thin">
        <color indexed="8"/>
      </top>
      <bottom>
        <color indexed="63"/>
      </bottom>
    </border>
    <border>
      <left>
        <color indexed="63"/>
      </left>
      <right style="thin">
        <color indexed="8"/>
      </right>
      <top style="thin">
        <color indexed="8"/>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thin">
        <color indexed="8"/>
      </right>
      <top>
        <color indexed="63"/>
      </top>
      <bottom style="hair"/>
    </border>
    <border>
      <left>
        <color indexed="63"/>
      </left>
      <right style="thin"/>
      <top>
        <color indexed="63"/>
      </top>
      <bottom style="hair"/>
    </border>
    <border>
      <left style="thin"/>
      <right style="thin"/>
      <top>
        <color indexed="63"/>
      </top>
      <bottom style="hair"/>
    </border>
    <border>
      <left>
        <color indexed="24"/>
      </left>
      <right>
        <color indexed="63"/>
      </right>
      <top>
        <color indexed="24"/>
      </top>
      <bottom style="hair"/>
    </border>
    <border>
      <left style="thin"/>
      <right style="thin"/>
      <top>
        <color indexed="24"/>
      </top>
      <bottom style="hair"/>
    </border>
    <border>
      <left>
        <color indexed="63"/>
      </left>
      <right style="thin"/>
      <top>
        <color indexed="24"/>
      </top>
      <bottom style="hair"/>
    </border>
    <border>
      <left>
        <color indexed="24"/>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color indexed="24"/>
      </left>
      <right>
        <color indexed="24"/>
      </right>
      <top>
        <color indexed="63"/>
      </top>
      <bottom style="hair"/>
    </border>
    <border>
      <left style="thin"/>
      <right style="thin"/>
      <top style="thin"/>
      <bottom>
        <color indexed="63"/>
      </bottom>
    </border>
    <border>
      <left style="thin"/>
      <right style="thin"/>
      <top>
        <color indexed="63"/>
      </top>
      <bottom style="medium"/>
    </border>
    <border>
      <left>
        <color indexed="24"/>
      </left>
      <right>
        <color indexed="24"/>
      </right>
      <top>
        <color indexed="24"/>
      </top>
      <bottom style="hair"/>
    </border>
    <border>
      <left style="thin"/>
      <right>
        <color indexed="63"/>
      </right>
      <top style="hair"/>
      <bottom style="hair"/>
    </border>
    <border>
      <left>
        <color indexed="24"/>
      </left>
      <right>
        <color indexed="63"/>
      </right>
      <top style="thin"/>
      <bottom style="thin"/>
    </border>
    <border>
      <left style="thin"/>
      <right style="thin"/>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color indexed="63"/>
      </left>
      <right>
        <color indexed="63"/>
      </right>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medium"/>
    </border>
    <border>
      <left style="thin"/>
      <right style="thin">
        <color indexed="8"/>
      </right>
      <top>
        <color indexed="24"/>
      </top>
      <bottom>
        <color indexed="24"/>
      </botto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right style="thin"/>
      <top>
        <color indexed="63"/>
      </top>
      <bottom style="thin">
        <color indexed="23"/>
      </bottom>
    </border>
    <border>
      <left>
        <color indexed="63"/>
      </left>
      <right style="thin"/>
      <top>
        <color indexed="63"/>
      </top>
      <bottom style="thin">
        <color indexed="2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24"/>
      </left>
      <right>
        <color indexed="24"/>
      </right>
      <top>
        <color indexed="63"/>
      </top>
      <bottom style="thin">
        <color indexed="8"/>
      </bottom>
    </border>
    <border>
      <left style="thin"/>
      <right style="thin"/>
      <top>
        <color indexed="63"/>
      </top>
      <bottom style="thin">
        <color indexed="8"/>
      </bottom>
    </border>
    <border>
      <left>
        <color indexed="63"/>
      </left>
      <right>
        <color indexed="63"/>
      </right>
      <top style="thin">
        <color indexed="23"/>
      </top>
      <bottom style="thin">
        <color indexed="23"/>
      </bottom>
    </border>
    <border>
      <left style="thin"/>
      <right>
        <color indexed="63"/>
      </right>
      <top style="thin"/>
      <bottom style="thin">
        <color indexed="23"/>
      </bottom>
    </border>
    <border>
      <left>
        <color indexed="63"/>
      </left>
      <right>
        <color indexed="63"/>
      </right>
      <top style="thin"/>
      <bottom style="thin">
        <color indexed="23"/>
      </bottom>
    </border>
    <border>
      <left style="thin"/>
      <right style="thin"/>
      <top style="thin"/>
      <bottom style="thin">
        <color indexed="23"/>
      </bottom>
    </border>
    <border>
      <left>
        <color indexed="63"/>
      </left>
      <right style="thin"/>
      <top style="thin"/>
      <bottom style="thin">
        <color indexed="23"/>
      </bottom>
    </border>
    <border>
      <left style="thin">
        <color indexed="23"/>
      </left>
      <right style="thin">
        <color indexed="23"/>
      </right>
      <top style="thin">
        <color indexed="8"/>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bottom style="thin">
        <color indexed="23"/>
      </bottom>
    </border>
    <border>
      <left style="thin">
        <color indexed="23"/>
      </left>
      <right style="thin"/>
      <top style="thin">
        <color indexed="8"/>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hair"/>
    </border>
    <border>
      <left style="thin">
        <color indexed="23"/>
      </left>
      <right style="thin">
        <color indexed="23"/>
      </right>
      <top style="thin">
        <color indexed="23"/>
      </top>
      <bottom style="hair"/>
    </border>
    <border>
      <left style="thin">
        <color indexed="23"/>
      </left>
      <right style="thin"/>
      <top style="thin">
        <color indexed="23"/>
      </top>
      <bottom style="hair"/>
    </border>
    <border>
      <left>
        <color indexed="63"/>
      </left>
      <right>
        <color indexed="63"/>
      </right>
      <top style="thin"/>
      <bottom style="medium"/>
    </border>
    <border>
      <left style="thin">
        <color indexed="8"/>
      </left>
      <right style="thin">
        <color indexed="8"/>
      </right>
      <top style="thin">
        <color indexed="8"/>
      </top>
      <bottom>
        <color indexed="63"/>
      </bottom>
    </border>
    <border>
      <left style="thin"/>
      <right>
        <color indexed="63"/>
      </right>
      <top style="thin">
        <color indexed="8"/>
      </top>
      <bottom style="thin">
        <color indexed="23"/>
      </botto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8"/>
      </top>
      <bottom style="thin">
        <color indexed="23"/>
      </bottom>
    </border>
    <border>
      <left>
        <color indexed="63"/>
      </left>
      <right style="thin">
        <color indexed="23"/>
      </right>
      <top style="thin">
        <color indexed="2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right style="medium"/>
      <top>
        <color indexed="63"/>
      </top>
      <bottom style="hair"/>
    </border>
    <border>
      <left style="thin"/>
      <right style="thin"/>
      <top style="thin">
        <color indexed="23"/>
      </top>
      <bottom style="thin">
        <color indexed="23"/>
      </bottom>
    </border>
    <border>
      <left>
        <color indexed="63"/>
      </left>
      <right style="thin"/>
      <top style="thin">
        <color indexed="23"/>
      </top>
      <bottom style="thin">
        <color indexed="23"/>
      </bottom>
    </border>
    <border>
      <left>
        <color indexed="63"/>
      </left>
      <right>
        <color indexed="63"/>
      </right>
      <top style="medium"/>
      <bottom style="hair"/>
    </border>
    <border>
      <left>
        <color indexed="63"/>
      </left>
      <right style="thin"/>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23" fillId="0" borderId="0">
      <alignment/>
      <protection/>
    </xf>
    <xf numFmtId="9" fontId="23" fillId="0" borderId="0" applyFont="0" applyFill="0" applyBorder="0" applyAlignment="0" applyProtection="0"/>
  </cellStyleXfs>
  <cellXfs count="776">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1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6" fillId="0" borderId="0" xfId="0" applyNumberFormat="1" applyFont="1" applyAlignment="1">
      <alignment/>
    </xf>
    <xf numFmtId="177" fontId="6" fillId="0" borderId="0" xfId="0" applyNumberFormat="1" applyFont="1" applyAlignment="1">
      <alignment/>
    </xf>
    <xf numFmtId="177" fontId="17" fillId="0" borderId="0" xfId="0" applyNumberFormat="1" applyFont="1" applyAlignment="1">
      <alignment horizontal="centerContinuous"/>
    </xf>
    <xf numFmtId="177" fontId="6" fillId="0" borderId="0" xfId="0" applyNumberFormat="1" applyFont="1" applyAlignment="1">
      <alignment horizontal="centerContinuous"/>
    </xf>
    <xf numFmtId="177" fontId="22" fillId="0" borderId="0" xfId="0" applyNumberFormat="1" applyFont="1" applyAlignment="1">
      <alignment horizontal="centerContinuous"/>
    </xf>
    <xf numFmtId="177" fontId="19" fillId="0" borderId="0" xfId="0" applyNumberFormat="1" applyFont="1" applyAlignment="1">
      <alignment horizontal="centerContinuous"/>
    </xf>
    <xf numFmtId="177" fontId="20"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8" fillId="2" borderId="0" xfId="0" applyNumberFormat="1" applyFont="1" applyFill="1" applyAlignment="1">
      <alignment horizontal="centerContinuous"/>
    </xf>
    <xf numFmtId="177" fontId="18" fillId="2" borderId="0" xfId="0" applyNumberFormat="1" applyFont="1" applyFill="1" applyAlignment="1">
      <alignment/>
    </xf>
    <xf numFmtId="177" fontId="16" fillId="0" borderId="0" xfId="0" applyNumberFormat="1" applyFont="1" applyAlignment="1">
      <alignment horizontal="left"/>
    </xf>
    <xf numFmtId="177" fontId="6" fillId="0" borderId="0" xfId="0" applyNumberFormat="1" applyFont="1" applyBorder="1" applyAlignment="1">
      <alignment horizontal="centerContinuous"/>
    </xf>
    <xf numFmtId="177" fontId="15" fillId="2" borderId="0" xfId="0" applyNumberFormat="1" applyFont="1" applyFill="1" applyBorder="1" applyAlignment="1">
      <alignment/>
    </xf>
    <xf numFmtId="177" fontId="21" fillId="2" borderId="0" xfId="0" applyNumberFormat="1" applyFont="1" applyFill="1" applyAlignment="1">
      <alignment/>
    </xf>
    <xf numFmtId="177" fontId="13" fillId="2" borderId="2" xfId="0" applyNumberFormat="1" applyFont="1" applyFill="1" applyBorder="1" applyAlignment="1">
      <alignment horizontal="left"/>
    </xf>
    <xf numFmtId="177" fontId="6" fillId="0" borderId="0" xfId="0" applyNumberFormat="1" applyFont="1" applyAlignment="1">
      <alignment horizontal="right"/>
    </xf>
    <xf numFmtId="177" fontId="5" fillId="0" borderId="3" xfId="0" applyNumberFormat="1" applyFont="1" applyBorder="1" applyAlignment="1">
      <alignment/>
    </xf>
    <xf numFmtId="3" fontId="26" fillId="0" borderId="0" xfId="0" applyNumberFormat="1" applyFont="1" applyAlignment="1">
      <alignment/>
    </xf>
    <xf numFmtId="177" fontId="6" fillId="0" borderId="0" xfId="0" applyNumberFormat="1" applyFont="1" applyAlignment="1">
      <alignment/>
    </xf>
    <xf numFmtId="177" fontId="27" fillId="2" borderId="0" xfId="0" applyNumberFormat="1" applyFont="1" applyFill="1" applyAlignment="1">
      <alignment/>
    </xf>
    <xf numFmtId="177" fontId="28" fillId="2" borderId="0" xfId="0" applyNumberFormat="1" applyFont="1" applyFill="1" applyAlignment="1">
      <alignment horizontal="centerContinuous"/>
    </xf>
    <xf numFmtId="177" fontId="27" fillId="2" borderId="0" xfId="0" applyNumberFormat="1" applyFont="1" applyFill="1" applyAlignment="1">
      <alignment horizontal="centerContinuous"/>
    </xf>
    <xf numFmtId="177" fontId="28" fillId="2" borderId="4" xfId="0" applyNumberFormat="1" applyFont="1" applyFill="1" applyAlignment="1">
      <alignment horizontal="center"/>
    </xf>
    <xf numFmtId="177" fontId="28" fillId="2" borderId="0" xfId="0" applyNumberFormat="1" applyFont="1" applyFill="1" applyAlignment="1">
      <alignment/>
    </xf>
    <xf numFmtId="177" fontId="27" fillId="2" borderId="0" xfId="0" applyNumberFormat="1" applyFont="1" applyFill="1" applyAlignment="1">
      <alignment horizontal="left"/>
    </xf>
    <xf numFmtId="177" fontId="6" fillId="0" borderId="0" xfId="0" applyNumberFormat="1" applyFont="1" applyAlignment="1">
      <alignment/>
    </xf>
    <xf numFmtId="177" fontId="6" fillId="0" borderId="0" xfId="0" applyNumberFormat="1" applyFont="1" applyBorder="1" applyAlignment="1">
      <alignment/>
    </xf>
    <xf numFmtId="177" fontId="6" fillId="0" borderId="5" xfId="0" applyNumberFormat="1" applyFont="1" applyBorder="1" applyAlignment="1">
      <alignment/>
    </xf>
    <xf numFmtId="177" fontId="6" fillId="0" borderId="0" xfId="0" applyNumberFormat="1" applyFont="1" applyBorder="1" applyAlignment="1">
      <alignment/>
    </xf>
    <xf numFmtId="3" fontId="6" fillId="0" borderId="3" xfId="0" applyNumberFormat="1" applyFont="1" applyBorder="1" applyAlignment="1">
      <alignment horizontal="fill"/>
    </xf>
    <xf numFmtId="0" fontId="23" fillId="0" borderId="0" xfId="21">
      <alignment/>
      <protection/>
    </xf>
    <xf numFmtId="0" fontId="23" fillId="0" borderId="0" xfId="22" applyAlignment="1">
      <alignment horizontal="centerContinuous"/>
      <protection/>
    </xf>
    <xf numFmtId="0" fontId="23" fillId="0" borderId="0" xfId="22">
      <alignment/>
      <protection/>
    </xf>
    <xf numFmtId="0" fontId="1" fillId="0" borderId="0" xfId="22" applyFont="1">
      <alignment/>
      <protection/>
    </xf>
    <xf numFmtId="0" fontId="1" fillId="0" borderId="0" xfId="22" applyFont="1" applyAlignment="1">
      <alignment horizontal="left"/>
      <protection/>
    </xf>
    <xf numFmtId="3" fontId="25" fillId="0" borderId="0" xfId="0" applyNumberFormat="1" applyFont="1" applyAlignment="1">
      <alignment/>
    </xf>
    <xf numFmtId="0" fontId="25" fillId="0" borderId="0" xfId="22" applyFont="1">
      <alignment/>
      <protection/>
    </xf>
    <xf numFmtId="0" fontId="25" fillId="0" borderId="0" xfId="22" applyFont="1" applyAlignment="1">
      <alignment horizontal="centerContinuous"/>
      <protection/>
    </xf>
    <xf numFmtId="3" fontId="25" fillId="0" borderId="0" xfId="22" applyNumberFormat="1" applyFont="1" applyAlignment="1">
      <alignment horizontal="centerContinuous"/>
      <protection/>
    </xf>
    <xf numFmtId="0" fontId="16" fillId="0" borderId="0" xfId="22" applyFont="1" applyAlignment="1">
      <alignment horizontal="centerContinuous"/>
      <protection/>
    </xf>
    <xf numFmtId="0" fontId="16" fillId="0" borderId="0" xfId="22" applyFont="1">
      <alignment/>
      <protection/>
    </xf>
    <xf numFmtId="0" fontId="16" fillId="0" borderId="6" xfId="22" applyFont="1" applyBorder="1">
      <alignment/>
      <protection/>
    </xf>
    <xf numFmtId="0" fontId="16" fillId="0" borderId="2" xfId="22" applyFont="1" applyBorder="1">
      <alignment/>
      <protection/>
    </xf>
    <xf numFmtId="0" fontId="16" fillId="0" borderId="1" xfId="22" applyFont="1" applyBorder="1">
      <alignment/>
      <protection/>
    </xf>
    <xf numFmtId="0" fontId="31" fillId="0" borderId="6" xfId="22" applyFont="1" applyBorder="1">
      <alignment/>
      <protection/>
    </xf>
    <xf numFmtId="183" fontId="31" fillId="0" borderId="2" xfId="22" applyNumberFormat="1" applyFont="1" applyBorder="1">
      <alignment/>
      <protection/>
    </xf>
    <xf numFmtId="185" fontId="31" fillId="0" borderId="1" xfId="17" applyNumberFormat="1" applyFont="1" applyBorder="1" applyAlignment="1">
      <alignment/>
    </xf>
    <xf numFmtId="0" fontId="16" fillId="0" borderId="6" xfId="22" applyFont="1" applyBorder="1" applyAlignment="1">
      <alignment horizontal="left" indent="1"/>
      <protection/>
    </xf>
    <xf numFmtId="183" fontId="16" fillId="0" borderId="2" xfId="15" applyNumberFormat="1" applyFont="1" applyBorder="1" applyAlignment="1">
      <alignment/>
    </xf>
    <xf numFmtId="183" fontId="16" fillId="0" borderId="1" xfId="15" applyNumberFormat="1" applyFont="1" applyBorder="1" applyAlignment="1">
      <alignment/>
    </xf>
    <xf numFmtId="183" fontId="16" fillId="0" borderId="0" xfId="15" applyNumberFormat="1" applyFont="1" applyAlignment="1">
      <alignment/>
    </xf>
    <xf numFmtId="183" fontId="33" fillId="0" borderId="2" xfId="15" applyNumberFormat="1" applyFont="1" applyBorder="1" applyAlignment="1">
      <alignment/>
    </xf>
    <xf numFmtId="183" fontId="33" fillId="0" borderId="1" xfId="15" applyNumberFormat="1" applyFont="1" applyBorder="1" applyAlignment="1">
      <alignment/>
    </xf>
    <xf numFmtId="183" fontId="31" fillId="0" borderId="0" xfId="15" applyNumberFormat="1" applyFont="1" applyAlignment="1">
      <alignment/>
    </xf>
    <xf numFmtId="0" fontId="31" fillId="0" borderId="6" xfId="22" applyFont="1" applyBorder="1" applyAlignment="1">
      <alignment wrapText="1"/>
      <protection/>
    </xf>
    <xf numFmtId="0" fontId="31" fillId="0" borderId="7" xfId="22" applyFont="1" applyBorder="1">
      <alignment/>
      <protection/>
    </xf>
    <xf numFmtId="183" fontId="31" fillId="0" borderId="8" xfId="15" applyNumberFormat="1" applyFont="1" applyBorder="1" applyAlignment="1">
      <alignment/>
    </xf>
    <xf numFmtId="183" fontId="31" fillId="0" borderId="9" xfId="15" applyNumberFormat="1" applyFont="1" applyBorder="1" applyAlignment="1">
      <alignment/>
    </xf>
    <xf numFmtId="185" fontId="31" fillId="0" borderId="10" xfId="17" applyNumberFormat="1" applyFont="1" applyBorder="1" applyAlignment="1">
      <alignment horizontal="left"/>
    </xf>
    <xf numFmtId="0" fontId="31" fillId="0" borderId="0" xfId="22" applyFont="1" applyBorder="1" applyAlignment="1">
      <alignment horizontal="left"/>
      <protection/>
    </xf>
    <xf numFmtId="183" fontId="31" fillId="0" borderId="0" xfId="22" applyNumberFormat="1" applyFont="1" applyBorder="1" applyAlignment="1">
      <alignment horizontal="left"/>
      <protection/>
    </xf>
    <xf numFmtId="185" fontId="31" fillId="0" borderId="0" xfId="17" applyNumberFormat="1" applyFont="1" applyBorder="1" applyAlignment="1">
      <alignment horizontal="left"/>
    </xf>
    <xf numFmtId="177" fontId="29" fillId="0" borderId="0" xfId="0" applyNumberFormat="1" applyFont="1" applyAlignment="1">
      <alignment horizontal="centerContinuous"/>
    </xf>
    <xf numFmtId="177" fontId="16" fillId="0" borderId="0" xfId="0" applyNumberFormat="1" applyFont="1" applyAlignment="1">
      <alignment horizontal="centerContinuous"/>
    </xf>
    <xf numFmtId="177" fontId="6" fillId="0" borderId="11" xfId="0" applyNumberFormat="1" applyFont="1" applyBorder="1" applyAlignment="1">
      <alignment/>
    </xf>
    <xf numFmtId="177" fontId="6" fillId="0" borderId="12" xfId="0" applyNumberFormat="1" applyFont="1" applyBorder="1" applyAlignment="1">
      <alignment/>
    </xf>
    <xf numFmtId="177" fontId="40" fillId="2" borderId="13" xfId="0" applyNumberFormat="1" applyFont="1" applyFill="1" applyBorder="1" applyAlignment="1">
      <alignment horizontal="center"/>
    </xf>
    <xf numFmtId="177" fontId="40" fillId="2" borderId="14" xfId="0" applyNumberFormat="1" applyFont="1" applyFill="1" applyBorder="1" applyAlignment="1">
      <alignment/>
    </xf>
    <xf numFmtId="177" fontId="40" fillId="2" borderId="15" xfId="0" applyNumberFormat="1" applyFont="1" applyFill="1" applyBorder="1" applyAlignment="1">
      <alignment/>
    </xf>
    <xf numFmtId="177" fontId="40" fillId="2" borderId="16" xfId="0" applyNumberFormat="1" applyFont="1" applyFill="1" applyBorder="1" applyAlignment="1">
      <alignment/>
    </xf>
    <xf numFmtId="177" fontId="40" fillId="2" borderId="17" xfId="0" applyNumberFormat="1" applyFont="1" applyFill="1" applyBorder="1" applyAlignment="1">
      <alignment/>
    </xf>
    <xf numFmtId="177" fontId="39" fillId="2" borderId="18" xfId="0" applyNumberFormat="1" applyFont="1" applyFill="1" applyBorder="1" applyAlignment="1">
      <alignment/>
    </xf>
    <xf numFmtId="177" fontId="39" fillId="2" borderId="19" xfId="0" applyNumberFormat="1" applyFont="1" applyFill="1" applyBorder="1" applyAlignment="1">
      <alignment horizontal="centerContinuous"/>
    </xf>
    <xf numFmtId="177" fontId="39" fillId="2" borderId="2" xfId="0" applyNumberFormat="1" applyFont="1" applyFill="1" applyBorder="1" applyAlignment="1">
      <alignment/>
    </xf>
    <xf numFmtId="177" fontId="39" fillId="2" borderId="0" xfId="0" applyNumberFormat="1" applyFont="1" applyFill="1" applyAlignment="1">
      <alignment/>
    </xf>
    <xf numFmtId="177" fontId="39" fillId="2" borderId="20" xfId="0" applyNumberFormat="1" applyFont="1" applyFill="1" applyBorder="1" applyAlignment="1">
      <alignment horizontal="center"/>
    </xf>
    <xf numFmtId="177" fontId="39" fillId="2" borderId="21" xfId="0" applyNumberFormat="1" applyFont="1" applyFill="1" applyBorder="1" applyAlignment="1">
      <alignment horizontal="center"/>
    </xf>
    <xf numFmtId="177" fontId="39" fillId="2" borderId="0" xfId="0" applyNumberFormat="1" applyFont="1" applyFill="1" applyBorder="1" applyAlignment="1">
      <alignment horizontal="center"/>
    </xf>
    <xf numFmtId="177" fontId="39" fillId="2" borderId="22" xfId="0" applyNumberFormat="1" applyFont="1" applyFill="1" applyBorder="1" applyAlignment="1">
      <alignment horizontal="center"/>
    </xf>
    <xf numFmtId="177" fontId="39" fillId="2" borderId="23" xfId="0" applyNumberFormat="1" applyFont="1" applyFill="1" applyBorder="1" applyAlignment="1">
      <alignment horizontal="center"/>
    </xf>
    <xf numFmtId="177" fontId="39" fillId="2" borderId="2" xfId="0" applyNumberFormat="1" applyFont="1" applyFill="1" applyBorder="1" applyAlignment="1">
      <alignment horizontal="center"/>
    </xf>
    <xf numFmtId="177" fontId="39" fillId="2" borderId="24" xfId="0" applyNumberFormat="1" applyFont="1" applyFill="1" applyBorder="1" applyAlignment="1">
      <alignment horizontal="center"/>
    </xf>
    <xf numFmtId="177" fontId="39" fillId="2" borderId="25" xfId="0" applyNumberFormat="1" applyFont="1" applyFill="1" applyBorder="1" applyAlignment="1">
      <alignment horizontal="center"/>
    </xf>
    <xf numFmtId="177" fontId="39" fillId="2" borderId="3" xfId="0" applyNumberFormat="1" applyFont="1" applyFill="1" applyBorder="1" applyAlignment="1">
      <alignment horizontal="center"/>
    </xf>
    <xf numFmtId="177" fontId="39" fillId="2" borderId="1" xfId="0" applyNumberFormat="1" applyFont="1" applyFill="1" applyBorder="1" applyAlignment="1">
      <alignment horizontal="center"/>
    </xf>
    <xf numFmtId="177" fontId="39" fillId="2" borderId="6" xfId="0" applyNumberFormat="1" applyFont="1" applyFill="1" applyBorder="1" applyAlignment="1">
      <alignment horizontal="center"/>
    </xf>
    <xf numFmtId="0" fontId="0" fillId="0" borderId="0" xfId="0" applyBorder="1" applyAlignment="1">
      <alignment vertical="top" wrapText="1"/>
    </xf>
    <xf numFmtId="3" fontId="6" fillId="3" borderId="0" xfId="0" applyNumberFormat="1" applyFont="1" applyFill="1" applyAlignment="1">
      <alignment/>
    </xf>
    <xf numFmtId="177" fontId="6" fillId="3" borderId="0" xfId="0" applyNumberFormat="1" applyFont="1" applyFill="1" applyAlignment="1">
      <alignment/>
    </xf>
    <xf numFmtId="0" fontId="31" fillId="3" borderId="0" xfId="22" applyFont="1" applyFill="1" applyBorder="1" applyAlignment="1">
      <alignment horizontal="left"/>
      <protection/>
    </xf>
    <xf numFmtId="183" fontId="31" fillId="3" borderId="0" xfId="22" applyNumberFormat="1" applyFont="1" applyFill="1" applyBorder="1" applyAlignment="1">
      <alignment horizontal="left"/>
      <protection/>
    </xf>
    <xf numFmtId="185" fontId="31" fillId="3" borderId="0" xfId="17" applyNumberFormat="1" applyFont="1" applyFill="1" applyBorder="1" applyAlignment="1">
      <alignment horizontal="left"/>
    </xf>
    <xf numFmtId="0" fontId="23" fillId="3" borderId="0" xfId="21" applyFill="1">
      <alignment/>
      <protection/>
    </xf>
    <xf numFmtId="177" fontId="5" fillId="3" borderId="0" xfId="0" applyNumberFormat="1" applyFont="1" applyFill="1" applyAlignment="1">
      <alignment/>
    </xf>
    <xf numFmtId="0" fontId="16" fillId="3" borderId="0" xfId="22" applyFont="1" applyFill="1" applyBorder="1" applyAlignment="1">
      <alignment horizontal="center"/>
      <protection/>
    </xf>
    <xf numFmtId="0" fontId="42" fillId="3" borderId="0" xfId="21" applyFont="1" applyFill="1">
      <alignment/>
      <protection/>
    </xf>
    <xf numFmtId="177" fontId="0" fillId="3" borderId="0" xfId="0" applyNumberFormat="1" applyFill="1" applyBorder="1" applyAlignment="1">
      <alignment/>
    </xf>
    <xf numFmtId="177" fontId="23" fillId="3" borderId="0" xfId="0" applyNumberFormat="1" applyFont="1" applyFill="1" applyBorder="1" applyAlignment="1">
      <alignment/>
    </xf>
    <xf numFmtId="177" fontId="42" fillId="3" borderId="0" xfId="0" applyNumberFormat="1" applyFont="1" applyFill="1" applyBorder="1" applyAlignment="1">
      <alignment/>
    </xf>
    <xf numFmtId="177" fontId="35" fillId="2" borderId="0" xfId="0" applyNumberFormat="1" applyFont="1" applyFill="1" applyAlignment="1">
      <alignment/>
    </xf>
    <xf numFmtId="177" fontId="35" fillId="2" borderId="1" xfId="0" applyNumberFormat="1" applyFont="1" applyFill="1" applyBorder="1" applyAlignment="1">
      <alignment/>
    </xf>
    <xf numFmtId="177" fontId="35" fillId="2" borderId="3" xfId="0" applyNumberFormat="1" applyFont="1" applyFill="1" applyBorder="1" applyAlignment="1">
      <alignment/>
    </xf>
    <xf numFmtId="3" fontId="16" fillId="0" borderId="0" xfId="0" applyNumberFormat="1" applyFont="1" applyAlignment="1">
      <alignment horizontal="centerContinuous"/>
    </xf>
    <xf numFmtId="0" fontId="43"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0" xfId="0" applyNumberFormat="1" applyFont="1" applyFill="1" applyBorder="1" applyAlignment="1">
      <alignment/>
    </xf>
    <xf numFmtId="177" fontId="13" fillId="2" borderId="26" xfId="0" applyNumberFormat="1" applyFont="1" applyFill="1" applyBorder="1" applyAlignment="1">
      <alignment horizontal="left"/>
    </xf>
    <xf numFmtId="177" fontId="13" fillId="2" borderId="27" xfId="0" applyNumberFormat="1" applyFont="1" applyFill="1" applyBorder="1" applyAlignment="1">
      <alignment/>
    </xf>
    <xf numFmtId="177" fontId="13" fillId="2" borderId="28" xfId="0" applyNumberFormat="1" applyFont="1" applyFill="1" applyBorder="1" applyAlignment="1">
      <alignment/>
    </xf>
    <xf numFmtId="177" fontId="13" fillId="2" borderId="29" xfId="0" applyNumberFormat="1" applyFont="1" applyFill="1" applyBorder="1" applyAlignment="1">
      <alignment/>
    </xf>
    <xf numFmtId="177" fontId="13" fillId="2" borderId="30" xfId="0" applyNumberFormat="1" applyFont="1" applyFill="1" applyBorder="1" applyAlignment="1">
      <alignment/>
    </xf>
    <xf numFmtId="177" fontId="6" fillId="0" borderId="31" xfId="0" applyNumberFormat="1" applyFont="1" applyBorder="1" applyAlignment="1">
      <alignment/>
    </xf>
    <xf numFmtId="177" fontId="16" fillId="0" borderId="32" xfId="0" applyNumberFormat="1" applyFont="1" applyBorder="1" applyAlignment="1">
      <alignment/>
    </xf>
    <xf numFmtId="177" fontId="16" fillId="0" borderId="33" xfId="0" applyNumberFormat="1" applyFont="1" applyBorder="1" applyAlignment="1">
      <alignment/>
    </xf>
    <xf numFmtId="177" fontId="6" fillId="0" borderId="34" xfId="0" applyNumberFormat="1" applyFont="1" applyBorder="1" applyAlignment="1">
      <alignment/>
    </xf>
    <xf numFmtId="177" fontId="16" fillId="0" borderId="30" xfId="0" applyNumberFormat="1" applyFont="1" applyBorder="1" applyAlignment="1">
      <alignment/>
    </xf>
    <xf numFmtId="177" fontId="16" fillId="0" borderId="29" xfId="0" applyNumberFormat="1" applyFont="1" applyBorder="1" applyAlignment="1">
      <alignment/>
    </xf>
    <xf numFmtId="177" fontId="5" fillId="0" borderId="1" xfId="0" applyNumberFormat="1" applyFont="1" applyBorder="1" applyAlignment="1">
      <alignment/>
    </xf>
    <xf numFmtId="177" fontId="5" fillId="0" borderId="9" xfId="0" applyNumberFormat="1" applyFont="1" applyBorder="1" applyAlignment="1">
      <alignment/>
    </xf>
    <xf numFmtId="177" fontId="37" fillId="0" borderId="3" xfId="0" applyNumberFormat="1" applyFont="1" applyBorder="1" applyAlignment="1">
      <alignment/>
    </xf>
    <xf numFmtId="5" fontId="37" fillId="0" borderId="3" xfId="0" applyNumberFormat="1" applyFont="1" applyBorder="1" applyAlignment="1">
      <alignment/>
    </xf>
    <xf numFmtId="5" fontId="37" fillId="0" borderId="9" xfId="0" applyNumberFormat="1" applyFont="1" applyBorder="1" applyAlignment="1">
      <alignment/>
    </xf>
    <xf numFmtId="177" fontId="5" fillId="0" borderId="2" xfId="0" applyNumberFormat="1" applyFont="1" applyBorder="1" applyAlignment="1">
      <alignment/>
    </xf>
    <xf numFmtId="177" fontId="5" fillId="0" borderId="35" xfId="0" applyNumberFormat="1" applyFont="1" applyBorder="1" applyAlignment="1">
      <alignment/>
    </xf>
    <xf numFmtId="177" fontId="5" fillId="0" borderId="36" xfId="0" applyNumberFormat="1" applyFont="1" applyBorder="1" applyAlignment="1">
      <alignment/>
    </xf>
    <xf numFmtId="177" fontId="37" fillId="0" borderId="36" xfId="0" applyNumberFormat="1" applyFont="1" applyBorder="1" applyAlignment="1">
      <alignment horizontal="centerContinuous"/>
    </xf>
    <xf numFmtId="177" fontId="37" fillId="0" borderId="37" xfId="0" applyNumberFormat="1" applyFont="1" applyBorder="1" applyAlignment="1">
      <alignment horizontal="centerContinuous"/>
    </xf>
    <xf numFmtId="177" fontId="37" fillId="0" borderId="14" xfId="0" applyNumberFormat="1" applyFont="1" applyBorder="1" applyAlignment="1">
      <alignment horizontal="right"/>
    </xf>
    <xf numFmtId="177" fontId="37" fillId="0" borderId="13" xfId="0" applyNumberFormat="1" applyFont="1" applyBorder="1" applyAlignment="1">
      <alignment/>
    </xf>
    <xf numFmtId="177" fontId="5" fillId="0" borderId="37" xfId="0" applyNumberFormat="1" applyFont="1" applyBorder="1" applyAlignment="1">
      <alignment/>
    </xf>
    <xf numFmtId="177" fontId="5" fillId="0" borderId="38" xfId="0" applyNumberFormat="1" applyFont="1" applyBorder="1" applyAlignment="1">
      <alignment/>
    </xf>
    <xf numFmtId="177" fontId="5" fillId="0" borderId="39" xfId="0" applyNumberFormat="1" applyFont="1" applyBorder="1" applyAlignment="1">
      <alignment/>
    </xf>
    <xf numFmtId="177" fontId="5" fillId="0" borderId="40" xfId="0" applyNumberFormat="1" applyFont="1" applyBorder="1" applyAlignment="1">
      <alignment/>
    </xf>
    <xf numFmtId="177" fontId="5" fillId="0" borderId="3" xfId="0" applyNumberFormat="1" applyFont="1" applyFill="1" applyBorder="1" applyAlignment="1">
      <alignment/>
    </xf>
    <xf numFmtId="177" fontId="5" fillId="0" borderId="9" xfId="0" applyNumberFormat="1" applyFont="1" applyFill="1" applyBorder="1" applyAlignment="1">
      <alignment/>
    </xf>
    <xf numFmtId="177" fontId="5" fillId="0" borderId="8" xfId="0" applyNumberFormat="1" applyFont="1" applyFill="1" applyBorder="1" applyAlignment="1">
      <alignment/>
    </xf>
    <xf numFmtId="177" fontId="5" fillId="0" borderId="26" xfId="0" applyNumberFormat="1" applyFont="1" applyBorder="1" applyAlignment="1">
      <alignment/>
    </xf>
    <xf numFmtId="177" fontId="5" fillId="0" borderId="27" xfId="0" applyNumberFormat="1" applyFont="1" applyBorder="1" applyAlignment="1">
      <alignment/>
    </xf>
    <xf numFmtId="177" fontId="5" fillId="0" borderId="29" xfId="0" applyNumberFormat="1" applyFont="1" applyBorder="1" applyAlignment="1">
      <alignment/>
    </xf>
    <xf numFmtId="177" fontId="5" fillId="0" borderId="8" xfId="0" applyNumberFormat="1" applyFont="1" applyBorder="1" applyAlignment="1">
      <alignment horizontal="left"/>
    </xf>
    <xf numFmtId="177" fontId="5" fillId="0" borderId="35" xfId="0" applyNumberFormat="1" applyFont="1" applyBorder="1" applyAlignment="1">
      <alignment horizontal="left"/>
    </xf>
    <xf numFmtId="177" fontId="6" fillId="0" borderId="8" xfId="0" applyNumberFormat="1" applyFont="1" applyBorder="1" applyAlignment="1">
      <alignment/>
    </xf>
    <xf numFmtId="177" fontId="5" fillId="0" borderId="8" xfId="0" applyNumberFormat="1" applyFont="1" applyBorder="1" applyAlignment="1">
      <alignment/>
    </xf>
    <xf numFmtId="177" fontId="37" fillId="0" borderId="35" xfId="0" applyNumberFormat="1" applyFont="1" applyBorder="1" applyAlignment="1">
      <alignment horizontal="centerContinuous"/>
    </xf>
    <xf numFmtId="0" fontId="44" fillId="0" borderId="36" xfId="0" applyFont="1" applyBorder="1" applyAlignment="1">
      <alignment/>
    </xf>
    <xf numFmtId="0" fontId="44" fillId="0" borderId="35" xfId="0" applyFont="1" applyBorder="1" applyAlignment="1">
      <alignment/>
    </xf>
    <xf numFmtId="177" fontId="37" fillId="0" borderId="8" xfId="0" applyNumberFormat="1" applyFont="1" applyBorder="1" applyAlignment="1">
      <alignment/>
    </xf>
    <xf numFmtId="177" fontId="6" fillId="0" borderId="26" xfId="0" applyNumberFormat="1" applyFont="1" applyBorder="1" applyAlignment="1">
      <alignment/>
    </xf>
    <xf numFmtId="177" fontId="6" fillId="0" borderId="1" xfId="0" applyNumberFormat="1" applyFont="1" applyBorder="1" applyAlignment="1">
      <alignment/>
    </xf>
    <xf numFmtId="177" fontId="24" fillId="0" borderId="1" xfId="0" applyNumberFormat="1" applyFont="1" applyBorder="1" applyAlignment="1">
      <alignment/>
    </xf>
    <xf numFmtId="177" fontId="6" fillId="0" borderId="9" xfId="0" applyNumberFormat="1" applyFont="1" applyBorder="1" applyAlignment="1">
      <alignment/>
    </xf>
    <xf numFmtId="177" fontId="6" fillId="0" borderId="36" xfId="0" applyNumberFormat="1" applyFont="1" applyBorder="1" applyAlignment="1">
      <alignment/>
    </xf>
    <xf numFmtId="177" fontId="6" fillId="0" borderId="37" xfId="0" applyNumberFormat="1" applyFont="1" applyBorder="1" applyAlignment="1">
      <alignment/>
    </xf>
    <xf numFmtId="177" fontId="6" fillId="0" borderId="3" xfId="0" applyNumberFormat="1" applyFont="1" applyBorder="1" applyAlignment="1">
      <alignment horizontal="fill"/>
    </xf>
    <xf numFmtId="3" fontId="6" fillId="0" borderId="2" xfId="0" applyNumberFormat="1" applyFont="1" applyBorder="1" applyAlignment="1">
      <alignment/>
    </xf>
    <xf numFmtId="177" fontId="6" fillId="0" borderId="8" xfId="0" applyNumberFormat="1" applyFont="1" applyBorder="1" applyAlignment="1">
      <alignment/>
    </xf>
    <xf numFmtId="3" fontId="6" fillId="0" borderId="26" xfId="0" applyNumberFormat="1" applyFont="1" applyBorder="1" applyAlignment="1">
      <alignment/>
    </xf>
    <xf numFmtId="3" fontId="6" fillId="0" borderId="27" xfId="0" applyNumberFormat="1" applyFont="1" applyBorder="1" applyAlignment="1">
      <alignment/>
    </xf>
    <xf numFmtId="3" fontId="6" fillId="0" borderId="27" xfId="0" applyNumberFormat="1" applyFont="1" applyBorder="1" applyAlignment="1">
      <alignment horizontal="fill"/>
    </xf>
    <xf numFmtId="177" fontId="6" fillId="0" borderId="27" xfId="0" applyNumberFormat="1" applyFont="1" applyBorder="1" applyAlignment="1">
      <alignment horizontal="fill"/>
    </xf>
    <xf numFmtId="177" fontId="6" fillId="0" borderId="26" xfId="0" applyNumberFormat="1" applyFont="1" applyBorder="1" applyAlignment="1">
      <alignment/>
    </xf>
    <xf numFmtId="177" fontId="6" fillId="0" borderId="27" xfId="0" applyNumberFormat="1" applyFont="1" applyBorder="1" applyAlignment="1">
      <alignment/>
    </xf>
    <xf numFmtId="177" fontId="6" fillId="0" borderId="29" xfId="0" applyNumberFormat="1" applyFont="1" applyBorder="1" applyAlignment="1">
      <alignment/>
    </xf>
    <xf numFmtId="3" fontId="6" fillId="0" borderId="14" xfId="0" applyNumberFormat="1" applyFont="1" applyBorder="1" applyAlignment="1">
      <alignment/>
    </xf>
    <xf numFmtId="177" fontId="6" fillId="0" borderId="14" xfId="0" applyNumberFormat="1" applyFont="1" applyBorder="1" applyAlignment="1">
      <alignment/>
    </xf>
    <xf numFmtId="177" fontId="22" fillId="0" borderId="14" xfId="0" applyNumberFormat="1" applyFont="1" applyBorder="1" applyAlignment="1">
      <alignment/>
    </xf>
    <xf numFmtId="177" fontId="6" fillId="0" borderId="13" xfId="0" applyNumberFormat="1" applyFont="1" applyBorder="1" applyAlignment="1">
      <alignment/>
    </xf>
    <xf numFmtId="177" fontId="25" fillId="0" borderId="37" xfId="0" applyNumberFormat="1" applyFont="1" applyBorder="1" applyAlignment="1">
      <alignment/>
    </xf>
    <xf numFmtId="177" fontId="25" fillId="0" borderId="41" xfId="0" applyNumberFormat="1" applyFont="1" applyBorder="1" applyAlignment="1">
      <alignment horizontal="right"/>
    </xf>
    <xf numFmtId="0" fontId="0" fillId="0" borderId="42" xfId="0" applyBorder="1" applyAlignment="1">
      <alignment/>
    </xf>
    <xf numFmtId="3" fontId="6" fillId="0" borderId="27" xfId="0" applyNumberFormat="1" applyFont="1" applyFill="1" applyBorder="1" applyAlignment="1">
      <alignment/>
    </xf>
    <xf numFmtId="177" fontId="25" fillId="0" borderId="43" xfId="0" applyNumberFormat="1" applyFont="1" applyBorder="1" applyAlignment="1">
      <alignment horizontal="center"/>
    </xf>
    <xf numFmtId="177" fontId="25" fillId="0" borderId="44" xfId="0" applyNumberFormat="1" applyFont="1" applyBorder="1" applyAlignment="1">
      <alignment horizontal="center"/>
    </xf>
    <xf numFmtId="177" fontId="6" fillId="0" borderId="6" xfId="0" applyNumberFormat="1" applyFont="1" applyBorder="1" applyAlignment="1">
      <alignment/>
    </xf>
    <xf numFmtId="177" fontId="6" fillId="0" borderId="30" xfId="0" applyNumberFormat="1" applyFont="1" applyBorder="1" applyAlignment="1">
      <alignment/>
    </xf>
    <xf numFmtId="177" fontId="24" fillId="0" borderId="6" xfId="0" applyNumberFormat="1" applyFont="1" applyBorder="1" applyAlignment="1">
      <alignment/>
    </xf>
    <xf numFmtId="177" fontId="6" fillId="0" borderId="7" xfId="0" applyNumberFormat="1" applyFont="1" applyBorder="1" applyAlignment="1">
      <alignment/>
    </xf>
    <xf numFmtId="177" fontId="25" fillId="0" borderId="43" xfId="0" applyNumberFormat="1" applyFont="1" applyBorder="1" applyAlignment="1">
      <alignment/>
    </xf>
    <xf numFmtId="177" fontId="6" fillId="0" borderId="6" xfId="0" applyNumberFormat="1" applyFont="1" applyBorder="1" applyAlignment="1">
      <alignment horizontal="right"/>
    </xf>
    <xf numFmtId="3" fontId="45" fillId="0" borderId="0" xfId="0" applyNumberFormat="1" applyFont="1" applyAlignment="1">
      <alignment horizontal="centerContinuous"/>
    </xf>
    <xf numFmtId="3" fontId="46" fillId="0" borderId="0" xfId="0" applyNumberFormat="1" applyFont="1" applyAlignment="1">
      <alignment horizontal="centerContinuous"/>
    </xf>
    <xf numFmtId="0" fontId="6" fillId="0" borderId="42" xfId="0" applyFont="1" applyBorder="1" applyAlignment="1">
      <alignment/>
    </xf>
    <xf numFmtId="0" fontId="6" fillId="0" borderId="45" xfId="0" applyFont="1" applyBorder="1" applyAlignment="1">
      <alignment/>
    </xf>
    <xf numFmtId="3" fontId="25" fillId="0" borderId="3" xfId="0" applyNumberFormat="1" applyFont="1" applyBorder="1" applyAlignment="1">
      <alignment horizontal="fill"/>
    </xf>
    <xf numFmtId="177" fontId="25" fillId="0" borderId="9" xfId="0" applyNumberFormat="1" applyFont="1" applyBorder="1" applyAlignment="1">
      <alignment/>
    </xf>
    <xf numFmtId="177" fontId="25" fillId="0" borderId="3" xfId="0" applyNumberFormat="1" applyFont="1" applyBorder="1" applyAlignment="1">
      <alignment horizontal="fill"/>
    </xf>
    <xf numFmtId="177" fontId="25" fillId="0" borderId="7" xfId="0" applyNumberFormat="1" applyFont="1" applyBorder="1" applyAlignment="1">
      <alignment/>
    </xf>
    <xf numFmtId="165" fontId="25" fillId="0" borderId="9" xfId="0" applyNumberFormat="1" applyFont="1" applyBorder="1" applyAlignment="1">
      <alignment/>
    </xf>
    <xf numFmtId="3" fontId="25" fillId="0" borderId="8" xfId="0" applyNumberFormat="1" applyFont="1" applyBorder="1" applyAlignment="1">
      <alignment/>
    </xf>
    <xf numFmtId="3" fontId="45" fillId="0" borderId="0" xfId="0" applyNumberFormat="1" applyFont="1" applyAlignment="1">
      <alignment/>
    </xf>
    <xf numFmtId="177" fontId="6" fillId="0" borderId="3" xfId="0" applyNumberFormat="1" applyFont="1" applyBorder="1" applyAlignment="1">
      <alignment/>
    </xf>
    <xf numFmtId="177" fontId="13" fillId="2" borderId="3" xfId="0" applyNumberFormat="1" applyFont="1" applyFill="1" applyBorder="1" applyAlignment="1">
      <alignment horizontal="left"/>
    </xf>
    <xf numFmtId="177" fontId="13" fillId="2" borderId="3" xfId="0" applyNumberFormat="1" applyFont="1" applyFill="1" applyBorder="1" applyAlignment="1">
      <alignment/>
    </xf>
    <xf numFmtId="177" fontId="13" fillId="2" borderId="9" xfId="0" applyNumberFormat="1" applyFont="1" applyFill="1" applyBorder="1" applyAlignment="1">
      <alignment/>
    </xf>
    <xf numFmtId="177" fontId="13" fillId="2" borderId="35" xfId="0" applyNumberFormat="1" applyFont="1" applyFill="1" applyBorder="1" applyAlignment="1">
      <alignment/>
    </xf>
    <xf numFmtId="177" fontId="13" fillId="2" borderId="36" xfId="0" applyNumberFormat="1" applyFont="1" applyFill="1" applyBorder="1" applyAlignment="1">
      <alignment/>
    </xf>
    <xf numFmtId="177" fontId="13" fillId="2" borderId="14" xfId="0" applyNumberFormat="1" applyFont="1" applyFill="1" applyBorder="1" applyAlignment="1">
      <alignment/>
    </xf>
    <xf numFmtId="177" fontId="13" fillId="2" borderId="2" xfId="0" applyNumberFormat="1" applyFont="1" applyFill="1" applyBorder="1" applyAlignment="1">
      <alignment/>
    </xf>
    <xf numFmtId="177" fontId="13" fillId="2" borderId="37" xfId="0" applyNumberFormat="1" applyFont="1" applyFill="1" applyBorder="1" applyAlignment="1">
      <alignment/>
    </xf>
    <xf numFmtId="177" fontId="13" fillId="2" borderId="41" xfId="0" applyNumberFormat="1" applyFont="1" applyFill="1" applyBorder="1" applyAlignment="1">
      <alignment/>
    </xf>
    <xf numFmtId="177" fontId="39" fillId="2" borderId="38" xfId="0" applyNumberFormat="1" applyFont="1" applyFill="1" applyBorder="1" applyAlignment="1">
      <alignment horizontal="centerContinuous"/>
    </xf>
    <xf numFmtId="177" fontId="39" fillId="2" borderId="39" xfId="0" applyNumberFormat="1" applyFont="1" applyFill="1" applyBorder="1" applyAlignment="1">
      <alignment horizontal="centerContinuous"/>
    </xf>
    <xf numFmtId="177" fontId="39" fillId="2" borderId="39" xfId="0" applyNumberFormat="1" applyFont="1" applyFill="1" applyBorder="1" applyAlignment="1">
      <alignment/>
    </xf>
    <xf numFmtId="177" fontId="39" fillId="2" borderId="40" xfId="0" applyNumberFormat="1" applyFont="1" applyFill="1" applyBorder="1" applyAlignment="1">
      <alignment horizontal="centerContinuous"/>
    </xf>
    <xf numFmtId="177" fontId="39" fillId="2" borderId="13" xfId="0" applyNumberFormat="1" applyFont="1" applyFill="1" applyBorder="1" applyAlignment="1">
      <alignment horizontal="right"/>
    </xf>
    <xf numFmtId="177" fontId="39" fillId="2" borderId="14" xfId="0" applyNumberFormat="1" applyFont="1" applyFill="1" applyBorder="1" applyAlignment="1">
      <alignment horizontal="right"/>
    </xf>
    <xf numFmtId="177" fontId="39" fillId="2" borderId="13" xfId="0" applyNumberFormat="1" applyFont="1" applyFill="1" applyBorder="1" applyAlignment="1">
      <alignment/>
    </xf>
    <xf numFmtId="177" fontId="39" fillId="2" borderId="14" xfId="0" applyNumberFormat="1" applyFont="1" applyFill="1" applyBorder="1" applyAlignment="1">
      <alignment/>
    </xf>
    <xf numFmtId="177" fontId="39" fillId="2" borderId="41" xfId="0" applyNumberFormat="1" applyFont="1" applyFill="1" applyBorder="1" applyAlignment="1">
      <alignment horizontal="right"/>
    </xf>
    <xf numFmtId="177" fontId="13" fillId="2" borderId="27" xfId="0" applyNumberFormat="1" applyFont="1" applyFill="1" applyBorder="1" applyAlignment="1">
      <alignment horizontal="left"/>
    </xf>
    <xf numFmtId="177" fontId="13" fillId="2" borderId="26" xfId="0" applyNumberFormat="1" applyFont="1" applyFill="1" applyBorder="1" applyAlignment="1">
      <alignment/>
    </xf>
    <xf numFmtId="177" fontId="15" fillId="2" borderId="27" xfId="0" applyNumberFormat="1" applyFont="1" applyFill="1" applyBorder="1" applyAlignment="1">
      <alignment horizontal="left"/>
    </xf>
    <xf numFmtId="177" fontId="15" fillId="2" borderId="26" xfId="0" applyNumberFormat="1" applyFont="1" applyFill="1" applyBorder="1" applyAlignment="1">
      <alignment/>
    </xf>
    <xf numFmtId="177" fontId="15" fillId="2" borderId="27" xfId="0" applyNumberFormat="1" applyFont="1" applyFill="1" applyBorder="1" applyAlignment="1">
      <alignment/>
    </xf>
    <xf numFmtId="177" fontId="15" fillId="2" borderId="29" xfId="0" applyNumberFormat="1" applyFont="1" applyFill="1" applyBorder="1" applyAlignment="1">
      <alignment/>
    </xf>
    <xf numFmtId="177" fontId="13" fillId="2" borderId="26" xfId="0" applyNumberFormat="1" applyFont="1" applyFill="1" applyBorder="1" applyAlignment="1">
      <alignment horizontal="right"/>
    </xf>
    <xf numFmtId="177" fontId="13" fillId="2" borderId="27" xfId="0" applyNumberFormat="1" applyFont="1" applyFill="1" applyBorder="1" applyAlignment="1">
      <alignment horizontal="right"/>
    </xf>
    <xf numFmtId="182" fontId="13" fillId="2" borderId="27" xfId="0" applyNumberFormat="1" applyFont="1" applyFill="1" applyBorder="1" applyAlignment="1">
      <alignment/>
    </xf>
    <xf numFmtId="177" fontId="6" fillId="0" borderId="46" xfId="0" applyNumberFormat="1" applyFont="1" applyBorder="1" applyAlignment="1">
      <alignment/>
    </xf>
    <xf numFmtId="177" fontId="40" fillId="2" borderId="38" xfId="0" applyNumberFormat="1" applyFont="1" applyFill="1" applyBorder="1" applyAlignment="1">
      <alignment horizontal="center"/>
    </xf>
    <xf numFmtId="177" fontId="41" fillId="0" borderId="47" xfId="0" applyNumberFormat="1" applyFont="1" applyBorder="1" applyAlignment="1">
      <alignment/>
    </xf>
    <xf numFmtId="177" fontId="41" fillId="0" borderId="48" xfId="0" applyNumberFormat="1" applyFont="1" applyBorder="1" applyAlignment="1">
      <alignment/>
    </xf>
    <xf numFmtId="177" fontId="37" fillId="0" borderId="13" xfId="0" applyNumberFormat="1" applyFont="1" applyBorder="1" applyAlignment="1">
      <alignment horizontal="right"/>
    </xf>
    <xf numFmtId="177" fontId="37" fillId="0" borderId="41" xfId="0" applyNumberFormat="1" applyFont="1" applyBorder="1" applyAlignment="1">
      <alignment horizontal="right"/>
    </xf>
    <xf numFmtId="177" fontId="35" fillId="2" borderId="2" xfId="0" applyNumberFormat="1" applyFont="1" applyFill="1" applyBorder="1" applyAlignment="1">
      <alignment/>
    </xf>
    <xf numFmtId="177" fontId="35" fillId="2" borderId="8" xfId="0" applyNumberFormat="1" applyFont="1" applyFill="1" applyBorder="1" applyAlignment="1">
      <alignment/>
    </xf>
    <xf numFmtId="177" fontId="35" fillId="2" borderId="35" xfId="0" applyNumberFormat="1" applyFont="1" applyFill="1" applyBorder="1" applyAlignment="1">
      <alignment/>
    </xf>
    <xf numFmtId="177" fontId="36" fillId="2" borderId="13" xfId="0" applyNumberFormat="1" applyFont="1" applyFill="1" applyBorder="1" applyAlignment="1">
      <alignment/>
    </xf>
    <xf numFmtId="177" fontId="36" fillId="2" borderId="14" xfId="0" applyNumberFormat="1" applyFont="1" applyFill="1" applyBorder="1" applyAlignment="1">
      <alignment/>
    </xf>
    <xf numFmtId="177" fontId="36" fillId="2" borderId="14" xfId="0" applyNumberFormat="1" applyFont="1" applyFill="1" applyBorder="1" applyAlignment="1">
      <alignment horizontal="right"/>
    </xf>
    <xf numFmtId="177" fontId="36" fillId="2" borderId="3" xfId="0" applyNumberFormat="1" applyFont="1" applyFill="1" applyBorder="1" applyAlignment="1">
      <alignment horizontal="centerContinuous"/>
    </xf>
    <xf numFmtId="177" fontId="36" fillId="2" borderId="8" xfId="0" applyNumberFormat="1" applyFont="1" applyFill="1" applyBorder="1" applyAlignment="1">
      <alignment horizontal="centerContinuous"/>
    </xf>
    <xf numFmtId="177" fontId="36" fillId="2" borderId="13" xfId="0" applyNumberFormat="1" applyFont="1" applyFill="1" applyBorder="1" applyAlignment="1">
      <alignment horizontal="right"/>
    </xf>
    <xf numFmtId="177" fontId="36" fillId="2" borderId="9" xfId="0" applyNumberFormat="1" applyFont="1" applyFill="1" applyBorder="1" applyAlignment="1">
      <alignment horizontal="centerContinuous"/>
    </xf>
    <xf numFmtId="177" fontId="36" fillId="2" borderId="41" xfId="0" applyNumberFormat="1" applyFont="1" applyFill="1" applyBorder="1" applyAlignment="1">
      <alignment horizontal="right"/>
    </xf>
    <xf numFmtId="177" fontId="35" fillId="2" borderId="9" xfId="0" applyNumberFormat="1" applyFont="1" applyFill="1" applyBorder="1" applyAlignment="1">
      <alignment/>
    </xf>
    <xf numFmtId="177" fontId="35" fillId="2" borderId="2" xfId="0" applyNumberFormat="1" applyFont="1" applyFill="1" applyBorder="1" applyAlignment="1">
      <alignment horizontal="left"/>
    </xf>
    <xf numFmtId="177" fontId="35" fillId="2" borderId="8" xfId="0" applyNumberFormat="1" applyFont="1" applyFill="1" applyBorder="1" applyAlignment="1">
      <alignment horizontal="left"/>
    </xf>
    <xf numFmtId="177" fontId="47" fillId="2" borderId="0" xfId="0" applyNumberFormat="1" applyFont="1" applyFill="1" applyAlignment="1">
      <alignment/>
    </xf>
    <xf numFmtId="177" fontId="48" fillId="2" borderId="0" xfId="0" applyNumberFormat="1" applyFont="1" applyFill="1" applyAlignment="1">
      <alignment horizontal="centerContinuous"/>
    </xf>
    <xf numFmtId="177" fontId="49" fillId="2" borderId="0" xfId="0" applyNumberFormat="1" applyFont="1" applyFill="1" applyAlignment="1">
      <alignment horizontal="centerContinuous"/>
    </xf>
    <xf numFmtId="177" fontId="48" fillId="2" borderId="0" xfId="0" applyNumberFormat="1" applyFont="1" applyFill="1" applyAlignment="1">
      <alignment/>
    </xf>
    <xf numFmtId="177" fontId="35" fillId="2" borderId="26" xfId="0" applyNumberFormat="1" applyFont="1" applyFill="1" applyBorder="1" applyAlignment="1">
      <alignment horizontal="left"/>
    </xf>
    <xf numFmtId="177" fontId="35" fillId="2" borderId="27" xfId="0" applyNumberFormat="1" applyFont="1" applyFill="1" applyBorder="1" applyAlignment="1">
      <alignment/>
    </xf>
    <xf numFmtId="177" fontId="35" fillId="2" borderId="26" xfId="0" applyNumberFormat="1" applyFont="1" applyFill="1" applyBorder="1" applyAlignment="1">
      <alignment/>
    </xf>
    <xf numFmtId="177" fontId="35" fillId="2" borderId="29" xfId="0" applyNumberFormat="1" applyFont="1" applyFill="1" applyBorder="1" applyAlignment="1">
      <alignment/>
    </xf>
    <xf numFmtId="177" fontId="35" fillId="2" borderId="39" xfId="0" applyNumberFormat="1" applyFont="1" applyFill="1" applyBorder="1" applyAlignment="1">
      <alignment/>
    </xf>
    <xf numFmtId="177" fontId="35" fillId="2" borderId="40" xfId="0" applyNumberFormat="1" applyFont="1" applyFill="1" applyBorder="1" applyAlignment="1">
      <alignment/>
    </xf>
    <xf numFmtId="177" fontId="35" fillId="2" borderId="26" xfId="0" applyNumberFormat="1" applyFont="1" applyFill="1" applyBorder="1" applyAlignment="1">
      <alignment horizontal="right"/>
    </xf>
    <xf numFmtId="177" fontId="6" fillId="0" borderId="38" xfId="0" applyNumberFormat="1" applyFont="1" applyBorder="1" applyAlignment="1">
      <alignment/>
    </xf>
    <xf numFmtId="0" fontId="16" fillId="0" borderId="7" xfId="22" applyFont="1" applyBorder="1" applyAlignment="1">
      <alignment horizontal="left" indent="1"/>
      <protection/>
    </xf>
    <xf numFmtId="183" fontId="16" fillId="0" borderId="8" xfId="15" applyNumberFormat="1" applyFont="1" applyBorder="1" applyAlignment="1">
      <alignment/>
    </xf>
    <xf numFmtId="183" fontId="16" fillId="0" borderId="9" xfId="15" applyNumberFormat="1" applyFont="1" applyBorder="1" applyAlignment="1">
      <alignment/>
    </xf>
    <xf numFmtId="183" fontId="31" fillId="0" borderId="6" xfId="15" applyNumberFormat="1" applyFont="1" applyBorder="1" applyAlignment="1">
      <alignment/>
    </xf>
    <xf numFmtId="183" fontId="16" fillId="0" borderId="6" xfId="15" applyNumberFormat="1" applyFont="1" applyBorder="1" applyAlignment="1">
      <alignment/>
    </xf>
    <xf numFmtId="183" fontId="31" fillId="0" borderId="49" xfId="22" applyNumberFormat="1" applyFont="1" applyBorder="1" applyAlignment="1">
      <alignment horizontal="left"/>
      <protection/>
    </xf>
    <xf numFmtId="0" fontId="31" fillId="0" borderId="50" xfId="22" applyFont="1" applyBorder="1" applyAlignment="1">
      <alignment horizontal="left"/>
      <protection/>
    </xf>
    <xf numFmtId="0" fontId="31" fillId="0" borderId="51" xfId="22" applyFont="1" applyBorder="1" applyAlignment="1">
      <alignment horizontal="left"/>
      <protection/>
    </xf>
    <xf numFmtId="0" fontId="38" fillId="4" borderId="0" xfId="0" applyFont="1" applyFill="1" applyBorder="1" applyAlignment="1">
      <alignment vertical="top" wrapText="1"/>
    </xf>
    <xf numFmtId="177" fontId="42" fillId="0" borderId="0" xfId="0" applyNumberFormat="1" applyFont="1" applyFill="1" applyBorder="1" applyAlignment="1">
      <alignment/>
    </xf>
    <xf numFmtId="177" fontId="0" fillId="0" borderId="0" xfId="0" applyNumberFormat="1" applyFill="1" applyBorder="1" applyAlignment="1">
      <alignment/>
    </xf>
    <xf numFmtId="0" fontId="38" fillId="4" borderId="0" xfId="0" applyFont="1" applyFill="1" applyAlignment="1">
      <alignment/>
    </xf>
    <xf numFmtId="0" fontId="0" fillId="4" borderId="0" xfId="0" applyFill="1" applyBorder="1" applyAlignment="1">
      <alignment vertical="top" wrapText="1"/>
    </xf>
    <xf numFmtId="3" fontId="6" fillId="0" borderId="0" xfId="0" applyNumberFormat="1" applyFont="1" applyFill="1" applyAlignment="1">
      <alignment/>
    </xf>
    <xf numFmtId="177" fontId="6" fillId="0" borderId="0" xfId="0" applyNumberFormat="1" applyFont="1" applyFill="1" applyAlignment="1">
      <alignment/>
    </xf>
    <xf numFmtId="177" fontId="6" fillId="4" borderId="0" xfId="0" applyNumberFormat="1" applyFont="1" applyFill="1" applyAlignment="1">
      <alignment/>
    </xf>
    <xf numFmtId="177" fontId="13" fillId="4" borderId="0" xfId="0" applyNumberFormat="1" applyFont="1" applyFill="1" applyAlignment="1">
      <alignment horizontal="right"/>
    </xf>
    <xf numFmtId="177" fontId="13" fillId="4" borderId="0" xfId="0" applyNumberFormat="1" applyFont="1" applyFill="1" applyAlignment="1">
      <alignment/>
    </xf>
    <xf numFmtId="177" fontId="4" fillId="0" borderId="14" xfId="0" applyNumberFormat="1" applyFont="1" applyBorder="1" applyAlignment="1">
      <alignment/>
    </xf>
    <xf numFmtId="177" fontId="37" fillId="0" borderId="14" xfId="0" applyNumberFormat="1" applyFont="1" applyBorder="1" applyAlignment="1">
      <alignment horizontal="center"/>
    </xf>
    <xf numFmtId="177" fontId="37" fillId="0" borderId="2" xfId="0" applyNumberFormat="1" applyFont="1" applyBorder="1" applyAlignment="1">
      <alignment horizontal="centerContinuous"/>
    </xf>
    <xf numFmtId="177" fontId="37" fillId="0" borderId="0" xfId="0" applyNumberFormat="1" applyFont="1" applyBorder="1" applyAlignment="1">
      <alignment horizontal="centerContinuous"/>
    </xf>
    <xf numFmtId="177" fontId="37" fillId="0" borderId="0" xfId="0" applyNumberFormat="1" applyFont="1" applyBorder="1" applyAlignment="1">
      <alignment/>
    </xf>
    <xf numFmtId="177" fontId="37" fillId="0" borderId="1" xfId="0" applyNumberFormat="1" applyFont="1" applyBorder="1" applyAlignment="1">
      <alignment horizontal="centerContinuous"/>
    </xf>
    <xf numFmtId="0" fontId="0" fillId="0" borderId="37" xfId="0" applyFill="1" applyBorder="1" applyAlignment="1">
      <alignment/>
    </xf>
    <xf numFmtId="0" fontId="17" fillId="0" borderId="0" xfId="0" applyFont="1" applyAlignment="1">
      <alignment/>
    </xf>
    <xf numFmtId="177" fontId="6" fillId="0" borderId="52" xfId="0" applyNumberFormat="1" applyFont="1" applyBorder="1" applyAlignment="1">
      <alignment/>
    </xf>
    <xf numFmtId="177" fontId="13" fillId="2" borderId="53" xfId="0" applyNumberFormat="1" applyFont="1" applyFill="1" applyBorder="1" applyAlignment="1">
      <alignment horizontal="left"/>
    </xf>
    <xf numFmtId="177" fontId="13" fillId="2" borderId="53" xfId="0" applyNumberFormat="1" applyFont="1" applyFill="1" applyBorder="1" applyAlignment="1">
      <alignment/>
    </xf>
    <xf numFmtId="0" fontId="0" fillId="0" borderId="54" xfId="0" applyBorder="1" applyAlignment="1">
      <alignment/>
    </xf>
    <xf numFmtId="177" fontId="13" fillId="2" borderId="52" xfId="0" applyNumberFormat="1" applyFont="1" applyFill="1" applyBorder="1" applyAlignment="1">
      <alignment/>
    </xf>
    <xf numFmtId="177" fontId="13" fillId="2" borderId="55" xfId="0" applyNumberFormat="1" applyFont="1" applyFill="1" applyBorder="1" applyAlignment="1">
      <alignment/>
    </xf>
    <xf numFmtId="177" fontId="39" fillId="2" borderId="27" xfId="0" applyNumberFormat="1" applyFont="1" applyFill="1" applyBorder="1" applyAlignment="1">
      <alignment horizontal="left"/>
    </xf>
    <xf numFmtId="177" fontId="39" fillId="2" borderId="26" xfId="0" applyNumberFormat="1" applyFont="1" applyFill="1" applyBorder="1" applyAlignment="1">
      <alignment/>
    </xf>
    <xf numFmtId="177" fontId="39" fillId="2" borderId="27" xfId="0" applyNumberFormat="1" applyFont="1" applyFill="1" applyBorder="1" applyAlignment="1">
      <alignment/>
    </xf>
    <xf numFmtId="5" fontId="39" fillId="2" borderId="29" xfId="0" applyNumberFormat="1" applyFont="1" applyFill="1" applyBorder="1" applyAlignment="1">
      <alignment/>
    </xf>
    <xf numFmtId="5" fontId="39" fillId="2" borderId="27" xfId="0" applyNumberFormat="1" applyFont="1" applyFill="1" applyBorder="1" applyAlignment="1">
      <alignment/>
    </xf>
    <xf numFmtId="177" fontId="36" fillId="2" borderId="38" xfId="0" applyNumberFormat="1" applyFont="1" applyFill="1" applyBorder="1" applyAlignment="1">
      <alignment horizontal="left"/>
    </xf>
    <xf numFmtId="177" fontId="36" fillId="2" borderId="38" xfId="0" applyNumberFormat="1" applyFont="1" applyFill="1" applyBorder="1" applyAlignment="1">
      <alignment/>
    </xf>
    <xf numFmtId="177" fontId="36" fillId="2" borderId="26" xfId="0" applyNumberFormat="1" applyFont="1" applyFill="1" applyBorder="1" applyAlignment="1">
      <alignment horizontal="left"/>
    </xf>
    <xf numFmtId="0" fontId="31" fillId="0" borderId="35" xfId="22" applyFont="1" applyFill="1" applyBorder="1" applyAlignment="1">
      <alignment horizontal="centerContinuous"/>
      <protection/>
    </xf>
    <xf numFmtId="0" fontId="31" fillId="0" borderId="37" xfId="22" applyFont="1" applyFill="1" applyBorder="1" applyAlignment="1">
      <alignment horizontal="centerContinuous"/>
      <protection/>
    </xf>
    <xf numFmtId="0" fontId="16" fillId="0" borderId="0" xfId="22" applyFont="1" applyFill="1">
      <alignment/>
      <protection/>
    </xf>
    <xf numFmtId="1" fontId="31" fillId="0" borderId="35" xfId="22" applyNumberFormat="1" applyFont="1" applyFill="1" applyBorder="1" applyAlignment="1">
      <alignment horizontal="centerContinuous"/>
      <protection/>
    </xf>
    <xf numFmtId="0" fontId="23" fillId="0" borderId="0" xfId="22" applyFill="1">
      <alignment/>
      <protection/>
    </xf>
    <xf numFmtId="0" fontId="31" fillId="0" borderId="8" xfId="22" applyFont="1" applyFill="1" applyBorder="1" applyAlignment="1">
      <alignment horizontal="centerContinuous"/>
      <protection/>
    </xf>
    <xf numFmtId="0" fontId="16" fillId="0" borderId="9" xfId="22" applyFont="1" applyFill="1" applyBorder="1" applyAlignment="1">
      <alignment horizontal="centerContinuous"/>
      <protection/>
    </xf>
    <xf numFmtId="0" fontId="31" fillId="0" borderId="9" xfId="22" applyFont="1" applyFill="1" applyBorder="1" applyAlignment="1">
      <alignment horizontal="centerContinuous"/>
      <protection/>
    </xf>
    <xf numFmtId="0" fontId="16" fillId="0" borderId="2" xfId="22" applyFont="1" applyFill="1" applyBorder="1" applyAlignment="1">
      <alignment horizontal="center"/>
      <protection/>
    </xf>
    <xf numFmtId="0" fontId="16" fillId="0" borderId="1" xfId="22" applyFont="1" applyFill="1" applyBorder="1" applyAlignment="1">
      <alignment horizontal="center"/>
      <protection/>
    </xf>
    <xf numFmtId="0" fontId="33" fillId="0" borderId="8" xfId="22" applyFont="1" applyFill="1" applyBorder="1" applyAlignment="1">
      <alignment horizontal="center"/>
      <protection/>
    </xf>
    <xf numFmtId="0" fontId="33" fillId="0" borderId="9" xfId="22" applyFont="1" applyFill="1" applyBorder="1" applyAlignment="1">
      <alignment horizontal="center"/>
      <protection/>
    </xf>
    <xf numFmtId="3" fontId="43" fillId="0" borderId="35" xfId="0" applyNumberFormat="1" applyFont="1" applyBorder="1" applyAlignment="1">
      <alignment/>
    </xf>
    <xf numFmtId="3" fontId="43" fillId="0" borderId="36" xfId="0" applyNumberFormat="1" applyFont="1" applyBorder="1" applyAlignment="1">
      <alignment/>
    </xf>
    <xf numFmtId="177" fontId="43" fillId="0" borderId="35" xfId="0" applyNumberFormat="1" applyFont="1" applyBorder="1" applyAlignment="1">
      <alignment horizontal="centerContinuous"/>
    </xf>
    <xf numFmtId="177" fontId="43" fillId="0" borderId="36" xfId="0" applyNumberFormat="1" applyFont="1" applyBorder="1" applyAlignment="1">
      <alignment horizontal="centerContinuous"/>
    </xf>
    <xf numFmtId="177" fontId="43" fillId="0" borderId="36" xfId="0" applyNumberFormat="1" applyFont="1" applyBorder="1" applyAlignment="1">
      <alignment/>
    </xf>
    <xf numFmtId="1" fontId="43" fillId="0" borderId="35" xfId="0" applyNumberFormat="1" applyFont="1" applyBorder="1" applyAlignment="1">
      <alignment horizontal="centerContinuous"/>
    </xf>
    <xf numFmtId="1" fontId="43" fillId="0" borderId="36" xfId="0" applyNumberFormat="1" applyFont="1" applyBorder="1" applyAlignment="1">
      <alignment horizontal="centerContinuous"/>
    </xf>
    <xf numFmtId="177" fontId="43" fillId="0" borderId="37" xfId="0" applyNumberFormat="1" applyFont="1" applyBorder="1" applyAlignment="1">
      <alignment horizontal="centerContinuous"/>
    </xf>
    <xf numFmtId="3" fontId="43" fillId="0" borderId="2" xfId="0" applyNumberFormat="1" applyFont="1" applyBorder="1" applyAlignment="1">
      <alignment/>
    </xf>
    <xf numFmtId="3" fontId="51" fillId="0" borderId="0" xfId="0" applyNumberFormat="1" applyFont="1" applyAlignment="1">
      <alignment horizontal="centerContinuous"/>
    </xf>
    <xf numFmtId="3" fontId="43" fillId="0" borderId="0" xfId="0" applyNumberFormat="1" applyFont="1" applyAlignment="1">
      <alignment horizontal="centerContinuous"/>
    </xf>
    <xf numFmtId="3" fontId="43" fillId="0" borderId="0" xfId="0" applyNumberFormat="1" applyFont="1" applyAlignment="1">
      <alignment/>
    </xf>
    <xf numFmtId="177" fontId="43" fillId="0" borderId="8" xfId="0" applyNumberFormat="1" applyFont="1" applyBorder="1" applyAlignment="1">
      <alignment horizontal="centerContinuous"/>
    </xf>
    <xf numFmtId="177" fontId="43" fillId="0" borderId="3" xfId="0" applyNumberFormat="1" applyFont="1" applyBorder="1" applyAlignment="1">
      <alignment horizontal="centerContinuous"/>
    </xf>
    <xf numFmtId="177" fontId="43" fillId="0" borderId="3" xfId="0" applyNumberFormat="1" applyFont="1" applyBorder="1" applyAlignment="1">
      <alignment/>
    </xf>
    <xf numFmtId="177" fontId="51" fillId="0" borderId="3" xfId="0" applyNumberFormat="1" applyFont="1" applyBorder="1" applyAlignment="1">
      <alignment horizontal="centerContinuous"/>
    </xf>
    <xf numFmtId="177" fontId="43" fillId="0" borderId="9" xfId="0" applyNumberFormat="1" applyFont="1" applyBorder="1" applyAlignment="1">
      <alignment horizontal="centerContinuous"/>
    </xf>
    <xf numFmtId="3" fontId="52" fillId="0" borderId="13" xfId="0" applyNumberFormat="1" applyFont="1" applyBorder="1" applyAlignment="1">
      <alignment/>
    </xf>
    <xf numFmtId="3" fontId="43" fillId="0" borderId="14" xfId="0" applyNumberFormat="1" applyFont="1" applyBorder="1" applyAlignment="1">
      <alignment/>
    </xf>
    <xf numFmtId="177" fontId="43" fillId="0" borderId="13" xfId="0" applyNumberFormat="1" applyFont="1" applyBorder="1" applyAlignment="1">
      <alignment horizontal="right"/>
    </xf>
    <xf numFmtId="177" fontId="43" fillId="0" borderId="14" xfId="0" applyNumberFormat="1" applyFont="1" applyBorder="1" applyAlignment="1">
      <alignment horizontal="center"/>
    </xf>
    <xf numFmtId="177" fontId="43" fillId="0" borderId="14" xfId="0" applyNumberFormat="1" applyFont="1" applyBorder="1" applyAlignment="1">
      <alignment horizontal="right"/>
    </xf>
    <xf numFmtId="177" fontId="43" fillId="0" borderId="14" xfId="0" applyNumberFormat="1" applyFont="1" applyBorder="1" applyAlignment="1">
      <alignment/>
    </xf>
    <xf numFmtId="177" fontId="43" fillId="0" borderId="41" xfId="0" applyNumberFormat="1" applyFont="1" applyBorder="1" applyAlignment="1">
      <alignment horizontal="right"/>
    </xf>
    <xf numFmtId="3" fontId="43" fillId="0" borderId="26" xfId="0" applyNumberFormat="1" applyFont="1" applyBorder="1" applyAlignment="1">
      <alignment/>
    </xf>
    <xf numFmtId="3" fontId="43" fillId="0" borderId="27" xfId="0" applyNumberFormat="1" applyFont="1" applyBorder="1" applyAlignment="1">
      <alignment/>
    </xf>
    <xf numFmtId="3" fontId="43" fillId="0" borderId="27" xfId="0" applyNumberFormat="1" applyFont="1" applyBorder="1" applyAlignment="1">
      <alignment horizontal="fill"/>
    </xf>
    <xf numFmtId="177" fontId="43" fillId="0" borderId="26" xfId="0" applyNumberFormat="1" applyFont="1" applyBorder="1" applyAlignment="1">
      <alignment/>
    </xf>
    <xf numFmtId="177" fontId="43" fillId="0" borderId="27" xfId="0" applyNumberFormat="1" applyFont="1" applyBorder="1" applyAlignment="1">
      <alignment/>
    </xf>
    <xf numFmtId="165" fontId="43" fillId="0" borderId="27" xfId="0" applyNumberFormat="1" applyFont="1" applyBorder="1" applyAlignment="1">
      <alignment/>
    </xf>
    <xf numFmtId="165" fontId="43" fillId="0" borderId="29" xfId="0" applyNumberFormat="1" applyFont="1" applyBorder="1" applyAlignment="1">
      <alignment/>
    </xf>
    <xf numFmtId="177" fontId="43" fillId="0" borderId="29" xfId="0" applyNumberFormat="1" applyFont="1" applyBorder="1" applyAlignment="1">
      <alignment/>
    </xf>
    <xf numFmtId="3" fontId="43" fillId="0" borderId="8" xfId="0" applyNumberFormat="1" applyFont="1" applyFill="1" applyBorder="1" applyAlignment="1">
      <alignment/>
    </xf>
    <xf numFmtId="3" fontId="43" fillId="0" borderId="3" xfId="0" applyNumberFormat="1" applyFont="1" applyBorder="1" applyAlignment="1">
      <alignment/>
    </xf>
    <xf numFmtId="3" fontId="43" fillId="0" borderId="3" xfId="0" applyNumberFormat="1" applyFont="1" applyBorder="1" applyAlignment="1">
      <alignment horizontal="fill"/>
    </xf>
    <xf numFmtId="177" fontId="43" fillId="0" borderId="8" xfId="0" applyNumberFormat="1" applyFont="1" applyBorder="1" applyAlignment="1">
      <alignment/>
    </xf>
    <xf numFmtId="177" fontId="43" fillId="0" borderId="9" xfId="0" applyNumberFormat="1" applyFont="1" applyBorder="1" applyAlignment="1">
      <alignment/>
    </xf>
    <xf numFmtId="3" fontId="43" fillId="0" borderId="8" xfId="0" applyNumberFormat="1" applyFont="1" applyBorder="1" applyAlignment="1">
      <alignment/>
    </xf>
    <xf numFmtId="3" fontId="52" fillId="0" borderId="3" xfId="0" applyNumberFormat="1" applyFont="1" applyBorder="1" applyAlignment="1">
      <alignment/>
    </xf>
    <xf numFmtId="3" fontId="52" fillId="0" borderId="3" xfId="0" applyNumberFormat="1" applyFont="1" applyBorder="1" applyAlignment="1">
      <alignment horizontal="fill"/>
    </xf>
    <xf numFmtId="177" fontId="52" fillId="0" borderId="8" xfId="0" applyNumberFormat="1" applyFont="1" applyBorder="1" applyAlignment="1">
      <alignment/>
    </xf>
    <xf numFmtId="177" fontId="52" fillId="0" borderId="3" xfId="0" applyNumberFormat="1" applyFont="1" applyBorder="1" applyAlignment="1">
      <alignment/>
    </xf>
    <xf numFmtId="177" fontId="52" fillId="0" borderId="9" xfId="0" applyNumberFormat="1" applyFont="1" applyBorder="1" applyAlignment="1">
      <alignment/>
    </xf>
    <xf numFmtId="177" fontId="43" fillId="0" borderId="2" xfId="0" applyNumberFormat="1" applyFont="1" applyBorder="1" applyAlignment="1">
      <alignment/>
    </xf>
    <xf numFmtId="177" fontId="43" fillId="0" borderId="0" xfId="0" applyNumberFormat="1" applyFont="1" applyAlignment="1">
      <alignment/>
    </xf>
    <xf numFmtId="177" fontId="43" fillId="0" borderId="1" xfId="0" applyNumberFormat="1" applyFont="1" applyBorder="1" applyAlignment="1">
      <alignment/>
    </xf>
    <xf numFmtId="0" fontId="23" fillId="5" borderId="0" xfId="21" applyFont="1" applyFill="1">
      <alignment/>
      <protection/>
    </xf>
    <xf numFmtId="165" fontId="23" fillId="5" borderId="0" xfId="21" applyNumberFormat="1" applyFont="1" applyFill="1">
      <alignment/>
      <protection/>
    </xf>
    <xf numFmtId="0" fontId="0" fillId="0" borderId="0" xfId="0" applyBorder="1" applyAlignment="1">
      <alignment horizontal="center"/>
    </xf>
    <xf numFmtId="0" fontId="0" fillId="0" borderId="0" xfId="0" applyBorder="1" applyAlignment="1">
      <alignment horizontal="center"/>
    </xf>
    <xf numFmtId="0" fontId="43" fillId="0" borderId="0" xfId="0" applyFont="1" applyBorder="1" applyAlignment="1">
      <alignment horizontal="center"/>
    </xf>
    <xf numFmtId="0" fontId="43" fillId="0" borderId="0" xfId="0" applyFont="1" applyBorder="1" applyAlignment="1">
      <alignment horizontal="center"/>
    </xf>
    <xf numFmtId="0" fontId="43" fillId="0" borderId="0" xfId="0" applyFont="1" applyBorder="1" applyAlignment="1">
      <alignment wrapText="1"/>
    </xf>
    <xf numFmtId="0" fontId="43"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51" fillId="0" borderId="0" xfId="0" applyFont="1" applyBorder="1" applyAlignment="1">
      <alignment wrapText="1"/>
    </xf>
    <xf numFmtId="210" fontId="36" fillId="2" borderId="27" xfId="0" applyNumberFormat="1" applyFont="1" applyFill="1" applyBorder="1" applyAlignment="1">
      <alignment/>
    </xf>
    <xf numFmtId="1" fontId="39" fillId="2" borderId="56" xfId="0" applyNumberFormat="1" applyFont="1" applyFill="1" applyBorder="1" applyAlignment="1">
      <alignment horizontal="centerContinuous" wrapText="1"/>
    </xf>
    <xf numFmtId="177" fontId="35" fillId="0" borderId="26" xfId="0" applyNumberFormat="1" applyFont="1" applyFill="1" applyBorder="1" applyAlignment="1">
      <alignment horizontal="left"/>
    </xf>
    <xf numFmtId="177" fontId="39" fillId="2" borderId="57" xfId="0" applyNumberFormat="1" applyFont="1" applyFill="1" applyBorder="1" applyAlignment="1">
      <alignment/>
    </xf>
    <xf numFmtId="177" fontId="41" fillId="0" borderId="40" xfId="0" applyNumberFormat="1" applyFont="1" applyBorder="1" applyAlignment="1">
      <alignment/>
    </xf>
    <xf numFmtId="177" fontId="39" fillId="2" borderId="58" xfId="0" applyNumberFormat="1" applyFont="1" applyFill="1" applyBorder="1" applyAlignment="1">
      <alignment horizontal="center"/>
    </xf>
    <xf numFmtId="177" fontId="39" fillId="2" borderId="59" xfId="0" applyNumberFormat="1" applyFont="1" applyFill="1" applyBorder="1" applyAlignment="1">
      <alignment horizontal="center"/>
    </xf>
    <xf numFmtId="177" fontId="40" fillId="2" borderId="60" xfId="0" applyNumberFormat="1" applyFont="1" applyFill="1" applyBorder="1" applyAlignment="1">
      <alignment/>
    </xf>
    <xf numFmtId="177" fontId="6" fillId="0" borderId="61" xfId="0" applyNumberFormat="1" applyFont="1" applyBorder="1" applyAlignment="1">
      <alignment/>
    </xf>
    <xf numFmtId="177" fontId="41" fillId="0" borderId="62" xfId="0" applyNumberFormat="1" applyFont="1" applyBorder="1" applyAlignment="1">
      <alignment/>
    </xf>
    <xf numFmtId="1" fontId="23" fillId="5" borderId="0" xfId="21" applyNumberFormat="1" applyFont="1" applyFill="1">
      <alignment/>
      <protection/>
    </xf>
    <xf numFmtId="165" fontId="23" fillId="3" borderId="0" xfId="21" applyNumberFormat="1" applyFill="1">
      <alignment/>
      <protection/>
    </xf>
    <xf numFmtId="177" fontId="35" fillId="2" borderId="63" xfId="0" applyNumberFormat="1" applyFont="1" applyFill="1" applyBorder="1" applyAlignment="1">
      <alignment/>
    </xf>
    <xf numFmtId="177" fontId="35" fillId="2" borderId="64" xfId="0" applyNumberFormat="1" applyFont="1" applyFill="1" applyBorder="1" applyAlignment="1">
      <alignment/>
    </xf>
    <xf numFmtId="177" fontId="36" fillId="2" borderId="63" xfId="0" applyNumberFormat="1" applyFont="1" applyFill="1" applyBorder="1" applyAlignment="1">
      <alignment horizontal="centerContinuous"/>
    </xf>
    <xf numFmtId="177" fontId="36" fillId="2" borderId="64" xfId="0" applyNumberFormat="1" applyFont="1" applyFill="1" applyBorder="1" applyAlignment="1">
      <alignment horizontal="centerContinuous"/>
    </xf>
    <xf numFmtId="177" fontId="36" fillId="2" borderId="63" xfId="0" applyNumberFormat="1" applyFont="1" applyFill="1" applyBorder="1" applyAlignment="1">
      <alignment horizontal="center"/>
    </xf>
    <xf numFmtId="177" fontId="36" fillId="2" borderId="64" xfId="0" applyNumberFormat="1" applyFont="1" applyFill="1" applyBorder="1" applyAlignment="1">
      <alignment horizontal="center"/>
    </xf>
    <xf numFmtId="177" fontId="36" fillId="2" borderId="65" xfId="0" applyNumberFormat="1" applyFont="1" applyFill="1" applyBorder="1" applyAlignment="1">
      <alignment horizontal="center"/>
    </xf>
    <xf numFmtId="177" fontId="36" fillId="2" borderId="66" xfId="0" applyNumberFormat="1" applyFont="1" applyFill="1" applyBorder="1" applyAlignment="1">
      <alignment horizontal="left"/>
    </xf>
    <xf numFmtId="177" fontId="35" fillId="2" borderId="67" xfId="0" applyNumberFormat="1" applyFont="1" applyFill="1" applyBorder="1" applyAlignment="1">
      <alignment/>
    </xf>
    <xf numFmtId="2" fontId="35" fillId="2" borderId="66" xfId="0" applyNumberFormat="1" applyFont="1" applyFill="1" applyBorder="1" applyAlignment="1">
      <alignment horizontal="right"/>
    </xf>
    <xf numFmtId="2" fontId="35" fillId="2" borderId="67" xfId="0" applyNumberFormat="1" applyFont="1" applyFill="1" applyBorder="1" applyAlignment="1">
      <alignment/>
    </xf>
    <xf numFmtId="2" fontId="35" fillId="2" borderId="66" xfId="0" applyNumberFormat="1" applyFont="1" applyFill="1" applyBorder="1" applyAlignment="1">
      <alignment/>
    </xf>
    <xf numFmtId="177" fontId="36" fillId="2" borderId="67" xfId="0" applyNumberFormat="1" applyFont="1" applyFill="1" applyBorder="1" applyAlignment="1">
      <alignment/>
    </xf>
    <xf numFmtId="177" fontId="35" fillId="2" borderId="66" xfId="0" applyNumberFormat="1" applyFont="1" applyFill="1" applyBorder="1" applyAlignment="1">
      <alignment/>
    </xf>
    <xf numFmtId="177" fontId="35" fillId="2" borderId="68" xfId="0" applyNumberFormat="1" applyFont="1" applyFill="1" applyBorder="1" applyAlignment="1">
      <alignment/>
    </xf>
    <xf numFmtId="177" fontId="25" fillId="0" borderId="48" xfId="0" applyNumberFormat="1" applyFont="1" applyBorder="1" applyAlignment="1">
      <alignment horizontal="centerContinuous"/>
    </xf>
    <xf numFmtId="177" fontId="25" fillId="0" borderId="44" xfId="0" applyNumberFormat="1" applyFont="1" applyBorder="1" applyAlignment="1">
      <alignment horizontal="right"/>
    </xf>
    <xf numFmtId="3" fontId="25" fillId="0" borderId="0" xfId="0" applyNumberFormat="1" applyFont="1" applyAlignment="1">
      <alignment horizontal="centerContinuous"/>
    </xf>
    <xf numFmtId="177" fontId="25" fillId="0" borderId="0" xfId="0" applyNumberFormat="1" applyFont="1" applyAlignment="1">
      <alignment horizontal="centerContinuous"/>
    </xf>
    <xf numFmtId="177" fontId="25" fillId="0" borderId="35" xfId="0" applyNumberFormat="1" applyFont="1" applyBorder="1" applyAlignment="1">
      <alignment horizontal="center"/>
    </xf>
    <xf numFmtId="177" fontId="25" fillId="0" borderId="36" xfId="0" applyNumberFormat="1" applyFont="1" applyBorder="1" applyAlignment="1">
      <alignment horizontal="center"/>
    </xf>
    <xf numFmtId="177" fontId="25" fillId="0" borderId="37" xfId="0" applyNumberFormat="1" applyFont="1" applyBorder="1" applyAlignment="1">
      <alignment horizontal="center"/>
    </xf>
    <xf numFmtId="177" fontId="25" fillId="0" borderId="37" xfId="0" applyNumberFormat="1" applyFont="1" applyBorder="1" applyAlignment="1">
      <alignment horizontal="centerContinuous"/>
    </xf>
    <xf numFmtId="0" fontId="31" fillId="0" borderId="65" xfId="22" applyFont="1" applyFill="1" applyBorder="1" applyAlignment="1">
      <alignment horizontal="centerContinuous"/>
      <protection/>
    </xf>
    <xf numFmtId="1" fontId="31" fillId="0" borderId="63" xfId="22" applyNumberFormat="1" applyFont="1" applyFill="1" applyBorder="1" applyAlignment="1">
      <alignment horizontal="centerContinuous"/>
      <protection/>
    </xf>
    <xf numFmtId="0" fontId="31" fillId="0" borderId="0" xfId="22" applyFont="1">
      <alignment/>
      <protection/>
    </xf>
    <xf numFmtId="0" fontId="59" fillId="4" borderId="0" xfId="0" applyFont="1" applyFill="1" applyBorder="1" applyAlignment="1">
      <alignment vertical="top" wrapText="1"/>
    </xf>
    <xf numFmtId="0" fontId="32" fillId="4" borderId="0" xfId="0" applyFont="1" applyFill="1" applyBorder="1" applyAlignment="1">
      <alignment vertical="top" wrapText="1"/>
    </xf>
    <xf numFmtId="0" fontId="0" fillId="4" borderId="0" xfId="0" applyFont="1" applyFill="1" applyBorder="1" applyAlignment="1">
      <alignment vertical="top" wrapText="1"/>
    </xf>
    <xf numFmtId="177" fontId="0" fillId="4" borderId="0" xfId="0" applyNumberFormat="1" applyFont="1" applyFill="1" applyAlignment="1">
      <alignment/>
    </xf>
    <xf numFmtId="177" fontId="55" fillId="4" borderId="0" xfId="0" applyNumberFormat="1" applyFont="1" applyFill="1" applyAlignment="1">
      <alignment horizontal="centerContinuous"/>
    </xf>
    <xf numFmtId="177" fontId="0" fillId="4" borderId="0" xfId="0" applyNumberFormat="1" applyFont="1" applyFill="1" applyAlignment="1">
      <alignment horizontal="centerContinuous"/>
    </xf>
    <xf numFmtId="0" fontId="56" fillId="4" borderId="0" xfId="0" applyFont="1" applyFill="1" applyBorder="1" applyAlignment="1">
      <alignment vertical="top" wrapText="1"/>
    </xf>
    <xf numFmtId="0" fontId="0" fillId="4" borderId="0" xfId="0" applyFont="1" applyFill="1" applyBorder="1" applyAlignment="1">
      <alignment vertical="top" wrapText="1"/>
    </xf>
    <xf numFmtId="177" fontId="13" fillId="0" borderId="0" xfId="0" applyNumberFormat="1" applyFont="1" applyFill="1" applyBorder="1" applyAlignment="1">
      <alignment/>
    </xf>
    <xf numFmtId="0" fontId="0" fillId="0" borderId="0" xfId="0" applyFill="1" applyBorder="1" applyAlignment="1">
      <alignment vertical="top" wrapText="1"/>
    </xf>
    <xf numFmtId="177" fontId="6" fillId="0" borderId="0" xfId="0" applyNumberFormat="1" applyFont="1" applyFill="1" applyAlignment="1">
      <alignment/>
    </xf>
    <xf numFmtId="0" fontId="50" fillId="0" borderId="0" xfId="0" applyFont="1" applyFill="1" applyBorder="1" applyAlignment="1">
      <alignment vertical="top" wrapText="1"/>
    </xf>
    <xf numFmtId="177" fontId="0" fillId="4" borderId="0" xfId="0" applyNumberFormat="1" applyFont="1" applyFill="1" applyBorder="1" applyAlignment="1">
      <alignment/>
    </xf>
    <xf numFmtId="177" fontId="13" fillId="0" borderId="27" xfId="0" applyNumberFormat="1" applyFont="1" applyFill="1" applyBorder="1" applyAlignment="1">
      <alignment horizontal="left"/>
    </xf>
    <xf numFmtId="177" fontId="13" fillId="0" borderId="27" xfId="0" applyNumberFormat="1" applyFont="1" applyFill="1" applyBorder="1" applyAlignment="1">
      <alignment/>
    </xf>
    <xf numFmtId="0" fontId="0" fillId="0" borderId="42" xfId="0" applyFill="1" applyBorder="1" applyAlignment="1">
      <alignment/>
    </xf>
    <xf numFmtId="177" fontId="13" fillId="0" borderId="26" xfId="0" applyNumberFormat="1" applyFont="1" applyFill="1" applyBorder="1" applyAlignment="1">
      <alignment/>
    </xf>
    <xf numFmtId="177" fontId="13" fillId="0" borderId="29" xfId="0" applyNumberFormat="1" applyFont="1" applyFill="1" applyBorder="1" applyAlignment="1">
      <alignment/>
    </xf>
    <xf numFmtId="177" fontId="13" fillId="0" borderId="69" xfId="0" applyNumberFormat="1" applyFont="1" applyFill="1" applyBorder="1" applyAlignment="1">
      <alignment horizontal="left"/>
    </xf>
    <xf numFmtId="177" fontId="13" fillId="0" borderId="69" xfId="0" applyNumberFormat="1" applyFont="1" applyFill="1" applyBorder="1" applyAlignment="1">
      <alignment/>
    </xf>
    <xf numFmtId="0" fontId="0" fillId="0" borderId="70" xfId="0" applyFill="1" applyBorder="1" applyAlignment="1">
      <alignment/>
    </xf>
    <xf numFmtId="177" fontId="13" fillId="0" borderId="46" xfId="0" applyNumberFormat="1" applyFont="1" applyFill="1" applyBorder="1" applyAlignment="1">
      <alignment/>
    </xf>
    <xf numFmtId="177" fontId="13" fillId="0" borderId="46" xfId="0" applyNumberFormat="1" applyFont="1" applyFill="1" applyBorder="1" applyAlignment="1">
      <alignment horizontal="centerContinuous"/>
    </xf>
    <xf numFmtId="177" fontId="13" fillId="0" borderId="71" xfId="0" applyNumberFormat="1" applyFont="1" applyFill="1" applyBorder="1" applyAlignment="1">
      <alignment horizontal="centerContinuous"/>
    </xf>
    <xf numFmtId="177" fontId="13" fillId="0" borderId="26" xfId="0" applyNumberFormat="1" applyFont="1" applyFill="1" applyBorder="1" applyAlignment="1">
      <alignment horizontal="centerContinuous"/>
    </xf>
    <xf numFmtId="177" fontId="13" fillId="0" borderId="29" xfId="0" applyNumberFormat="1" applyFont="1" applyFill="1" applyBorder="1" applyAlignment="1">
      <alignment horizontal="centerContinuous"/>
    </xf>
    <xf numFmtId="177" fontId="14" fillId="0" borderId="26" xfId="0" applyNumberFormat="1" applyFont="1" applyFill="1" applyBorder="1" applyAlignment="1">
      <alignment horizontal="right"/>
    </xf>
    <xf numFmtId="177" fontId="14" fillId="0" borderId="29" xfId="0" applyNumberFormat="1" applyFont="1" applyFill="1" applyBorder="1" applyAlignment="1">
      <alignment horizontal="right"/>
    </xf>
    <xf numFmtId="177" fontId="13" fillId="0" borderId="3" xfId="0" applyNumberFormat="1" applyFont="1" applyFill="1" applyBorder="1" applyAlignment="1">
      <alignment horizontal="left"/>
    </xf>
    <xf numFmtId="177" fontId="13" fillId="0" borderId="3" xfId="0" applyNumberFormat="1" applyFont="1" applyFill="1" applyBorder="1" applyAlignment="1">
      <alignment/>
    </xf>
    <xf numFmtId="0" fontId="0" fillId="0" borderId="72" xfId="0" applyFill="1" applyBorder="1" applyAlignment="1">
      <alignment/>
    </xf>
    <xf numFmtId="177" fontId="13" fillId="0" borderId="8" xfId="0" applyNumberFormat="1" applyFont="1" applyFill="1" applyBorder="1" applyAlignment="1">
      <alignment/>
    </xf>
    <xf numFmtId="177" fontId="13" fillId="0" borderId="9" xfId="0" applyNumberFormat="1" applyFont="1" applyFill="1" applyBorder="1" applyAlignment="1">
      <alignment/>
    </xf>
    <xf numFmtId="177" fontId="53" fillId="4" borderId="0" xfId="0" applyNumberFormat="1" applyFont="1" applyFill="1" applyAlignment="1">
      <alignment horizontal="centerContinuous"/>
    </xf>
    <xf numFmtId="177" fontId="54" fillId="4" borderId="0" xfId="0" applyNumberFormat="1" applyFont="1" applyFill="1" applyAlignment="1">
      <alignment horizontal="centerContinuous"/>
    </xf>
    <xf numFmtId="0" fontId="57" fillId="4" borderId="0" xfId="0" applyFont="1" applyFill="1" applyAlignment="1">
      <alignment/>
    </xf>
    <xf numFmtId="177" fontId="0" fillId="4" borderId="0" xfId="0" applyNumberFormat="1" applyFont="1" applyFill="1" applyAlignment="1">
      <alignment/>
    </xf>
    <xf numFmtId="177" fontId="55" fillId="4" borderId="0" xfId="0" applyNumberFormat="1" applyFont="1" applyFill="1" applyAlignment="1">
      <alignment horizontal="centerContinuous"/>
    </xf>
    <xf numFmtId="177" fontId="0" fillId="4" borderId="0" xfId="0" applyNumberFormat="1" applyFont="1" applyFill="1" applyAlignment="1">
      <alignment horizontal="centerContinuous"/>
    </xf>
    <xf numFmtId="0" fontId="30" fillId="4" borderId="0" xfId="0" applyFont="1" applyFill="1" applyAlignment="1">
      <alignment horizontal="centerContinuous" vertical="top"/>
    </xf>
    <xf numFmtId="0" fontId="0" fillId="4" borderId="0" xfId="0" applyFont="1" applyFill="1" applyAlignment="1">
      <alignment horizontal="centerContinuous" vertical="top"/>
    </xf>
    <xf numFmtId="0" fontId="0" fillId="4" borderId="0" xfId="0" applyFont="1" applyFill="1" applyAlignment="1">
      <alignment/>
    </xf>
    <xf numFmtId="0" fontId="0" fillId="4" borderId="0" xfId="0" applyFont="1" applyFill="1" applyBorder="1" applyAlignment="1">
      <alignment vertical="top" wrapText="1"/>
    </xf>
    <xf numFmtId="0" fontId="0" fillId="4" borderId="0" xfId="0" applyFont="1" applyFill="1" applyAlignment="1">
      <alignment/>
    </xf>
    <xf numFmtId="3" fontId="58" fillId="4" borderId="0" xfId="0" applyNumberFormat="1" applyFont="1" applyFill="1" applyAlignment="1">
      <alignment horizontal="centerContinuous"/>
    </xf>
    <xf numFmtId="3" fontId="0" fillId="4" borderId="0" xfId="0" applyNumberFormat="1" applyFont="1" applyFill="1" applyAlignment="1">
      <alignment horizontal="centerContinuous"/>
    </xf>
    <xf numFmtId="0" fontId="59" fillId="4" borderId="0" xfId="0" applyFont="1" applyFill="1" applyBorder="1" applyAlignment="1">
      <alignment vertical="top" wrapText="1"/>
    </xf>
    <xf numFmtId="3" fontId="0" fillId="4" borderId="0" xfId="0" applyNumberFormat="1" applyFont="1" applyFill="1" applyAlignment="1">
      <alignment/>
    </xf>
    <xf numFmtId="3" fontId="59" fillId="4" borderId="0" xfId="0" applyNumberFormat="1" applyFont="1" applyFill="1" applyAlignment="1">
      <alignment wrapText="1"/>
    </xf>
    <xf numFmtId="0" fontId="0" fillId="4" borderId="0" xfId="0" applyFont="1" applyFill="1" applyAlignment="1">
      <alignment wrapText="1"/>
    </xf>
    <xf numFmtId="0" fontId="1" fillId="4" borderId="0" xfId="21" applyFont="1" applyFill="1" applyAlignment="1">
      <alignment horizontal="center"/>
      <protection/>
    </xf>
    <xf numFmtId="0" fontId="30" fillId="4" borderId="0" xfId="21" applyFont="1" applyFill="1" applyAlignment="1">
      <alignment horizontal="centerContinuous"/>
      <protection/>
    </xf>
    <xf numFmtId="0" fontId="0" fillId="4" borderId="0" xfId="21" applyFont="1" applyFill="1" applyAlignment="1">
      <alignment horizontal="centerContinuous"/>
      <protection/>
    </xf>
    <xf numFmtId="0" fontId="23" fillId="4" borderId="0" xfId="21" applyFont="1" applyFill="1">
      <alignment/>
      <protection/>
    </xf>
    <xf numFmtId="0" fontId="30" fillId="4" borderId="0" xfId="22" applyFont="1" applyFill="1" applyAlignment="1">
      <alignment horizontal="centerContinuous"/>
      <protection/>
    </xf>
    <xf numFmtId="0" fontId="0" fillId="4" borderId="0" xfId="22" applyFont="1" applyFill="1" applyAlignment="1">
      <alignment horizontal="centerContinuous"/>
      <protection/>
    </xf>
    <xf numFmtId="183" fontId="0" fillId="4" borderId="0" xfId="22" applyNumberFormat="1" applyFont="1" applyFill="1" applyAlignment="1">
      <alignment horizontal="centerContinuous"/>
      <protection/>
    </xf>
    <xf numFmtId="0" fontId="23" fillId="4" borderId="0" xfId="22" applyFont="1" applyFill="1">
      <alignment/>
      <protection/>
    </xf>
    <xf numFmtId="0" fontId="0" fillId="4" borderId="0" xfId="0" applyFont="1" applyFill="1" applyBorder="1" applyAlignment="1">
      <alignment/>
    </xf>
    <xf numFmtId="183" fontId="0" fillId="0" borderId="0" xfId="22" applyNumberFormat="1" applyFont="1" applyFill="1" applyAlignment="1">
      <alignment horizontal="centerContinuous"/>
      <protection/>
    </xf>
    <xf numFmtId="183" fontId="23" fillId="0" borderId="0" xfId="22" applyNumberFormat="1" applyFont="1" applyFill="1">
      <alignment/>
      <protection/>
    </xf>
    <xf numFmtId="0" fontId="23" fillId="0" borderId="0" xfId="22" applyFont="1" applyFill="1">
      <alignment/>
      <protection/>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177" fontId="55" fillId="4" borderId="0" xfId="0" applyNumberFormat="1" applyFont="1" applyFill="1" applyAlignment="1">
      <alignment horizontal="center" wrapText="1"/>
    </xf>
    <xf numFmtId="177" fontId="0" fillId="4" borderId="0" xfId="0" applyNumberFormat="1" applyFont="1" applyFill="1" applyBorder="1" applyAlignment="1">
      <alignment/>
    </xf>
    <xf numFmtId="177" fontId="30" fillId="4" borderId="0" xfId="0" applyNumberFormat="1" applyFont="1" applyFill="1" applyAlignment="1">
      <alignment horizontal="centerContinuous"/>
    </xf>
    <xf numFmtId="177" fontId="30" fillId="4" borderId="0" xfId="0" applyNumberFormat="1" applyFont="1" applyFill="1" applyBorder="1" applyAlignment="1">
      <alignment horizontal="centerContinuous"/>
    </xf>
    <xf numFmtId="177" fontId="0" fillId="4" borderId="0" xfId="0" applyNumberFormat="1" applyFont="1" applyFill="1" applyBorder="1" applyAlignment="1">
      <alignment horizontal="centerContinuous"/>
    </xf>
    <xf numFmtId="177" fontId="0" fillId="0" borderId="0" xfId="0" applyNumberFormat="1" applyFont="1" applyFill="1" applyAlignment="1">
      <alignment horizontal="centerContinuous"/>
    </xf>
    <xf numFmtId="3" fontId="0" fillId="0" borderId="0" xfId="0" applyNumberFormat="1" applyFont="1" applyFill="1" applyAlignment="1">
      <alignment horizontal="centerContinuous"/>
    </xf>
    <xf numFmtId="0" fontId="59" fillId="0" borderId="0" xfId="0" applyFont="1" applyFill="1" applyBorder="1" applyAlignment="1">
      <alignment vertical="top" wrapText="1"/>
    </xf>
    <xf numFmtId="0" fontId="59" fillId="0" borderId="0" xfId="0" applyFont="1" applyFill="1" applyBorder="1" applyAlignment="1">
      <alignment vertical="top" wrapText="1"/>
    </xf>
    <xf numFmtId="0" fontId="59" fillId="0" borderId="0" xfId="0" applyFont="1" applyFill="1" applyBorder="1" applyAlignment="1">
      <alignment vertical="top" wrapText="1"/>
    </xf>
    <xf numFmtId="0" fontId="59" fillId="0" borderId="0" xfId="0" applyFont="1" applyFill="1" applyBorder="1" applyAlignment="1">
      <alignment vertical="top" wrapText="1"/>
    </xf>
    <xf numFmtId="177"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wrapText="1"/>
    </xf>
    <xf numFmtId="0" fontId="23" fillId="0" borderId="0" xfId="21" applyFont="1" applyFill="1">
      <alignment/>
      <protection/>
    </xf>
    <xf numFmtId="0" fontId="0" fillId="0" borderId="0" xfId="0" applyFont="1" applyFill="1" applyBorder="1" applyAlignment="1">
      <alignment/>
    </xf>
    <xf numFmtId="0" fontId="0" fillId="0" borderId="0" xfId="21" applyFont="1" applyFill="1" applyAlignment="1">
      <alignment horizontal="left"/>
      <protection/>
    </xf>
    <xf numFmtId="0" fontId="2" fillId="0" borderId="0" xfId="21" applyFont="1" applyFill="1" applyAlignment="1">
      <alignment/>
      <protection/>
    </xf>
    <xf numFmtId="0" fontId="3" fillId="0" borderId="0" xfId="21" applyFont="1" applyFill="1" applyAlignment="1">
      <alignment/>
      <protection/>
    </xf>
    <xf numFmtId="0" fontId="1" fillId="0" borderId="0" xfId="21" applyFont="1" applyFill="1" applyAlignment="1">
      <alignment horizontal="center"/>
      <protection/>
    </xf>
    <xf numFmtId="0" fontId="16" fillId="0" borderId="7" xfId="22" applyFont="1" applyBorder="1" applyAlignment="1">
      <alignment wrapText="1"/>
      <protection/>
    </xf>
    <xf numFmtId="0" fontId="31" fillId="0" borderId="3" xfId="22" applyFont="1" applyFill="1" applyBorder="1" applyAlignment="1">
      <alignment horizontal="centerContinuous"/>
      <protection/>
    </xf>
    <xf numFmtId="0" fontId="16" fillId="0" borderId="0" xfId="22" applyFont="1" applyFill="1" applyBorder="1" applyAlignment="1">
      <alignment horizontal="center"/>
      <protection/>
    </xf>
    <xf numFmtId="0" fontId="33" fillId="0" borderId="3" xfId="22" applyFont="1" applyFill="1" applyBorder="1" applyAlignment="1">
      <alignment horizontal="center"/>
      <protection/>
    </xf>
    <xf numFmtId="0" fontId="16" fillId="0" borderId="0" xfId="22" applyFont="1" applyBorder="1">
      <alignment/>
      <protection/>
    </xf>
    <xf numFmtId="183" fontId="31" fillId="0" borderId="0" xfId="22" applyNumberFormat="1" applyFont="1" applyBorder="1">
      <alignment/>
      <protection/>
    </xf>
    <xf numFmtId="183" fontId="16" fillId="0" borderId="3" xfId="15" applyNumberFormat="1" applyFont="1" applyBorder="1" applyAlignment="1">
      <alignment/>
    </xf>
    <xf numFmtId="183" fontId="33" fillId="0" borderId="0" xfId="15" applyNumberFormat="1" applyFont="1" applyBorder="1" applyAlignment="1">
      <alignment/>
    </xf>
    <xf numFmtId="183" fontId="31" fillId="0" borderId="3" xfId="15" applyNumberFormat="1" applyFont="1" applyBorder="1" applyAlignment="1">
      <alignment/>
    </xf>
    <xf numFmtId="183" fontId="16" fillId="0" borderId="0" xfId="15" applyNumberFormat="1" applyFont="1" applyBorder="1" applyAlignment="1">
      <alignment/>
    </xf>
    <xf numFmtId="183" fontId="31" fillId="0" borderId="73" xfId="22" applyNumberFormat="1" applyFont="1" applyBorder="1" applyAlignment="1">
      <alignment horizontal="left"/>
      <protection/>
    </xf>
    <xf numFmtId="1" fontId="31" fillId="0" borderId="36" xfId="22" applyNumberFormat="1" applyFont="1" applyFill="1" applyBorder="1" applyAlignment="1">
      <alignment horizontal="centerContinuous"/>
      <protection/>
    </xf>
    <xf numFmtId="1" fontId="31" fillId="0" borderId="74" xfId="22" applyNumberFormat="1" applyFont="1" applyFill="1" applyBorder="1" applyAlignment="1">
      <alignment horizontal="centerContinuous"/>
      <protection/>
    </xf>
    <xf numFmtId="1" fontId="31" fillId="0" borderId="75" xfId="22" applyNumberFormat="1" applyFont="1" applyFill="1" applyBorder="1" applyAlignment="1">
      <alignment horizontal="centerContinuous"/>
      <protection/>
    </xf>
    <xf numFmtId="1" fontId="31" fillId="0" borderId="76" xfId="22" applyNumberFormat="1" applyFont="1" applyFill="1" applyBorder="1" applyAlignment="1">
      <alignment horizontal="centerContinuous"/>
      <protection/>
    </xf>
    <xf numFmtId="0" fontId="31" fillId="0" borderId="75" xfId="22" applyFont="1" applyFill="1" applyBorder="1" applyAlignment="1">
      <alignment horizontal="centerContinuous"/>
      <protection/>
    </xf>
    <xf numFmtId="0" fontId="16" fillId="0" borderId="35" xfId="22" applyFont="1" applyBorder="1">
      <alignment/>
      <protection/>
    </xf>
    <xf numFmtId="185" fontId="31" fillId="3" borderId="0" xfId="22" applyNumberFormat="1" applyFont="1" applyFill="1" applyBorder="1" applyAlignment="1">
      <alignment horizontal="left"/>
      <protection/>
    </xf>
    <xf numFmtId="212" fontId="23" fillId="3" borderId="0" xfId="21" applyNumberFormat="1" applyFill="1">
      <alignment/>
      <protection/>
    </xf>
    <xf numFmtId="212" fontId="23" fillId="5" borderId="0" xfId="21" applyNumberFormat="1" applyFont="1" applyFill="1">
      <alignment/>
      <protection/>
    </xf>
    <xf numFmtId="3" fontId="58" fillId="4" borderId="0" xfId="0" applyNumberFormat="1" applyFont="1" applyFill="1" applyAlignment="1">
      <alignment horizontal="center"/>
    </xf>
    <xf numFmtId="177" fontId="36" fillId="2" borderId="65" xfId="0" applyNumberFormat="1" applyFont="1" applyFill="1" applyBorder="1" applyAlignment="1">
      <alignment horizontal="centerContinuous"/>
    </xf>
    <xf numFmtId="177" fontId="43" fillId="0" borderId="8" xfId="0" applyNumberFormat="1" applyFont="1" applyBorder="1" applyAlignment="1">
      <alignment horizontal="centerContinuous" wrapText="1"/>
    </xf>
    <xf numFmtId="177" fontId="51" fillId="0" borderId="3" xfId="0" applyNumberFormat="1" applyFont="1" applyBorder="1" applyAlignment="1">
      <alignment horizontal="centerContinuous" wrapText="1"/>
    </xf>
    <xf numFmtId="177" fontId="43" fillId="0" borderId="3" xfId="0" applyNumberFormat="1" applyFont="1" applyBorder="1" applyAlignment="1">
      <alignment wrapText="1"/>
    </xf>
    <xf numFmtId="177" fontId="43" fillId="0" borderId="8" xfId="0" applyNumberFormat="1" applyFont="1" applyBorder="1" applyAlignment="1">
      <alignment horizontal="centerContinuous" vertical="top"/>
    </xf>
    <xf numFmtId="0" fontId="6" fillId="0" borderId="0" xfId="0" applyFont="1" applyBorder="1" applyAlignment="1">
      <alignment/>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177" fontId="25" fillId="0" borderId="0" xfId="0" applyNumberFormat="1" applyFont="1" applyBorder="1" applyAlignment="1">
      <alignment horizontal="fill"/>
    </xf>
    <xf numFmtId="177" fontId="25" fillId="0" borderId="6" xfId="0" applyNumberFormat="1" applyFont="1" applyBorder="1" applyAlignment="1">
      <alignment/>
    </xf>
    <xf numFmtId="3" fontId="6" fillId="0" borderId="63" xfId="0" applyNumberFormat="1" applyFont="1" applyBorder="1" applyAlignment="1">
      <alignment/>
    </xf>
    <xf numFmtId="3" fontId="6" fillId="0" borderId="64" xfId="0" applyNumberFormat="1" applyFont="1" applyBorder="1" applyAlignment="1">
      <alignment/>
    </xf>
    <xf numFmtId="177" fontId="6" fillId="0" borderId="64" xfId="0" applyNumberFormat="1" applyFont="1" applyBorder="1" applyAlignment="1">
      <alignment/>
    </xf>
    <xf numFmtId="177" fontId="6" fillId="0" borderId="77" xfId="0" applyNumberFormat="1" applyFont="1" applyBorder="1" applyAlignment="1">
      <alignment/>
    </xf>
    <xf numFmtId="177" fontId="6" fillId="0" borderId="65" xfId="0" applyNumberFormat="1" applyFont="1" applyBorder="1" applyAlignment="1">
      <alignment/>
    </xf>
    <xf numFmtId="3" fontId="25" fillId="0" borderId="78" xfId="0" applyNumberFormat="1" applyFont="1" applyBorder="1" applyAlignment="1">
      <alignment/>
    </xf>
    <xf numFmtId="3" fontId="25" fillId="0" borderId="79" xfId="0" applyNumberFormat="1" applyFont="1" applyBorder="1" applyAlignment="1">
      <alignment/>
    </xf>
    <xf numFmtId="3" fontId="25" fillId="0" borderId="79" xfId="0" applyNumberFormat="1" applyFont="1" applyBorder="1" applyAlignment="1">
      <alignment horizontal="fill"/>
    </xf>
    <xf numFmtId="177" fontId="25" fillId="0" borderId="79" xfId="0" applyNumberFormat="1" applyFont="1" applyBorder="1" applyAlignment="1">
      <alignment horizontal="fill"/>
    </xf>
    <xf numFmtId="177" fontId="25" fillId="0" borderId="80" xfId="0" applyNumberFormat="1" applyFont="1" applyBorder="1" applyAlignment="1">
      <alignment/>
    </xf>
    <xf numFmtId="165" fontId="25" fillId="0" borderId="81" xfId="0" applyNumberFormat="1" applyFont="1" applyBorder="1" applyAlignment="1">
      <alignment/>
    </xf>
    <xf numFmtId="3" fontId="6" fillId="0" borderId="82" xfId="0" applyNumberFormat="1" applyFont="1" applyBorder="1" applyAlignment="1">
      <alignment/>
    </xf>
    <xf numFmtId="3" fontId="25" fillId="0" borderId="83" xfId="0" applyNumberFormat="1" applyFont="1" applyBorder="1" applyAlignment="1">
      <alignment/>
    </xf>
    <xf numFmtId="0" fontId="6" fillId="0" borderId="84" xfId="0" applyFont="1" applyBorder="1" applyAlignment="1">
      <alignment/>
    </xf>
    <xf numFmtId="3" fontId="6" fillId="0" borderId="83" xfId="0" applyNumberFormat="1" applyFont="1" applyBorder="1" applyAlignment="1">
      <alignment horizontal="fill"/>
    </xf>
    <xf numFmtId="177" fontId="6" fillId="0" borderId="83" xfId="0" applyNumberFormat="1" applyFont="1" applyBorder="1" applyAlignment="1">
      <alignment horizontal="fill"/>
    </xf>
    <xf numFmtId="177" fontId="6" fillId="0" borderId="85" xfId="0" applyNumberFormat="1" applyFont="1" applyBorder="1" applyAlignment="1">
      <alignment/>
    </xf>
    <xf numFmtId="3" fontId="25" fillId="0" borderId="86" xfId="0" applyNumberFormat="1" applyFont="1" applyBorder="1" applyAlignment="1">
      <alignment/>
    </xf>
    <xf numFmtId="3" fontId="25" fillId="0" borderId="86" xfId="0" applyNumberFormat="1" applyFont="1" applyBorder="1" applyAlignment="1">
      <alignment horizontal="fill"/>
    </xf>
    <xf numFmtId="177" fontId="25" fillId="0" borderId="86" xfId="0" applyNumberFormat="1" applyFont="1" applyBorder="1" applyAlignment="1">
      <alignment horizontal="fill"/>
    </xf>
    <xf numFmtId="177" fontId="25" fillId="0" borderId="1" xfId="0" applyNumberFormat="1" applyFont="1" applyBorder="1" applyAlignment="1">
      <alignment/>
    </xf>
    <xf numFmtId="3" fontId="6" fillId="0" borderId="87" xfId="0" applyNumberFormat="1" applyFont="1" applyBorder="1" applyAlignment="1">
      <alignment/>
    </xf>
    <xf numFmtId="3" fontId="6" fillId="0" borderId="88" xfId="0" applyNumberFormat="1" applyFont="1" applyBorder="1" applyAlignment="1">
      <alignment/>
    </xf>
    <xf numFmtId="3" fontId="6" fillId="0" borderId="88" xfId="0" applyNumberFormat="1" applyFont="1" applyBorder="1" applyAlignment="1">
      <alignment horizontal="fill"/>
    </xf>
    <xf numFmtId="177" fontId="6" fillId="0" borderId="88" xfId="0" applyNumberFormat="1" applyFont="1" applyBorder="1" applyAlignment="1">
      <alignment horizontal="fill"/>
    </xf>
    <xf numFmtId="177" fontId="6" fillId="0" borderId="89" xfId="0" applyNumberFormat="1" applyFont="1" applyBorder="1" applyAlignment="1">
      <alignment/>
    </xf>
    <xf numFmtId="177" fontId="6" fillId="0" borderId="90" xfId="0" applyNumberFormat="1" applyFont="1" applyBorder="1" applyAlignment="1">
      <alignment/>
    </xf>
    <xf numFmtId="177" fontId="6" fillId="0" borderId="0" xfId="0" applyNumberFormat="1" applyFont="1" applyBorder="1" applyAlignment="1">
      <alignment/>
    </xf>
    <xf numFmtId="0" fontId="52" fillId="0" borderId="63" xfId="22" applyFont="1" applyFill="1" applyBorder="1" applyAlignment="1">
      <alignment horizontal="centerContinuous"/>
      <protection/>
    </xf>
    <xf numFmtId="0" fontId="52" fillId="0" borderId="8" xfId="22" applyFont="1" applyFill="1" applyBorder="1" applyAlignment="1">
      <alignment horizontal="centerContinuous"/>
      <protection/>
    </xf>
    <xf numFmtId="1" fontId="31" fillId="0" borderId="0" xfId="22" applyNumberFormat="1" applyFont="1" applyFill="1" applyBorder="1" applyAlignment="1">
      <alignment horizontal="centerContinuous"/>
      <protection/>
    </xf>
    <xf numFmtId="0" fontId="31" fillId="0" borderId="0" xfId="22" applyFont="1" applyFill="1" applyBorder="1" applyAlignment="1">
      <alignment horizontal="centerContinuous"/>
      <protection/>
    </xf>
    <xf numFmtId="0" fontId="33" fillId="0" borderId="0" xfId="22" applyFont="1" applyFill="1" applyBorder="1" applyAlignment="1">
      <alignment horizontal="center"/>
      <protection/>
    </xf>
    <xf numFmtId="185" fontId="31" fillId="0" borderId="0" xfId="17" applyNumberFormat="1" applyFont="1" applyBorder="1" applyAlignment="1">
      <alignment/>
    </xf>
    <xf numFmtId="183" fontId="31" fillId="0" borderId="0" xfId="15" applyNumberFormat="1" applyFont="1" applyBorder="1" applyAlignment="1">
      <alignment/>
    </xf>
    <xf numFmtId="0" fontId="1" fillId="0" borderId="0" xfId="22" applyFont="1" applyBorder="1" applyAlignment="1">
      <alignment horizontal="left"/>
      <protection/>
    </xf>
    <xf numFmtId="0" fontId="23" fillId="0" borderId="0" xfId="22" applyBorder="1" applyAlignment="1">
      <alignment horizontal="centerContinuous"/>
      <protection/>
    </xf>
    <xf numFmtId="0" fontId="23" fillId="0" borderId="0" xfId="22" applyBorder="1">
      <alignment/>
      <protection/>
    </xf>
    <xf numFmtId="0" fontId="6" fillId="0" borderId="0" xfId="0" applyFont="1" applyAlignment="1">
      <alignment/>
    </xf>
    <xf numFmtId="0" fontId="25" fillId="0" borderId="0" xfId="0" applyFont="1" applyAlignment="1">
      <alignment/>
    </xf>
    <xf numFmtId="177" fontId="6" fillId="0" borderId="48" xfId="0" applyNumberFormat="1" applyFont="1" applyBorder="1" applyAlignment="1">
      <alignment/>
    </xf>
    <xf numFmtId="177" fontId="13" fillId="2" borderId="38" xfId="0" applyNumberFormat="1" applyFont="1" applyFill="1" applyBorder="1" applyAlignment="1">
      <alignment/>
    </xf>
    <xf numFmtId="177" fontId="13" fillId="2" borderId="40" xfId="0" applyNumberFormat="1" applyFont="1" applyFill="1" applyBorder="1" applyAlignment="1">
      <alignment/>
    </xf>
    <xf numFmtId="177" fontId="13" fillId="2" borderId="39" xfId="0" applyNumberFormat="1" applyFont="1" applyFill="1" applyBorder="1" applyAlignment="1">
      <alignment/>
    </xf>
    <xf numFmtId="177" fontId="43" fillId="0" borderId="35" xfId="0" applyNumberFormat="1" applyFont="1" applyBorder="1" applyAlignment="1">
      <alignment wrapText="1"/>
    </xf>
    <xf numFmtId="0" fontId="0" fillId="0" borderId="36" xfId="0" applyBorder="1" applyAlignment="1">
      <alignment wrapText="1"/>
    </xf>
    <xf numFmtId="0" fontId="0" fillId="0" borderId="37" xfId="0" applyBorder="1" applyAlignment="1">
      <alignment wrapText="1"/>
    </xf>
    <xf numFmtId="183" fontId="31" fillId="0" borderId="2" xfId="15" applyNumberFormat="1" applyFont="1" applyBorder="1" applyAlignment="1">
      <alignment/>
    </xf>
    <xf numFmtId="3" fontId="22" fillId="0" borderId="14" xfId="0" applyNumberFormat="1" applyFont="1" applyBorder="1" applyAlignment="1">
      <alignment/>
    </xf>
    <xf numFmtId="1" fontId="43" fillId="0" borderId="37" xfId="0" applyNumberFormat="1" applyFont="1" applyBorder="1" applyAlignment="1">
      <alignment horizontal="centerContinuous"/>
    </xf>
    <xf numFmtId="177" fontId="43" fillId="0" borderId="0" xfId="0" applyNumberFormat="1" applyFont="1" applyBorder="1" applyAlignment="1">
      <alignment/>
    </xf>
    <xf numFmtId="177" fontId="13" fillId="2" borderId="91" xfId="0" applyNumberFormat="1" applyFont="1" applyFill="1" applyBorder="1" applyAlignment="1">
      <alignment/>
    </xf>
    <xf numFmtId="177" fontId="13" fillId="2" borderId="92" xfId="0" applyNumberFormat="1" applyFont="1" applyFill="1" applyBorder="1" applyAlignment="1">
      <alignment/>
    </xf>
    <xf numFmtId="177" fontId="13" fillId="2" borderId="93" xfId="0" applyNumberFormat="1" applyFont="1" applyFill="1" applyBorder="1" applyAlignment="1">
      <alignment/>
    </xf>
    <xf numFmtId="177" fontId="13" fillId="2" borderId="94" xfId="0" applyNumberFormat="1" applyFont="1" applyFill="1" applyBorder="1" applyAlignment="1">
      <alignment/>
    </xf>
    <xf numFmtId="177" fontId="13" fillId="2" borderId="95" xfId="0" applyNumberFormat="1" applyFont="1" applyFill="1" applyBorder="1" applyAlignment="1">
      <alignment/>
    </xf>
    <xf numFmtId="177" fontId="13" fillId="2" borderId="96" xfId="0" applyNumberFormat="1" applyFont="1" applyFill="1" applyBorder="1" applyAlignment="1">
      <alignment/>
    </xf>
    <xf numFmtId="177" fontId="13" fillId="2" borderId="97" xfId="0" applyNumberFormat="1" applyFont="1" applyFill="1" applyBorder="1" applyAlignment="1">
      <alignment horizontal="left"/>
    </xf>
    <xf numFmtId="177" fontId="13" fillId="2" borderId="98" xfId="0" applyNumberFormat="1" applyFont="1" applyFill="1" applyBorder="1" applyAlignment="1">
      <alignment/>
    </xf>
    <xf numFmtId="177" fontId="13" fillId="2" borderId="99" xfId="0" applyNumberFormat="1" applyFont="1" applyFill="1" applyBorder="1" applyAlignment="1">
      <alignment/>
    </xf>
    <xf numFmtId="183" fontId="16" fillId="0" borderId="2" xfId="22" applyNumberFormat="1" applyFont="1" applyBorder="1">
      <alignment/>
      <protection/>
    </xf>
    <xf numFmtId="185" fontId="16" fillId="0" borderId="1" xfId="17" applyNumberFormat="1" applyFont="1" applyBorder="1" applyAlignment="1">
      <alignment/>
    </xf>
    <xf numFmtId="183" fontId="16" fillId="0" borderId="0" xfId="22" applyNumberFormat="1" applyFont="1" applyBorder="1">
      <alignment/>
      <protection/>
    </xf>
    <xf numFmtId="0" fontId="16" fillId="0" borderId="100" xfId="22" applyFont="1" applyBorder="1">
      <alignment/>
      <protection/>
    </xf>
    <xf numFmtId="0" fontId="6" fillId="0" borderId="0" xfId="22" applyFont="1">
      <alignment/>
      <protection/>
    </xf>
    <xf numFmtId="0" fontId="16" fillId="0" borderId="8" xfId="22" applyFont="1" applyFill="1" applyBorder="1" applyAlignment="1">
      <alignment horizontal="center" wrapText="1"/>
      <protection/>
    </xf>
    <xf numFmtId="0" fontId="16" fillId="0" borderId="9" xfId="22" applyFont="1" applyFill="1" applyBorder="1" applyAlignment="1">
      <alignment horizontal="center" wrapText="1"/>
      <protection/>
    </xf>
    <xf numFmtId="177" fontId="0" fillId="0" borderId="101" xfId="0" applyNumberFormat="1" applyBorder="1" applyAlignment="1">
      <alignment/>
    </xf>
    <xf numFmtId="177" fontId="13" fillId="2" borderId="102" xfId="0" applyNumberFormat="1" applyFont="1" applyFill="1" applyBorder="1" applyAlignment="1">
      <alignment/>
    </xf>
    <xf numFmtId="177" fontId="13" fillId="2" borderId="103" xfId="0" applyNumberFormat="1" applyFont="1" applyFill="1" applyBorder="1" applyAlignment="1">
      <alignment/>
    </xf>
    <xf numFmtId="177" fontId="13" fillId="2" borderId="104" xfId="0" applyNumberFormat="1" applyFont="1" applyFill="1" applyBorder="1" applyAlignment="1">
      <alignment horizontal="left"/>
    </xf>
    <xf numFmtId="177" fontId="16" fillId="0" borderId="104" xfId="0" applyNumberFormat="1" applyFont="1" applyBorder="1" applyAlignment="1">
      <alignment/>
    </xf>
    <xf numFmtId="177" fontId="16" fillId="0" borderId="86" xfId="0" applyNumberFormat="1" applyFont="1" applyFill="1" applyBorder="1" applyAlignment="1">
      <alignment/>
    </xf>
    <xf numFmtId="177" fontId="13" fillId="2" borderId="105" xfId="0" applyNumberFormat="1" applyFont="1" applyFill="1" applyBorder="1" applyAlignment="1">
      <alignment/>
    </xf>
    <xf numFmtId="177" fontId="13" fillId="2" borderId="106" xfId="0" applyNumberFormat="1" applyFont="1" applyFill="1" applyBorder="1" applyAlignment="1">
      <alignment/>
    </xf>
    <xf numFmtId="177" fontId="6" fillId="0" borderId="107" xfId="0" applyNumberFormat="1" applyFont="1" applyBorder="1" applyAlignment="1">
      <alignment/>
    </xf>
    <xf numFmtId="177" fontId="13" fillId="2" borderId="108" xfId="0" applyNumberFormat="1" applyFont="1" applyFill="1" applyBorder="1" applyAlignment="1">
      <alignment horizontal="left"/>
    </xf>
    <xf numFmtId="177" fontId="13" fillId="2" borderId="108" xfId="0" applyNumberFormat="1" applyFont="1" applyFill="1" applyBorder="1" applyAlignment="1">
      <alignment/>
    </xf>
    <xf numFmtId="177" fontId="13" fillId="2" borderId="109" xfId="0" applyNumberFormat="1" applyFont="1" applyFill="1" applyBorder="1" applyAlignment="1">
      <alignment/>
    </xf>
    <xf numFmtId="0" fontId="16" fillId="0" borderId="7" xfId="22" applyFont="1" applyBorder="1" applyAlignment="1">
      <alignment horizontal="left" wrapText="1" indent="1"/>
      <protection/>
    </xf>
    <xf numFmtId="3" fontId="64" fillId="0" borderId="0" xfId="0" applyNumberFormat="1" applyFont="1" applyAlignment="1">
      <alignment/>
    </xf>
    <xf numFmtId="0" fontId="31" fillId="0" borderId="110" xfId="22" applyFont="1" applyBorder="1" applyAlignment="1">
      <alignment horizontal="left"/>
      <protection/>
    </xf>
    <xf numFmtId="183" fontId="31" fillId="0" borderId="64" xfId="22" applyNumberFormat="1" applyFont="1" applyBorder="1" applyAlignment="1">
      <alignment horizontal="left"/>
      <protection/>
    </xf>
    <xf numFmtId="0" fontId="1" fillId="0" borderId="110" xfId="22" applyFont="1" applyBorder="1" applyAlignment="1">
      <alignment horizontal="left"/>
      <protection/>
    </xf>
    <xf numFmtId="0" fontId="0" fillId="4" borderId="0" xfId="0" applyFont="1" applyFill="1" applyBorder="1" applyAlignment="1">
      <alignment wrapText="1"/>
    </xf>
    <xf numFmtId="1" fontId="37" fillId="0" borderId="35" xfId="0" applyNumberFormat="1" applyFont="1" applyBorder="1" applyAlignment="1">
      <alignment horizontal="centerContinuous"/>
    </xf>
    <xf numFmtId="1" fontId="37" fillId="0" borderId="36" xfId="0" applyNumberFormat="1" applyFont="1" applyBorder="1" applyAlignment="1">
      <alignment horizontal="centerContinuous"/>
    </xf>
    <xf numFmtId="177" fontId="37" fillId="0" borderId="35" xfId="0" applyNumberFormat="1" applyFont="1" applyBorder="1" applyAlignment="1">
      <alignment horizontal="centerContinuous" wrapText="1"/>
    </xf>
    <xf numFmtId="177" fontId="37" fillId="0" borderId="9" xfId="0" applyNumberFormat="1" applyFont="1" applyBorder="1" applyAlignment="1">
      <alignment/>
    </xf>
    <xf numFmtId="177" fontId="6" fillId="0" borderId="0" xfId="0" applyNumberFormat="1" applyFont="1" applyBorder="1" applyAlignment="1">
      <alignment/>
    </xf>
    <xf numFmtId="177" fontId="6" fillId="0" borderId="38" xfId="0" applyNumberFormat="1" applyFont="1" applyBorder="1" applyAlignment="1">
      <alignment/>
    </xf>
    <xf numFmtId="177" fontId="6" fillId="0" borderId="8" xfId="0" applyNumberFormat="1" applyFont="1" applyBorder="1" applyAlignment="1">
      <alignment/>
    </xf>
    <xf numFmtId="177" fontId="0" fillId="4" borderId="0" xfId="0" applyNumberFormat="1" applyFont="1" applyFill="1" applyBorder="1" applyAlignment="1">
      <alignment horizontal="centerContinuous"/>
    </xf>
    <xf numFmtId="0" fontId="0" fillId="4" borderId="0" xfId="0" applyFont="1" applyFill="1" applyBorder="1" applyAlignment="1">
      <alignment wrapText="1"/>
    </xf>
    <xf numFmtId="177" fontId="6" fillId="0" borderId="0" xfId="0" applyNumberFormat="1" applyFont="1" applyFill="1" applyAlignment="1">
      <alignment/>
    </xf>
    <xf numFmtId="3" fontId="25" fillId="0" borderId="27" xfId="0" applyNumberFormat="1" applyFont="1" applyBorder="1" applyAlignment="1">
      <alignment/>
    </xf>
    <xf numFmtId="3" fontId="25" fillId="0" borderId="27" xfId="0" applyNumberFormat="1" applyFont="1" applyBorder="1" applyAlignment="1">
      <alignment horizontal="fill"/>
    </xf>
    <xf numFmtId="177" fontId="25" fillId="0" borderId="27" xfId="0" applyNumberFormat="1" applyFont="1" applyBorder="1" applyAlignment="1">
      <alignment horizontal="fill"/>
    </xf>
    <xf numFmtId="165" fontId="6" fillId="0" borderId="111" xfId="0" applyNumberFormat="1" applyFont="1" applyBorder="1" applyAlignment="1">
      <alignment/>
    </xf>
    <xf numFmtId="177" fontId="25" fillId="0" borderId="30" xfId="0" applyNumberFormat="1" applyFont="1" applyBorder="1" applyAlignment="1">
      <alignment/>
    </xf>
    <xf numFmtId="165" fontId="25" fillId="0" borderId="29" xfId="0" applyNumberFormat="1" applyFont="1" applyBorder="1" applyAlignment="1">
      <alignment/>
    </xf>
    <xf numFmtId="3" fontId="6" fillId="0" borderId="2" xfId="0" applyNumberFormat="1" applyFont="1" applyBorder="1" applyAlignment="1">
      <alignment/>
    </xf>
    <xf numFmtId="3" fontId="25" fillId="0" borderId="26" xfId="0" applyNumberFormat="1" applyFont="1" applyBorder="1" applyAlignment="1">
      <alignment/>
    </xf>
    <xf numFmtId="177" fontId="6" fillId="0" borderId="111" xfId="0" applyNumberFormat="1" applyFont="1" applyBorder="1" applyAlignment="1">
      <alignment/>
    </xf>
    <xf numFmtId="177" fontId="6" fillId="0" borderId="80" xfId="0" applyNumberFormat="1" applyFont="1" applyBorder="1" applyAlignment="1">
      <alignment/>
    </xf>
    <xf numFmtId="177" fontId="6" fillId="0" borderId="81" xfId="0" applyNumberFormat="1" applyFont="1" applyBorder="1" applyAlignment="1">
      <alignment/>
    </xf>
    <xf numFmtId="177" fontId="6" fillId="0" borderId="112" xfId="0" applyNumberFormat="1" applyFont="1" applyBorder="1" applyAlignment="1">
      <alignment/>
    </xf>
    <xf numFmtId="177" fontId="6" fillId="0" borderId="113" xfId="0" applyNumberFormat="1" applyFont="1" applyBorder="1" applyAlignment="1">
      <alignment/>
    </xf>
    <xf numFmtId="3" fontId="65" fillId="2" borderId="0" xfId="0" applyNumberFormat="1" applyFont="1" applyFill="1" applyAlignment="1">
      <alignment/>
    </xf>
    <xf numFmtId="3" fontId="66" fillId="2" borderId="0" xfId="0" applyNumberFormat="1" applyFont="1" applyFill="1" applyAlignment="1">
      <alignment/>
    </xf>
    <xf numFmtId="0" fontId="0" fillId="0" borderId="0" xfId="0" applyBorder="1" applyAlignment="1">
      <alignment/>
    </xf>
    <xf numFmtId="0" fontId="67" fillId="0" borderId="0" xfId="0" applyFont="1" applyBorder="1" applyAlignment="1">
      <alignment horizontal="left" vertical="top" wrapText="1"/>
    </xf>
    <xf numFmtId="0" fontId="44" fillId="0" borderId="0" xfId="0" applyFont="1" applyAlignment="1">
      <alignment/>
    </xf>
    <xf numFmtId="0" fontId="68" fillId="0" borderId="0" xfId="0" applyFont="1" applyBorder="1" applyAlignment="1">
      <alignment horizontal="left" vertical="top" wrapText="1"/>
    </xf>
    <xf numFmtId="177" fontId="25" fillId="0" borderId="38" xfId="0" applyNumberFormat="1" applyFont="1" applyBorder="1" applyAlignment="1">
      <alignment horizontal="center"/>
    </xf>
    <xf numFmtId="177" fontId="25" fillId="0" borderId="39" xfId="0" applyNumberFormat="1" applyFont="1" applyBorder="1" applyAlignment="1">
      <alignment horizontal="center"/>
    </xf>
    <xf numFmtId="177" fontId="25" fillId="0" borderId="40" xfId="0" applyNumberFormat="1" applyFont="1" applyBorder="1" applyAlignment="1">
      <alignment horizontal="center"/>
    </xf>
    <xf numFmtId="0" fontId="59" fillId="4" borderId="0" xfId="0" applyFont="1" applyFill="1" applyBorder="1" applyAlignment="1">
      <alignment vertical="top" wrapText="1"/>
    </xf>
    <xf numFmtId="3" fontId="59" fillId="4" borderId="0" xfId="0" applyNumberFormat="1" applyFont="1" applyFill="1" applyAlignment="1">
      <alignment wrapText="1"/>
    </xf>
    <xf numFmtId="3" fontId="59" fillId="4" borderId="0" xfId="0" applyNumberFormat="1" applyFont="1" applyFill="1" applyBorder="1" applyAlignment="1">
      <alignment wrapText="1"/>
    </xf>
    <xf numFmtId="3" fontId="60" fillId="4" borderId="0" xfId="0" applyNumberFormat="1" applyFont="1" applyFill="1" applyAlignment="1">
      <alignment vertical="top" wrapText="1"/>
    </xf>
    <xf numFmtId="3" fontId="60" fillId="4" borderId="0" xfId="0" applyNumberFormat="1" applyFont="1" applyFill="1" applyBorder="1" applyAlignment="1">
      <alignment vertical="top" wrapText="1"/>
    </xf>
    <xf numFmtId="3" fontId="60" fillId="4" borderId="0" xfId="0" applyNumberFormat="1" applyFont="1" applyFill="1" applyBorder="1" applyAlignment="1">
      <alignment vertical="top" wrapText="1"/>
    </xf>
    <xf numFmtId="3" fontId="60" fillId="4" borderId="0" xfId="0" applyNumberFormat="1" applyFont="1" applyFill="1" applyBorder="1" applyAlignment="1">
      <alignment vertical="top" wrapText="1"/>
    </xf>
    <xf numFmtId="3" fontId="43" fillId="0" borderId="114" xfId="0" applyNumberFormat="1" applyFont="1" applyBorder="1" applyAlignment="1">
      <alignment/>
    </xf>
    <xf numFmtId="3" fontId="43" fillId="0" borderId="115" xfId="0" applyNumberFormat="1" applyFont="1" applyBorder="1" applyAlignment="1">
      <alignment/>
    </xf>
    <xf numFmtId="3" fontId="43" fillId="0" borderId="53" xfId="0" applyNumberFormat="1" applyFont="1" applyBorder="1" applyAlignment="1">
      <alignment/>
    </xf>
    <xf numFmtId="3" fontId="43" fillId="0" borderId="55" xfId="0" applyNumberFormat="1" applyFont="1" applyBorder="1" applyAlignment="1">
      <alignment/>
    </xf>
    <xf numFmtId="3" fontId="43" fillId="0" borderId="69" xfId="0" applyNumberFormat="1" applyFont="1" applyBorder="1" applyAlignment="1">
      <alignment/>
    </xf>
    <xf numFmtId="3" fontId="43" fillId="0" borderId="71" xfId="0" applyNumberFormat="1" applyFont="1" applyBorder="1" applyAlignment="1">
      <alignment/>
    </xf>
    <xf numFmtId="0" fontId="30" fillId="4" borderId="0" xfId="0" applyFont="1" applyFill="1" applyBorder="1" applyAlignment="1">
      <alignment horizontal="center" vertical="top"/>
    </xf>
    <xf numFmtId="0" fontId="30" fillId="4" borderId="0" xfId="0" applyFont="1" applyFill="1" applyBorder="1" applyAlignment="1">
      <alignment horizontal="center" vertical="top"/>
    </xf>
    <xf numFmtId="0" fontId="30" fillId="4" borderId="0" xfId="0" applyFont="1" applyFill="1" applyBorder="1" applyAlignment="1">
      <alignment horizontal="center" vertical="top"/>
    </xf>
    <xf numFmtId="0" fontId="0" fillId="4" borderId="0" xfId="0" applyFont="1" applyFill="1" applyBorder="1" applyAlignment="1">
      <alignment vertical="top" wrapText="1"/>
    </xf>
    <xf numFmtId="0" fontId="0" fillId="0" borderId="0" xfId="0" applyBorder="1" applyAlignment="1">
      <alignment vertical="top" wrapText="1"/>
    </xf>
    <xf numFmtId="0" fontId="59" fillId="4" borderId="0" xfId="0" applyFont="1" applyFill="1" applyBorder="1" applyAlignment="1">
      <alignment vertical="top" wrapText="1"/>
    </xf>
    <xf numFmtId="3" fontId="6" fillId="0" borderId="38" xfId="0" applyNumberFormat="1" applyFont="1" applyBorder="1" applyAlignment="1">
      <alignment/>
    </xf>
    <xf numFmtId="3" fontId="6" fillId="0" borderId="39" xfId="0" applyNumberFormat="1" applyFont="1" applyBorder="1" applyAlignment="1">
      <alignment/>
    </xf>
    <xf numFmtId="3" fontId="25" fillId="0" borderId="38" xfId="0" applyNumberFormat="1" applyFont="1" applyBorder="1" applyAlignment="1">
      <alignment/>
    </xf>
    <xf numFmtId="3" fontId="25" fillId="0" borderId="39" xfId="0" applyNumberFormat="1" applyFont="1" applyBorder="1" applyAlignment="1">
      <alignment/>
    </xf>
    <xf numFmtId="3" fontId="25" fillId="0" borderId="52" xfId="0" applyNumberFormat="1" applyFont="1" applyBorder="1" applyAlignment="1">
      <alignment/>
    </xf>
    <xf numFmtId="3" fontId="25" fillId="0" borderId="53" xfId="0" applyNumberFormat="1" applyFont="1" applyBorder="1" applyAlignment="1">
      <alignment/>
    </xf>
    <xf numFmtId="3" fontId="59" fillId="4" borderId="0" xfId="0" applyNumberFormat="1" applyFont="1" applyFill="1" applyAlignment="1">
      <alignment vertical="top" wrapText="1"/>
    </xf>
    <xf numFmtId="3" fontId="59" fillId="4" borderId="0" xfId="0" applyNumberFormat="1" applyFont="1" applyFill="1" applyBorder="1" applyAlignment="1">
      <alignment vertical="top" wrapText="1"/>
    </xf>
    <xf numFmtId="3" fontId="58" fillId="4" borderId="0" xfId="0" applyNumberFormat="1" applyFont="1" applyFill="1" applyAlignment="1">
      <alignment horizontal="center"/>
    </xf>
    <xf numFmtId="0" fontId="0" fillId="4" borderId="0" xfId="0" applyFont="1" applyFill="1" applyBorder="1" applyAlignment="1">
      <alignment vertical="top" wrapText="1"/>
    </xf>
    <xf numFmtId="0" fontId="0" fillId="4" borderId="0" xfId="0" applyFont="1" applyFill="1" applyBorder="1" applyAlignment="1">
      <alignment vertical="top" wrapText="1"/>
    </xf>
    <xf numFmtId="0" fontId="0" fillId="4" borderId="0" xfId="21" applyFont="1" applyFill="1" applyAlignment="1">
      <alignment horizontal="left" wrapText="1"/>
      <protection/>
    </xf>
    <xf numFmtId="0" fontId="0" fillId="4" borderId="0" xfId="21" applyFont="1" applyFill="1" applyBorder="1" applyAlignment="1">
      <alignment horizontal="left" wrapText="1"/>
      <protection/>
    </xf>
    <xf numFmtId="0" fontId="0" fillId="4" borderId="0" xfId="21" applyFont="1" applyFill="1" applyAlignment="1">
      <alignment horizontal="left"/>
      <protection/>
    </xf>
    <xf numFmtId="0" fontId="31" fillId="0" borderId="8" xfId="22" applyFont="1" applyFill="1" applyBorder="1" applyAlignment="1">
      <alignment horizontal="center"/>
      <protection/>
    </xf>
    <xf numFmtId="0" fontId="31" fillId="0" borderId="9" xfId="22" applyFont="1" applyFill="1" applyBorder="1" applyAlignment="1">
      <alignment horizontal="center"/>
      <protection/>
    </xf>
    <xf numFmtId="0" fontId="3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31" fillId="0" borderId="43" xfId="22" applyFont="1" applyFill="1" applyBorder="1" applyAlignment="1">
      <alignment/>
      <protection/>
    </xf>
    <xf numFmtId="0" fontId="16" fillId="0" borderId="7" xfId="22" applyFont="1" applyFill="1" applyBorder="1" applyAlignment="1">
      <alignment/>
      <protection/>
    </xf>
    <xf numFmtId="0" fontId="34" fillId="0" borderId="0" xfId="0" applyFont="1" applyFill="1" applyBorder="1" applyAlignment="1">
      <alignment vertical="top" wrapText="1"/>
    </xf>
    <xf numFmtId="0" fontId="23" fillId="4" borderId="0" xfId="22" applyFont="1" applyFill="1" applyAlignment="1">
      <alignment vertical="top" wrapText="1"/>
      <protection/>
    </xf>
    <xf numFmtId="0" fontId="0" fillId="0" borderId="0" xfId="0" applyAlignment="1">
      <alignment vertical="top" wrapText="1"/>
    </xf>
    <xf numFmtId="0" fontId="23" fillId="4" borderId="0" xfId="0" applyFont="1" applyFill="1" applyBorder="1" applyAlignment="1">
      <alignment/>
    </xf>
    <xf numFmtId="0" fontId="0" fillId="0" borderId="0" xfId="0" applyBorder="1" applyAlignment="1">
      <alignment/>
    </xf>
    <xf numFmtId="0" fontId="23" fillId="4" borderId="0" xfId="0" applyFont="1" applyFill="1" applyBorder="1" applyAlignment="1">
      <alignment vertical="top" wrapText="1"/>
    </xf>
    <xf numFmtId="0" fontId="0" fillId="0" borderId="0" xfId="0" applyBorder="1" applyAlignment="1">
      <alignment vertical="top" wrapText="1"/>
    </xf>
    <xf numFmtId="0" fontId="30" fillId="4" borderId="0" xfId="22" applyFont="1" applyFill="1" applyAlignment="1">
      <alignment horizontal="center"/>
      <protection/>
    </xf>
    <xf numFmtId="0" fontId="51" fillId="0" borderId="0" xfId="0" applyFont="1" applyBorder="1" applyAlignment="1">
      <alignment wrapText="1"/>
    </xf>
    <xf numFmtId="0" fontId="0" fillId="0" borderId="0" xfId="0" applyBorder="1" applyAlignment="1">
      <alignment wrapText="1"/>
    </xf>
    <xf numFmtId="0" fontId="43" fillId="0" borderId="0" xfId="0" applyFont="1" applyBorder="1" applyAlignment="1">
      <alignment wrapText="1"/>
    </xf>
    <xf numFmtId="0" fontId="43" fillId="0" borderId="0" xfId="0" applyFont="1" applyBorder="1" applyAlignment="1">
      <alignment wrapText="1"/>
    </xf>
    <xf numFmtId="0" fontId="0" fillId="0" borderId="0" xfId="0" applyBorder="1" applyAlignment="1">
      <alignment wrapText="1"/>
    </xf>
    <xf numFmtId="0" fontId="51" fillId="0" borderId="0" xfId="0" applyFont="1" applyBorder="1" applyAlignment="1">
      <alignment horizontal="center"/>
    </xf>
    <xf numFmtId="0" fontId="0" fillId="0" borderId="0" xfId="0" applyBorder="1" applyAlignment="1">
      <alignment horizontal="center"/>
    </xf>
    <xf numFmtId="0" fontId="25" fillId="0" borderId="0" xfId="22" applyFont="1" applyAlignment="1">
      <alignment horizontal="center"/>
      <protection/>
    </xf>
    <xf numFmtId="0" fontId="0" fillId="0" borderId="0" xfId="0" applyBorder="1" applyAlignment="1">
      <alignment horizontal="center"/>
    </xf>
    <xf numFmtId="3" fontId="25" fillId="0" borderId="0" xfId="22" applyNumberFormat="1" applyFont="1" applyAlignment="1">
      <alignment horizontal="center"/>
      <protection/>
    </xf>
    <xf numFmtId="0" fontId="0" fillId="0" borderId="0" xfId="0" applyBorder="1" applyAlignment="1">
      <alignment horizontal="center"/>
    </xf>
    <xf numFmtId="0" fontId="63"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vertical="top" wrapText="1"/>
    </xf>
    <xf numFmtId="0" fontId="6" fillId="0" borderId="0" xfId="0" applyFont="1" applyBorder="1" applyAlignment="1">
      <alignment vertical="top" wrapText="1"/>
    </xf>
    <xf numFmtId="0" fontId="56" fillId="4" borderId="0" xfId="0" applyFont="1" applyFill="1" applyBorder="1" applyAlignment="1">
      <alignment wrapText="1"/>
    </xf>
    <xf numFmtId="0" fontId="0" fillId="0" borderId="0" xfId="0" applyFont="1" applyBorder="1" applyAlignment="1">
      <alignment wrapText="1"/>
    </xf>
    <xf numFmtId="177" fontId="55" fillId="4" borderId="0" xfId="0" applyNumberFormat="1" applyFont="1" applyFill="1" applyAlignment="1">
      <alignment horizontal="center" wrapText="1"/>
    </xf>
    <xf numFmtId="0" fontId="0" fillId="0" borderId="0" xfId="0" applyFont="1" applyAlignment="1">
      <alignment wrapText="1"/>
    </xf>
    <xf numFmtId="177" fontId="56" fillId="4" borderId="0" xfId="0" applyNumberFormat="1" applyFont="1" applyFill="1" applyAlignment="1">
      <alignment wrapText="1"/>
    </xf>
    <xf numFmtId="0" fontId="0" fillId="4" borderId="0" xfId="0" applyFont="1" applyFill="1" applyBorder="1" applyAlignment="1">
      <alignment wrapText="1"/>
    </xf>
    <xf numFmtId="0" fontId="0" fillId="4" borderId="0" xfId="0" applyFont="1" applyFill="1" applyAlignment="1">
      <alignment wrapText="1"/>
    </xf>
    <xf numFmtId="0" fontId="0" fillId="4" borderId="0" xfId="0" applyFont="1" applyFill="1" applyBorder="1" applyAlignment="1">
      <alignment wrapText="1"/>
    </xf>
    <xf numFmtId="177" fontId="0" fillId="4" borderId="0" xfId="0" applyNumberFormat="1" applyFont="1" applyFill="1" applyAlignment="1">
      <alignment wrapText="1"/>
    </xf>
    <xf numFmtId="0" fontId="44" fillId="4" borderId="0" xfId="0" applyFont="1" applyFill="1" applyBorder="1" applyAlignment="1">
      <alignment wrapText="1"/>
    </xf>
    <xf numFmtId="0" fontId="61" fillId="0" borderId="0" xfId="0" applyFont="1" applyBorder="1" applyAlignment="1">
      <alignment vertical="top" wrapText="1"/>
    </xf>
    <xf numFmtId="0" fontId="62" fillId="0" borderId="0" xfId="0" applyFont="1" applyBorder="1" applyAlignment="1">
      <alignment vertical="top" wrapText="1"/>
    </xf>
    <xf numFmtId="177" fontId="56" fillId="4" borderId="0" xfId="0" applyNumberFormat="1" applyFont="1" applyFill="1" applyAlignment="1">
      <alignment vertical="top" wrapText="1"/>
    </xf>
    <xf numFmtId="0" fontId="56" fillId="4" borderId="0" xfId="0" applyFont="1" applyFill="1" applyBorder="1" applyAlignment="1">
      <alignment vertical="top" wrapText="1"/>
    </xf>
    <xf numFmtId="0" fontId="56" fillId="4" borderId="0" xfId="0" applyFont="1" applyFill="1" applyBorder="1" applyAlignment="1">
      <alignment vertical="top" wrapText="1"/>
    </xf>
    <xf numFmtId="0" fontId="56" fillId="4" borderId="0" xfId="0" applyFont="1" applyFill="1" applyBorder="1" applyAlignment="1">
      <alignment wrapText="1"/>
    </xf>
    <xf numFmtId="0" fontId="56" fillId="4" borderId="0" xfId="0" applyFont="1" applyFill="1" applyBorder="1" applyAlignment="1">
      <alignment vertical="top" wrapText="1"/>
    </xf>
    <xf numFmtId="0" fontId="0" fillId="4" borderId="0" xfId="0" applyFont="1" applyFill="1" applyBorder="1" applyAlignment="1">
      <alignment vertical="top" wrapText="1"/>
    </xf>
    <xf numFmtId="0" fontId="0" fillId="4" borderId="0" xfId="0" applyFont="1" applyFill="1" applyBorder="1" applyAlignment="1">
      <alignment vertical="top" wrapText="1"/>
    </xf>
    <xf numFmtId="1" fontId="39" fillId="2" borderId="116" xfId="0" applyNumberFormat="1" applyFont="1" applyFill="1" applyBorder="1" applyAlignment="1">
      <alignment horizontal="center"/>
    </xf>
    <xf numFmtId="1" fontId="39" fillId="2" borderId="117" xfId="0" applyNumberFormat="1" applyFont="1" applyFill="1" applyBorder="1" applyAlignment="1">
      <alignment horizontal="center"/>
    </xf>
    <xf numFmtId="1" fontId="39" fillId="2" borderId="118" xfId="0" applyNumberFormat="1" applyFont="1" applyFill="1" applyBorder="1" applyAlignment="1">
      <alignment horizontal="center"/>
    </xf>
    <xf numFmtId="177" fontId="36" fillId="2" borderId="63" xfId="0" applyNumberFormat="1" applyFont="1" applyFill="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54" fillId="4" borderId="0" xfId="0" applyFont="1" applyFill="1" applyBorder="1" applyAlignment="1">
      <alignment vertical="top" wrapText="1"/>
    </xf>
    <xf numFmtId="0" fontId="54" fillId="4" borderId="0" xfId="0" applyFont="1" applyFill="1" applyBorder="1" applyAlignment="1">
      <alignment wrapText="1"/>
    </xf>
    <xf numFmtId="177" fontId="36" fillId="2" borderId="8" xfId="0" applyNumberFormat="1" applyFont="1" applyFill="1" applyBorder="1" applyAlignment="1">
      <alignment horizontal="center"/>
    </xf>
    <xf numFmtId="0" fontId="0" fillId="0" borderId="3" xfId="0" applyBorder="1" applyAlignment="1">
      <alignment horizontal="center"/>
    </xf>
    <xf numFmtId="0" fontId="0" fillId="0" borderId="9" xfId="0" applyBorder="1" applyAlignment="1">
      <alignment horizontal="center"/>
    </xf>
    <xf numFmtId="177" fontId="39" fillId="2" borderId="38" xfId="0" applyNumberFormat="1" applyFont="1" applyFill="1" applyBorder="1" applyAlignment="1">
      <alignment horizontal="center" wrapText="1"/>
    </xf>
    <xf numFmtId="0" fontId="0" fillId="0" borderId="39" xfId="0" applyBorder="1" applyAlignment="1">
      <alignment horizontal="center"/>
    </xf>
    <xf numFmtId="0" fontId="0" fillId="0" borderId="40" xfId="0" applyBorder="1" applyAlignment="1">
      <alignment horizontal="center"/>
    </xf>
    <xf numFmtId="177" fontId="55" fillId="4" borderId="0" xfId="0" applyNumberFormat="1" applyFont="1" applyFill="1" applyBorder="1" applyAlignment="1">
      <alignment horizontal="center"/>
    </xf>
    <xf numFmtId="177" fontId="55" fillId="4" borderId="0" xfId="0" applyNumberFormat="1" applyFont="1" applyFill="1" applyBorder="1" applyAlignment="1">
      <alignment horizontal="center"/>
    </xf>
    <xf numFmtId="0" fontId="38" fillId="4" borderId="0" xfId="0" applyFont="1" applyFill="1" applyBorder="1" applyAlignment="1">
      <alignment vertical="top" wrapText="1"/>
    </xf>
    <xf numFmtId="0" fontId="0" fillId="4" borderId="0" xfId="0" applyFill="1" applyBorder="1" applyAlignment="1">
      <alignment vertical="top" wrapText="1"/>
    </xf>
    <xf numFmtId="0" fontId="56" fillId="4"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40" xfId="0" applyBorder="1" applyAlignment="1">
      <alignment horizontal="center" wrapText="1"/>
    </xf>
    <xf numFmtId="177" fontId="6" fillId="0" borderId="107" xfId="0" applyNumberFormat="1" applyFont="1" applyBorder="1" applyAlignment="1">
      <alignment horizontal="center"/>
    </xf>
    <xf numFmtId="177" fontId="6" fillId="0" borderId="108" xfId="0" applyNumberFormat="1" applyFont="1" applyBorder="1" applyAlignment="1">
      <alignment horizontal="center"/>
    </xf>
    <xf numFmtId="177" fontId="6" fillId="0" borderId="109" xfId="0" applyNumberFormat="1" applyFont="1" applyBorder="1" applyAlignment="1">
      <alignment horizontal="center"/>
    </xf>
    <xf numFmtId="177" fontId="13" fillId="2" borderId="27" xfId="0" applyNumberFormat="1" applyFont="1" applyFill="1" applyBorder="1" applyAlignment="1">
      <alignment horizontal="center"/>
    </xf>
    <xf numFmtId="177" fontId="13" fillId="2" borderId="29"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1</xdr:row>
      <xdr:rowOff>171450</xdr:rowOff>
    </xdr:from>
    <xdr:to>
      <xdr:col>12</xdr:col>
      <xdr:colOff>304800</xdr:colOff>
      <xdr:row>56</xdr:row>
      <xdr:rowOff>95250</xdr:rowOff>
    </xdr:to>
    <xdr:pic>
      <xdr:nvPicPr>
        <xdr:cNvPr id="1" name="Picture 4"/>
        <xdr:cNvPicPr preferRelativeResize="1">
          <a:picLocks noChangeAspect="1"/>
        </xdr:cNvPicPr>
      </xdr:nvPicPr>
      <xdr:blipFill>
        <a:blip r:embed="rId1"/>
        <a:stretch>
          <a:fillRect/>
        </a:stretch>
      </xdr:blipFill>
      <xdr:spPr>
        <a:xfrm>
          <a:off x="1685925" y="409575"/>
          <a:ext cx="7762875" cy="98298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napostolides\Desktop\Rsrcs_X_%20DOJ%20Goal%20%20Ob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Nbrunson\Local%20Settings\Temporary%20Internet%20Files\OLK6A\FY08%20Perf%20Budget%20Spring%20Call%20Exhibits%20Template%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FC Split"/>
      <sheetName val="Unclass"/>
    </sheetNames>
    <sheetDataSet>
      <sheetData sheetId="0">
        <row r="7">
          <cell r="I7">
            <v>0</v>
          </cell>
          <cell r="J7">
            <v>0</v>
          </cell>
          <cell r="K7">
            <v>0</v>
          </cell>
          <cell r="L7">
            <v>0</v>
          </cell>
          <cell r="M7">
            <v>0</v>
          </cell>
          <cell r="N7">
            <v>0</v>
          </cell>
        </row>
        <row r="8">
          <cell r="I8">
            <v>0</v>
          </cell>
          <cell r="J8">
            <v>0</v>
          </cell>
          <cell r="K8">
            <v>0</v>
          </cell>
          <cell r="L8">
            <v>0</v>
          </cell>
          <cell r="M8">
            <v>0</v>
          </cell>
          <cell r="N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Modular Costs"/>
      <sheetName val="(L) Sum by Grade"/>
      <sheetName val="(M) Sum by OC"/>
      <sheetName val="(N-1) Outyrs"/>
      <sheetName val="(N-2) Outlays"/>
      <sheetName val="(O) Studies"/>
      <sheetName val="(P) Overseas"/>
      <sheetName val="(Q) 51.53 "/>
    </sheetNames>
    <sheetDataSet>
      <sheetData sheetId="2">
        <row r="88">
          <cell r="X88">
            <v>0</v>
          </cell>
          <cell r="Y88">
            <v>0</v>
          </cell>
          <cell r="Z88">
            <v>0</v>
          </cell>
          <cell r="AB88">
            <v>0</v>
          </cell>
          <cell r="AC88">
            <v>0</v>
          </cell>
          <cell r="AD8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workbookViewId="0" topLeftCell="A1">
      <selection activeCell="B21" sqref="B21"/>
    </sheetView>
  </sheetViews>
  <sheetFormatPr defaultColWidth="8.88671875" defaultRowHeight="15"/>
  <sheetData>
    <row r="1" ht="18.75">
      <c r="A1" s="310" t="s">
        <v>72</v>
      </c>
    </row>
    <row r="29" spans="1:11" ht="15.75" hidden="1">
      <c r="A29" s="680" t="s">
        <v>94</v>
      </c>
      <c r="B29" s="681"/>
      <c r="C29" s="681"/>
      <c r="D29" s="681"/>
      <c r="E29" s="681"/>
      <c r="F29" s="681"/>
      <c r="G29" s="681"/>
      <c r="H29" s="681"/>
      <c r="I29" s="681"/>
      <c r="J29" s="682"/>
      <c r="K29" s="476"/>
    </row>
    <row r="30" spans="1:11" ht="15.75" hidden="1">
      <c r="A30" s="472"/>
      <c r="B30" s="473"/>
      <c r="C30" s="473"/>
      <c r="D30" s="473"/>
      <c r="E30" s="473"/>
      <c r="F30" s="473"/>
      <c r="G30" s="473"/>
      <c r="H30" s="473"/>
      <c r="I30" s="473"/>
      <c r="J30" s="473"/>
      <c r="K30" s="476"/>
    </row>
    <row r="31" spans="1:11" ht="46.5" customHeight="1" hidden="1">
      <c r="A31" s="683" t="s">
        <v>133</v>
      </c>
      <c r="B31" s="684"/>
      <c r="C31" s="684"/>
      <c r="D31" s="684"/>
      <c r="E31" s="684"/>
      <c r="F31" s="684"/>
      <c r="G31" s="684"/>
      <c r="H31" s="684"/>
      <c r="I31" s="684"/>
      <c r="J31" s="684"/>
      <c r="K31" s="475"/>
    </row>
  </sheetData>
  <mergeCells count="2">
    <mergeCell ref="A29:J29"/>
    <mergeCell ref="A31:J31"/>
  </mergeCells>
  <printOptions horizontalCentered="1"/>
  <pageMargins left="0.75" right="0.75" top="1" bottom="1" header="0.5" footer="0.5"/>
  <pageSetup fitToHeight="1" fitToWidth="1" horizontalDpi="600" verticalDpi="600" orientation="landscape" scale="58"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1:F2"/>
  <sheetViews>
    <sheetView zoomScale="75" zoomScaleNormal="75" workbookViewId="0" topLeftCell="A1">
      <selection activeCell="B2" sqref="B2"/>
    </sheetView>
  </sheetViews>
  <sheetFormatPr defaultColWidth="8.88671875" defaultRowHeight="15"/>
  <cols>
    <col min="1" max="1" width="3.6640625" style="0" customWidth="1"/>
    <col min="2" max="2" width="77.3359375" style="0" bestFit="1" customWidth="1"/>
    <col min="3" max="3" width="6.21484375" style="0" customWidth="1"/>
  </cols>
  <sheetData>
    <row r="1" spans="1:6" ht="20.25">
      <c r="A1" s="51" t="s">
        <v>185</v>
      </c>
      <c r="B1" s="658"/>
      <c r="C1" s="659"/>
      <c r="D1" s="659"/>
      <c r="E1" s="659"/>
      <c r="F1" s="659"/>
    </row>
    <row r="2" spans="1:6" s="52" customFormat="1" ht="24.75" customHeight="1">
      <c r="A2" s="1"/>
      <c r="B2" s="661" t="s">
        <v>330</v>
      </c>
      <c r="C2" s="660"/>
      <c r="D2" s="660"/>
      <c r="E2" s="660"/>
      <c r="F2" s="660"/>
    </row>
  </sheetData>
  <printOptions horizontalCentered="1"/>
  <pageMargins left="0.75" right="0.75" top="0.5" bottom="0.5" header="0.5" footer="0.5"/>
  <pageSetup fitToHeight="0" horizontalDpi="600" verticalDpi="600" orientation="landscape" scale="70" r:id="rId1"/>
  <headerFooter alignWithMargins="0">
    <oddFooter>&amp;C&amp;"Times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dimension ref="A1:N46"/>
  <sheetViews>
    <sheetView showGridLines="0" showOutlineSymbols="0" zoomScale="70" zoomScaleNormal="70" workbookViewId="0" topLeftCell="B1">
      <pane xSplit="2" ySplit="11" topLeftCell="D12" activePane="bottomRight" state="frozen"/>
      <selection pane="topLeft" activeCell="A44" sqref="A44:Y44"/>
      <selection pane="topRight" activeCell="A44" sqref="A44:Y44"/>
      <selection pane="bottomLeft" activeCell="A44" sqref="A44:Y44"/>
      <selection pane="bottomRight" activeCell="J26" sqref="J26"/>
    </sheetView>
  </sheetViews>
  <sheetFormatPr defaultColWidth="8.88671875" defaultRowHeight="15"/>
  <cols>
    <col min="1" max="1" width="3.88671875" style="15" hidden="1" customWidth="1"/>
    <col min="2" max="2" width="56.99609375" style="15" customWidth="1"/>
    <col min="3" max="3" width="1.66796875" style="15" customWidth="1"/>
    <col min="4" max="4" width="8.3359375" style="15" customWidth="1"/>
    <col min="5" max="5" width="9.77734375" style="15" customWidth="1"/>
    <col min="6" max="6" width="3.77734375" style="15" customWidth="1"/>
    <col min="7" max="7" width="8.77734375" style="15" customWidth="1"/>
    <col min="8" max="8" width="9.77734375" style="15" customWidth="1"/>
    <col min="9" max="9" width="4.99609375" style="15" customWidth="1"/>
    <col min="10" max="10" width="9.21484375" style="15" customWidth="1"/>
    <col min="11" max="11" width="9.77734375" style="15" customWidth="1"/>
    <col min="12" max="12" width="3.77734375" style="15" customWidth="1"/>
    <col min="13" max="13" width="7.77734375" style="15" customWidth="1"/>
    <col min="14" max="14" width="9.77734375" style="15" customWidth="1"/>
    <col min="15" max="16384" width="9.6640625" style="15" customWidth="1"/>
  </cols>
  <sheetData>
    <row r="1" spans="1:14" ht="20.25">
      <c r="A1" s="51" t="s">
        <v>306</v>
      </c>
      <c r="B1" s="276" t="s">
        <v>321</v>
      </c>
      <c r="C1" s="37"/>
      <c r="D1" s="37"/>
      <c r="E1" s="37"/>
      <c r="F1" s="37"/>
      <c r="G1" s="37"/>
      <c r="H1" s="37"/>
      <c r="I1" s="37"/>
      <c r="J1" s="37"/>
      <c r="K1" s="37"/>
      <c r="L1" s="37"/>
      <c r="M1" s="37"/>
      <c r="N1" s="37"/>
    </row>
    <row r="2" spans="1:14" ht="20.25">
      <c r="A2" s="51"/>
      <c r="B2" s="273"/>
      <c r="C2" s="37"/>
      <c r="D2" s="37"/>
      <c r="E2" s="37"/>
      <c r="F2" s="37"/>
      <c r="G2" s="37"/>
      <c r="H2" s="37"/>
      <c r="I2" s="37"/>
      <c r="J2" s="37"/>
      <c r="K2" s="37"/>
      <c r="L2" s="37"/>
      <c r="M2" s="37"/>
      <c r="N2" s="37"/>
    </row>
    <row r="3" spans="1:14" ht="20.25">
      <c r="A3" s="51"/>
      <c r="B3" s="37"/>
      <c r="C3" s="37"/>
      <c r="D3" s="37"/>
      <c r="E3" s="37"/>
      <c r="F3" s="37"/>
      <c r="G3" s="37"/>
      <c r="H3" s="37"/>
      <c r="I3" s="37"/>
      <c r="J3" s="37"/>
      <c r="K3" s="37"/>
      <c r="L3" s="37"/>
      <c r="M3" s="37"/>
      <c r="N3" s="37"/>
    </row>
    <row r="4" spans="1:14" ht="20.25">
      <c r="A4" s="51"/>
      <c r="B4" s="274" t="s">
        <v>116</v>
      </c>
      <c r="C4" s="41"/>
      <c r="D4" s="41"/>
      <c r="E4" s="41"/>
      <c r="F4" s="41"/>
      <c r="G4" s="41"/>
      <c r="H4" s="41"/>
      <c r="I4" s="41"/>
      <c r="J4" s="41"/>
      <c r="K4" s="41"/>
      <c r="L4" s="41"/>
      <c r="M4" s="41"/>
      <c r="N4" s="41"/>
    </row>
    <row r="5" spans="1:14" ht="18.75">
      <c r="A5" s="16" t="s">
        <v>116</v>
      </c>
      <c r="B5" s="275" t="str">
        <f>+'(B) Sum of Req '!A5</f>
        <v>Community Relations Service</v>
      </c>
      <c r="C5" s="41"/>
      <c r="D5" s="41"/>
      <c r="E5" s="41"/>
      <c r="F5" s="42"/>
      <c r="G5" s="41"/>
      <c r="H5" s="41"/>
      <c r="I5" s="41"/>
      <c r="J5" s="41"/>
      <c r="K5" s="41"/>
      <c r="L5" s="41"/>
      <c r="M5" s="41"/>
      <c r="N5" s="41"/>
    </row>
    <row r="6" spans="1:14" ht="18.75">
      <c r="A6" s="19" t="e">
        <f>+#REF!</f>
        <v>#REF!</v>
      </c>
      <c r="B6" s="275" t="str">
        <f>+'(B) Sum of Req '!A6</f>
        <v>Salaries and Expenses</v>
      </c>
      <c r="C6" s="41"/>
      <c r="D6" s="41"/>
      <c r="E6" s="41"/>
      <c r="F6" s="42"/>
      <c r="G6" s="41"/>
      <c r="H6" s="41"/>
      <c r="I6" s="41"/>
      <c r="J6" s="41"/>
      <c r="K6" s="41"/>
      <c r="L6" s="41"/>
      <c r="M6" s="41"/>
      <c r="N6" s="41"/>
    </row>
    <row r="7" spans="1:14" ht="15.75">
      <c r="A7" s="20"/>
      <c r="B7" s="41"/>
      <c r="C7" s="41"/>
      <c r="D7" s="41"/>
      <c r="E7" s="41"/>
      <c r="F7" s="42"/>
      <c r="G7" s="41"/>
      <c r="H7" s="41"/>
      <c r="I7" s="41"/>
      <c r="J7" s="41"/>
      <c r="K7" s="41"/>
      <c r="L7" s="41"/>
      <c r="M7" s="41"/>
      <c r="N7" s="41"/>
    </row>
    <row r="8" spans="1:14" ht="16.5" thickBot="1">
      <c r="A8" s="37"/>
      <c r="B8" s="37" t="s">
        <v>99</v>
      </c>
      <c r="C8" s="37"/>
      <c r="D8" s="37"/>
      <c r="E8" s="37"/>
      <c r="F8" s="37"/>
      <c r="G8" s="37"/>
      <c r="H8" s="37"/>
      <c r="I8" s="37"/>
      <c r="J8" s="37"/>
      <c r="K8" s="37"/>
      <c r="L8" s="37"/>
      <c r="M8" s="37"/>
      <c r="N8" s="37"/>
    </row>
    <row r="9" spans="1:14" ht="15.75">
      <c r="A9" s="261"/>
      <c r="B9" s="407"/>
      <c r="C9" s="408"/>
      <c r="D9" s="752" t="s">
        <v>194</v>
      </c>
      <c r="E9" s="753"/>
      <c r="F9" s="754"/>
      <c r="G9" s="409"/>
      <c r="H9" s="410"/>
      <c r="I9" s="540"/>
      <c r="J9" s="411"/>
      <c r="K9" s="412"/>
      <c r="L9" s="412"/>
      <c r="M9" s="411"/>
      <c r="N9" s="413"/>
    </row>
    <row r="10" spans="1:14" ht="15.75">
      <c r="A10" s="259"/>
      <c r="B10" s="259"/>
      <c r="C10" s="133"/>
      <c r="D10" s="757" t="s">
        <v>89</v>
      </c>
      <c r="E10" s="758"/>
      <c r="F10" s="759"/>
      <c r="G10" s="757" t="s">
        <v>317</v>
      </c>
      <c r="H10" s="758"/>
      <c r="I10" s="759"/>
      <c r="J10" s="266" t="s">
        <v>60</v>
      </c>
      <c r="K10" s="265"/>
      <c r="L10" s="265"/>
      <c r="M10" s="266" t="s">
        <v>208</v>
      </c>
      <c r="N10" s="268"/>
    </row>
    <row r="11" spans="1:14" ht="16.5" thickBot="1">
      <c r="A11" s="262"/>
      <c r="B11" s="262" t="s">
        <v>221</v>
      </c>
      <c r="C11" s="263"/>
      <c r="D11" s="267" t="s">
        <v>98</v>
      </c>
      <c r="E11" s="264" t="s">
        <v>101</v>
      </c>
      <c r="F11" s="263"/>
      <c r="G11" s="267" t="s">
        <v>98</v>
      </c>
      <c r="H11" s="264" t="s">
        <v>101</v>
      </c>
      <c r="I11" s="263"/>
      <c r="J11" s="267" t="s">
        <v>98</v>
      </c>
      <c r="K11" s="264" t="s">
        <v>101</v>
      </c>
      <c r="L11" s="263"/>
      <c r="M11" s="267" t="s">
        <v>98</v>
      </c>
      <c r="N11" s="269" t="s">
        <v>101</v>
      </c>
    </row>
    <row r="12" spans="1:14" ht="15.75">
      <c r="A12" s="259"/>
      <c r="B12" s="259"/>
      <c r="C12" s="133"/>
      <c r="D12" s="259"/>
      <c r="E12" s="133"/>
      <c r="F12" s="133"/>
      <c r="G12" s="259"/>
      <c r="H12" s="133"/>
      <c r="I12" s="133"/>
      <c r="J12" s="259"/>
      <c r="K12" s="133"/>
      <c r="L12" s="133"/>
      <c r="M12" s="259"/>
      <c r="N12" s="134"/>
    </row>
    <row r="13" spans="1:14" ht="15.75" hidden="1">
      <c r="A13" s="259"/>
      <c r="B13" s="271" t="s">
        <v>222</v>
      </c>
      <c r="C13" s="133" t="s">
        <v>99</v>
      </c>
      <c r="D13" s="259"/>
      <c r="E13" s="133"/>
      <c r="F13" s="133"/>
      <c r="G13" s="259"/>
      <c r="H13" s="133"/>
      <c r="I13" s="133"/>
      <c r="J13" s="259"/>
      <c r="K13" s="133"/>
      <c r="L13" s="133"/>
      <c r="M13" s="259">
        <f aca="true" t="shared" si="0" ref="M13:M32">J13-G13</f>
        <v>0</v>
      </c>
      <c r="N13" s="134"/>
    </row>
    <row r="14" spans="1:14" ht="15.75" hidden="1">
      <c r="A14" s="259"/>
      <c r="B14" s="271" t="s">
        <v>223</v>
      </c>
      <c r="C14" s="133" t="s">
        <v>99</v>
      </c>
      <c r="D14" s="259"/>
      <c r="E14" s="133"/>
      <c r="F14" s="133"/>
      <c r="G14" s="259"/>
      <c r="H14" s="133"/>
      <c r="I14" s="133"/>
      <c r="J14" s="259"/>
      <c r="K14" s="133"/>
      <c r="L14" s="133"/>
      <c r="M14" s="259">
        <f t="shared" si="0"/>
        <v>0</v>
      </c>
      <c r="N14" s="134"/>
    </row>
    <row r="15" spans="1:14" ht="15.75" hidden="1">
      <c r="A15" s="259"/>
      <c r="B15" s="271" t="s">
        <v>224</v>
      </c>
      <c r="C15" s="133" t="s">
        <v>99</v>
      </c>
      <c r="D15" s="259"/>
      <c r="E15" s="133"/>
      <c r="F15" s="133"/>
      <c r="G15" s="259"/>
      <c r="H15" s="133"/>
      <c r="I15" s="133"/>
      <c r="J15" s="259"/>
      <c r="K15" s="133"/>
      <c r="L15" s="133"/>
      <c r="M15" s="259">
        <f t="shared" si="0"/>
        <v>0</v>
      </c>
      <c r="N15" s="134"/>
    </row>
    <row r="16" spans="1:14" ht="15.75" hidden="1">
      <c r="A16" s="259"/>
      <c r="B16" s="271" t="s">
        <v>253</v>
      </c>
      <c r="C16" s="133" t="s">
        <v>99</v>
      </c>
      <c r="D16" s="259"/>
      <c r="E16" s="133"/>
      <c r="F16" s="133"/>
      <c r="G16" s="259"/>
      <c r="H16" s="133"/>
      <c r="I16" s="133"/>
      <c r="J16" s="259"/>
      <c r="K16" s="133"/>
      <c r="L16" s="133"/>
      <c r="M16" s="259">
        <f t="shared" si="0"/>
        <v>0</v>
      </c>
      <c r="N16" s="134"/>
    </row>
    <row r="17" spans="1:14" ht="15.75">
      <c r="A17" s="259"/>
      <c r="B17" s="397" t="s">
        <v>294</v>
      </c>
      <c r="C17" s="278" t="s">
        <v>99</v>
      </c>
      <c r="D17" s="279">
        <v>1</v>
      </c>
      <c r="E17" s="278"/>
      <c r="F17" s="278"/>
      <c r="G17" s="279">
        <v>1</v>
      </c>
      <c r="H17" s="278"/>
      <c r="I17" s="278"/>
      <c r="J17" s="279">
        <v>1</v>
      </c>
      <c r="K17" s="278"/>
      <c r="L17" s="278"/>
      <c r="M17" s="279">
        <f t="shared" si="0"/>
        <v>0</v>
      </c>
      <c r="N17" s="280"/>
    </row>
    <row r="18" spans="1:14" ht="15.75">
      <c r="A18" s="259"/>
      <c r="B18" s="277" t="s">
        <v>286</v>
      </c>
      <c r="C18" s="278" t="s">
        <v>99</v>
      </c>
      <c r="D18" s="279">
        <v>14</v>
      </c>
      <c r="E18" s="278"/>
      <c r="F18" s="278"/>
      <c r="G18" s="279">
        <v>14</v>
      </c>
      <c r="H18" s="278"/>
      <c r="I18" s="278"/>
      <c r="J18" s="279">
        <v>14</v>
      </c>
      <c r="K18" s="278"/>
      <c r="L18" s="278"/>
      <c r="M18" s="279">
        <f t="shared" si="0"/>
        <v>0</v>
      </c>
      <c r="N18" s="280"/>
    </row>
    <row r="19" spans="1:14" ht="15.75">
      <c r="A19" s="259"/>
      <c r="B19" s="277" t="s">
        <v>287</v>
      </c>
      <c r="C19" s="278" t="s">
        <v>99</v>
      </c>
      <c r="D19" s="279">
        <v>9</v>
      </c>
      <c r="E19" s="278"/>
      <c r="F19" s="278"/>
      <c r="G19" s="279">
        <v>10</v>
      </c>
      <c r="H19" s="278"/>
      <c r="I19" s="278"/>
      <c r="J19" s="279">
        <v>10</v>
      </c>
      <c r="K19" s="278"/>
      <c r="L19" s="278"/>
      <c r="M19" s="279">
        <f t="shared" si="0"/>
        <v>0</v>
      </c>
      <c r="N19" s="280"/>
    </row>
    <row r="20" spans="1:14" ht="15.75">
      <c r="A20" s="259"/>
      <c r="B20" s="277" t="s">
        <v>288</v>
      </c>
      <c r="C20" s="278" t="s">
        <v>99</v>
      </c>
      <c r="D20" s="279">
        <v>13</v>
      </c>
      <c r="E20" s="278"/>
      <c r="F20" s="278"/>
      <c r="G20" s="279">
        <v>12</v>
      </c>
      <c r="H20" s="278"/>
      <c r="I20" s="278"/>
      <c r="J20" s="279">
        <v>10</v>
      </c>
      <c r="K20" s="278"/>
      <c r="L20" s="278"/>
      <c r="M20" s="279">
        <f t="shared" si="0"/>
        <v>-2</v>
      </c>
      <c r="N20" s="280"/>
    </row>
    <row r="21" spans="1:14" ht="15.75">
      <c r="A21" s="259"/>
      <c r="B21" s="277" t="s">
        <v>289</v>
      </c>
      <c r="C21" s="278" t="s">
        <v>99</v>
      </c>
      <c r="D21" s="279">
        <v>1</v>
      </c>
      <c r="E21" s="278"/>
      <c r="F21" s="278"/>
      <c r="G21" s="279">
        <v>1</v>
      </c>
      <c r="H21" s="278"/>
      <c r="I21" s="278"/>
      <c r="J21" s="279">
        <v>4</v>
      </c>
      <c r="K21" s="278"/>
      <c r="L21" s="278"/>
      <c r="M21" s="279">
        <f t="shared" si="0"/>
        <v>3</v>
      </c>
      <c r="N21" s="280"/>
    </row>
    <row r="22" spans="1:14" ht="15.75">
      <c r="A22" s="259"/>
      <c r="B22" s="277" t="s">
        <v>290</v>
      </c>
      <c r="C22" s="278" t="s">
        <v>99</v>
      </c>
      <c r="D22" s="279">
        <v>2</v>
      </c>
      <c r="E22" s="278"/>
      <c r="F22" s="278"/>
      <c r="G22" s="279">
        <v>2</v>
      </c>
      <c r="H22" s="278"/>
      <c r="I22" s="278"/>
      <c r="J22" s="279">
        <v>4</v>
      </c>
      <c r="K22" s="278"/>
      <c r="L22" s="278"/>
      <c r="M22" s="279">
        <f t="shared" si="0"/>
        <v>2</v>
      </c>
      <c r="N22" s="280"/>
    </row>
    <row r="23" spans="1:14" ht="15.75">
      <c r="A23" s="259"/>
      <c r="B23" s="277" t="s">
        <v>291</v>
      </c>
      <c r="C23" s="278" t="s">
        <v>99</v>
      </c>
      <c r="D23" s="279">
        <v>0</v>
      </c>
      <c r="E23" s="278"/>
      <c r="F23" s="278"/>
      <c r="G23" s="279">
        <v>0</v>
      </c>
      <c r="H23" s="278"/>
      <c r="I23" s="278"/>
      <c r="J23" s="279">
        <v>0</v>
      </c>
      <c r="K23" s="278"/>
      <c r="L23" s="278"/>
      <c r="M23" s="279">
        <f t="shared" si="0"/>
        <v>0</v>
      </c>
      <c r="N23" s="280"/>
    </row>
    <row r="24" spans="1:14" ht="15.75">
      <c r="A24" s="259"/>
      <c r="B24" s="277" t="s">
        <v>292</v>
      </c>
      <c r="C24" s="278" t="s">
        <v>99</v>
      </c>
      <c r="D24" s="279">
        <v>15</v>
      </c>
      <c r="E24" s="278"/>
      <c r="F24" s="278"/>
      <c r="G24" s="279">
        <v>15</v>
      </c>
      <c r="H24" s="278"/>
      <c r="I24" s="278"/>
      <c r="J24" s="279">
        <v>11</v>
      </c>
      <c r="K24" s="278"/>
      <c r="L24" s="278"/>
      <c r="M24" s="279">
        <f t="shared" si="0"/>
        <v>-4</v>
      </c>
      <c r="N24" s="280"/>
    </row>
    <row r="25" spans="1:14" ht="15.75">
      <c r="A25" s="259"/>
      <c r="B25" s="277" t="s">
        <v>285</v>
      </c>
      <c r="C25" s="278" t="s">
        <v>99</v>
      </c>
      <c r="D25" s="279">
        <v>1</v>
      </c>
      <c r="E25" s="278"/>
      <c r="F25" s="278"/>
      <c r="G25" s="279">
        <v>1</v>
      </c>
      <c r="H25" s="278"/>
      <c r="I25" s="278"/>
      <c r="J25" s="279">
        <v>1</v>
      </c>
      <c r="K25" s="278"/>
      <c r="L25" s="278"/>
      <c r="M25" s="279">
        <f t="shared" si="0"/>
        <v>0</v>
      </c>
      <c r="N25" s="280"/>
    </row>
    <row r="26" spans="1:14" ht="15.75">
      <c r="A26" s="259"/>
      <c r="B26" s="277" t="s">
        <v>53</v>
      </c>
      <c r="C26" s="278" t="s">
        <v>99</v>
      </c>
      <c r="D26" s="279">
        <v>0</v>
      </c>
      <c r="E26" s="278"/>
      <c r="F26" s="278"/>
      <c r="G26" s="279">
        <v>0</v>
      </c>
      <c r="H26" s="278"/>
      <c r="I26" s="278"/>
      <c r="J26" s="279">
        <v>0</v>
      </c>
      <c r="K26" s="278"/>
      <c r="L26" s="278"/>
      <c r="M26" s="279">
        <f t="shared" si="0"/>
        <v>0</v>
      </c>
      <c r="N26" s="280"/>
    </row>
    <row r="27" spans="1:14" ht="15.75">
      <c r="A27" s="259"/>
      <c r="B27" s="277" t="s">
        <v>52</v>
      </c>
      <c r="C27" s="278" t="s">
        <v>99</v>
      </c>
      <c r="D27" s="279">
        <v>0</v>
      </c>
      <c r="E27" s="278"/>
      <c r="F27" s="278"/>
      <c r="G27" s="279">
        <v>0</v>
      </c>
      <c r="H27" s="278"/>
      <c r="I27" s="278"/>
      <c r="J27" s="279">
        <v>0</v>
      </c>
      <c r="K27" s="278"/>
      <c r="L27" s="278"/>
      <c r="M27" s="279">
        <f t="shared" si="0"/>
        <v>0</v>
      </c>
      <c r="N27" s="280"/>
    </row>
    <row r="28" spans="1:14" ht="15.75">
      <c r="A28" s="259"/>
      <c r="B28" s="277" t="s">
        <v>293</v>
      </c>
      <c r="C28" s="278" t="s">
        <v>99</v>
      </c>
      <c r="D28" s="279">
        <v>0</v>
      </c>
      <c r="E28" s="278"/>
      <c r="F28" s="278"/>
      <c r="G28" s="279">
        <v>0</v>
      </c>
      <c r="H28" s="278"/>
      <c r="I28" s="278"/>
      <c r="J28" s="279">
        <v>1</v>
      </c>
      <c r="K28" s="278"/>
      <c r="L28" s="278"/>
      <c r="M28" s="279">
        <f t="shared" si="0"/>
        <v>1</v>
      </c>
      <c r="N28" s="280"/>
    </row>
    <row r="29" spans="1:14" ht="15.75">
      <c r="A29" s="259"/>
      <c r="B29" s="277" t="s">
        <v>51</v>
      </c>
      <c r="C29" s="278" t="s">
        <v>99</v>
      </c>
      <c r="D29" s="279">
        <v>0</v>
      </c>
      <c r="E29" s="278"/>
      <c r="F29" s="278"/>
      <c r="G29" s="279">
        <v>0</v>
      </c>
      <c r="H29" s="278"/>
      <c r="I29" s="278"/>
      <c r="J29" s="279">
        <v>0</v>
      </c>
      <c r="K29" s="278"/>
      <c r="L29" s="278"/>
      <c r="M29" s="279">
        <f t="shared" si="0"/>
        <v>0</v>
      </c>
      <c r="N29" s="280"/>
    </row>
    <row r="30" spans="1:14" ht="15.75">
      <c r="A30" s="259"/>
      <c r="B30" s="277" t="s">
        <v>50</v>
      </c>
      <c r="C30" s="280" t="s">
        <v>99</v>
      </c>
      <c r="D30" s="278">
        <v>0</v>
      </c>
      <c r="E30" s="278"/>
      <c r="F30" s="278"/>
      <c r="G30" s="279">
        <v>0</v>
      </c>
      <c r="H30" s="278"/>
      <c r="I30" s="278"/>
      <c r="J30" s="279">
        <v>0</v>
      </c>
      <c r="K30" s="278"/>
      <c r="L30" s="278"/>
      <c r="M30" s="279">
        <f t="shared" si="0"/>
        <v>0</v>
      </c>
      <c r="N30" s="280"/>
    </row>
    <row r="31" spans="1:14" ht="15.75">
      <c r="A31" s="259"/>
      <c r="B31" s="277" t="s">
        <v>49</v>
      </c>
      <c r="C31" s="278"/>
      <c r="D31" s="279">
        <v>0</v>
      </c>
      <c r="E31" s="278"/>
      <c r="F31" s="278"/>
      <c r="G31" s="279">
        <v>0</v>
      </c>
      <c r="H31" s="278"/>
      <c r="I31" s="278"/>
      <c r="J31" s="279">
        <v>0</v>
      </c>
      <c r="K31" s="278"/>
      <c r="L31" s="278"/>
      <c r="M31" s="279">
        <f t="shared" si="0"/>
        <v>0</v>
      </c>
      <c r="N31" s="280"/>
    </row>
    <row r="32" spans="1:14" ht="15.75">
      <c r="A32" s="259"/>
      <c r="B32" s="272" t="s">
        <v>48</v>
      </c>
      <c r="C32" s="135"/>
      <c r="D32" s="260">
        <v>0</v>
      </c>
      <c r="E32" s="135"/>
      <c r="F32" s="135"/>
      <c r="G32" s="260">
        <v>0</v>
      </c>
      <c r="H32" s="135"/>
      <c r="I32" s="135"/>
      <c r="J32" s="260">
        <v>0</v>
      </c>
      <c r="K32" s="135"/>
      <c r="L32" s="135"/>
      <c r="M32" s="260">
        <f t="shared" si="0"/>
        <v>0</v>
      </c>
      <c r="N32" s="270"/>
    </row>
    <row r="33" spans="1:14" ht="15.75">
      <c r="A33" s="259"/>
      <c r="B33" s="322" t="s">
        <v>252</v>
      </c>
      <c r="C33" s="281" t="s">
        <v>99</v>
      </c>
      <c r="D33" s="323">
        <f>SUM(D17:D32)</f>
        <v>56</v>
      </c>
      <c r="E33" s="281"/>
      <c r="F33" s="281"/>
      <c r="G33" s="323">
        <f>SUM(G17:G32)</f>
        <v>56</v>
      </c>
      <c r="H33" s="281"/>
      <c r="I33" s="281"/>
      <c r="J33" s="323">
        <f>SUM(J17:J32)</f>
        <v>56</v>
      </c>
      <c r="K33" s="281"/>
      <c r="L33" s="281"/>
      <c r="M33" s="323">
        <f>SUM(M17:M32)</f>
        <v>0</v>
      </c>
      <c r="N33" s="282"/>
    </row>
    <row r="34" spans="1:14" ht="15.75">
      <c r="A34" s="259"/>
      <c r="B34" s="271"/>
      <c r="C34" s="133"/>
      <c r="D34" s="259"/>
      <c r="E34" s="133"/>
      <c r="F34" s="133"/>
      <c r="G34" s="259"/>
      <c r="H34" s="133"/>
      <c r="I34" s="133"/>
      <c r="J34" s="259"/>
      <c r="K34" s="133"/>
      <c r="L34" s="133"/>
      <c r="M34" s="259"/>
      <c r="N34" s="134"/>
    </row>
    <row r="35" spans="1:14" ht="15.75">
      <c r="A35" s="259"/>
      <c r="B35" s="324" t="s">
        <v>184</v>
      </c>
      <c r="C35" s="278"/>
      <c r="D35" s="279"/>
      <c r="E35" s="395">
        <v>0</v>
      </c>
      <c r="F35" s="278"/>
      <c r="G35" s="279"/>
      <c r="H35" s="395">
        <f>E35*1.031</f>
        <v>0</v>
      </c>
      <c r="I35" s="278"/>
      <c r="J35" s="195"/>
      <c r="K35" s="395">
        <f>H35*1.022</f>
        <v>0</v>
      </c>
      <c r="L35" s="278"/>
      <c r="M35" s="279"/>
      <c r="N35" s="280"/>
    </row>
    <row r="36" spans="1:14" ht="15.75">
      <c r="A36" s="259"/>
      <c r="B36" s="324" t="s">
        <v>254</v>
      </c>
      <c r="C36" s="278"/>
      <c r="D36" s="283"/>
      <c r="E36" s="395">
        <v>87533.70909090909</v>
      </c>
      <c r="F36" s="278"/>
      <c r="G36" s="279"/>
      <c r="H36" s="395">
        <f>E36*1.031</f>
        <v>90247.25407272727</v>
      </c>
      <c r="I36" s="278"/>
      <c r="J36" s="195"/>
      <c r="K36" s="395">
        <f>H36*1.022</f>
        <v>92232.69366232728</v>
      </c>
      <c r="L36" s="278"/>
      <c r="M36" s="279"/>
      <c r="N36" s="280"/>
    </row>
    <row r="37" spans="1:14" ht="16.5" thickBot="1">
      <c r="A37" s="260"/>
      <c r="B37" s="414" t="s">
        <v>255</v>
      </c>
      <c r="C37" s="415"/>
      <c r="D37" s="416"/>
      <c r="E37" s="419">
        <v>13</v>
      </c>
      <c r="F37" s="417"/>
      <c r="G37" s="418"/>
      <c r="H37" s="419">
        <v>13</v>
      </c>
      <c r="I37" s="417"/>
      <c r="J37" s="418"/>
      <c r="K37" s="419">
        <v>13</v>
      </c>
      <c r="L37" s="415"/>
      <c r="M37" s="420"/>
      <c r="N37" s="421"/>
    </row>
    <row r="38" spans="1:14" ht="15.75">
      <c r="A38" s="37"/>
      <c r="B38" s="40"/>
      <c r="C38" s="37"/>
      <c r="D38" s="37"/>
      <c r="E38" s="37"/>
      <c r="F38" s="37"/>
      <c r="G38" s="37"/>
      <c r="H38" s="37"/>
      <c r="I38" s="37"/>
      <c r="J38" s="43"/>
      <c r="K38" s="43"/>
      <c r="L38" s="37"/>
      <c r="M38" s="37"/>
      <c r="N38" s="37"/>
    </row>
    <row r="39" spans="2:14" ht="15.75">
      <c r="B39" s="37"/>
      <c r="C39" s="37"/>
      <c r="D39" s="37"/>
      <c r="E39" s="37"/>
      <c r="F39" s="37"/>
      <c r="G39" s="37"/>
      <c r="H39" s="37"/>
      <c r="I39" s="37"/>
      <c r="J39" s="37"/>
      <c r="K39" s="37"/>
      <c r="L39" s="37"/>
      <c r="M39" s="37"/>
      <c r="N39" s="37"/>
    </row>
    <row r="42" spans="2:13" ht="20.25" hidden="1">
      <c r="B42" s="466" t="s">
        <v>94</v>
      </c>
      <c r="C42" s="467"/>
      <c r="D42" s="467"/>
      <c r="E42" s="467"/>
      <c r="F42" s="467"/>
      <c r="G42" s="467"/>
      <c r="H42" s="467"/>
      <c r="I42" s="467"/>
      <c r="J42" s="467"/>
      <c r="K42" s="467"/>
      <c r="L42" s="467"/>
      <c r="M42" s="467"/>
    </row>
    <row r="43" spans="2:13" ht="20.25" hidden="1">
      <c r="B43" s="466"/>
      <c r="C43" s="467"/>
      <c r="D43" s="467"/>
      <c r="E43" s="467"/>
      <c r="F43" s="467"/>
      <c r="G43" s="467"/>
      <c r="H43" s="467"/>
      <c r="I43" s="467"/>
      <c r="J43" s="467"/>
      <c r="K43" s="467"/>
      <c r="L43" s="467"/>
      <c r="M43" s="467"/>
    </row>
    <row r="44" spans="2:13" ht="87" customHeight="1" hidden="1">
      <c r="B44" s="755" t="s">
        <v>201</v>
      </c>
      <c r="C44" s="696"/>
      <c r="D44" s="696"/>
      <c r="E44" s="696"/>
      <c r="F44" s="696"/>
      <c r="G44" s="696"/>
      <c r="H44" s="696"/>
      <c r="I44" s="696"/>
      <c r="J44" s="696"/>
      <c r="K44" s="696"/>
      <c r="L44" s="696"/>
      <c r="M44" s="696"/>
    </row>
    <row r="45" spans="2:13" ht="15.75" hidden="1">
      <c r="B45" s="468"/>
      <c r="C45" s="469"/>
      <c r="D45" s="469"/>
      <c r="E45" s="469"/>
      <c r="F45" s="469"/>
      <c r="G45" s="469"/>
      <c r="H45" s="469"/>
      <c r="I45" s="469"/>
      <c r="J45" s="469"/>
      <c r="K45" s="469"/>
      <c r="L45" s="469"/>
      <c r="M45" s="469"/>
    </row>
    <row r="46" spans="2:13" ht="46.5" customHeight="1" hidden="1">
      <c r="B46" s="756" t="s">
        <v>200</v>
      </c>
      <c r="C46" s="731"/>
      <c r="D46" s="731"/>
      <c r="E46" s="731"/>
      <c r="F46" s="731"/>
      <c r="G46" s="731"/>
      <c r="H46" s="731"/>
      <c r="I46" s="731"/>
      <c r="J46" s="731"/>
      <c r="K46" s="731"/>
      <c r="L46" s="731"/>
      <c r="M46" s="731"/>
    </row>
  </sheetData>
  <mergeCells count="5">
    <mergeCell ref="D9:F9"/>
    <mergeCell ref="B44:M44"/>
    <mergeCell ref="B46:M46"/>
    <mergeCell ref="D10:F10"/>
    <mergeCell ref="G10:I10"/>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dimension ref="A1:T101"/>
  <sheetViews>
    <sheetView zoomScale="75" zoomScaleNormal="75" workbookViewId="0" topLeftCell="A1">
      <pane xSplit="4" ySplit="9" topLeftCell="E10" activePane="bottomRight" state="frozen"/>
      <selection pane="topLeft" activeCell="A44" sqref="A44:Y44"/>
      <selection pane="topRight" activeCell="A44" sqref="A44:Y44"/>
      <selection pane="bottomLeft" activeCell="A44" sqref="A44:Y44"/>
      <selection pane="bottomRight" activeCell="I48" sqref="I48"/>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6" width="8.88671875" style="3" customWidth="1"/>
    <col min="7" max="7" width="2.3359375" style="3" customWidth="1"/>
    <col min="8" max="9" width="8.88671875" style="3" customWidth="1"/>
    <col min="10" max="10" width="1.88671875" style="3" customWidth="1"/>
    <col min="11" max="12" width="8.88671875" style="3" customWidth="1"/>
    <col min="13" max="13" width="2.3359375" style="3" customWidth="1"/>
    <col min="14" max="15" width="8.88671875" style="3" customWidth="1"/>
    <col min="16" max="18" width="0" style="3" hidden="1" customWidth="1"/>
    <col min="19" max="16384" width="8.88671875" style="3" customWidth="1"/>
  </cols>
  <sheetData>
    <row r="1" ht="18.75" customHeight="1">
      <c r="A1" s="51" t="s">
        <v>322</v>
      </c>
    </row>
    <row r="2" ht="18.75" customHeight="1">
      <c r="A2" s="51"/>
    </row>
    <row r="3" spans="2:15" ht="18.75">
      <c r="B3" s="16" t="s">
        <v>278</v>
      </c>
      <c r="C3" s="4"/>
      <c r="D3" s="4"/>
      <c r="E3" s="4"/>
      <c r="F3" s="4"/>
      <c r="G3" s="4"/>
      <c r="H3" s="4"/>
      <c r="I3" s="4"/>
      <c r="J3" s="4"/>
      <c r="K3" s="4"/>
      <c r="L3" s="4"/>
      <c r="M3" s="4"/>
      <c r="N3" s="4"/>
      <c r="O3" s="4"/>
    </row>
    <row r="4" spans="2:15" ht="16.5">
      <c r="B4" s="19" t="str">
        <f>+'(B) Sum of Req '!A5</f>
        <v>Community Relations Service</v>
      </c>
      <c r="C4" s="4"/>
      <c r="D4" s="4"/>
      <c r="E4" s="4"/>
      <c r="F4" s="4"/>
      <c r="G4" s="4"/>
      <c r="H4" s="4"/>
      <c r="I4" s="4"/>
      <c r="J4" s="4"/>
      <c r="K4" s="4"/>
      <c r="L4" s="4"/>
      <c r="M4" s="4"/>
      <c r="N4" s="4"/>
      <c r="O4" s="4"/>
    </row>
    <row r="5" spans="2:15" ht="16.5">
      <c r="B5" s="19" t="str">
        <f>+'(B) Sum of Req '!A6</f>
        <v>Salaries and Expenses</v>
      </c>
      <c r="C5" s="4"/>
      <c r="D5" s="4"/>
      <c r="E5" s="4"/>
      <c r="F5" s="4"/>
      <c r="G5" s="4"/>
      <c r="H5" s="4"/>
      <c r="I5" s="4"/>
      <c r="J5" s="4"/>
      <c r="K5" s="4"/>
      <c r="L5" s="4"/>
      <c r="M5" s="4"/>
      <c r="N5" s="45"/>
      <c r="O5" s="45"/>
    </row>
    <row r="6" spans="2:15" ht="15.75">
      <c r="B6" s="97" t="s">
        <v>70</v>
      </c>
      <c r="C6" s="4"/>
      <c r="D6" s="4"/>
      <c r="E6" s="4"/>
      <c r="F6" s="4"/>
      <c r="G6" s="4"/>
      <c r="H6" s="4"/>
      <c r="I6" s="4"/>
      <c r="J6" s="4"/>
      <c r="K6" s="4"/>
      <c r="L6" s="4"/>
      <c r="M6" s="4"/>
      <c r="N6" s="7"/>
      <c r="O6" s="7"/>
    </row>
    <row r="7" spans="1:15" ht="11.25" customHeight="1">
      <c r="A7" s="60"/>
      <c r="B7" s="19"/>
      <c r="C7" s="45"/>
      <c r="D7" s="45"/>
      <c r="E7" s="45"/>
      <c r="F7" s="45"/>
      <c r="G7" s="45"/>
      <c r="H7" s="45"/>
      <c r="I7" s="45"/>
      <c r="J7" s="45"/>
      <c r="K7" s="45"/>
      <c r="L7" s="45"/>
      <c r="M7" s="45"/>
      <c r="N7" s="6"/>
      <c r="O7" s="6"/>
    </row>
    <row r="8" spans="1:16" ht="44.25" customHeight="1">
      <c r="A8" s="229"/>
      <c r="B8" s="230"/>
      <c r="C8" s="230"/>
      <c r="D8" s="233"/>
      <c r="E8" s="760" t="s">
        <v>331</v>
      </c>
      <c r="F8" s="770"/>
      <c r="G8" s="760" t="s">
        <v>317</v>
      </c>
      <c r="H8" s="761"/>
      <c r="I8" s="761"/>
      <c r="J8" s="762"/>
      <c r="K8" s="235" t="s">
        <v>60</v>
      </c>
      <c r="L8" s="236"/>
      <c r="M8" s="237"/>
      <c r="N8" s="235" t="s">
        <v>208</v>
      </c>
      <c r="O8" s="238"/>
      <c r="P8" s="15"/>
    </row>
    <row r="9" spans="1:16" ht="25.5" customHeight="1" thickBot="1">
      <c r="A9" s="201"/>
      <c r="B9" s="231" t="s">
        <v>256</v>
      </c>
      <c r="C9" s="231"/>
      <c r="D9" s="234"/>
      <c r="E9" s="239" t="s">
        <v>213</v>
      </c>
      <c r="F9" s="240" t="s">
        <v>101</v>
      </c>
      <c r="G9" s="241"/>
      <c r="H9" s="240" t="s">
        <v>213</v>
      </c>
      <c r="I9" s="240" t="s">
        <v>101</v>
      </c>
      <c r="J9" s="242"/>
      <c r="K9" s="239" t="s">
        <v>213</v>
      </c>
      <c r="L9" s="240" t="s">
        <v>101</v>
      </c>
      <c r="M9" s="242"/>
      <c r="N9" s="239" t="s">
        <v>213</v>
      </c>
      <c r="O9" s="243" t="s">
        <v>101</v>
      </c>
      <c r="P9" s="15"/>
    </row>
    <row r="10" spans="1:16" ht="15.75">
      <c r="A10" s="195"/>
      <c r="B10" s="244" t="s">
        <v>182</v>
      </c>
      <c r="C10" s="142"/>
      <c r="D10" s="144" t="s">
        <v>99</v>
      </c>
      <c r="E10" s="142">
        <v>56</v>
      </c>
      <c r="F10" s="142">
        <v>4498</v>
      </c>
      <c r="G10" s="245"/>
      <c r="H10" s="142">
        <v>56</v>
      </c>
      <c r="I10" s="142">
        <v>4625</v>
      </c>
      <c r="J10" s="142"/>
      <c r="K10" s="245">
        <v>56</v>
      </c>
      <c r="L10" s="142">
        <v>4796</v>
      </c>
      <c r="M10" s="142"/>
      <c r="N10" s="245">
        <f aca="true" t="shared" si="0" ref="N10:O15">K10-H10</f>
        <v>0</v>
      </c>
      <c r="O10" s="144">
        <f t="shared" si="0"/>
        <v>171</v>
      </c>
      <c r="P10" s="15"/>
    </row>
    <row r="11" spans="1:17" ht="15.75">
      <c r="A11" s="195"/>
      <c r="B11" s="244" t="s">
        <v>251</v>
      </c>
      <c r="C11" s="142"/>
      <c r="D11" s="144" t="s">
        <v>99</v>
      </c>
      <c r="E11" s="245">
        <v>0</v>
      </c>
      <c r="F11" s="142">
        <v>81</v>
      </c>
      <c r="G11" s="245"/>
      <c r="H11" s="142">
        <v>0</v>
      </c>
      <c r="I11" s="142">
        <v>155</v>
      </c>
      <c r="J11" s="142"/>
      <c r="K11" s="245">
        <v>0</v>
      </c>
      <c r="L11" s="142">
        <v>150</v>
      </c>
      <c r="M11" s="142"/>
      <c r="N11" s="245">
        <f t="shared" si="0"/>
        <v>0</v>
      </c>
      <c r="O11" s="144">
        <f t="shared" si="0"/>
        <v>-5</v>
      </c>
      <c r="P11" s="49" t="s">
        <v>211</v>
      </c>
      <c r="Q11" s="3" t="s">
        <v>212</v>
      </c>
    </row>
    <row r="12" spans="1:16" ht="15.75">
      <c r="A12" s="195"/>
      <c r="B12" s="244" t="s">
        <v>226</v>
      </c>
      <c r="C12" s="142"/>
      <c r="D12" s="144" t="s">
        <v>99</v>
      </c>
      <c r="E12" s="245">
        <v>0</v>
      </c>
      <c r="F12" s="142">
        <v>78</v>
      </c>
      <c r="G12" s="245"/>
      <c r="H12" s="142">
        <v>0</v>
      </c>
      <c r="I12" s="142">
        <v>25</v>
      </c>
      <c r="J12" s="142"/>
      <c r="K12" s="245">
        <v>0</v>
      </c>
      <c r="L12" s="142">
        <v>25</v>
      </c>
      <c r="M12" s="142"/>
      <c r="N12" s="245">
        <f t="shared" si="0"/>
        <v>0</v>
      </c>
      <c r="O12" s="144">
        <f t="shared" si="0"/>
        <v>0</v>
      </c>
      <c r="P12" s="15">
        <v>93</v>
      </c>
    </row>
    <row r="13" spans="1:16" ht="15.75">
      <c r="A13" s="195"/>
      <c r="B13" s="246" t="s">
        <v>228</v>
      </c>
      <c r="C13" s="142"/>
      <c r="D13" s="144" t="s">
        <v>99</v>
      </c>
      <c r="E13" s="247">
        <v>0</v>
      </c>
      <c r="F13" s="248">
        <v>0</v>
      </c>
      <c r="G13" s="247"/>
      <c r="H13" s="248">
        <v>0</v>
      </c>
      <c r="I13" s="248">
        <v>0</v>
      </c>
      <c r="J13" s="248"/>
      <c r="K13" s="247">
        <v>0</v>
      </c>
      <c r="L13" s="248">
        <v>0</v>
      </c>
      <c r="M13" s="248"/>
      <c r="N13" s="247">
        <f t="shared" si="0"/>
        <v>0</v>
      </c>
      <c r="O13" s="249">
        <f t="shared" si="0"/>
        <v>0</v>
      </c>
      <c r="P13" s="15"/>
    </row>
    <row r="14" spans="1:16" ht="15.75">
      <c r="A14" s="195"/>
      <c r="B14" s="246" t="s">
        <v>227</v>
      </c>
      <c r="C14" s="142"/>
      <c r="D14" s="144" t="s">
        <v>99</v>
      </c>
      <c r="E14" s="247">
        <v>0</v>
      </c>
      <c r="F14" s="248">
        <v>0</v>
      </c>
      <c r="G14" s="247"/>
      <c r="H14" s="248">
        <v>0</v>
      </c>
      <c r="I14" s="248">
        <v>0</v>
      </c>
      <c r="J14" s="248"/>
      <c r="K14" s="247">
        <v>0</v>
      </c>
      <c r="L14" s="248">
        <v>0</v>
      </c>
      <c r="M14" s="248"/>
      <c r="N14" s="247">
        <f t="shared" si="0"/>
        <v>0</v>
      </c>
      <c r="O14" s="249">
        <f t="shared" si="0"/>
        <v>0</v>
      </c>
      <c r="P14" s="15"/>
    </row>
    <row r="15" spans="1:16" ht="15.75">
      <c r="A15" s="190"/>
      <c r="B15" s="226" t="s">
        <v>229</v>
      </c>
      <c r="C15" s="227"/>
      <c r="D15" s="228" t="s">
        <v>99</v>
      </c>
      <c r="E15" s="232">
        <v>0</v>
      </c>
      <c r="F15" s="38">
        <v>0</v>
      </c>
      <c r="G15" s="232"/>
      <c r="H15" s="38">
        <v>0</v>
      </c>
      <c r="I15" s="38">
        <v>0</v>
      </c>
      <c r="J15" s="38"/>
      <c r="K15" s="232">
        <v>0</v>
      </c>
      <c r="L15" s="38">
        <v>0</v>
      </c>
      <c r="M15" s="38"/>
      <c r="N15" s="232">
        <f t="shared" si="0"/>
        <v>0</v>
      </c>
      <c r="O15" s="39">
        <f t="shared" si="0"/>
        <v>0</v>
      </c>
      <c r="P15" s="15"/>
    </row>
    <row r="16" spans="1:18" ht="15.75">
      <c r="A16" s="195"/>
      <c r="B16" s="244" t="s">
        <v>183</v>
      </c>
      <c r="C16" s="142"/>
      <c r="D16" s="142" t="s">
        <v>99</v>
      </c>
      <c r="E16" s="591">
        <f>SUM(E10:E15)</f>
        <v>56</v>
      </c>
      <c r="F16" s="592">
        <f>SUM(F10:F15)</f>
        <v>4657</v>
      </c>
      <c r="G16" s="591"/>
      <c r="H16" s="593">
        <f>SUM(H10:H15)</f>
        <v>56</v>
      </c>
      <c r="I16" s="593">
        <f>SUM(I10:I15)</f>
        <v>4805</v>
      </c>
      <c r="J16" s="593"/>
      <c r="K16" s="591">
        <f>SUM(K10:K15)</f>
        <v>56</v>
      </c>
      <c r="L16" s="593">
        <f>SUM(L10:L15)</f>
        <v>4971</v>
      </c>
      <c r="M16" s="593"/>
      <c r="N16" s="591">
        <f>SUM(N10:N15)</f>
        <v>0</v>
      </c>
      <c r="O16" s="592">
        <f>SUM(O10:O15)</f>
        <v>166</v>
      </c>
      <c r="P16" s="62">
        <f>697+630+957+2333</f>
        <v>4617</v>
      </c>
      <c r="Q16" s="3">
        <f>2451-93</f>
        <v>2358</v>
      </c>
      <c r="R16" s="3">
        <f>+I16-L16</f>
        <v>-166</v>
      </c>
    </row>
    <row r="17" spans="1:16" ht="15.75">
      <c r="A17" s="625"/>
      <c r="B17" s="626"/>
      <c r="C17" s="627"/>
      <c r="D17" s="628"/>
      <c r="E17" s="232"/>
      <c r="F17" s="38"/>
      <c r="G17" s="232"/>
      <c r="H17" s="38"/>
      <c r="I17" s="38"/>
      <c r="J17" s="38"/>
      <c r="K17" s="232"/>
      <c r="L17" s="38"/>
      <c r="M17" s="38"/>
      <c r="N17" s="232"/>
      <c r="O17" s="39"/>
      <c r="P17" s="6"/>
    </row>
    <row r="18" spans="1:16" ht="15.75">
      <c r="A18" s="195"/>
      <c r="B18" s="244" t="s">
        <v>88</v>
      </c>
      <c r="C18" s="142"/>
      <c r="D18" s="204"/>
      <c r="E18" s="245"/>
      <c r="F18" s="142"/>
      <c r="G18" s="245"/>
      <c r="H18" s="142"/>
      <c r="I18" s="142"/>
      <c r="J18" s="142"/>
      <c r="K18" s="245"/>
      <c r="L18" s="142"/>
      <c r="M18" s="142"/>
      <c r="N18" s="245"/>
      <c r="O18" s="144"/>
      <c r="P18" s="15"/>
    </row>
    <row r="19" spans="1:16" ht="15.75">
      <c r="A19" s="195"/>
      <c r="B19" s="244" t="s">
        <v>230</v>
      </c>
      <c r="C19" s="142"/>
      <c r="D19" s="204"/>
      <c r="E19" s="250"/>
      <c r="F19" s="142"/>
      <c r="G19" s="245"/>
      <c r="H19" s="251"/>
      <c r="I19" s="142"/>
      <c r="J19" s="142"/>
      <c r="K19" s="250"/>
      <c r="L19" s="142"/>
      <c r="M19" s="142"/>
      <c r="N19" s="250"/>
      <c r="O19" s="144"/>
      <c r="P19" s="15"/>
    </row>
    <row r="20" spans="1:16" ht="9.75" customHeight="1">
      <c r="A20" s="771"/>
      <c r="B20" s="772"/>
      <c r="C20" s="772"/>
      <c r="D20" s="773"/>
      <c r="E20" s="232"/>
      <c r="F20" s="38"/>
      <c r="G20" s="232"/>
      <c r="H20" s="38"/>
      <c r="I20" s="38"/>
      <c r="J20" s="38"/>
      <c r="K20" s="232"/>
      <c r="L20" s="38"/>
      <c r="M20" s="38"/>
      <c r="N20" s="232"/>
      <c r="O20" s="39"/>
      <c r="P20" s="15"/>
    </row>
    <row r="21" spans="1:16" ht="15.75">
      <c r="A21" s="195"/>
      <c r="B21" s="244" t="s">
        <v>257</v>
      </c>
      <c r="C21" s="774"/>
      <c r="D21" s="775"/>
      <c r="E21" s="245"/>
      <c r="F21" s="142"/>
      <c r="G21" s="245"/>
      <c r="H21" s="142"/>
      <c r="I21" s="142"/>
      <c r="J21" s="142"/>
      <c r="K21" s="245"/>
      <c r="L21" s="142"/>
      <c r="M21" s="142"/>
      <c r="N21" s="245"/>
      <c r="O21" s="144"/>
      <c r="P21" s="15"/>
    </row>
    <row r="22" spans="1:20" ht="15.75">
      <c r="A22" s="195"/>
      <c r="B22" s="244" t="s">
        <v>231</v>
      </c>
      <c r="C22" s="142"/>
      <c r="D22" s="204"/>
      <c r="E22" s="245"/>
      <c r="F22" s="142">
        <v>1031</v>
      </c>
      <c r="G22" s="245"/>
      <c r="H22" s="252"/>
      <c r="I22" s="142">
        <v>1049</v>
      </c>
      <c r="J22" s="142"/>
      <c r="K22" s="245"/>
      <c r="L22" s="142">
        <v>1075</v>
      </c>
      <c r="M22" s="142"/>
      <c r="N22" s="245"/>
      <c r="O22" s="144">
        <f>L22-I22</f>
        <v>26</v>
      </c>
      <c r="P22" s="15">
        <v>359</v>
      </c>
      <c r="Q22" s="3">
        <f>1171+93</f>
        <v>1264</v>
      </c>
      <c r="R22" s="3">
        <f>+I22-L22</f>
        <v>-26</v>
      </c>
      <c r="T22" s="3" t="s">
        <v>19</v>
      </c>
    </row>
    <row r="23" spans="1:18" ht="15.75">
      <c r="A23" s="195"/>
      <c r="B23" s="244" t="s">
        <v>232</v>
      </c>
      <c r="C23" s="142"/>
      <c r="D23" s="204"/>
      <c r="E23" s="245"/>
      <c r="F23" s="142">
        <v>534</v>
      </c>
      <c r="G23" s="245"/>
      <c r="H23" s="142"/>
      <c r="I23" s="142">
        <v>480</v>
      </c>
      <c r="J23" s="142"/>
      <c r="K23" s="245"/>
      <c r="L23" s="142">
        <v>450</v>
      </c>
      <c r="M23" s="142"/>
      <c r="N23" s="245"/>
      <c r="O23" s="144">
        <f aca="true" t="shared" si="1" ref="O23:O30">L23-I23</f>
        <v>-30</v>
      </c>
      <c r="P23" s="15"/>
      <c r="Q23" s="3">
        <v>110</v>
      </c>
      <c r="R23" s="3">
        <f aca="true" t="shared" si="2" ref="R23:R36">+I23-L23</f>
        <v>30</v>
      </c>
    </row>
    <row r="24" spans="1:18" ht="15.75">
      <c r="A24" s="195"/>
      <c r="B24" s="244" t="s">
        <v>233</v>
      </c>
      <c r="C24" s="142"/>
      <c r="D24" s="204"/>
      <c r="E24" s="245"/>
      <c r="F24" s="142">
        <v>24</v>
      </c>
      <c r="G24" s="245"/>
      <c r="H24" s="142"/>
      <c r="I24" s="142">
        <v>20</v>
      </c>
      <c r="J24" s="142"/>
      <c r="K24" s="245"/>
      <c r="L24" s="142">
        <v>20</v>
      </c>
      <c r="M24" s="142"/>
      <c r="N24" s="245"/>
      <c r="O24" s="144">
        <f t="shared" si="1"/>
        <v>0</v>
      </c>
      <c r="P24" s="15"/>
      <c r="Q24" s="3">
        <v>0</v>
      </c>
      <c r="R24" s="3">
        <f t="shared" si="2"/>
        <v>0</v>
      </c>
    </row>
    <row r="25" spans="1:18" ht="15.75">
      <c r="A25" s="195"/>
      <c r="B25" s="244" t="s">
        <v>234</v>
      </c>
      <c r="C25" s="142"/>
      <c r="D25" s="204"/>
      <c r="E25" s="245"/>
      <c r="F25" s="142">
        <f>1181+84+52</f>
        <v>1317</v>
      </c>
      <c r="G25" s="245"/>
      <c r="H25" s="142"/>
      <c r="I25" s="142">
        <v>1290</v>
      </c>
      <c r="J25" s="142"/>
      <c r="K25" s="245"/>
      <c r="L25" s="142">
        <v>1482</v>
      </c>
      <c r="M25" s="142"/>
      <c r="N25" s="245"/>
      <c r="O25" s="144">
        <f t="shared" si="1"/>
        <v>192</v>
      </c>
      <c r="P25" s="15">
        <f>4220-576</f>
        <v>3644</v>
      </c>
      <c r="R25" s="3">
        <f t="shared" si="2"/>
        <v>-192</v>
      </c>
    </row>
    <row r="26" spans="1:20" ht="15.75">
      <c r="A26" s="195"/>
      <c r="B26" s="244" t="s">
        <v>235</v>
      </c>
      <c r="C26" s="142"/>
      <c r="D26" s="204"/>
      <c r="E26" s="245"/>
      <c r="F26" s="142">
        <v>461</v>
      </c>
      <c r="G26" s="245"/>
      <c r="H26" s="142"/>
      <c r="I26" s="142">
        <v>475</v>
      </c>
      <c r="J26" s="142"/>
      <c r="K26" s="245"/>
      <c r="L26" s="142">
        <v>475</v>
      </c>
      <c r="M26" s="142"/>
      <c r="N26" s="245"/>
      <c r="O26" s="144">
        <f t="shared" si="1"/>
        <v>0</v>
      </c>
      <c r="P26" s="15">
        <v>332</v>
      </c>
      <c r="Q26" s="3">
        <v>175</v>
      </c>
      <c r="R26" s="3">
        <f t="shared" si="2"/>
        <v>0</v>
      </c>
      <c r="T26" s="3" t="s">
        <v>18</v>
      </c>
    </row>
    <row r="27" spans="1:18" ht="15.75">
      <c r="A27" s="195"/>
      <c r="B27" s="244" t="s">
        <v>236</v>
      </c>
      <c r="C27" s="142"/>
      <c r="D27" s="204"/>
      <c r="E27" s="245"/>
      <c r="F27" s="142">
        <v>18</v>
      </c>
      <c r="G27" s="245"/>
      <c r="H27" s="142"/>
      <c r="I27" s="142">
        <v>5</v>
      </c>
      <c r="J27" s="142"/>
      <c r="K27" s="245"/>
      <c r="L27" s="142">
        <v>5</v>
      </c>
      <c r="M27" s="142"/>
      <c r="N27" s="245"/>
      <c r="O27" s="144">
        <f t="shared" si="1"/>
        <v>0</v>
      </c>
      <c r="P27" s="15"/>
      <c r="R27" s="3">
        <f t="shared" si="2"/>
        <v>0</v>
      </c>
    </row>
    <row r="28" spans="1:18" ht="15.75">
      <c r="A28" s="195"/>
      <c r="B28" s="244" t="s">
        <v>237</v>
      </c>
      <c r="C28" s="142"/>
      <c r="D28" s="204"/>
      <c r="E28" s="245"/>
      <c r="F28" s="142">
        <v>133</v>
      </c>
      <c r="G28" s="245"/>
      <c r="H28" s="142"/>
      <c r="I28" s="142">
        <v>100</v>
      </c>
      <c r="J28" s="142"/>
      <c r="K28" s="245"/>
      <c r="L28" s="142">
        <v>75</v>
      </c>
      <c r="M28" s="142"/>
      <c r="N28" s="245"/>
      <c r="O28" s="144">
        <f t="shared" si="1"/>
        <v>-25</v>
      </c>
      <c r="P28" s="15"/>
      <c r="Q28" s="3">
        <v>14918</v>
      </c>
      <c r="R28" s="3">
        <f t="shared" si="2"/>
        <v>25</v>
      </c>
    </row>
    <row r="29" spans="1:18" ht="15.75">
      <c r="A29" s="195"/>
      <c r="B29" s="244" t="s">
        <v>238</v>
      </c>
      <c r="C29" s="142"/>
      <c r="D29" s="204"/>
      <c r="E29" s="245"/>
      <c r="F29" s="142">
        <v>146</v>
      </c>
      <c r="G29" s="245"/>
      <c r="H29" s="142"/>
      <c r="I29" s="142">
        <v>150</v>
      </c>
      <c r="J29" s="142"/>
      <c r="K29" s="245"/>
      <c r="L29" s="142">
        <v>93</v>
      </c>
      <c r="M29" s="142"/>
      <c r="N29" s="245"/>
      <c r="O29" s="144">
        <f t="shared" si="1"/>
        <v>-57</v>
      </c>
      <c r="P29" s="15">
        <v>276</v>
      </c>
      <c r="Q29" s="3">
        <v>14853</v>
      </c>
      <c r="R29" s="3">
        <f t="shared" si="2"/>
        <v>57</v>
      </c>
    </row>
    <row r="30" spans="1:20" ht="15.75">
      <c r="A30" s="195"/>
      <c r="B30" s="244" t="s">
        <v>42</v>
      </c>
      <c r="C30" s="142"/>
      <c r="D30" s="204"/>
      <c r="E30" s="245"/>
      <c r="F30" s="142">
        <v>1023</v>
      </c>
      <c r="G30" s="245"/>
      <c r="H30" s="142"/>
      <c r="I30" s="142">
        <v>1105</v>
      </c>
      <c r="J30" s="142"/>
      <c r="K30" s="245"/>
      <c r="L30" s="142">
        <v>1000</v>
      </c>
      <c r="M30" s="142"/>
      <c r="N30" s="245"/>
      <c r="O30" s="144">
        <f t="shared" si="1"/>
        <v>-105</v>
      </c>
      <c r="P30" s="15"/>
      <c r="Q30" s="3">
        <v>135</v>
      </c>
      <c r="R30" s="3">
        <f t="shared" si="2"/>
        <v>105</v>
      </c>
      <c r="T30" s="3" t="s">
        <v>17</v>
      </c>
    </row>
    <row r="31" spans="1:16" ht="15.75">
      <c r="A31" s="195"/>
      <c r="B31" s="244" t="s">
        <v>82</v>
      </c>
      <c r="C31" s="142"/>
      <c r="D31" s="204"/>
      <c r="E31" s="245"/>
      <c r="F31" s="142">
        <v>3</v>
      </c>
      <c r="G31" s="245"/>
      <c r="H31" s="142"/>
      <c r="I31" s="142">
        <v>5</v>
      </c>
      <c r="J31" s="142"/>
      <c r="K31" s="245"/>
      <c r="L31" s="142">
        <v>8</v>
      </c>
      <c r="M31" s="142"/>
      <c r="N31" s="245"/>
      <c r="O31" s="144">
        <f>L31-I31</f>
        <v>3</v>
      </c>
      <c r="P31" s="15"/>
    </row>
    <row r="32" spans="1:18" ht="15.75">
      <c r="A32" s="195"/>
      <c r="B32" s="244" t="s">
        <v>43</v>
      </c>
      <c r="C32" s="142"/>
      <c r="D32" s="204"/>
      <c r="E32" s="245"/>
      <c r="F32" s="142">
        <v>3</v>
      </c>
      <c r="G32" s="245"/>
      <c r="H32" s="142"/>
      <c r="I32" s="142">
        <v>4</v>
      </c>
      <c r="J32" s="142"/>
      <c r="K32" s="245"/>
      <c r="L32" s="142">
        <v>5</v>
      </c>
      <c r="M32" s="142"/>
      <c r="N32" s="245"/>
      <c r="O32" s="144">
        <f>L32-I32</f>
        <v>1</v>
      </c>
      <c r="P32" s="15"/>
      <c r="R32" s="3">
        <f t="shared" si="2"/>
        <v>-1</v>
      </c>
    </row>
    <row r="33" spans="1:18" ht="15.75">
      <c r="A33" s="195"/>
      <c r="B33" s="244" t="s">
        <v>44</v>
      </c>
      <c r="C33" s="142"/>
      <c r="D33" s="204"/>
      <c r="E33" s="245"/>
      <c r="F33" s="142">
        <v>37</v>
      </c>
      <c r="G33" s="245"/>
      <c r="H33" s="142"/>
      <c r="I33" s="142">
        <v>30</v>
      </c>
      <c r="J33" s="142"/>
      <c r="K33" s="245"/>
      <c r="L33" s="142">
        <v>20</v>
      </c>
      <c r="M33" s="142"/>
      <c r="N33" s="245"/>
      <c r="O33" s="144">
        <f>L33-I33</f>
        <v>-10</v>
      </c>
      <c r="P33" s="15"/>
      <c r="Q33" s="3">
        <v>10</v>
      </c>
      <c r="R33" s="3">
        <f t="shared" si="2"/>
        <v>10</v>
      </c>
    </row>
    <row r="34" spans="1:18" ht="15.75">
      <c r="A34" s="195"/>
      <c r="B34" s="244" t="s">
        <v>239</v>
      </c>
      <c r="C34" s="142"/>
      <c r="D34" s="204"/>
      <c r="E34" s="245"/>
      <c r="F34" s="142">
        <v>41</v>
      </c>
      <c r="G34" s="245"/>
      <c r="H34" s="142"/>
      <c r="I34" s="142">
        <v>40</v>
      </c>
      <c r="J34" s="142"/>
      <c r="K34" s="245"/>
      <c r="L34" s="142">
        <v>65</v>
      </c>
      <c r="M34" s="142"/>
      <c r="N34" s="245"/>
      <c r="O34" s="144">
        <f>L34-I34</f>
        <v>25</v>
      </c>
      <c r="P34" s="15"/>
      <c r="Q34" s="3">
        <v>85</v>
      </c>
      <c r="R34" s="3">
        <f t="shared" si="2"/>
        <v>-25</v>
      </c>
    </row>
    <row r="35" spans="1:18" ht="15.75">
      <c r="A35" s="195"/>
      <c r="B35" s="244" t="s">
        <v>240</v>
      </c>
      <c r="C35" s="142"/>
      <c r="D35" s="204"/>
      <c r="E35" s="245"/>
      <c r="F35" s="142">
        <v>55</v>
      </c>
      <c r="G35" s="245"/>
      <c r="H35" s="142"/>
      <c r="I35" s="142">
        <v>55</v>
      </c>
      <c r="J35" s="142"/>
      <c r="K35" s="245"/>
      <c r="L35" s="142">
        <v>50</v>
      </c>
      <c r="M35" s="142"/>
      <c r="N35" s="245"/>
      <c r="O35" s="144">
        <f>L35-I35</f>
        <v>-5</v>
      </c>
      <c r="P35" s="15"/>
      <c r="Q35" s="3">
        <v>37758</v>
      </c>
      <c r="R35" s="3">
        <f t="shared" si="2"/>
        <v>5</v>
      </c>
    </row>
    <row r="36" spans="1:18" ht="15.75">
      <c r="A36" s="195"/>
      <c r="B36" s="317" t="s">
        <v>241</v>
      </c>
      <c r="C36" s="142"/>
      <c r="D36" s="204"/>
      <c r="E36" s="318"/>
      <c r="F36" s="319">
        <f>SUM(F16:F35)</f>
        <v>9483</v>
      </c>
      <c r="G36" s="318"/>
      <c r="H36" s="319"/>
      <c r="I36" s="321">
        <f>SUM(I16:I35)</f>
        <v>9613</v>
      </c>
      <c r="J36" s="319"/>
      <c r="K36" s="318"/>
      <c r="L36" s="321">
        <f>SUM(L16:L35)</f>
        <v>9794</v>
      </c>
      <c r="M36" s="319"/>
      <c r="N36" s="318"/>
      <c r="O36" s="320">
        <f>SUM(O16:O35)</f>
        <v>181</v>
      </c>
      <c r="P36" s="15">
        <f>SUM(P12:P35)</f>
        <v>9321</v>
      </c>
      <c r="Q36" s="3">
        <f>SUM(Q16:Q35)</f>
        <v>71666</v>
      </c>
      <c r="R36" s="3">
        <f t="shared" si="2"/>
        <v>-181</v>
      </c>
    </row>
    <row r="37" spans="1:16" ht="16.5" customHeight="1">
      <c r="A37" s="311"/>
      <c r="B37" s="312"/>
      <c r="C37" s="313"/>
      <c r="D37" s="314"/>
      <c r="E37" s="315"/>
      <c r="F37" s="313"/>
      <c r="G37" s="315"/>
      <c r="H37" s="313"/>
      <c r="I37" s="313"/>
      <c r="J37" s="313"/>
      <c r="K37" s="315"/>
      <c r="L37" s="313"/>
      <c r="M37" s="313"/>
      <c r="N37" s="315"/>
      <c r="O37" s="316"/>
      <c r="P37" s="15"/>
    </row>
    <row r="38" spans="1:16" ht="16.5" customHeight="1">
      <c r="A38" s="195"/>
      <c r="B38" s="446" t="s">
        <v>242</v>
      </c>
      <c r="C38" s="447"/>
      <c r="D38" s="448"/>
      <c r="E38" s="449"/>
      <c r="F38" s="447">
        <v>-588</v>
      </c>
      <c r="G38" s="449"/>
      <c r="H38" s="447"/>
      <c r="I38" s="447">
        <f>-F39</f>
        <v>-841</v>
      </c>
      <c r="J38" s="447"/>
      <c r="K38" s="449"/>
      <c r="L38" s="447">
        <f>-I39</f>
        <v>0</v>
      </c>
      <c r="M38" s="447"/>
      <c r="N38" s="449"/>
      <c r="O38" s="450"/>
      <c r="P38" s="15"/>
    </row>
    <row r="39" spans="1:16" ht="15.75">
      <c r="A39" s="195"/>
      <c r="B39" s="446" t="s">
        <v>243</v>
      </c>
      <c r="C39" s="447"/>
      <c r="D39" s="448"/>
      <c r="E39" s="449"/>
      <c r="F39" s="447">
        <v>841</v>
      </c>
      <c r="G39" s="449"/>
      <c r="H39" s="447"/>
      <c r="I39" s="447">
        <v>0</v>
      </c>
      <c r="J39" s="447"/>
      <c r="K39" s="449"/>
      <c r="L39" s="447"/>
      <c r="M39" s="447"/>
      <c r="N39" s="449"/>
      <c r="O39" s="450"/>
      <c r="P39" s="15"/>
    </row>
    <row r="40" spans="1:16" ht="15.75">
      <c r="A40" s="195"/>
      <c r="B40" s="446" t="s">
        <v>244</v>
      </c>
      <c r="C40" s="447"/>
      <c r="D40" s="448"/>
      <c r="E40" s="449"/>
      <c r="F40" s="447">
        <v>-317</v>
      </c>
      <c r="G40" s="449"/>
      <c r="H40" s="447"/>
      <c r="I40" s="447">
        <v>841</v>
      </c>
      <c r="J40" s="447"/>
      <c r="K40" s="449"/>
      <c r="L40" s="447">
        <v>0</v>
      </c>
      <c r="M40" s="447"/>
      <c r="N40" s="449"/>
      <c r="O40" s="450"/>
      <c r="P40" s="15"/>
    </row>
    <row r="41" spans="1:16" ht="15.75">
      <c r="A41" s="195"/>
      <c r="B41" s="446" t="s">
        <v>245</v>
      </c>
      <c r="C41" s="447"/>
      <c r="D41" s="448"/>
      <c r="E41" s="449"/>
      <c r="F41" s="447">
        <f>SUM(F36:F40)</f>
        <v>9419</v>
      </c>
      <c r="G41" s="449"/>
      <c r="H41" s="447"/>
      <c r="I41" s="447">
        <f>SUM(I36:I40)</f>
        <v>9613</v>
      </c>
      <c r="J41" s="447"/>
      <c r="K41" s="449"/>
      <c r="L41" s="447">
        <f>SUM(L36:L40)</f>
        <v>9794</v>
      </c>
      <c r="M41" s="447"/>
      <c r="N41" s="449"/>
      <c r="O41" s="450"/>
      <c r="P41" s="15"/>
    </row>
    <row r="42" spans="1:16" ht="18" customHeight="1">
      <c r="A42" s="253"/>
      <c r="B42" s="451"/>
      <c r="C42" s="452"/>
      <c r="D42" s="453"/>
      <c r="E42" s="454"/>
      <c r="F42" s="452"/>
      <c r="G42" s="454"/>
      <c r="H42" s="452"/>
      <c r="I42" s="452"/>
      <c r="J42" s="452"/>
      <c r="K42" s="454"/>
      <c r="L42" s="452"/>
      <c r="M42" s="452"/>
      <c r="N42" s="455"/>
      <c r="O42" s="456"/>
      <c r="P42" s="15"/>
    </row>
    <row r="43" spans="1:16" ht="15.75">
      <c r="A43" s="195"/>
      <c r="B43" s="446" t="s">
        <v>262</v>
      </c>
      <c r="C43" s="447"/>
      <c r="D43" s="448"/>
      <c r="E43" s="449"/>
      <c r="F43" s="447"/>
      <c r="G43" s="449"/>
      <c r="H43" s="447"/>
      <c r="I43" s="447"/>
      <c r="J43" s="447"/>
      <c r="K43" s="449"/>
      <c r="L43" s="447"/>
      <c r="M43" s="447"/>
      <c r="N43" s="457"/>
      <c r="O43" s="458"/>
      <c r="P43" s="15"/>
    </row>
    <row r="44" spans="1:16" ht="15.75">
      <c r="A44" s="195"/>
      <c r="B44" s="446" t="s">
        <v>246</v>
      </c>
      <c r="C44" s="447"/>
      <c r="D44" s="448"/>
      <c r="E44" s="449"/>
      <c r="F44" s="447">
        <f>F36</f>
        <v>9483</v>
      </c>
      <c r="G44" s="449"/>
      <c r="H44" s="447"/>
      <c r="I44" s="447">
        <v>9616</v>
      </c>
      <c r="J44" s="447"/>
      <c r="K44" s="449"/>
      <c r="L44" s="447">
        <f>L36</f>
        <v>9794</v>
      </c>
      <c r="M44" s="447"/>
      <c r="N44" s="457"/>
      <c r="O44" s="458"/>
      <c r="P44" s="15"/>
    </row>
    <row r="45" spans="1:16" ht="15.75">
      <c r="A45" s="195"/>
      <c r="B45" s="446" t="s">
        <v>247</v>
      </c>
      <c r="C45" s="447"/>
      <c r="D45" s="448"/>
      <c r="E45" s="449"/>
      <c r="F45" s="447">
        <v>1387</v>
      </c>
      <c r="G45" s="449"/>
      <c r="H45" s="447"/>
      <c r="I45" s="447">
        <f>-F46</f>
        <v>768</v>
      </c>
      <c r="J45" s="447"/>
      <c r="K45" s="449"/>
      <c r="L45" s="447">
        <f>-I46</f>
        <v>0</v>
      </c>
      <c r="M45" s="447"/>
      <c r="N45" s="457"/>
      <c r="O45" s="458"/>
      <c r="P45" s="15"/>
    </row>
    <row r="46" spans="1:16" ht="15.75">
      <c r="A46" s="195"/>
      <c r="B46" s="446" t="s">
        <v>248</v>
      </c>
      <c r="C46" s="447"/>
      <c r="D46" s="448"/>
      <c r="E46" s="449" t="s">
        <v>99</v>
      </c>
      <c r="F46" s="447">
        <v>-768</v>
      </c>
      <c r="G46" s="449"/>
      <c r="H46" s="447"/>
      <c r="I46" s="447"/>
      <c r="J46" s="447"/>
      <c r="K46" s="449"/>
      <c r="L46" s="447"/>
      <c r="M46" s="447"/>
      <c r="N46" s="449"/>
      <c r="O46" s="450"/>
      <c r="P46" s="15"/>
    </row>
    <row r="47" spans="1:16" ht="15.75">
      <c r="A47" s="195"/>
      <c r="B47" s="446" t="s">
        <v>249</v>
      </c>
      <c r="C47" s="447"/>
      <c r="D47" s="448"/>
      <c r="E47" s="449"/>
      <c r="F47" s="447">
        <v>317</v>
      </c>
      <c r="G47" s="449"/>
      <c r="H47" s="447"/>
      <c r="I47" s="447">
        <v>841</v>
      </c>
      <c r="J47" s="447"/>
      <c r="K47" s="449"/>
      <c r="L47" s="447">
        <v>0</v>
      </c>
      <c r="M47" s="447"/>
      <c r="N47" s="459"/>
      <c r="O47" s="460"/>
      <c r="P47" s="15"/>
    </row>
    <row r="48" spans="1:16" ht="15.75">
      <c r="A48" s="190"/>
      <c r="B48" s="461" t="s">
        <v>250</v>
      </c>
      <c r="C48" s="462"/>
      <c r="D48" s="463"/>
      <c r="E48" s="464"/>
      <c r="F48" s="462">
        <v>9900</v>
      </c>
      <c r="G48" s="464"/>
      <c r="H48" s="462"/>
      <c r="I48" s="462"/>
      <c r="J48" s="462"/>
      <c r="K48" s="464"/>
      <c r="L48" s="462"/>
      <c r="M48" s="462"/>
      <c r="N48" s="464"/>
      <c r="O48" s="465"/>
      <c r="P48" s="15"/>
    </row>
    <row r="49" spans="1:16" ht="15.75">
      <c r="A49" s="15"/>
      <c r="B49" s="44"/>
      <c r="C49" s="14"/>
      <c r="D49" s="14" t="s">
        <v>99</v>
      </c>
      <c r="E49" s="14"/>
      <c r="F49" s="14"/>
      <c r="G49" s="14"/>
      <c r="H49" s="14"/>
      <c r="I49" s="14"/>
      <c r="J49" s="14"/>
      <c r="K49" s="14"/>
      <c r="L49" s="14"/>
      <c r="M49" s="14"/>
      <c r="N49" s="38"/>
      <c r="O49" s="38"/>
      <c r="P49" s="15"/>
    </row>
    <row r="50" spans="1:16" ht="12.75" customHeight="1">
      <c r="A50" s="14"/>
      <c r="B50" s="14"/>
      <c r="C50" s="14"/>
      <c r="D50" s="14" t="s">
        <v>99</v>
      </c>
      <c r="E50" s="14"/>
      <c r="F50" s="14"/>
      <c r="G50" s="14"/>
      <c r="H50" s="14"/>
      <c r="I50" s="14"/>
      <c r="J50" s="14"/>
      <c r="K50" s="14"/>
      <c r="L50" s="14"/>
      <c r="M50" s="14"/>
      <c r="N50" s="38"/>
      <c r="O50" s="38"/>
      <c r="P50" s="15"/>
    </row>
    <row r="51" spans="1:16" ht="15.75">
      <c r="A51" s="14"/>
      <c r="B51" s="40"/>
      <c r="C51" s="14"/>
      <c r="D51" s="14"/>
      <c r="E51" s="14"/>
      <c r="F51" s="14"/>
      <c r="G51" s="14"/>
      <c r="H51" s="14"/>
      <c r="I51" s="14"/>
      <c r="J51" s="14"/>
      <c r="K51" s="14"/>
      <c r="L51" s="14"/>
      <c r="M51" s="14"/>
      <c r="N51" s="46"/>
      <c r="O51" s="46"/>
      <c r="P51" s="15"/>
    </row>
    <row r="52" spans="13:16" ht="15.75">
      <c r="M52" s="5"/>
      <c r="N52" s="46"/>
      <c r="O52" s="46"/>
      <c r="P52" s="15"/>
    </row>
    <row r="53" spans="1:16" ht="18" hidden="1">
      <c r="A53" s="763" t="s">
        <v>94</v>
      </c>
      <c r="B53" s="764"/>
      <c r="C53" s="764"/>
      <c r="D53" s="764"/>
      <c r="E53" s="764"/>
      <c r="F53" s="764"/>
      <c r="G53" s="764"/>
      <c r="H53" s="764"/>
      <c r="I53" s="764"/>
      <c r="J53" s="764"/>
      <c r="K53" s="764"/>
      <c r="L53" s="764"/>
      <c r="M53" s="764"/>
      <c r="N53" s="441"/>
      <c r="O53" s="441"/>
      <c r="P53" s="15"/>
    </row>
    <row r="54" spans="1:16" ht="18" hidden="1">
      <c r="A54" s="436"/>
      <c r="B54" s="437"/>
      <c r="C54" s="438"/>
      <c r="D54" s="438"/>
      <c r="E54" s="438"/>
      <c r="F54" s="438"/>
      <c r="G54" s="438"/>
      <c r="H54" s="438"/>
      <c r="I54" s="438"/>
      <c r="J54" s="438"/>
      <c r="K54" s="438"/>
      <c r="L54" s="438"/>
      <c r="M54" s="445"/>
      <c r="N54" s="441"/>
      <c r="O54" s="441"/>
      <c r="P54" s="15"/>
    </row>
    <row r="55" spans="1:16" ht="41.25" customHeight="1" hidden="1">
      <c r="A55" s="767" t="s">
        <v>260</v>
      </c>
      <c r="B55" s="768"/>
      <c r="C55" s="768"/>
      <c r="D55" s="768"/>
      <c r="E55" s="768"/>
      <c r="F55" s="768"/>
      <c r="G55" s="768"/>
      <c r="H55" s="768"/>
      <c r="I55" s="768"/>
      <c r="J55" s="768"/>
      <c r="K55" s="768"/>
      <c r="L55" s="768"/>
      <c r="M55" s="768"/>
      <c r="N55" s="442"/>
      <c r="O55" s="443"/>
      <c r="P55" s="15"/>
    </row>
    <row r="56" spans="1:16" ht="14.25" customHeight="1" hidden="1">
      <c r="A56" s="436"/>
      <c r="B56" s="439"/>
      <c r="C56" s="440"/>
      <c r="D56" s="440"/>
      <c r="E56" s="440"/>
      <c r="F56" s="440"/>
      <c r="G56" s="440"/>
      <c r="H56" s="440"/>
      <c r="I56" s="440"/>
      <c r="J56" s="440"/>
      <c r="K56" s="440"/>
      <c r="L56" s="440"/>
      <c r="M56" s="440"/>
      <c r="N56" s="442"/>
      <c r="O56" s="442"/>
      <c r="P56" s="15"/>
    </row>
    <row r="57" spans="1:16" ht="93" customHeight="1" hidden="1">
      <c r="A57" s="746" t="s">
        <v>205</v>
      </c>
      <c r="B57" s="696"/>
      <c r="C57" s="696"/>
      <c r="D57" s="696"/>
      <c r="E57" s="696"/>
      <c r="F57" s="696"/>
      <c r="G57" s="696"/>
      <c r="H57" s="696"/>
      <c r="I57" s="696"/>
      <c r="J57" s="696"/>
      <c r="K57" s="696"/>
      <c r="L57" s="696"/>
      <c r="M57" s="696"/>
      <c r="N57" s="444"/>
      <c r="O57" s="443"/>
      <c r="P57" s="15"/>
    </row>
    <row r="58" spans="1:16" ht="12.75" customHeight="1" hidden="1">
      <c r="A58" s="436"/>
      <c r="B58" s="439"/>
      <c r="C58" s="440"/>
      <c r="D58" s="440"/>
      <c r="E58" s="440"/>
      <c r="F58" s="440"/>
      <c r="G58" s="440"/>
      <c r="H58" s="440"/>
      <c r="I58" s="440"/>
      <c r="J58" s="440"/>
      <c r="K58" s="440"/>
      <c r="L58" s="440"/>
      <c r="M58" s="440"/>
      <c r="N58" s="442"/>
      <c r="O58" s="442"/>
      <c r="P58" s="15"/>
    </row>
    <row r="59" spans="1:16" ht="27" customHeight="1" hidden="1">
      <c r="A59" s="746"/>
      <c r="B59" s="769"/>
      <c r="C59" s="769"/>
      <c r="D59" s="769"/>
      <c r="E59" s="769"/>
      <c r="F59" s="769"/>
      <c r="G59" s="769"/>
      <c r="H59" s="769"/>
      <c r="I59" s="769"/>
      <c r="J59" s="769"/>
      <c r="K59" s="769"/>
      <c r="L59" s="769"/>
      <c r="M59" s="769"/>
      <c r="N59" s="444"/>
      <c r="O59" s="443"/>
      <c r="P59" s="15"/>
    </row>
    <row r="60" spans="1:16" ht="27" customHeight="1" hidden="1">
      <c r="A60" s="300"/>
      <c r="B60" s="434"/>
      <c r="C60" s="435"/>
      <c r="D60" s="435"/>
      <c r="E60" s="435"/>
      <c r="F60" s="435"/>
      <c r="G60" s="435"/>
      <c r="H60" s="435"/>
      <c r="I60" s="435"/>
      <c r="J60" s="435"/>
      <c r="K60" s="435"/>
      <c r="L60" s="435"/>
      <c r="M60" s="435"/>
      <c r="N60" s="442"/>
      <c r="O60" s="442"/>
      <c r="P60" s="15"/>
    </row>
    <row r="61" spans="1:16" ht="18" customHeight="1" hidden="1">
      <c r="A61" s="300"/>
      <c r="B61" s="293"/>
      <c r="C61" s="297"/>
      <c r="D61" s="297"/>
      <c r="E61" s="297"/>
      <c r="F61" s="297"/>
      <c r="G61" s="297"/>
      <c r="H61" s="297"/>
      <c r="I61" s="297"/>
      <c r="J61" s="297"/>
      <c r="K61" s="297"/>
      <c r="L61" s="297"/>
      <c r="M61" s="297"/>
      <c r="N61" s="442"/>
      <c r="O61" s="442"/>
      <c r="P61" s="15"/>
    </row>
    <row r="62" spans="1:16" ht="22.5" customHeight="1" hidden="1">
      <c r="A62" s="300"/>
      <c r="B62" s="765" t="s">
        <v>259</v>
      </c>
      <c r="C62" s="766"/>
      <c r="D62" s="766"/>
      <c r="E62" s="766"/>
      <c r="F62" s="766"/>
      <c r="G62" s="766"/>
      <c r="H62" s="766"/>
      <c r="I62" s="766"/>
      <c r="J62" s="766"/>
      <c r="K62" s="766"/>
      <c r="L62" s="766"/>
      <c r="M62" s="766"/>
      <c r="N62" s="766"/>
      <c r="O62" s="766"/>
      <c r="P62" s="15"/>
    </row>
    <row r="63" spans="1:16" ht="15.75" hidden="1">
      <c r="A63" s="300"/>
      <c r="B63" s="300"/>
      <c r="C63" s="300"/>
      <c r="D63" s="300"/>
      <c r="E63" s="300"/>
      <c r="F63" s="300"/>
      <c r="G63" s="300"/>
      <c r="H63" s="300"/>
      <c r="I63" s="300"/>
      <c r="J63" s="300"/>
      <c r="K63" s="300"/>
      <c r="L63" s="300"/>
      <c r="M63" s="300"/>
      <c r="N63" s="301"/>
      <c r="O63" s="302"/>
      <c r="P63" s="15"/>
    </row>
    <row r="64" spans="1:16" ht="18.75" hidden="1">
      <c r="A64" s="300"/>
      <c r="B64" s="296" t="s">
        <v>258</v>
      </c>
      <c r="C64" s="300"/>
      <c r="D64" s="300"/>
      <c r="E64" s="300"/>
      <c r="F64" s="300"/>
      <c r="G64" s="300"/>
      <c r="H64" s="300"/>
      <c r="I64" s="300"/>
      <c r="J64" s="300"/>
      <c r="K64" s="300"/>
      <c r="L64" s="300"/>
      <c r="M64" s="300"/>
      <c r="N64" s="302"/>
      <c r="O64" s="302"/>
      <c r="P64" s="15"/>
    </row>
    <row r="65" spans="1:16" ht="15.75" hidden="1">
      <c r="A65" s="300"/>
      <c r="B65" s="300"/>
      <c r="C65" s="300"/>
      <c r="D65" s="300"/>
      <c r="E65" s="300"/>
      <c r="F65" s="300"/>
      <c r="G65" s="300"/>
      <c r="H65" s="300"/>
      <c r="I65" s="300"/>
      <c r="J65" s="300"/>
      <c r="K65" s="300"/>
      <c r="L65" s="300"/>
      <c r="M65" s="300"/>
      <c r="N65" s="302"/>
      <c r="O65" s="302"/>
      <c r="P65" s="15"/>
    </row>
    <row r="66" spans="1:16" ht="65.25" customHeight="1" hidden="1">
      <c r="A66" s="300"/>
      <c r="B66" s="765" t="s">
        <v>261</v>
      </c>
      <c r="C66" s="766"/>
      <c r="D66" s="766"/>
      <c r="E66" s="766"/>
      <c r="F66" s="766"/>
      <c r="G66" s="766"/>
      <c r="H66" s="766"/>
      <c r="I66" s="766"/>
      <c r="J66" s="766"/>
      <c r="K66" s="766"/>
      <c r="L66" s="766"/>
      <c r="M66" s="766"/>
      <c r="N66" s="766"/>
      <c r="O66" s="766"/>
      <c r="P66" s="15"/>
    </row>
    <row r="67" spans="2:16" ht="15.75">
      <c r="B67" s="137"/>
      <c r="N67" s="37"/>
      <c r="O67" s="37"/>
      <c r="P67" s="15"/>
    </row>
    <row r="68" spans="14:16" ht="15.75">
      <c r="N68" s="37"/>
      <c r="O68" s="37"/>
      <c r="P68" s="15"/>
    </row>
    <row r="69" spans="14:16" ht="15.75">
      <c r="N69" s="37"/>
      <c r="O69" s="37"/>
      <c r="P69" s="15"/>
    </row>
    <row r="70" spans="14:16" ht="15.75">
      <c r="N70" s="37"/>
      <c r="O70" s="37"/>
      <c r="P70" s="15"/>
    </row>
    <row r="71" spans="14:16" ht="15.75">
      <c r="N71" s="37"/>
      <c r="O71" s="37"/>
      <c r="P71" s="15"/>
    </row>
    <row r="72" spans="14:16" ht="15.75">
      <c r="N72" s="37"/>
      <c r="O72" s="37"/>
      <c r="P72" s="15"/>
    </row>
    <row r="73" spans="14:16" ht="15.75">
      <c r="N73" s="37"/>
      <c r="O73" s="37"/>
      <c r="P73" s="15"/>
    </row>
    <row r="74" spans="14:16" ht="15.75">
      <c r="N74" s="37"/>
      <c r="O74" s="37"/>
      <c r="P74" s="15"/>
    </row>
    <row r="75" spans="14:16" ht="15.75">
      <c r="N75" s="37"/>
      <c r="O75" s="37"/>
      <c r="P75" s="15"/>
    </row>
    <row r="76" spans="14:16" ht="15.75">
      <c r="N76" s="37"/>
      <c r="O76" s="37"/>
      <c r="P76" s="15"/>
    </row>
    <row r="77" spans="14:16" ht="15.75">
      <c r="N77" s="37"/>
      <c r="O77" s="37"/>
      <c r="P77" s="15"/>
    </row>
    <row r="78" spans="14:16" ht="15.75">
      <c r="N78" s="37"/>
      <c r="O78" s="37"/>
      <c r="P78" s="15"/>
    </row>
    <row r="79" spans="14:16" ht="15.75">
      <c r="N79" s="37"/>
      <c r="O79" s="38"/>
      <c r="P79" s="15"/>
    </row>
    <row r="80" spans="14:16" ht="15.75">
      <c r="N80" s="37"/>
      <c r="O80" s="38"/>
      <c r="P80" s="15"/>
    </row>
    <row r="81" spans="14:16" ht="15.75">
      <c r="N81" s="37"/>
      <c r="O81" s="37"/>
      <c r="P81" s="15"/>
    </row>
    <row r="82" spans="14:16" ht="15.75">
      <c r="N82" s="37"/>
      <c r="O82" s="37"/>
      <c r="P82" s="15"/>
    </row>
    <row r="83" spans="14:16" ht="15.75">
      <c r="N83" s="37"/>
      <c r="O83" s="37"/>
      <c r="P83" s="15"/>
    </row>
    <row r="84" spans="14:16" ht="15.75">
      <c r="N84" s="37"/>
      <c r="O84" s="37"/>
      <c r="P84" s="15"/>
    </row>
    <row r="85" spans="14:16" ht="15.75">
      <c r="N85" s="37"/>
      <c r="O85" s="37"/>
      <c r="P85" s="15"/>
    </row>
    <row r="86" spans="14:16" ht="15.75">
      <c r="N86" s="37"/>
      <c r="O86" s="37"/>
      <c r="P86" s="15"/>
    </row>
    <row r="87" spans="14:16" ht="15.75">
      <c r="N87" s="37"/>
      <c r="O87" s="37"/>
      <c r="P87" s="15"/>
    </row>
    <row r="88" spans="14:16" ht="15.75">
      <c r="N88" s="37"/>
      <c r="O88" s="37"/>
      <c r="P88" s="15"/>
    </row>
    <row r="89" spans="14:16" ht="15.75">
      <c r="N89" s="37"/>
      <c r="O89" s="37"/>
      <c r="P89" s="15"/>
    </row>
    <row r="90" spans="14:16" ht="15.75">
      <c r="N90" s="37"/>
      <c r="O90" s="37"/>
      <c r="P90" s="15"/>
    </row>
    <row r="91" spans="14:16" ht="15.75">
      <c r="N91" s="37"/>
      <c r="O91" s="37"/>
      <c r="P91" s="15"/>
    </row>
    <row r="92" spans="14:16" ht="15.75">
      <c r="N92" s="37"/>
      <c r="O92" s="37"/>
      <c r="P92" s="15"/>
    </row>
    <row r="93" spans="14:16" ht="15.75">
      <c r="N93" s="37"/>
      <c r="O93" s="37"/>
      <c r="P93" s="15"/>
    </row>
    <row r="94" spans="14:16" ht="15.75">
      <c r="N94" s="47"/>
      <c r="O94" s="37"/>
      <c r="P94" s="15"/>
    </row>
    <row r="95" spans="14:16" ht="15.75">
      <c r="N95" s="15"/>
      <c r="O95" s="15"/>
      <c r="P95" s="15"/>
    </row>
    <row r="96" spans="14:16" ht="15.75">
      <c r="N96" s="14"/>
      <c r="O96" s="14"/>
      <c r="P96" s="15"/>
    </row>
    <row r="97" spans="14:16" ht="15.75">
      <c r="N97" s="14"/>
      <c r="O97" s="14"/>
      <c r="P97" s="15"/>
    </row>
    <row r="98" spans="14:16" ht="15.75">
      <c r="N98" s="14"/>
      <c r="O98" s="14"/>
      <c r="P98" s="15"/>
    </row>
    <row r="99" spans="14:16" ht="15.75">
      <c r="N99" s="14"/>
      <c r="O99" s="14"/>
      <c r="P99" s="15"/>
    </row>
    <row r="100" ht="15.75">
      <c r="P100" s="15"/>
    </row>
    <row r="101" ht="15.75">
      <c r="P101" s="15"/>
    </row>
  </sheetData>
  <mergeCells count="10">
    <mergeCell ref="G8:J8"/>
    <mergeCell ref="A53:M53"/>
    <mergeCell ref="B62:O62"/>
    <mergeCell ref="B66:O66"/>
    <mergeCell ref="A55:M55"/>
    <mergeCell ref="A57:M57"/>
    <mergeCell ref="A59:M59"/>
    <mergeCell ref="E8:F8"/>
    <mergeCell ref="A20:D20"/>
    <mergeCell ref="C21:D21"/>
  </mergeCells>
  <printOptions horizontalCentered="1"/>
  <pageMargins left="0.5" right="0.5" top="0.5" bottom="0.2" header="0.5" footer="0.21"/>
  <pageSetup horizontalDpi="600" verticalDpi="600" orientation="landscape" scale="70"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dimension ref="A1:B3"/>
  <sheetViews>
    <sheetView workbookViewId="0" topLeftCell="A1">
      <selection activeCell="B21" sqref="B21"/>
    </sheetView>
  </sheetViews>
  <sheetFormatPr defaultColWidth="8.88671875" defaultRowHeight="15"/>
  <cols>
    <col min="2" max="2" width="61.99609375" style="0" customWidth="1"/>
  </cols>
  <sheetData>
    <row r="1" ht="15.75">
      <c r="A1" s="589" t="s">
        <v>323</v>
      </c>
    </row>
    <row r="2" spans="1:2" ht="21" customHeight="1">
      <c r="A2" s="588"/>
      <c r="B2" s="663" t="s">
        <v>330</v>
      </c>
    </row>
    <row r="3" ht="15.75">
      <c r="A3" s="588"/>
    </row>
  </sheetData>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I167"/>
  <sheetViews>
    <sheetView showGridLines="0" showOutlineSymbols="0" zoomScale="75" zoomScaleNormal="75" zoomScaleSheetLayoutView="50" workbookViewId="0" topLeftCell="A14">
      <selection activeCell="AH62" sqref="AH62"/>
    </sheetView>
  </sheetViews>
  <sheetFormatPr defaultColWidth="8.88671875" defaultRowHeight="15"/>
  <cols>
    <col min="1" max="2" width="2.5546875" style="8" customWidth="1"/>
    <col min="3" max="3" width="24.99609375" style="8" customWidth="1"/>
    <col min="4" max="4" width="6.6640625" style="8" customWidth="1"/>
    <col min="5" max="5" width="1.66796875" style="8" customWidth="1"/>
    <col min="6" max="6" width="1.99609375" style="8" customWidth="1"/>
    <col min="7" max="7" width="1.77734375" style="8" customWidth="1"/>
    <col min="8" max="8" width="6.88671875" style="15" customWidth="1"/>
    <col min="9" max="9" width="6.21484375" style="15" customWidth="1"/>
    <col min="10" max="10" width="10.21484375" style="15" customWidth="1"/>
    <col min="11" max="11" width="1.66796875" style="15" customWidth="1"/>
    <col min="12" max="12" width="5.6640625" style="15" customWidth="1"/>
    <col min="13" max="13" width="6.21484375" style="15" customWidth="1"/>
    <col min="14" max="14" width="9.77734375" style="15" customWidth="1"/>
    <col min="15" max="15" width="1.66796875" style="15" customWidth="1"/>
    <col min="16" max="17" width="5.6640625" style="15" customWidth="1"/>
    <col min="18" max="18" width="7.6640625" style="15" customWidth="1"/>
    <col min="19" max="19" width="1.66796875" style="15" customWidth="1"/>
    <col min="20" max="20" width="5.6640625" style="15" customWidth="1"/>
    <col min="21" max="21" width="6.10546875" style="15" customWidth="1"/>
    <col min="22" max="22" width="9.77734375" style="15" customWidth="1"/>
    <col min="23" max="23" width="1.66796875" style="15" customWidth="1"/>
    <col min="24" max="25" width="5.6640625" style="15" customWidth="1"/>
    <col min="26" max="26" width="8.5546875" style="15" customWidth="1"/>
    <col min="27" max="27" width="1.66796875" style="15" customWidth="1"/>
    <col min="28" max="28" width="6.10546875" style="15" customWidth="1"/>
    <col min="29" max="29" width="5.6640625" style="15" customWidth="1"/>
    <col min="30" max="30" width="6.99609375" style="15" customWidth="1"/>
    <col min="31" max="31" width="1.66796875" style="15" hidden="1" customWidth="1"/>
    <col min="32" max="32" width="9.5546875" style="15" customWidth="1"/>
    <col min="33" max="33" width="6.21484375" style="15" customWidth="1"/>
    <col min="34" max="34" width="10.5546875" style="15" customWidth="1"/>
    <col min="35" max="35" width="3.3359375" style="15" hidden="1" customWidth="1"/>
    <col min="36" max="36" width="0.23046875" style="15" hidden="1" customWidth="1"/>
    <col min="37" max="37" width="8.4453125" style="15" hidden="1" customWidth="1"/>
    <col min="38" max="38" width="7.99609375" style="15" hidden="1" customWidth="1"/>
    <col min="39" max="40" width="5.6640625" style="8" customWidth="1"/>
    <col min="41" max="41" width="7.6640625" style="8" customWidth="1"/>
    <col min="42" max="16384" width="9.6640625" style="8" customWidth="1"/>
  </cols>
  <sheetData>
    <row r="1" ht="22.5">
      <c r="A1" s="224" t="s">
        <v>192</v>
      </c>
    </row>
    <row r="3" spans="1:39" ht="15.75">
      <c r="A3" s="9"/>
      <c r="B3" s="9"/>
      <c r="C3" s="9"/>
      <c r="D3" s="9"/>
      <c r="E3" s="9"/>
      <c r="F3" s="9"/>
      <c r="G3" s="9"/>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0"/>
    </row>
    <row r="4" spans="1:39" ht="22.5">
      <c r="A4" s="214" t="s">
        <v>84</v>
      </c>
      <c r="B4" s="11"/>
      <c r="C4" s="11"/>
      <c r="D4" s="11"/>
      <c r="E4" s="11"/>
      <c r="F4" s="11"/>
      <c r="G4" s="11"/>
      <c r="H4" s="17"/>
      <c r="I4" s="17"/>
      <c r="J4" s="17"/>
      <c r="K4" s="17"/>
      <c r="L4" s="17"/>
      <c r="M4" s="17"/>
      <c r="N4" s="17"/>
      <c r="O4" s="17"/>
      <c r="P4" s="17"/>
      <c r="Q4" s="18"/>
      <c r="R4" s="17"/>
      <c r="S4" s="17"/>
      <c r="T4" s="17"/>
      <c r="U4" s="17"/>
      <c r="V4" s="17"/>
      <c r="W4" s="17"/>
      <c r="X4" s="17"/>
      <c r="Y4" s="17"/>
      <c r="Z4" s="17"/>
      <c r="AA4" s="17"/>
      <c r="AB4" s="17"/>
      <c r="AC4" s="17"/>
      <c r="AD4" s="17"/>
      <c r="AE4" s="17"/>
      <c r="AF4" s="17"/>
      <c r="AG4" s="17"/>
      <c r="AH4" s="17"/>
      <c r="AI4" s="17"/>
      <c r="AJ4" s="17"/>
      <c r="AK4" s="17"/>
      <c r="AL4" s="17"/>
      <c r="AM4" s="10"/>
    </row>
    <row r="5" spans="1:39" ht="23.25">
      <c r="A5" s="215" t="s">
        <v>313</v>
      </c>
      <c r="B5" s="11"/>
      <c r="C5" s="11"/>
      <c r="D5" s="11"/>
      <c r="E5" s="11"/>
      <c r="F5" s="11"/>
      <c r="G5" s="11"/>
      <c r="H5" s="17"/>
      <c r="I5" s="17"/>
      <c r="J5" s="17"/>
      <c r="K5" s="17"/>
      <c r="L5" s="17"/>
      <c r="M5" s="17"/>
      <c r="N5" s="17"/>
      <c r="O5" s="17"/>
      <c r="P5" s="17"/>
      <c r="Q5" s="18"/>
      <c r="R5" s="17"/>
      <c r="S5" s="17"/>
      <c r="T5" s="17"/>
      <c r="U5" s="17"/>
      <c r="V5" s="17"/>
      <c r="W5" s="17"/>
      <c r="X5" s="17"/>
      <c r="Y5" s="17"/>
      <c r="Z5" s="17"/>
      <c r="AA5" s="17"/>
      <c r="AB5" s="17"/>
      <c r="AC5" s="17"/>
      <c r="AD5" s="17"/>
      <c r="AE5" s="17"/>
      <c r="AF5" s="17"/>
      <c r="AG5" s="17"/>
      <c r="AH5" s="17"/>
      <c r="AI5" s="17"/>
      <c r="AJ5" s="17"/>
      <c r="AK5" s="17"/>
      <c r="AL5" s="17"/>
      <c r="AM5" s="10"/>
    </row>
    <row r="6" spans="1:39" ht="23.25">
      <c r="A6" s="215" t="s">
        <v>71</v>
      </c>
      <c r="B6" s="11"/>
      <c r="C6" s="11"/>
      <c r="D6" s="11"/>
      <c r="E6" s="11"/>
      <c r="F6" s="11"/>
      <c r="G6" s="11"/>
      <c r="H6" s="17"/>
      <c r="I6" s="17"/>
      <c r="J6" s="17"/>
      <c r="K6" s="17"/>
      <c r="L6" s="17"/>
      <c r="M6" s="17"/>
      <c r="N6" s="17"/>
      <c r="O6" s="17"/>
      <c r="P6" s="17"/>
      <c r="Q6" s="18"/>
      <c r="R6" s="17"/>
      <c r="S6" s="17"/>
      <c r="T6" s="17"/>
      <c r="U6" s="17"/>
      <c r="V6" s="17"/>
      <c r="W6" s="17"/>
      <c r="X6" s="17"/>
      <c r="Y6" s="17"/>
      <c r="Z6" s="17"/>
      <c r="AA6" s="17"/>
      <c r="AB6" s="17"/>
      <c r="AC6" s="17"/>
      <c r="AD6" s="17"/>
      <c r="AE6" s="17"/>
      <c r="AF6" s="17"/>
      <c r="AG6" s="17"/>
      <c r="AH6" s="17"/>
      <c r="AI6" s="17"/>
      <c r="AJ6" s="17"/>
      <c r="AK6" s="17"/>
      <c r="AL6" s="17"/>
      <c r="AM6" s="10"/>
    </row>
    <row r="7" spans="1:39" ht="23.25">
      <c r="A7" s="215" t="s">
        <v>70</v>
      </c>
      <c r="B7" s="11"/>
      <c r="C7" s="11"/>
      <c r="D7" s="11"/>
      <c r="E7" s="11"/>
      <c r="F7" s="11"/>
      <c r="G7" s="11"/>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0"/>
    </row>
    <row r="8" spans="1:39" ht="23.25">
      <c r="A8" s="215"/>
      <c r="B8" s="11"/>
      <c r="C8" s="11"/>
      <c r="D8" s="11"/>
      <c r="E8" s="11"/>
      <c r="F8" s="11"/>
      <c r="G8" s="11"/>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0"/>
    </row>
    <row r="9" spans="1:39" ht="23.25">
      <c r="A9" s="215"/>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0"/>
    </row>
    <row r="10" spans="1:39" ht="23.25">
      <c r="A10" s="215"/>
      <c r="B10" s="11"/>
      <c r="C10" s="11"/>
      <c r="D10" s="11"/>
      <c r="E10" s="11"/>
      <c r="F10" s="11"/>
      <c r="G10" s="11"/>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0"/>
    </row>
    <row r="11" spans="1:39" ht="15.75">
      <c r="A11" s="136"/>
      <c r="B11" s="11"/>
      <c r="C11" s="11"/>
      <c r="D11" s="11"/>
      <c r="E11" s="11"/>
      <c r="F11" s="11"/>
      <c r="G11" s="11"/>
      <c r="H11" s="17"/>
      <c r="I11" s="17"/>
      <c r="J11" s="17"/>
      <c r="K11" s="17"/>
      <c r="L11" s="17"/>
      <c r="M11" s="17"/>
      <c r="N11" s="17"/>
      <c r="O11" s="17"/>
      <c r="P11" s="17"/>
      <c r="Q11" s="17"/>
      <c r="R11" s="17"/>
      <c r="S11" s="17"/>
      <c r="T11" s="17"/>
      <c r="U11" s="17"/>
      <c r="V11" s="17"/>
      <c r="W11" s="17"/>
      <c r="X11" s="17"/>
      <c r="Y11" s="17"/>
      <c r="Z11" s="17"/>
      <c r="AA11" s="17"/>
      <c r="AB11" s="17"/>
      <c r="AC11" s="17"/>
      <c r="AD11" s="17"/>
      <c r="AE11" s="17"/>
      <c r="AF11" s="664" t="s">
        <v>118</v>
      </c>
      <c r="AG11" s="665"/>
      <c r="AH11" s="666"/>
      <c r="AI11" s="422"/>
      <c r="AJ11" s="664" t="s">
        <v>85</v>
      </c>
      <c r="AK11" s="665"/>
      <c r="AL11" s="666"/>
      <c r="AM11" s="10"/>
    </row>
    <row r="12" spans="1:39" ht="15.75">
      <c r="A12" s="136"/>
      <c r="B12" s="11"/>
      <c r="C12" s="11"/>
      <c r="D12" s="11"/>
      <c r="E12" s="11"/>
      <c r="F12" s="11"/>
      <c r="G12" s="11"/>
      <c r="H12" s="17"/>
      <c r="I12" s="17"/>
      <c r="J12" s="17"/>
      <c r="K12" s="17"/>
      <c r="L12" s="17"/>
      <c r="M12" s="17"/>
      <c r="N12" s="17"/>
      <c r="O12" s="17"/>
      <c r="P12" s="17"/>
      <c r="Q12" s="17"/>
      <c r="R12" s="17"/>
      <c r="S12" s="17"/>
      <c r="T12" s="17"/>
      <c r="U12" s="17"/>
      <c r="V12" s="17"/>
      <c r="W12" s="17"/>
      <c r="X12" s="17"/>
      <c r="Y12" s="17"/>
      <c r="Z12" s="17"/>
      <c r="AA12" s="17"/>
      <c r="AB12" s="17"/>
      <c r="AC12" s="17"/>
      <c r="AD12" s="17"/>
      <c r="AE12" s="17"/>
      <c r="AF12" s="426"/>
      <c r="AG12" s="427"/>
      <c r="AH12" s="428"/>
      <c r="AI12" s="429"/>
      <c r="AJ12" s="426"/>
      <c r="AK12" s="427"/>
      <c r="AL12" s="428"/>
      <c r="AM12" s="10"/>
    </row>
    <row r="13" spans="1:39" ht="15.75">
      <c r="A13" s="13"/>
      <c r="B13" s="13"/>
      <c r="C13" s="13"/>
      <c r="D13" s="13"/>
      <c r="E13" s="13"/>
      <c r="F13" s="13"/>
      <c r="G13" s="13"/>
      <c r="H13" s="577"/>
      <c r="I13" s="577"/>
      <c r="J13" s="577"/>
      <c r="K13" s="577"/>
      <c r="L13" s="577"/>
      <c r="M13" s="577"/>
      <c r="N13" s="577"/>
      <c r="O13" s="577"/>
      <c r="P13" s="577"/>
      <c r="Q13" s="577"/>
      <c r="R13" s="577"/>
      <c r="S13" s="577"/>
      <c r="T13" s="577"/>
      <c r="U13" s="577"/>
      <c r="V13" s="577"/>
      <c r="W13" s="577"/>
      <c r="X13" s="577"/>
      <c r="Y13" s="577"/>
      <c r="Z13" s="577"/>
      <c r="AA13" s="577"/>
      <c r="AB13" s="577"/>
      <c r="AC13" s="577"/>
      <c r="AD13" s="183"/>
      <c r="AE13" s="186"/>
      <c r="AF13" s="206" t="s">
        <v>102</v>
      </c>
      <c r="AG13" s="212"/>
      <c r="AH13" s="212"/>
      <c r="AI13" s="187"/>
      <c r="AJ13" s="206" t="s">
        <v>102</v>
      </c>
      <c r="AK13" s="212"/>
      <c r="AL13" s="202"/>
      <c r="AM13" s="10"/>
    </row>
    <row r="14" spans="1:39" ht="16.5" thickBot="1">
      <c r="A14" s="598"/>
      <c r="B14" s="198"/>
      <c r="C14" s="198"/>
      <c r="D14" s="198"/>
      <c r="E14" s="198"/>
      <c r="F14" s="198"/>
      <c r="G14" s="198"/>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207" t="s">
        <v>98</v>
      </c>
      <c r="AG14" s="207" t="s">
        <v>213</v>
      </c>
      <c r="AH14" s="423" t="s">
        <v>101</v>
      </c>
      <c r="AI14" s="200"/>
      <c r="AJ14" s="207" t="s">
        <v>98</v>
      </c>
      <c r="AK14" s="207" t="s">
        <v>213</v>
      </c>
      <c r="AL14" s="203" t="s">
        <v>101</v>
      </c>
      <c r="AM14" s="10"/>
    </row>
    <row r="15" spans="1:39" ht="9" customHeight="1">
      <c r="A15" s="550"/>
      <c r="B15" s="551"/>
      <c r="C15" s="551"/>
      <c r="D15" s="551"/>
      <c r="E15" s="551"/>
      <c r="F15" s="551"/>
      <c r="G15" s="551"/>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3"/>
      <c r="AG15" s="553"/>
      <c r="AH15" s="554"/>
      <c r="AJ15" s="208"/>
      <c r="AK15" s="208"/>
      <c r="AL15" s="183"/>
      <c r="AM15" s="10"/>
    </row>
    <row r="16" spans="1:39" ht="15.75">
      <c r="A16" s="555" t="s">
        <v>119</v>
      </c>
      <c r="B16" s="556"/>
      <c r="C16" s="557"/>
      <c r="D16" s="557"/>
      <c r="E16" s="557"/>
      <c r="F16" s="557"/>
      <c r="G16" s="557"/>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9"/>
      <c r="AG16" s="559"/>
      <c r="AH16" s="560">
        <v>9536</v>
      </c>
      <c r="AI16" s="220"/>
      <c r="AJ16" s="221"/>
      <c r="AK16" s="221"/>
      <c r="AL16" s="222">
        <v>0</v>
      </c>
      <c r="AM16" s="10"/>
    </row>
    <row r="17" spans="1:39" ht="20.25" customHeight="1">
      <c r="A17" s="191" t="s">
        <v>117</v>
      </c>
      <c r="B17" s="192"/>
      <c r="C17" s="193"/>
      <c r="D17" s="193"/>
      <c r="E17" s="193"/>
      <c r="F17" s="193"/>
      <c r="G17" s="193"/>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209"/>
      <c r="AG17" s="209"/>
      <c r="AH17" s="197">
        <v>0</v>
      </c>
      <c r="AI17" s="194"/>
      <c r="AJ17" s="209"/>
      <c r="AK17" s="209"/>
      <c r="AL17" s="197"/>
      <c r="AM17" s="10"/>
    </row>
    <row r="18" spans="1:39" ht="15.75" hidden="1">
      <c r="A18" s="189" t="s">
        <v>263</v>
      </c>
      <c r="B18" s="13"/>
      <c r="C18" s="12"/>
      <c r="D18" s="12"/>
      <c r="E18" s="12"/>
      <c r="F18" s="12"/>
      <c r="G18" s="12"/>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08" t="e">
        <f>+#REF!+#REF!+#REF!+#REF!</f>
        <v>#REF!</v>
      </c>
      <c r="AG18" s="208" t="e">
        <f>+#REF!+#REF!+#REF!+#REF!</f>
        <v>#REF!</v>
      </c>
      <c r="AH18" s="183" t="e">
        <f>+#REF!+#REF!+#REF!+#REF!-2</f>
        <v>#REF!</v>
      </c>
      <c r="AI18" s="21" t="s">
        <v>99</v>
      </c>
      <c r="AJ18" s="208" t="e">
        <f>+#REF!+#REF!+#REF!+#REF!</f>
        <v>#REF!</v>
      </c>
      <c r="AK18" s="208" t="e">
        <f>+#REF!+#REF!+#REF!+#REF!</f>
        <v>#REF!</v>
      </c>
      <c r="AL18" s="183" t="e">
        <f>+#REF!+#REF!+#REF!+#REF!-2</f>
        <v>#REF!</v>
      </c>
      <c r="AM18" s="10"/>
    </row>
    <row r="19" spans="1:39" ht="15.75" hidden="1">
      <c r="A19" s="189"/>
      <c r="B19" s="13" t="s">
        <v>143</v>
      </c>
      <c r="C19" s="12"/>
      <c r="D19" s="12"/>
      <c r="E19" s="12"/>
      <c r="F19" s="12"/>
      <c r="G19" s="12"/>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08">
        <v>0</v>
      </c>
      <c r="AG19" s="208">
        <v>0</v>
      </c>
      <c r="AH19" s="183">
        <v>-496</v>
      </c>
      <c r="AI19" s="21"/>
      <c r="AJ19" s="208">
        <v>0</v>
      </c>
      <c r="AK19" s="208">
        <v>0</v>
      </c>
      <c r="AL19" s="183">
        <v>-496</v>
      </c>
      <c r="AM19" s="10"/>
    </row>
    <row r="20" spans="1:39" ht="18" hidden="1">
      <c r="A20" s="189"/>
      <c r="B20" s="13" t="s">
        <v>129</v>
      </c>
      <c r="C20" s="12"/>
      <c r="D20" s="12"/>
      <c r="E20" s="12"/>
      <c r="F20" s="12"/>
      <c r="G20" s="12"/>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0">
        <v>0</v>
      </c>
      <c r="AG20" s="210">
        <v>0</v>
      </c>
      <c r="AH20" s="184">
        <v>-627</v>
      </c>
      <c r="AI20" s="21"/>
      <c r="AJ20" s="210">
        <v>0</v>
      </c>
      <c r="AK20" s="210">
        <v>0</v>
      </c>
      <c r="AL20" s="184">
        <v>-627</v>
      </c>
      <c r="AM20" s="10"/>
    </row>
    <row r="21" spans="1:39" ht="18">
      <c r="A21" s="561"/>
      <c r="B21" s="562" t="s">
        <v>150</v>
      </c>
      <c r="C21" s="563"/>
      <c r="D21" s="564"/>
      <c r="E21" s="564"/>
      <c r="F21" s="564"/>
      <c r="G21" s="564"/>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6">
        <v>56</v>
      </c>
      <c r="AG21" s="566">
        <v>56</v>
      </c>
      <c r="AH21" s="566">
        <f>+AH17+AH16</f>
        <v>9536</v>
      </c>
      <c r="AI21" s="21"/>
      <c r="AJ21" s="210"/>
      <c r="AK21" s="210"/>
      <c r="AL21" s="184"/>
      <c r="AM21" s="10"/>
    </row>
    <row r="22" spans="1:39" ht="18">
      <c r="A22" s="189"/>
      <c r="B22" s="13"/>
      <c r="C22" s="545"/>
      <c r="D22" s="546"/>
      <c r="E22" s="546"/>
      <c r="F22" s="546"/>
      <c r="G22" s="546"/>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208"/>
      <c r="AG22" s="208"/>
      <c r="AH22" s="183"/>
      <c r="AI22" s="21"/>
      <c r="AJ22" s="210"/>
      <c r="AK22" s="210"/>
      <c r="AL22" s="184"/>
      <c r="AM22" s="10"/>
    </row>
    <row r="23" spans="1:39" ht="15.75">
      <c r="A23" s="191" t="s">
        <v>318</v>
      </c>
      <c r="B23" s="556"/>
      <c r="C23" s="557"/>
      <c r="D23" s="557"/>
      <c r="E23" s="557"/>
      <c r="F23" s="557"/>
      <c r="G23" s="557"/>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654">
        <v>56</v>
      </c>
      <c r="AG23" s="654">
        <v>56</v>
      </c>
      <c r="AH23" s="655">
        <v>10229</v>
      </c>
      <c r="AI23" s="220" t="s">
        <v>99</v>
      </c>
      <c r="AJ23" s="221"/>
      <c r="AK23" s="221"/>
      <c r="AL23" s="219"/>
      <c r="AM23" s="10"/>
    </row>
    <row r="24" spans="1:39" ht="18.75" customHeight="1">
      <c r="A24" s="191" t="s">
        <v>319</v>
      </c>
      <c r="B24" s="567"/>
      <c r="C24" s="568"/>
      <c r="D24" s="568"/>
      <c r="E24" s="568"/>
      <c r="F24" s="568"/>
      <c r="G24" s="568"/>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656">
        <v>56</v>
      </c>
      <c r="AG24" s="656">
        <v>56</v>
      </c>
      <c r="AH24" s="657">
        <v>9536</v>
      </c>
      <c r="AI24" s="548"/>
      <c r="AJ24" s="549"/>
      <c r="AK24" s="549"/>
      <c r="AL24" s="570"/>
      <c r="AM24" s="10"/>
    </row>
    <row r="25" spans="1:39" s="13" customFormat="1" ht="15.75">
      <c r="A25" s="191"/>
      <c r="B25" s="645"/>
      <c r="C25" s="646"/>
      <c r="D25" s="646"/>
      <c r="E25" s="646"/>
      <c r="F25" s="646"/>
      <c r="G25" s="646"/>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209"/>
      <c r="AG25" s="209"/>
      <c r="AH25" s="648"/>
      <c r="AI25" s="647"/>
      <c r="AJ25" s="649"/>
      <c r="AK25" s="649"/>
      <c r="AL25" s="650"/>
      <c r="AM25" s="651"/>
    </row>
    <row r="26" spans="1:61" ht="18.75" customHeight="1">
      <c r="A26" s="652" t="s">
        <v>320</v>
      </c>
      <c r="B26" s="192"/>
      <c r="C26" s="193"/>
      <c r="D26" s="193"/>
      <c r="E26" s="193"/>
      <c r="F26" s="193"/>
      <c r="G26" s="193"/>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209">
        <v>56</v>
      </c>
      <c r="AG26" s="209">
        <v>56</v>
      </c>
      <c r="AH26" s="653">
        <v>9613</v>
      </c>
      <c r="AI26" s="194"/>
      <c r="AJ26" s="209"/>
      <c r="AK26" s="209"/>
      <c r="AL26" s="197"/>
      <c r="AM26" s="651"/>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39" ht="15.75">
      <c r="A27" s="571"/>
      <c r="B27" s="572"/>
      <c r="C27" s="573"/>
      <c r="D27" s="573"/>
      <c r="E27" s="573"/>
      <c r="F27" s="573"/>
      <c r="G27" s="573"/>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5"/>
      <c r="AG27" s="575"/>
      <c r="AH27" s="576"/>
      <c r="AI27" s="194"/>
      <c r="AJ27" s="209"/>
      <c r="AK27" s="209"/>
      <c r="AL27" s="197"/>
      <c r="AM27" s="10"/>
    </row>
    <row r="28" spans="1:39" ht="15.75">
      <c r="A28" s="191" t="s">
        <v>280</v>
      </c>
      <c r="B28" s="192"/>
      <c r="C28" s="193"/>
      <c r="D28" s="193"/>
      <c r="E28" s="193"/>
      <c r="F28" s="193"/>
      <c r="G28" s="193"/>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209"/>
      <c r="AG28" s="209"/>
      <c r="AH28" s="197"/>
      <c r="AI28" s="194"/>
      <c r="AJ28" s="209"/>
      <c r="AK28" s="209"/>
      <c r="AL28" s="197"/>
      <c r="AM28" s="10"/>
    </row>
    <row r="29" spans="1:39" ht="15.75">
      <c r="A29" s="191"/>
      <c r="B29" s="192"/>
      <c r="C29" s="193"/>
      <c r="D29" s="193"/>
      <c r="E29" s="193"/>
      <c r="F29" s="193"/>
      <c r="G29" s="193"/>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209"/>
      <c r="AG29" s="209"/>
      <c r="AH29" s="197"/>
      <c r="AI29" s="194"/>
      <c r="AJ29" s="209"/>
      <c r="AK29" s="209"/>
      <c r="AL29" s="197"/>
      <c r="AM29" s="10"/>
    </row>
    <row r="30" spans="1:39" ht="15.75">
      <c r="A30" s="191" t="s">
        <v>144</v>
      </c>
      <c r="B30" s="192"/>
      <c r="C30" s="193"/>
      <c r="D30" s="193"/>
      <c r="E30" s="193"/>
      <c r="F30" s="193"/>
      <c r="G30" s="193"/>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209"/>
      <c r="AG30" s="209"/>
      <c r="AH30" s="197"/>
      <c r="AI30" s="194"/>
      <c r="AJ30" s="209"/>
      <c r="AK30" s="209"/>
      <c r="AL30" s="197"/>
      <c r="AM30" s="10"/>
    </row>
    <row r="31" spans="1:39" ht="15.75">
      <c r="A31" s="191"/>
      <c r="B31" s="192" t="s">
        <v>206</v>
      </c>
      <c r="C31" s="193"/>
      <c r="D31" s="193"/>
      <c r="E31" s="193"/>
      <c r="F31" s="193"/>
      <c r="G31" s="193"/>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209"/>
      <c r="AG31" s="209"/>
      <c r="AH31" s="197"/>
      <c r="AI31" s="194"/>
      <c r="AJ31" s="209"/>
      <c r="AK31" s="209"/>
      <c r="AL31" s="197"/>
      <c r="AM31" s="10"/>
    </row>
    <row r="32" spans="1:39" ht="15.75">
      <c r="A32" s="191"/>
      <c r="B32" s="192"/>
      <c r="C32" s="205" t="s">
        <v>314</v>
      </c>
      <c r="D32" s="193"/>
      <c r="E32" s="193"/>
      <c r="F32" s="193"/>
      <c r="G32" s="193"/>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209"/>
      <c r="AG32" s="209"/>
      <c r="AH32" s="197">
        <v>135</v>
      </c>
      <c r="AI32" s="194"/>
      <c r="AJ32" s="209"/>
      <c r="AK32" s="209"/>
      <c r="AL32" s="197"/>
      <c r="AM32" s="10"/>
    </row>
    <row r="33" spans="1:39" ht="15.75" hidden="1">
      <c r="A33" s="189"/>
      <c r="B33" s="13"/>
      <c r="C33" s="8" t="s">
        <v>142</v>
      </c>
      <c r="D33" s="12"/>
      <c r="E33" s="12"/>
      <c r="F33" s="12"/>
      <c r="G33" s="12"/>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08"/>
      <c r="AG33" s="208"/>
      <c r="AH33" s="183"/>
      <c r="AI33" s="21"/>
      <c r="AJ33" s="208"/>
      <c r="AK33" s="208"/>
      <c r="AL33" s="183"/>
      <c r="AM33" s="10"/>
    </row>
    <row r="34" spans="1:39" ht="15.75" hidden="1">
      <c r="A34" s="189"/>
      <c r="B34" s="13"/>
      <c r="C34" s="8" t="s">
        <v>120</v>
      </c>
      <c r="D34" s="12"/>
      <c r="E34" s="12"/>
      <c r="F34" s="12"/>
      <c r="G34" s="12"/>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08"/>
      <c r="AG34" s="208"/>
      <c r="AH34" s="183"/>
      <c r="AI34" s="21"/>
      <c r="AJ34" s="208"/>
      <c r="AK34" s="208"/>
      <c r="AL34" s="183"/>
      <c r="AM34" s="10"/>
    </row>
    <row r="35" spans="1:39" ht="15.75">
      <c r="A35" s="191"/>
      <c r="B35" s="192"/>
      <c r="C35" s="192" t="s">
        <v>324</v>
      </c>
      <c r="D35" s="193"/>
      <c r="E35" s="193"/>
      <c r="F35" s="193"/>
      <c r="G35" s="193"/>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209"/>
      <c r="AG35" s="209"/>
      <c r="AH35" s="197">
        <v>41</v>
      </c>
      <c r="AI35" s="194"/>
      <c r="AJ35" s="209"/>
      <c r="AK35" s="209"/>
      <c r="AL35" s="197"/>
      <c r="AM35" s="10"/>
    </row>
    <row r="36" spans="1:39" ht="15.75">
      <c r="A36" s="191"/>
      <c r="B36" s="192"/>
      <c r="C36" s="192" t="s">
        <v>28</v>
      </c>
      <c r="D36" s="193"/>
      <c r="E36" s="193"/>
      <c r="F36" s="193"/>
      <c r="G36" s="193"/>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209"/>
      <c r="AG36" s="209"/>
      <c r="AH36" s="197">
        <v>46</v>
      </c>
      <c r="AI36" s="194"/>
      <c r="AJ36" s="209"/>
      <c r="AK36" s="209"/>
      <c r="AL36" s="197"/>
      <c r="AM36" s="10"/>
    </row>
    <row r="37" spans="1:39" ht="15.75">
      <c r="A37" s="191"/>
      <c r="B37" s="192"/>
      <c r="C37" s="192" t="s">
        <v>315</v>
      </c>
      <c r="D37" s="193"/>
      <c r="E37" s="193"/>
      <c r="F37" s="193"/>
      <c r="G37" s="193"/>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209"/>
      <c r="AG37" s="209"/>
      <c r="AH37" s="197">
        <v>10</v>
      </c>
      <c r="AI37" s="194"/>
      <c r="AJ37" s="209"/>
      <c r="AK37" s="209"/>
      <c r="AL37" s="197"/>
      <c r="AM37" s="10"/>
    </row>
    <row r="38" spans="1:39" ht="15.75">
      <c r="A38" s="191"/>
      <c r="B38" s="192"/>
      <c r="C38" s="192" t="s">
        <v>29</v>
      </c>
      <c r="D38" s="193"/>
      <c r="E38" s="193"/>
      <c r="F38" s="193"/>
      <c r="G38" s="193"/>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209"/>
      <c r="AG38" s="209"/>
      <c r="AH38" s="197">
        <v>10</v>
      </c>
      <c r="AI38" s="194"/>
      <c r="AJ38" s="209"/>
      <c r="AK38" s="209"/>
      <c r="AL38" s="197"/>
      <c r="AM38" s="10"/>
    </row>
    <row r="39" spans="1:39" ht="15.75" hidden="1">
      <c r="A39" s="189"/>
      <c r="B39" s="13"/>
      <c r="C39" s="8" t="s">
        <v>106</v>
      </c>
      <c r="D39" s="12"/>
      <c r="E39" s="12"/>
      <c r="F39" s="12"/>
      <c r="G39" s="12"/>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08"/>
      <c r="AG39" s="208"/>
      <c r="AH39" s="183"/>
      <c r="AI39" s="21"/>
      <c r="AJ39" s="208"/>
      <c r="AK39" s="208"/>
      <c r="AL39" s="183"/>
      <c r="AM39" s="10"/>
    </row>
    <row r="40" spans="1:39" ht="15.75" hidden="1">
      <c r="A40" s="189"/>
      <c r="B40" s="13"/>
      <c r="C40" s="8" t="s">
        <v>121</v>
      </c>
      <c r="D40" s="12"/>
      <c r="E40" s="12"/>
      <c r="F40" s="12"/>
      <c r="G40" s="12"/>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08"/>
      <c r="AG40" s="213"/>
      <c r="AH40" s="183"/>
      <c r="AI40" s="21"/>
      <c r="AJ40" s="208"/>
      <c r="AK40" s="213"/>
      <c r="AL40" s="183"/>
      <c r="AM40" s="10"/>
    </row>
    <row r="41" spans="1:39" ht="15.75" hidden="1">
      <c r="A41" s="189"/>
      <c r="B41" s="13"/>
      <c r="C41" s="8" t="s">
        <v>69</v>
      </c>
      <c r="D41" s="12"/>
      <c r="E41" s="12"/>
      <c r="F41" s="12"/>
      <c r="G41" s="12"/>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08"/>
      <c r="AG41" s="208"/>
      <c r="AH41" s="183"/>
      <c r="AI41" s="21"/>
      <c r="AJ41" s="208"/>
      <c r="AK41" s="208"/>
      <c r="AL41" s="183"/>
      <c r="AM41" s="10"/>
    </row>
    <row r="42" spans="1:39" ht="15.75" hidden="1">
      <c r="A42" s="189"/>
      <c r="B42" s="13"/>
      <c r="C42" s="8" t="s">
        <v>122</v>
      </c>
      <c r="D42" s="12"/>
      <c r="E42" s="12"/>
      <c r="F42" s="12"/>
      <c r="G42" s="12"/>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08"/>
      <c r="AG42" s="208"/>
      <c r="AH42" s="183"/>
      <c r="AI42" s="21"/>
      <c r="AJ42" s="208"/>
      <c r="AK42" s="208"/>
      <c r="AL42" s="183"/>
      <c r="AM42" s="10"/>
    </row>
    <row r="43" spans="1:39" ht="15.75" hidden="1">
      <c r="A43" s="189"/>
      <c r="B43" s="13"/>
      <c r="C43" s="8" t="s">
        <v>123</v>
      </c>
      <c r="D43" s="12"/>
      <c r="E43" s="12"/>
      <c r="F43" s="12"/>
      <c r="G43" s="12"/>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1"/>
      <c r="AG43" s="211"/>
      <c r="AH43" s="185"/>
      <c r="AI43" s="21"/>
      <c r="AJ43" s="211"/>
      <c r="AK43" s="211"/>
      <c r="AL43" s="185"/>
      <c r="AM43" s="10"/>
    </row>
    <row r="44" spans="1:39" ht="15.75">
      <c r="A44" s="191"/>
      <c r="B44" s="192"/>
      <c r="C44" s="192" t="s">
        <v>30</v>
      </c>
      <c r="D44" s="193"/>
      <c r="E44" s="193"/>
      <c r="F44" s="193"/>
      <c r="G44" s="193"/>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209"/>
      <c r="AG44" s="209"/>
      <c r="AH44" s="197">
        <v>192</v>
      </c>
      <c r="AI44" s="194"/>
      <c r="AJ44" s="209"/>
      <c r="AK44" s="209"/>
      <c r="AL44" s="197"/>
      <c r="AM44" s="10"/>
    </row>
    <row r="45" spans="1:39" ht="15.75">
      <c r="A45" s="191"/>
      <c r="B45" s="192"/>
      <c r="C45" s="192" t="s">
        <v>309</v>
      </c>
      <c r="D45" s="193"/>
      <c r="E45" s="193"/>
      <c r="F45" s="193"/>
      <c r="G45" s="193"/>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209"/>
      <c r="AG45" s="209"/>
      <c r="AH45" s="197">
        <v>6</v>
      </c>
      <c r="AI45" s="194"/>
      <c r="AJ45" s="209"/>
      <c r="AK45" s="209"/>
      <c r="AL45" s="197"/>
      <c r="AM45" s="10"/>
    </row>
    <row r="46" spans="1:39" ht="15.75">
      <c r="A46" s="191"/>
      <c r="B46" s="192"/>
      <c r="C46" s="192" t="s">
        <v>310</v>
      </c>
      <c r="D46" s="193"/>
      <c r="E46" s="193"/>
      <c r="F46" s="193"/>
      <c r="G46" s="193"/>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209"/>
      <c r="AG46" s="209"/>
      <c r="AH46" s="197">
        <v>3</v>
      </c>
      <c r="AI46" s="194"/>
      <c r="AJ46" s="209"/>
      <c r="AK46" s="209"/>
      <c r="AL46" s="197"/>
      <c r="AM46" s="10"/>
    </row>
    <row r="47" spans="1:39" ht="15.75">
      <c r="A47" s="191"/>
      <c r="B47" s="192"/>
      <c r="C47" s="192" t="s">
        <v>92</v>
      </c>
      <c r="D47" s="193"/>
      <c r="E47" s="193"/>
      <c r="F47" s="193"/>
      <c r="G47" s="193"/>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209"/>
      <c r="AG47" s="209"/>
      <c r="AH47" s="209">
        <f>SUM(AH32:AL46)</f>
        <v>443</v>
      </c>
      <c r="AI47" s="194"/>
      <c r="AJ47" s="209">
        <f>SUM(AJ32:AJ43)</f>
        <v>0</v>
      </c>
      <c r="AK47" s="209">
        <f>SUM(AK32:AK43)</f>
        <v>0</v>
      </c>
      <c r="AL47" s="197">
        <f>SUM(AL32:AL43)</f>
        <v>0</v>
      </c>
      <c r="AM47" s="10"/>
    </row>
    <row r="48" spans="1:39" ht="15.75">
      <c r="A48" s="191"/>
      <c r="B48" s="192" t="s">
        <v>207</v>
      </c>
      <c r="C48" s="193"/>
      <c r="D48" s="193"/>
      <c r="E48" s="193"/>
      <c r="F48" s="193"/>
      <c r="G48" s="193"/>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209">
        <f>SUM(AF32:AF44)</f>
        <v>0</v>
      </c>
      <c r="AG48" s="209">
        <f>SUM(AG32:AG44)</f>
        <v>0</v>
      </c>
      <c r="AH48" s="197"/>
      <c r="AI48" s="194"/>
      <c r="AJ48" s="209"/>
      <c r="AK48" s="209"/>
      <c r="AL48" s="197"/>
      <c r="AM48" s="10"/>
    </row>
    <row r="49" spans="1:39" ht="15.75">
      <c r="A49" s="191"/>
      <c r="B49" s="192"/>
      <c r="C49" s="216" t="s">
        <v>308</v>
      </c>
      <c r="D49" s="193"/>
      <c r="E49" s="193"/>
      <c r="F49" s="193"/>
      <c r="G49" s="193"/>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209">
        <v>0</v>
      </c>
      <c r="AG49" s="209">
        <v>0</v>
      </c>
      <c r="AH49" s="197">
        <v>-262</v>
      </c>
      <c r="AI49" s="194"/>
      <c r="AJ49" s="209"/>
      <c r="AK49" s="209"/>
      <c r="AL49" s="197"/>
      <c r="AM49" s="10"/>
    </row>
    <row r="50" spans="1:39" ht="15.75">
      <c r="A50" s="191"/>
      <c r="B50" s="192"/>
      <c r="C50" s="192" t="s">
        <v>93</v>
      </c>
      <c r="D50" s="193"/>
      <c r="E50" s="193"/>
      <c r="F50" s="193"/>
      <c r="G50" s="193"/>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209">
        <v>0</v>
      </c>
      <c r="AG50" s="209">
        <v>0</v>
      </c>
      <c r="AH50" s="209">
        <f>SUM(AH49)</f>
        <v>-262</v>
      </c>
      <c r="AI50" s="194"/>
      <c r="AJ50" s="209" t="e">
        <f>#REF!</f>
        <v>#REF!</v>
      </c>
      <c r="AK50" s="209" t="e">
        <f>#REF!</f>
        <v>#REF!</v>
      </c>
      <c r="AL50" s="197" t="e">
        <f>#REF!</f>
        <v>#REF!</v>
      </c>
      <c r="AM50" s="10"/>
    </row>
    <row r="51" spans="1:39" ht="15.75">
      <c r="A51" s="191"/>
      <c r="B51" s="217" t="s">
        <v>204</v>
      </c>
      <c r="C51" s="193"/>
      <c r="D51" s="193"/>
      <c r="E51" s="193"/>
      <c r="F51" s="193"/>
      <c r="G51" s="193"/>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209">
        <v>56</v>
      </c>
      <c r="AG51" s="209">
        <v>56</v>
      </c>
      <c r="AH51" s="209">
        <f>+AH47+AH50</f>
        <v>181</v>
      </c>
      <c r="AI51" s="194"/>
      <c r="AJ51" s="209" t="e">
        <f>AJ50+AJ47+#REF!</f>
        <v>#REF!</v>
      </c>
      <c r="AK51" s="209" t="e">
        <f>AK50+AK47+#REF!</f>
        <v>#REF!</v>
      </c>
      <c r="AL51" s="197" t="e">
        <f>AL50+AL47+#REF!</f>
        <v>#REF!</v>
      </c>
      <c r="AM51" s="10"/>
    </row>
    <row r="52" spans="1:39" ht="15.75">
      <c r="A52" s="191"/>
      <c r="B52" s="217" t="s">
        <v>202</v>
      </c>
      <c r="C52" s="193"/>
      <c r="D52" s="193"/>
      <c r="E52" s="193"/>
      <c r="F52" s="193"/>
      <c r="G52" s="193"/>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209">
        <v>56</v>
      </c>
      <c r="AG52" s="209">
        <v>56</v>
      </c>
      <c r="AH52" s="209">
        <f>AH51+AH29</f>
        <v>181</v>
      </c>
      <c r="AI52" s="194"/>
      <c r="AJ52" s="209"/>
      <c r="AK52" s="209"/>
      <c r="AL52" s="197"/>
      <c r="AM52" s="10"/>
    </row>
    <row r="53" spans="1:39" ht="15.75">
      <c r="A53" s="189"/>
      <c r="B53" s="545"/>
      <c r="C53" s="546"/>
      <c r="D53" s="546"/>
      <c r="E53" s="546"/>
      <c r="F53" s="546"/>
      <c r="G53" s="546"/>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208"/>
      <c r="AG53" s="208"/>
      <c r="AH53" s="183"/>
      <c r="AI53" s="547"/>
      <c r="AJ53" s="208"/>
      <c r="AK53" s="208"/>
      <c r="AL53" s="183"/>
      <c r="AM53" s="10"/>
    </row>
    <row r="54" spans="1:39" ht="15.75">
      <c r="A54" s="223" t="s">
        <v>124</v>
      </c>
      <c r="B54" s="218"/>
      <c r="C54" s="218"/>
      <c r="D54" s="218"/>
      <c r="E54" s="218"/>
      <c r="F54" s="218"/>
      <c r="G54" s="218"/>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1">
        <f>AF52</f>
        <v>56</v>
      </c>
      <c r="AG54" s="221">
        <f>AG52</f>
        <v>56</v>
      </c>
      <c r="AH54" s="221">
        <f>AH52+AH26</f>
        <v>9794</v>
      </c>
      <c r="AI54" s="220"/>
      <c r="AJ54" s="221" t="e">
        <f>AJ51+AJ23</f>
        <v>#REF!</v>
      </c>
      <c r="AK54" s="221" t="e">
        <f>AK51+AK23</f>
        <v>#REF!</v>
      </c>
      <c r="AL54" s="219" t="e">
        <f>AL51+AL23</f>
        <v>#REF!</v>
      </c>
      <c r="AM54" s="10"/>
    </row>
    <row r="55" spans="1:39" ht="15.75">
      <c r="A55" s="191"/>
      <c r="B55" s="193"/>
      <c r="C55" s="193"/>
      <c r="D55" s="193"/>
      <c r="E55" s="193"/>
      <c r="F55" s="193"/>
      <c r="G55" s="193"/>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209"/>
      <c r="AG55" s="209"/>
      <c r="AH55" s="197"/>
      <c r="AI55" s="194"/>
      <c r="AJ55" s="209"/>
      <c r="AK55" s="209"/>
      <c r="AL55" s="197"/>
      <c r="AM55" s="10"/>
    </row>
    <row r="56" spans="1:39" ht="15.75">
      <c r="A56" s="191" t="s">
        <v>281</v>
      </c>
      <c r="B56" s="193"/>
      <c r="C56" s="193"/>
      <c r="D56" s="193"/>
      <c r="E56" s="193"/>
      <c r="F56" s="193"/>
      <c r="G56" s="193"/>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209"/>
      <c r="AG56" s="209"/>
      <c r="AH56" s="197"/>
      <c r="AI56" s="194"/>
      <c r="AJ56" s="209"/>
      <c r="AK56" s="209"/>
      <c r="AL56" s="197"/>
      <c r="AM56" s="10"/>
    </row>
    <row r="57" spans="1:39" ht="15.75">
      <c r="A57" s="191"/>
      <c r="B57" s="193"/>
      <c r="C57" s="193"/>
      <c r="D57" s="193"/>
      <c r="E57" s="193"/>
      <c r="F57" s="193"/>
      <c r="G57" s="193"/>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208"/>
      <c r="AG57" s="208"/>
      <c r="AH57" s="183"/>
      <c r="AI57" s="194"/>
      <c r="AJ57" s="209"/>
      <c r="AK57" s="209"/>
      <c r="AL57" s="197"/>
      <c r="AM57" s="10"/>
    </row>
    <row r="58" spans="1:39" ht="15.75">
      <c r="A58" s="191"/>
      <c r="B58" s="192" t="s">
        <v>282</v>
      </c>
      <c r="C58" s="192"/>
      <c r="D58" s="192"/>
      <c r="E58" s="192"/>
      <c r="F58" s="192"/>
      <c r="G58" s="192"/>
      <c r="H58" s="196"/>
      <c r="I58" s="196"/>
      <c r="J58" s="196"/>
      <c r="K58" s="196"/>
      <c r="L58" s="194"/>
      <c r="M58" s="194"/>
      <c r="N58" s="194"/>
      <c r="O58" s="194"/>
      <c r="P58" s="194"/>
      <c r="Q58" s="194"/>
      <c r="R58" s="194"/>
      <c r="S58" s="194"/>
      <c r="T58" s="194"/>
      <c r="U58" s="194"/>
      <c r="V58" s="194"/>
      <c r="W58" s="194"/>
      <c r="X58" s="194"/>
      <c r="Y58" s="194"/>
      <c r="Z58" s="194"/>
      <c r="AA58" s="194"/>
      <c r="AB58" s="194"/>
      <c r="AC58" s="194"/>
      <c r="AD58" s="194"/>
      <c r="AE58" s="194"/>
      <c r="AF58" s="208"/>
      <c r="AG58" s="208"/>
      <c r="AH58" s="208"/>
      <c r="AI58" s="194"/>
      <c r="AJ58" s="209" t="e">
        <f>SUM(#REF!+#REF!)</f>
        <v>#REF!</v>
      </c>
      <c r="AK58" s="209" t="e">
        <f>SUM(#REF!+#REF!)</f>
        <v>#REF!</v>
      </c>
      <c r="AL58" s="209" t="e">
        <f>SUM(#REF!+#REF!)</f>
        <v>#REF!</v>
      </c>
      <c r="AM58" s="10"/>
    </row>
    <row r="59" spans="1:39" ht="15.75">
      <c r="A59" s="690"/>
      <c r="B59" s="691"/>
      <c r="C59" s="691"/>
      <c r="D59" s="218"/>
      <c r="E59" s="218"/>
      <c r="F59" s="218"/>
      <c r="G59" s="218"/>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590"/>
      <c r="AG59" s="590"/>
      <c r="AH59" s="590"/>
      <c r="AI59" s="220"/>
      <c r="AJ59" s="221" t="e">
        <f>#REF!+AJ54+AJ58</f>
        <v>#REF!</v>
      </c>
      <c r="AK59" s="221" t="e">
        <f>#REF!+AK54+AK58</f>
        <v>#REF!</v>
      </c>
      <c r="AL59" s="221" t="e">
        <f>#REF!+AL54+AL58</f>
        <v>#REF!</v>
      </c>
      <c r="AM59" s="10"/>
    </row>
    <row r="60" spans="1:39" ht="15.75">
      <c r="A60" s="688" t="s">
        <v>125</v>
      </c>
      <c r="B60" s="689"/>
      <c r="C60" s="689"/>
      <c r="D60" s="218"/>
      <c r="E60" s="218"/>
      <c r="F60" s="218"/>
      <c r="G60" s="218"/>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1">
        <f>AF54+AF58</f>
        <v>56</v>
      </c>
      <c r="AG60" s="221">
        <f>AG54+AG58</f>
        <v>56</v>
      </c>
      <c r="AH60" s="221">
        <f>AH54+AH58</f>
        <v>9794</v>
      </c>
      <c r="AI60" s="220"/>
      <c r="AJ60" s="221"/>
      <c r="AK60" s="221"/>
      <c r="AL60" s="219"/>
      <c r="AM60" s="10"/>
    </row>
    <row r="61" spans="1:39" ht="15.75">
      <c r="A61" s="686" t="s">
        <v>126</v>
      </c>
      <c r="B61" s="687"/>
      <c r="C61" s="687"/>
      <c r="D61" s="63"/>
      <c r="E61" s="63"/>
      <c r="F61" s="63"/>
      <c r="G61" s="63"/>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211">
        <f>AF60-AF23</f>
        <v>0</v>
      </c>
      <c r="AG61" s="211">
        <f>AG60-AG23</f>
        <v>0</v>
      </c>
      <c r="AH61" s="185">
        <v>181</v>
      </c>
      <c r="AI61" s="188"/>
      <c r="AJ61" s="211" t="e">
        <f>AJ59-AJ23</f>
        <v>#REF!</v>
      </c>
      <c r="AK61" s="211" t="e">
        <f>AK59-AK23</f>
        <v>#REF!</v>
      </c>
      <c r="AL61" s="185" t="e">
        <f>AL59-AL23</f>
        <v>#REF!</v>
      </c>
      <c r="AM61" s="10"/>
    </row>
    <row r="62" ht="15.75">
      <c r="AM62" s="10"/>
    </row>
    <row r="63" ht="15.75">
      <c r="AM63" s="10"/>
    </row>
    <row r="64" ht="15.75">
      <c r="AM64" s="10"/>
    </row>
    <row r="65" spans="1:39" ht="22.5">
      <c r="A65" s="214" t="s">
        <v>84</v>
      </c>
      <c r="B65" s="11"/>
      <c r="C65" s="11"/>
      <c r="D65" s="11"/>
      <c r="E65" s="11"/>
      <c r="F65" s="11"/>
      <c r="G65" s="11"/>
      <c r="H65" s="17"/>
      <c r="I65" s="17"/>
      <c r="J65" s="17"/>
      <c r="K65" s="17"/>
      <c r="L65" s="17"/>
      <c r="M65" s="17"/>
      <c r="N65" s="17"/>
      <c r="O65" s="17"/>
      <c r="P65" s="17"/>
      <c r="Q65" s="18"/>
      <c r="R65" s="17"/>
      <c r="S65" s="17"/>
      <c r="T65" s="17"/>
      <c r="U65" s="17"/>
      <c r="V65" s="17"/>
      <c r="W65" s="17"/>
      <c r="X65" s="17"/>
      <c r="Y65" s="17"/>
      <c r="Z65" s="17"/>
      <c r="AA65" s="17"/>
      <c r="AB65" s="17"/>
      <c r="AC65" s="17"/>
      <c r="AD65" s="17"/>
      <c r="AE65" s="17"/>
      <c r="AF65" s="17"/>
      <c r="AG65" s="17"/>
      <c r="AH65" s="17"/>
      <c r="AI65" s="17"/>
      <c r="AJ65" s="17"/>
      <c r="AK65" s="17"/>
      <c r="AL65" s="17"/>
      <c r="AM65" s="10"/>
    </row>
    <row r="66" spans="1:39" ht="23.25">
      <c r="A66" s="215" t="s">
        <v>313</v>
      </c>
      <c r="B66" s="11"/>
      <c r="C66" s="11"/>
      <c r="D66" s="11"/>
      <c r="E66" s="11"/>
      <c r="F66" s="11"/>
      <c r="G66" s="11"/>
      <c r="H66" s="17"/>
      <c r="I66" s="17"/>
      <c r="J66" s="17"/>
      <c r="K66" s="17"/>
      <c r="L66" s="17"/>
      <c r="M66" s="17"/>
      <c r="N66" s="17"/>
      <c r="O66" s="17"/>
      <c r="P66" s="17"/>
      <c r="Q66" s="18"/>
      <c r="R66" s="17"/>
      <c r="S66" s="17"/>
      <c r="T66" s="17"/>
      <c r="U66" s="17"/>
      <c r="V66" s="17"/>
      <c r="W66" s="17"/>
      <c r="X66" s="17"/>
      <c r="Y66" s="17"/>
      <c r="Z66" s="17"/>
      <c r="AA66" s="17"/>
      <c r="AB66" s="17"/>
      <c r="AC66" s="17"/>
      <c r="AD66" s="17"/>
      <c r="AE66" s="17"/>
      <c r="AF66" s="17"/>
      <c r="AG66" s="17"/>
      <c r="AH66" s="17"/>
      <c r="AI66" s="17"/>
      <c r="AJ66" s="17"/>
      <c r="AK66" s="17"/>
      <c r="AL66" s="17"/>
      <c r="AM66" s="10"/>
    </row>
    <row r="67" spans="1:39" ht="23.25">
      <c r="A67" s="215" t="s">
        <v>71</v>
      </c>
      <c r="B67" s="11"/>
      <c r="C67" s="11"/>
      <c r="D67" s="11"/>
      <c r="E67" s="11"/>
      <c r="F67" s="11"/>
      <c r="G67" s="11"/>
      <c r="H67" s="17"/>
      <c r="I67" s="17"/>
      <c r="J67" s="17"/>
      <c r="K67" s="17"/>
      <c r="L67" s="17"/>
      <c r="M67" s="17"/>
      <c r="N67" s="17"/>
      <c r="O67" s="17"/>
      <c r="P67" s="17"/>
      <c r="Q67" s="18"/>
      <c r="R67" s="17"/>
      <c r="S67" s="17"/>
      <c r="T67" s="17"/>
      <c r="U67" s="17"/>
      <c r="V67" s="17"/>
      <c r="W67" s="17"/>
      <c r="X67" s="17"/>
      <c r="Y67" s="17"/>
      <c r="Z67" s="17"/>
      <c r="AA67" s="17"/>
      <c r="AB67" s="17"/>
      <c r="AC67" s="17"/>
      <c r="AD67" s="17"/>
      <c r="AE67" s="17"/>
      <c r="AF67" s="17"/>
      <c r="AG67" s="17"/>
      <c r="AH67" s="17"/>
      <c r="AI67" s="17"/>
      <c r="AJ67" s="17"/>
      <c r="AK67" s="17"/>
      <c r="AL67" s="17"/>
      <c r="AM67" s="10"/>
    </row>
    <row r="68" spans="1:39" ht="23.25">
      <c r="A68" s="215" t="s">
        <v>70</v>
      </c>
      <c r="B68" s="11"/>
      <c r="C68" s="11"/>
      <c r="D68" s="11"/>
      <c r="E68" s="11"/>
      <c r="F68" s="11"/>
      <c r="G68" s="11"/>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0"/>
    </row>
    <row r="69" ht="15.75">
      <c r="AM69" s="10"/>
    </row>
    <row r="70" ht="15.75">
      <c r="AM70" s="10"/>
    </row>
    <row r="71" ht="15.75">
      <c r="AM71" s="10"/>
    </row>
    <row r="72" ht="18" customHeight="1">
      <c r="AM72" s="10"/>
    </row>
    <row r="73" spans="1:39" ht="18" customHeight="1">
      <c r="A73" s="424"/>
      <c r="B73" s="424"/>
      <c r="C73" s="424"/>
      <c r="D73" s="424"/>
      <c r="E73" s="424"/>
      <c r="F73" s="424"/>
      <c r="G73" s="424"/>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10"/>
    </row>
    <row r="74" spans="1:38" ht="18" customHeight="1">
      <c r="A74" s="337"/>
      <c r="B74" s="338"/>
      <c r="C74" s="338"/>
      <c r="D74" s="338"/>
      <c r="E74" s="338"/>
      <c r="F74" s="338"/>
      <c r="G74" s="338"/>
      <c r="H74" s="339" t="s">
        <v>36</v>
      </c>
      <c r="I74" s="340"/>
      <c r="J74" s="340"/>
      <c r="K74" s="341"/>
      <c r="L74" s="594"/>
      <c r="M74" s="595"/>
      <c r="N74" s="595"/>
      <c r="O74" s="596"/>
      <c r="P74" s="342">
        <v>2008</v>
      </c>
      <c r="Q74" s="343"/>
      <c r="R74" s="343"/>
      <c r="S74" s="341"/>
      <c r="T74" s="342">
        <v>2008</v>
      </c>
      <c r="U74" s="343"/>
      <c r="V74" s="343"/>
      <c r="W74" s="341"/>
      <c r="X74" s="342">
        <v>2008</v>
      </c>
      <c r="Y74" s="343"/>
      <c r="Z74" s="343"/>
      <c r="AA74" s="341"/>
      <c r="AB74" s="342">
        <v>2008</v>
      </c>
      <c r="AC74" s="343"/>
      <c r="AD74" s="343"/>
      <c r="AE74" s="341"/>
      <c r="AF74" s="342">
        <v>2008</v>
      </c>
      <c r="AG74" s="343"/>
      <c r="AH74" s="599"/>
      <c r="AI74" s="341"/>
      <c r="AJ74" s="339" t="s">
        <v>24</v>
      </c>
      <c r="AK74" s="340"/>
      <c r="AL74" s="344"/>
    </row>
    <row r="75" spans="1:38" ht="28.5" customHeight="1">
      <c r="A75" s="345"/>
      <c r="B75" s="346"/>
      <c r="C75" s="347"/>
      <c r="D75" s="347"/>
      <c r="E75" s="348"/>
      <c r="F75" s="346"/>
      <c r="G75" s="348"/>
      <c r="H75" s="544" t="s">
        <v>149</v>
      </c>
      <c r="I75" s="350"/>
      <c r="J75" s="350"/>
      <c r="K75" s="351"/>
      <c r="L75" s="544" t="s">
        <v>317</v>
      </c>
      <c r="M75" s="350"/>
      <c r="N75" s="350"/>
      <c r="O75" s="351"/>
      <c r="P75" s="541" t="s">
        <v>203</v>
      </c>
      <c r="Q75" s="542"/>
      <c r="R75" s="542"/>
      <c r="S75" s="543"/>
      <c r="T75" s="544" t="s">
        <v>107</v>
      </c>
      <c r="U75" s="350"/>
      <c r="V75" s="350"/>
      <c r="W75" s="351"/>
      <c r="X75" s="544" t="s">
        <v>108</v>
      </c>
      <c r="Y75" s="352"/>
      <c r="Z75" s="352"/>
      <c r="AA75" s="351"/>
      <c r="AB75" s="544" t="s">
        <v>114</v>
      </c>
      <c r="AC75" s="352"/>
      <c r="AD75" s="352"/>
      <c r="AE75" s="351"/>
      <c r="AF75" s="544" t="s">
        <v>96</v>
      </c>
      <c r="AG75" s="350"/>
      <c r="AH75" s="353"/>
      <c r="AI75" s="351"/>
      <c r="AJ75" s="349" t="s">
        <v>103</v>
      </c>
      <c r="AK75" s="350"/>
      <c r="AL75" s="353"/>
    </row>
    <row r="76" spans="1:38" ht="18" customHeight="1" thickBot="1">
      <c r="A76" s="354" t="s">
        <v>97</v>
      </c>
      <c r="B76" s="355"/>
      <c r="C76" s="355"/>
      <c r="D76" s="355"/>
      <c r="E76" s="355"/>
      <c r="F76" s="355"/>
      <c r="G76" s="355"/>
      <c r="H76" s="356" t="s">
        <v>98</v>
      </c>
      <c r="I76" s="357" t="s">
        <v>213</v>
      </c>
      <c r="J76" s="358" t="s">
        <v>101</v>
      </c>
      <c r="K76" s="359"/>
      <c r="L76" s="356" t="s">
        <v>98</v>
      </c>
      <c r="M76" s="357" t="s">
        <v>213</v>
      </c>
      <c r="N76" s="358" t="s">
        <v>101</v>
      </c>
      <c r="O76" s="359"/>
      <c r="P76" s="356" t="s">
        <v>98</v>
      </c>
      <c r="Q76" s="357" t="s">
        <v>213</v>
      </c>
      <c r="R76" s="358" t="s">
        <v>101</v>
      </c>
      <c r="S76" s="359"/>
      <c r="T76" s="356" t="s">
        <v>98</v>
      </c>
      <c r="U76" s="357" t="s">
        <v>213</v>
      </c>
      <c r="V76" s="358" t="s">
        <v>101</v>
      </c>
      <c r="W76" s="359"/>
      <c r="X76" s="356" t="s">
        <v>98</v>
      </c>
      <c r="Y76" s="357" t="s">
        <v>213</v>
      </c>
      <c r="Z76" s="358" t="s">
        <v>101</v>
      </c>
      <c r="AA76" s="359"/>
      <c r="AB76" s="356" t="s">
        <v>98</v>
      </c>
      <c r="AC76" s="357" t="s">
        <v>213</v>
      </c>
      <c r="AD76" s="358" t="s">
        <v>101</v>
      </c>
      <c r="AE76" s="359"/>
      <c r="AF76" s="356" t="s">
        <v>98</v>
      </c>
      <c r="AG76" s="357" t="s">
        <v>213</v>
      </c>
      <c r="AH76" s="360" t="s">
        <v>101</v>
      </c>
      <c r="AI76" s="359"/>
      <c r="AJ76" s="356" t="s">
        <v>98</v>
      </c>
      <c r="AK76" s="357" t="s">
        <v>213</v>
      </c>
      <c r="AL76" s="360" t="s">
        <v>101</v>
      </c>
    </row>
    <row r="77" spans="1:38" ht="18" customHeight="1">
      <c r="A77" s="361"/>
      <c r="B77" s="674" t="s">
        <v>151</v>
      </c>
      <c r="C77" s="674"/>
      <c r="D77" s="674"/>
      <c r="E77" s="674"/>
      <c r="F77" s="674"/>
      <c r="G77" s="675"/>
      <c r="H77" s="364">
        <v>56</v>
      </c>
      <c r="I77" s="365">
        <v>56</v>
      </c>
      <c r="J77" s="366">
        <v>9536</v>
      </c>
      <c r="K77" s="365"/>
      <c r="L77" s="364">
        <v>56</v>
      </c>
      <c r="M77" s="365">
        <v>56</v>
      </c>
      <c r="N77" s="366">
        <v>9613</v>
      </c>
      <c r="O77" s="365"/>
      <c r="P77" s="364">
        <v>0</v>
      </c>
      <c r="Q77" s="365">
        <v>0</v>
      </c>
      <c r="R77" s="366">
        <v>181</v>
      </c>
      <c r="S77" s="365"/>
      <c r="T77" s="364">
        <f aca="true" t="shared" si="0" ref="T77:V78">P77+L77</f>
        <v>56</v>
      </c>
      <c r="U77" s="365">
        <f t="shared" si="0"/>
        <v>56</v>
      </c>
      <c r="V77" s="365">
        <f t="shared" si="0"/>
        <v>9794</v>
      </c>
      <c r="W77" s="365"/>
      <c r="X77" s="364">
        <v>0</v>
      </c>
      <c r="Y77" s="365">
        <v>0</v>
      </c>
      <c r="Z77" s="366"/>
      <c r="AA77" s="365"/>
      <c r="AB77" s="364">
        <v>0</v>
      </c>
      <c r="AC77" s="365">
        <v>0</v>
      </c>
      <c r="AD77" s="378">
        <v>0</v>
      </c>
      <c r="AE77" s="365"/>
      <c r="AF77" s="364">
        <f aca="true" t="shared" si="1" ref="AF77:AH78">X77+T77</f>
        <v>56</v>
      </c>
      <c r="AG77" s="365">
        <f t="shared" si="1"/>
        <v>56</v>
      </c>
      <c r="AH77" s="367">
        <f t="shared" si="1"/>
        <v>9794</v>
      </c>
      <c r="AI77" s="365"/>
      <c r="AJ77" s="364">
        <f aca="true" t="shared" si="2" ref="AJ77:AL78">AF77-L77</f>
        <v>0</v>
      </c>
      <c r="AK77" s="365">
        <f t="shared" si="2"/>
        <v>0</v>
      </c>
      <c r="AL77" s="367">
        <f t="shared" si="2"/>
        <v>181</v>
      </c>
    </row>
    <row r="78" spans="1:38" ht="18" customHeight="1">
      <c r="A78" s="369"/>
      <c r="B78" s="676"/>
      <c r="C78" s="676"/>
      <c r="D78" s="676"/>
      <c r="E78" s="676"/>
      <c r="F78" s="676"/>
      <c r="G78" s="677"/>
      <c r="H78" s="372"/>
      <c r="I78" s="351"/>
      <c r="J78" s="351"/>
      <c r="K78" s="351"/>
      <c r="L78" s="372"/>
      <c r="M78" s="351"/>
      <c r="N78" s="351"/>
      <c r="O78" s="351"/>
      <c r="P78" s="372"/>
      <c r="Q78" s="351"/>
      <c r="R78" s="351"/>
      <c r="S78" s="351"/>
      <c r="T78" s="372">
        <f t="shared" si="0"/>
        <v>0</v>
      </c>
      <c r="U78" s="351">
        <f t="shared" si="0"/>
        <v>0</v>
      </c>
      <c r="V78" s="351">
        <f t="shared" si="0"/>
        <v>0</v>
      </c>
      <c r="W78" s="351"/>
      <c r="X78" s="372"/>
      <c r="Y78" s="351"/>
      <c r="Z78" s="351"/>
      <c r="AA78" s="351"/>
      <c r="AB78" s="372"/>
      <c r="AC78" s="351"/>
      <c r="AD78" s="351"/>
      <c r="AE78" s="351"/>
      <c r="AF78" s="372">
        <f t="shared" si="1"/>
        <v>0</v>
      </c>
      <c r="AG78" s="351">
        <f t="shared" si="1"/>
        <v>0</v>
      </c>
      <c r="AH78" s="373">
        <f t="shared" si="1"/>
        <v>0</v>
      </c>
      <c r="AI78" s="351"/>
      <c r="AJ78" s="372">
        <f t="shared" si="2"/>
        <v>0</v>
      </c>
      <c r="AK78" s="351">
        <f t="shared" si="2"/>
        <v>0</v>
      </c>
      <c r="AL78" s="373">
        <f t="shared" si="2"/>
        <v>0</v>
      </c>
    </row>
    <row r="79" spans="1:39" ht="18" customHeight="1">
      <c r="A79" s="374"/>
      <c r="B79" s="375"/>
      <c r="C79" s="375" t="s">
        <v>214</v>
      </c>
      <c r="D79" s="376"/>
      <c r="E79" s="376"/>
      <c r="F79" s="376"/>
      <c r="G79" s="375"/>
      <c r="H79" s="377">
        <f>SUM(H77:H78)</f>
        <v>56</v>
      </c>
      <c r="I79" s="378">
        <f>SUM(I77:I78)</f>
        <v>56</v>
      </c>
      <c r="J79" s="378">
        <f>SUM(J77:J78)</f>
        <v>9536</v>
      </c>
      <c r="K79" s="378"/>
      <c r="L79" s="377">
        <f>SUM(L77:L78)</f>
        <v>56</v>
      </c>
      <c r="M79" s="378">
        <f>SUM(M77:M78)</f>
        <v>56</v>
      </c>
      <c r="N79" s="378">
        <f>SUM(N77:N78)</f>
        <v>9613</v>
      </c>
      <c r="O79" s="378"/>
      <c r="P79" s="377">
        <f>SUM(P77:P78)</f>
        <v>0</v>
      </c>
      <c r="Q79" s="378">
        <f>SUM(Q77:Q78)</f>
        <v>0</v>
      </c>
      <c r="R79" s="378">
        <f>SUM(R77:R78)</f>
        <v>181</v>
      </c>
      <c r="S79" s="378"/>
      <c r="T79" s="377">
        <f>SUM(T77:T78)</f>
        <v>56</v>
      </c>
      <c r="U79" s="378">
        <f>SUM(U77:U78)</f>
        <v>56</v>
      </c>
      <c r="V79" s="378">
        <f>SUM(V77:V78)</f>
        <v>9794</v>
      </c>
      <c r="W79" s="378"/>
      <c r="X79" s="377">
        <f>SUM(X77:X78)</f>
        <v>0</v>
      </c>
      <c r="Y79" s="378">
        <f>SUM(Y77:Y78)</f>
        <v>0</v>
      </c>
      <c r="Z79" s="378">
        <f>SUM(Z77:Z78)</f>
        <v>0</v>
      </c>
      <c r="AA79" s="378"/>
      <c r="AB79" s="377">
        <f>SUM(AB77:AB78)</f>
        <v>0</v>
      </c>
      <c r="AC79" s="378">
        <f>SUM(AC77:AC78)</f>
        <v>0</v>
      </c>
      <c r="AD79" s="378">
        <f>SUM(AD77:AD78)</f>
        <v>0</v>
      </c>
      <c r="AE79" s="378"/>
      <c r="AF79" s="377">
        <f>SUM(AF77:AF78)</f>
        <v>56</v>
      </c>
      <c r="AG79" s="378">
        <f>SUM(AG77:AG78)</f>
        <v>56</v>
      </c>
      <c r="AH79" s="379">
        <f>SUM(AH77:AH78)</f>
        <v>9794</v>
      </c>
      <c r="AI79" s="378"/>
      <c r="AJ79" s="377">
        <f>SUM(AJ77:AJ78)</f>
        <v>0</v>
      </c>
      <c r="AK79" s="378">
        <f>SUM(AK77:AK78)</f>
        <v>0</v>
      </c>
      <c r="AL79" s="379">
        <f>SUM(AL77:AL78)</f>
        <v>181</v>
      </c>
      <c r="AM79" s="13"/>
    </row>
    <row r="80" spans="1:38" ht="18" customHeight="1">
      <c r="A80" s="345"/>
      <c r="B80" s="348"/>
      <c r="C80" s="348"/>
      <c r="D80" s="348"/>
      <c r="E80" s="348"/>
      <c r="F80" s="348"/>
      <c r="G80" s="348"/>
      <c r="H80" s="380"/>
      <c r="I80" s="381"/>
      <c r="J80" s="381"/>
      <c r="K80" s="381"/>
      <c r="L80" s="380"/>
      <c r="M80" s="381"/>
      <c r="N80" s="381"/>
      <c r="O80" s="381"/>
      <c r="P80" s="380"/>
      <c r="Q80" s="381"/>
      <c r="R80" s="381"/>
      <c r="S80" s="381"/>
      <c r="T80" s="380"/>
      <c r="U80" s="381"/>
      <c r="V80" s="381"/>
      <c r="W80" s="381"/>
      <c r="X80" s="380"/>
      <c r="Y80" s="381"/>
      <c r="Z80" s="381"/>
      <c r="AA80" s="381"/>
      <c r="AB80" s="380"/>
      <c r="AC80" s="381"/>
      <c r="AD80" s="381"/>
      <c r="AE80" s="381"/>
      <c r="AF80" s="380"/>
      <c r="AG80" s="600"/>
      <c r="AH80" s="382"/>
      <c r="AI80" s="381"/>
      <c r="AJ80" s="380"/>
      <c r="AK80" s="381"/>
      <c r="AL80" s="382"/>
    </row>
    <row r="81" spans="1:38" ht="18" customHeight="1">
      <c r="A81" s="374" t="s">
        <v>75</v>
      </c>
      <c r="B81" s="370"/>
      <c r="C81" s="371"/>
      <c r="D81" s="371"/>
      <c r="E81" s="371"/>
      <c r="F81" s="371"/>
      <c r="G81" s="370"/>
      <c r="H81" s="372"/>
      <c r="I81" s="351"/>
      <c r="J81" s="351"/>
      <c r="K81" s="351"/>
      <c r="L81" s="372"/>
      <c r="M81" s="351"/>
      <c r="N81" s="351"/>
      <c r="O81" s="351"/>
      <c r="P81" s="372"/>
      <c r="Q81" s="351"/>
      <c r="R81" s="351"/>
      <c r="S81" s="351"/>
      <c r="T81" s="372"/>
      <c r="U81" s="351">
        <f>+M81+Q81</f>
        <v>0</v>
      </c>
      <c r="V81" s="351"/>
      <c r="W81" s="351"/>
      <c r="X81" s="372"/>
      <c r="Y81" s="351"/>
      <c r="Z81" s="351"/>
      <c r="AA81" s="351"/>
      <c r="AB81" s="372"/>
      <c r="AC81" s="351"/>
      <c r="AD81" s="351"/>
      <c r="AE81" s="351"/>
      <c r="AF81" s="372"/>
      <c r="AG81" s="351">
        <f>Y81+U81</f>
        <v>0</v>
      </c>
      <c r="AH81" s="373"/>
      <c r="AI81" s="351"/>
      <c r="AJ81" s="372"/>
      <c r="AK81" s="351">
        <f>AG81-M81</f>
        <v>0</v>
      </c>
      <c r="AL81" s="373"/>
    </row>
    <row r="82" spans="1:38" ht="18" customHeight="1">
      <c r="A82" s="361"/>
      <c r="B82" s="362" t="s">
        <v>78</v>
      </c>
      <c r="C82" s="363"/>
      <c r="D82" s="363"/>
      <c r="E82" s="363"/>
      <c r="F82" s="363"/>
      <c r="G82" s="362"/>
      <c r="H82" s="364"/>
      <c r="I82" s="365">
        <f>+I79+I81</f>
        <v>56</v>
      </c>
      <c r="J82" s="365"/>
      <c r="K82" s="365"/>
      <c r="L82" s="364"/>
      <c r="M82" s="365">
        <f>+M79+M81</f>
        <v>56</v>
      </c>
      <c r="N82" s="365"/>
      <c r="O82" s="365"/>
      <c r="P82" s="364"/>
      <c r="Q82" s="365">
        <f>+Q79+Q81</f>
        <v>0</v>
      </c>
      <c r="R82" s="365"/>
      <c r="S82" s="365"/>
      <c r="T82" s="364"/>
      <c r="U82" s="365">
        <f>+U79+U81</f>
        <v>56</v>
      </c>
      <c r="V82" s="365"/>
      <c r="W82" s="365"/>
      <c r="X82" s="364"/>
      <c r="Y82" s="365">
        <f>+Y79+Y81</f>
        <v>0</v>
      </c>
      <c r="Z82" s="365"/>
      <c r="AA82" s="365"/>
      <c r="AB82" s="364"/>
      <c r="AC82" s="365">
        <f>+AC79+AC81</f>
        <v>0</v>
      </c>
      <c r="AD82" s="365"/>
      <c r="AE82" s="365"/>
      <c r="AF82" s="364"/>
      <c r="AG82" s="365">
        <f>+AG79+AG81</f>
        <v>56</v>
      </c>
      <c r="AH82" s="368"/>
      <c r="AI82" s="365"/>
      <c r="AJ82" s="364"/>
      <c r="AK82" s="365">
        <f>+AK79+AK81</f>
        <v>0</v>
      </c>
      <c r="AL82" s="368"/>
    </row>
    <row r="83" spans="1:38" ht="18" customHeight="1">
      <c r="A83" s="345"/>
      <c r="B83" s="348"/>
      <c r="C83" s="348"/>
      <c r="D83" s="348"/>
      <c r="E83" s="348"/>
      <c r="F83" s="348"/>
      <c r="G83" s="348"/>
      <c r="H83" s="380"/>
      <c r="I83" s="381"/>
      <c r="J83" s="381"/>
      <c r="K83" s="381"/>
      <c r="L83" s="380"/>
      <c r="M83" s="381"/>
      <c r="N83" s="381"/>
      <c r="O83" s="381"/>
      <c r="P83" s="380"/>
      <c r="Q83" s="381"/>
      <c r="R83" s="381"/>
      <c r="S83" s="381"/>
      <c r="T83" s="380"/>
      <c r="U83" s="381"/>
      <c r="V83" s="381"/>
      <c r="W83" s="381"/>
      <c r="X83" s="380"/>
      <c r="Y83" s="381"/>
      <c r="Z83" s="381"/>
      <c r="AA83" s="381"/>
      <c r="AB83" s="380"/>
      <c r="AC83" s="381"/>
      <c r="AD83" s="381"/>
      <c r="AE83" s="381"/>
      <c r="AF83" s="380"/>
      <c r="AG83" s="600"/>
      <c r="AH83" s="382"/>
      <c r="AI83" s="381"/>
      <c r="AJ83" s="380"/>
      <c r="AK83" s="381"/>
      <c r="AL83" s="382"/>
    </row>
    <row r="84" spans="1:38" ht="18" customHeight="1">
      <c r="A84" s="361"/>
      <c r="B84" s="362" t="s">
        <v>76</v>
      </c>
      <c r="C84" s="362"/>
      <c r="D84" s="362"/>
      <c r="E84" s="362"/>
      <c r="F84" s="362"/>
      <c r="G84" s="362"/>
      <c r="H84" s="364"/>
      <c r="I84" s="365"/>
      <c r="J84" s="365"/>
      <c r="K84" s="365"/>
      <c r="L84" s="364"/>
      <c r="M84" s="365"/>
      <c r="N84" s="365"/>
      <c r="O84" s="365"/>
      <c r="P84" s="364"/>
      <c r="Q84" s="365"/>
      <c r="R84" s="365"/>
      <c r="S84" s="365"/>
      <c r="T84" s="364"/>
      <c r="U84" s="365"/>
      <c r="V84" s="365"/>
      <c r="W84" s="365"/>
      <c r="X84" s="364"/>
      <c r="Y84" s="365"/>
      <c r="Z84" s="365"/>
      <c r="AA84" s="365"/>
      <c r="AB84" s="364"/>
      <c r="AC84" s="365"/>
      <c r="AD84" s="365"/>
      <c r="AE84" s="365"/>
      <c r="AF84" s="364"/>
      <c r="AG84" s="365"/>
      <c r="AH84" s="368"/>
      <c r="AI84" s="365"/>
      <c r="AJ84" s="364"/>
      <c r="AK84" s="365"/>
      <c r="AL84" s="368"/>
    </row>
    <row r="85" spans="1:38" ht="18" customHeight="1">
      <c r="A85" s="361"/>
      <c r="B85" s="363"/>
      <c r="C85" s="362" t="s">
        <v>225</v>
      </c>
      <c r="D85" s="363"/>
      <c r="E85" s="363"/>
      <c r="F85" s="363"/>
      <c r="G85" s="362"/>
      <c r="H85" s="364"/>
      <c r="I85" s="365"/>
      <c r="J85" s="365"/>
      <c r="K85" s="365"/>
      <c r="L85" s="364"/>
      <c r="M85" s="365"/>
      <c r="N85" s="365"/>
      <c r="O85" s="365"/>
      <c r="P85" s="364"/>
      <c r="Q85" s="365">
        <v>0</v>
      </c>
      <c r="R85" s="365"/>
      <c r="S85" s="365"/>
      <c r="T85" s="364"/>
      <c r="U85" s="365"/>
      <c r="V85" s="365"/>
      <c r="W85" s="365"/>
      <c r="X85" s="364"/>
      <c r="Y85" s="365">
        <v>0</v>
      </c>
      <c r="Z85" s="365"/>
      <c r="AA85" s="365"/>
      <c r="AB85" s="364"/>
      <c r="AC85" s="365">
        <v>0</v>
      </c>
      <c r="AD85" s="365"/>
      <c r="AE85" s="365"/>
      <c r="AF85" s="364"/>
      <c r="AG85" s="365"/>
      <c r="AH85" s="368"/>
      <c r="AI85" s="365"/>
      <c r="AJ85" s="364"/>
      <c r="AK85" s="365">
        <f>AG85-M85</f>
        <v>0</v>
      </c>
      <c r="AL85" s="368"/>
    </row>
    <row r="86" spans="1:38" ht="18" customHeight="1">
      <c r="A86" s="374"/>
      <c r="B86" s="371"/>
      <c r="C86" s="370" t="s">
        <v>279</v>
      </c>
      <c r="D86" s="371"/>
      <c r="E86" s="371"/>
      <c r="F86" s="371"/>
      <c r="G86" s="370"/>
      <c r="H86" s="372"/>
      <c r="I86" s="351"/>
      <c r="J86" s="351"/>
      <c r="K86" s="351"/>
      <c r="L86" s="372"/>
      <c r="M86" s="351"/>
      <c r="N86" s="351"/>
      <c r="O86" s="351"/>
      <c r="P86" s="372"/>
      <c r="Q86" s="351">
        <v>0</v>
      </c>
      <c r="R86" s="351"/>
      <c r="S86" s="351"/>
      <c r="T86" s="372"/>
      <c r="U86" s="351"/>
      <c r="V86" s="351"/>
      <c r="W86" s="351"/>
      <c r="X86" s="372"/>
      <c r="Y86" s="351">
        <v>0</v>
      </c>
      <c r="Z86" s="351"/>
      <c r="AA86" s="351"/>
      <c r="AB86" s="372"/>
      <c r="AC86" s="351">
        <v>0</v>
      </c>
      <c r="AD86" s="351"/>
      <c r="AE86" s="351"/>
      <c r="AF86" s="372"/>
      <c r="AG86" s="351"/>
      <c r="AH86" s="373"/>
      <c r="AI86" s="351"/>
      <c r="AJ86" s="372"/>
      <c r="AK86" s="351">
        <f>AG86-M86</f>
        <v>0</v>
      </c>
      <c r="AL86" s="373"/>
    </row>
    <row r="87" spans="1:38" ht="18" customHeight="1">
      <c r="A87" s="374"/>
      <c r="B87" s="370" t="s">
        <v>77</v>
      </c>
      <c r="C87" s="371"/>
      <c r="D87" s="371"/>
      <c r="E87" s="371"/>
      <c r="F87" s="371"/>
      <c r="G87" s="370"/>
      <c r="H87" s="372"/>
      <c r="I87" s="351">
        <f>I86+I85+I82</f>
        <v>56</v>
      </c>
      <c r="J87" s="351"/>
      <c r="K87" s="351"/>
      <c r="L87" s="372"/>
      <c r="M87" s="351">
        <f>M86+M85+M82</f>
        <v>56</v>
      </c>
      <c r="N87" s="351"/>
      <c r="O87" s="351"/>
      <c r="P87" s="372"/>
      <c r="Q87" s="351">
        <f>Q86+Q85+Q82</f>
        <v>0</v>
      </c>
      <c r="R87" s="351"/>
      <c r="S87" s="351"/>
      <c r="T87" s="372"/>
      <c r="U87" s="351">
        <f>U86+U85+U82</f>
        <v>56</v>
      </c>
      <c r="V87" s="351"/>
      <c r="W87" s="351"/>
      <c r="X87" s="372"/>
      <c r="Y87" s="351">
        <f>Y86+Y85+Y82</f>
        <v>0</v>
      </c>
      <c r="Z87" s="351"/>
      <c r="AA87" s="351"/>
      <c r="AB87" s="372"/>
      <c r="AC87" s="351">
        <f>AC86+AC85+AC82</f>
        <v>0</v>
      </c>
      <c r="AD87" s="351"/>
      <c r="AE87" s="351"/>
      <c r="AF87" s="372"/>
      <c r="AG87" s="351">
        <f>AG86+AG85+AG82</f>
        <v>56</v>
      </c>
      <c r="AH87" s="373"/>
      <c r="AI87" s="351"/>
      <c r="AJ87" s="372"/>
      <c r="AK87" s="351">
        <f>AK86+AK85+AK82</f>
        <v>0</v>
      </c>
      <c r="AL87" s="373"/>
    </row>
    <row r="88" ht="15.75">
      <c r="AM88" s="10"/>
    </row>
    <row r="89" ht="18" customHeight="1">
      <c r="AM89" s="10"/>
    </row>
    <row r="90" spans="1:39" ht="18" customHeight="1" hidden="1">
      <c r="A90" s="424" t="s">
        <v>86</v>
      </c>
      <c r="B90" s="424"/>
      <c r="C90" s="424"/>
      <c r="D90" s="424"/>
      <c r="E90" s="424"/>
      <c r="F90" s="424"/>
      <c r="G90" s="424"/>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25"/>
      <c r="AM90" s="10"/>
    </row>
    <row r="91" spans="1:38" ht="18" customHeight="1" hidden="1">
      <c r="A91" s="337"/>
      <c r="B91" s="338"/>
      <c r="C91" s="338"/>
      <c r="D91" s="338"/>
      <c r="E91" s="338"/>
      <c r="F91" s="338"/>
      <c r="G91" s="338"/>
      <c r="H91" s="339" t="s">
        <v>22</v>
      </c>
      <c r="I91" s="340"/>
      <c r="J91" s="340"/>
      <c r="K91" s="341"/>
      <c r="L91" s="339" t="s">
        <v>23</v>
      </c>
      <c r="M91" s="340"/>
      <c r="N91" s="340"/>
      <c r="O91" s="341"/>
      <c r="P91" s="342">
        <v>2007</v>
      </c>
      <c r="Q91" s="343"/>
      <c r="R91" s="343"/>
      <c r="S91" s="341"/>
      <c r="T91" s="342">
        <v>2007</v>
      </c>
      <c r="U91" s="343"/>
      <c r="V91" s="343"/>
      <c r="W91" s="341"/>
      <c r="X91" s="342">
        <v>2007</v>
      </c>
      <c r="Y91" s="343"/>
      <c r="Z91" s="343"/>
      <c r="AA91" s="341"/>
      <c r="AB91" s="342">
        <v>2007</v>
      </c>
      <c r="AC91" s="343"/>
      <c r="AD91" s="343"/>
      <c r="AE91" s="341"/>
      <c r="AF91" s="342">
        <v>2007</v>
      </c>
      <c r="AG91" s="343"/>
      <c r="AH91" s="343"/>
      <c r="AI91" s="341"/>
      <c r="AJ91" s="339" t="s">
        <v>24</v>
      </c>
      <c r="AK91" s="340"/>
      <c r="AL91" s="344"/>
    </row>
    <row r="92" spans="1:38" ht="18" customHeight="1" hidden="1">
      <c r="A92" s="345"/>
      <c r="B92" s="346"/>
      <c r="C92" s="347"/>
      <c r="D92" s="347"/>
      <c r="E92" s="348"/>
      <c r="F92" s="346"/>
      <c r="G92" s="348"/>
      <c r="H92" s="349" t="s">
        <v>89</v>
      </c>
      <c r="I92" s="350"/>
      <c r="J92" s="350"/>
      <c r="K92" s="351"/>
      <c r="L92" s="349" t="s">
        <v>87</v>
      </c>
      <c r="M92" s="350"/>
      <c r="N92" s="350"/>
      <c r="O92" s="351"/>
      <c r="P92" s="349" t="s">
        <v>144</v>
      </c>
      <c r="Q92" s="352"/>
      <c r="R92" s="352"/>
      <c r="S92" s="351"/>
      <c r="T92" s="349" t="s">
        <v>107</v>
      </c>
      <c r="U92" s="350"/>
      <c r="V92" s="350"/>
      <c r="W92" s="351"/>
      <c r="X92" s="349" t="s">
        <v>108</v>
      </c>
      <c r="Y92" s="352"/>
      <c r="Z92" s="352"/>
      <c r="AA92" s="351"/>
      <c r="AB92" s="349" t="s">
        <v>114</v>
      </c>
      <c r="AC92" s="352"/>
      <c r="AD92" s="352"/>
      <c r="AE92" s="351"/>
      <c r="AF92" s="349" t="s">
        <v>96</v>
      </c>
      <c r="AG92" s="350"/>
      <c r="AH92" s="350"/>
      <c r="AI92" s="351"/>
      <c r="AJ92" s="349" t="s">
        <v>103</v>
      </c>
      <c r="AK92" s="350"/>
      <c r="AL92" s="353"/>
    </row>
    <row r="93" spans="1:38" ht="18" customHeight="1" hidden="1" thickBot="1">
      <c r="A93" s="354" t="s">
        <v>97</v>
      </c>
      <c r="B93" s="355"/>
      <c r="C93" s="355"/>
      <c r="D93" s="355"/>
      <c r="E93" s="355"/>
      <c r="F93" s="355"/>
      <c r="G93" s="355"/>
      <c r="H93" s="356" t="s">
        <v>98</v>
      </c>
      <c r="I93" s="357" t="s">
        <v>213</v>
      </c>
      <c r="J93" s="358" t="s">
        <v>101</v>
      </c>
      <c r="K93" s="359"/>
      <c r="L93" s="356" t="s">
        <v>98</v>
      </c>
      <c r="M93" s="357" t="s">
        <v>213</v>
      </c>
      <c r="N93" s="358" t="s">
        <v>101</v>
      </c>
      <c r="O93" s="359"/>
      <c r="P93" s="356" t="s">
        <v>98</v>
      </c>
      <c r="Q93" s="357" t="s">
        <v>213</v>
      </c>
      <c r="R93" s="358" t="s">
        <v>101</v>
      </c>
      <c r="S93" s="359"/>
      <c r="T93" s="356" t="s">
        <v>98</v>
      </c>
      <c r="U93" s="357" t="s">
        <v>213</v>
      </c>
      <c r="V93" s="358" t="s">
        <v>101</v>
      </c>
      <c r="W93" s="359"/>
      <c r="X93" s="356" t="s">
        <v>98</v>
      </c>
      <c r="Y93" s="357" t="s">
        <v>213</v>
      </c>
      <c r="Z93" s="358" t="s">
        <v>101</v>
      </c>
      <c r="AA93" s="359"/>
      <c r="AB93" s="356" t="s">
        <v>98</v>
      </c>
      <c r="AC93" s="357" t="s">
        <v>213</v>
      </c>
      <c r="AD93" s="358" t="s">
        <v>101</v>
      </c>
      <c r="AE93" s="359"/>
      <c r="AF93" s="356" t="s">
        <v>98</v>
      </c>
      <c r="AG93" s="357" t="s">
        <v>213</v>
      </c>
      <c r="AH93" s="358" t="s">
        <v>101</v>
      </c>
      <c r="AI93" s="359"/>
      <c r="AJ93" s="356" t="s">
        <v>98</v>
      </c>
      <c r="AK93" s="357" t="s">
        <v>213</v>
      </c>
      <c r="AL93" s="360" t="s">
        <v>101</v>
      </c>
    </row>
    <row r="94" spans="1:38" ht="18" customHeight="1" hidden="1">
      <c r="A94" s="361"/>
      <c r="B94" s="674" t="s">
        <v>274</v>
      </c>
      <c r="C94" s="674"/>
      <c r="D94" s="674"/>
      <c r="E94" s="674"/>
      <c r="F94" s="674"/>
      <c r="G94" s="675"/>
      <c r="H94" s="364"/>
      <c r="I94" s="365"/>
      <c r="J94" s="366">
        <v>0</v>
      </c>
      <c r="K94" s="365"/>
      <c r="L94" s="364"/>
      <c r="M94" s="365"/>
      <c r="N94" s="366">
        <v>0</v>
      </c>
      <c r="O94" s="365"/>
      <c r="P94" s="364"/>
      <c r="Q94" s="365"/>
      <c r="R94" s="366">
        <v>0</v>
      </c>
      <c r="S94" s="365"/>
      <c r="T94" s="364">
        <f aca="true" t="shared" si="3" ref="T94:V97">P94+L94</f>
        <v>0</v>
      </c>
      <c r="U94" s="365">
        <f t="shared" si="3"/>
        <v>0</v>
      </c>
      <c r="V94" s="365">
        <f t="shared" si="3"/>
        <v>0</v>
      </c>
      <c r="W94" s="365"/>
      <c r="X94" s="364">
        <v>0</v>
      </c>
      <c r="Y94" s="365">
        <v>0</v>
      </c>
      <c r="Z94" s="366">
        <v>0</v>
      </c>
      <c r="AA94" s="365"/>
      <c r="AB94" s="364">
        <v>0</v>
      </c>
      <c r="AC94" s="365">
        <v>0</v>
      </c>
      <c r="AD94" s="366">
        <v>0</v>
      </c>
      <c r="AE94" s="365"/>
      <c r="AF94" s="364">
        <f aca="true" t="shared" si="4" ref="AF94:AH97">X94+T94</f>
        <v>0</v>
      </c>
      <c r="AG94" s="365">
        <f t="shared" si="4"/>
        <v>0</v>
      </c>
      <c r="AH94" s="366">
        <f t="shared" si="4"/>
        <v>0</v>
      </c>
      <c r="AI94" s="365"/>
      <c r="AJ94" s="364">
        <f aca="true" t="shared" si="5" ref="AJ94:AL97">AF94-L94</f>
        <v>0</v>
      </c>
      <c r="AK94" s="365">
        <f t="shared" si="5"/>
        <v>0</v>
      </c>
      <c r="AL94" s="367">
        <f t="shared" si="5"/>
        <v>0</v>
      </c>
    </row>
    <row r="95" spans="1:38" ht="18" customHeight="1" hidden="1">
      <c r="A95" s="361"/>
      <c r="B95" s="678" t="s">
        <v>275</v>
      </c>
      <c r="C95" s="678"/>
      <c r="D95" s="678"/>
      <c r="E95" s="678"/>
      <c r="F95" s="678"/>
      <c r="G95" s="679"/>
      <c r="H95" s="364"/>
      <c r="I95" s="365"/>
      <c r="J95" s="365"/>
      <c r="K95" s="365"/>
      <c r="L95" s="364"/>
      <c r="M95" s="365"/>
      <c r="N95" s="365"/>
      <c r="O95" s="365"/>
      <c r="P95" s="364"/>
      <c r="Q95" s="365"/>
      <c r="R95" s="365"/>
      <c r="S95" s="365"/>
      <c r="T95" s="364">
        <f t="shared" si="3"/>
        <v>0</v>
      </c>
      <c r="U95" s="365">
        <f t="shared" si="3"/>
        <v>0</v>
      </c>
      <c r="V95" s="365">
        <f t="shared" si="3"/>
        <v>0</v>
      </c>
      <c r="W95" s="365"/>
      <c r="X95" s="364"/>
      <c r="Y95" s="365"/>
      <c r="Z95" s="365"/>
      <c r="AA95" s="365"/>
      <c r="AB95" s="364"/>
      <c r="AC95" s="365"/>
      <c r="AD95" s="365"/>
      <c r="AE95" s="365"/>
      <c r="AF95" s="364">
        <f t="shared" si="4"/>
        <v>0</v>
      </c>
      <c r="AG95" s="365">
        <f t="shared" si="4"/>
        <v>0</v>
      </c>
      <c r="AH95" s="365">
        <f t="shared" si="4"/>
        <v>0</v>
      </c>
      <c r="AI95" s="365"/>
      <c r="AJ95" s="364">
        <f t="shared" si="5"/>
        <v>0</v>
      </c>
      <c r="AK95" s="365">
        <f t="shared" si="5"/>
        <v>0</v>
      </c>
      <c r="AL95" s="368">
        <f t="shared" si="5"/>
        <v>0</v>
      </c>
    </row>
    <row r="96" spans="1:38" ht="18" customHeight="1" hidden="1">
      <c r="A96" s="361"/>
      <c r="B96" s="678" t="s">
        <v>276</v>
      </c>
      <c r="C96" s="678"/>
      <c r="D96" s="678"/>
      <c r="E96" s="678"/>
      <c r="F96" s="678"/>
      <c r="G96" s="679"/>
      <c r="H96" s="364"/>
      <c r="I96" s="365"/>
      <c r="J96" s="365"/>
      <c r="K96" s="365"/>
      <c r="L96" s="364"/>
      <c r="M96" s="365"/>
      <c r="N96" s="365"/>
      <c r="O96" s="365"/>
      <c r="P96" s="364"/>
      <c r="Q96" s="365"/>
      <c r="R96" s="365"/>
      <c r="S96" s="365"/>
      <c r="T96" s="364">
        <f t="shared" si="3"/>
        <v>0</v>
      </c>
      <c r="U96" s="365">
        <f t="shared" si="3"/>
        <v>0</v>
      </c>
      <c r="V96" s="365">
        <f t="shared" si="3"/>
        <v>0</v>
      </c>
      <c r="W96" s="365"/>
      <c r="X96" s="364"/>
      <c r="Y96" s="365"/>
      <c r="Z96" s="365"/>
      <c r="AA96" s="365"/>
      <c r="AB96" s="364"/>
      <c r="AC96" s="365"/>
      <c r="AD96" s="365"/>
      <c r="AE96" s="365"/>
      <c r="AF96" s="364">
        <f t="shared" si="4"/>
        <v>0</v>
      </c>
      <c r="AG96" s="365">
        <f t="shared" si="4"/>
        <v>0</v>
      </c>
      <c r="AH96" s="365">
        <f t="shared" si="4"/>
        <v>0</v>
      </c>
      <c r="AI96" s="365"/>
      <c r="AJ96" s="364">
        <f t="shared" si="5"/>
        <v>0</v>
      </c>
      <c r="AK96" s="365">
        <f t="shared" si="5"/>
        <v>0</v>
      </c>
      <c r="AL96" s="368">
        <f t="shared" si="5"/>
        <v>0</v>
      </c>
    </row>
    <row r="97" spans="1:38" ht="18" customHeight="1" hidden="1">
      <c r="A97" s="369"/>
      <c r="B97" s="676" t="s">
        <v>277</v>
      </c>
      <c r="C97" s="676"/>
      <c r="D97" s="676"/>
      <c r="E97" s="676"/>
      <c r="F97" s="676"/>
      <c r="G97" s="677"/>
      <c r="H97" s="372"/>
      <c r="I97" s="351"/>
      <c r="J97" s="351"/>
      <c r="K97" s="351"/>
      <c r="L97" s="372"/>
      <c r="M97" s="351"/>
      <c r="N97" s="351"/>
      <c r="O97" s="351"/>
      <c r="P97" s="372"/>
      <c r="Q97" s="351"/>
      <c r="R97" s="351"/>
      <c r="S97" s="351"/>
      <c r="T97" s="372">
        <f t="shared" si="3"/>
        <v>0</v>
      </c>
      <c r="U97" s="351">
        <f t="shared" si="3"/>
        <v>0</v>
      </c>
      <c r="V97" s="351">
        <f t="shared" si="3"/>
        <v>0</v>
      </c>
      <c r="W97" s="351"/>
      <c r="X97" s="372"/>
      <c r="Y97" s="351"/>
      <c r="Z97" s="351"/>
      <c r="AA97" s="351"/>
      <c r="AB97" s="372"/>
      <c r="AC97" s="351"/>
      <c r="AD97" s="351"/>
      <c r="AE97" s="351"/>
      <c r="AF97" s="372">
        <f t="shared" si="4"/>
        <v>0</v>
      </c>
      <c r="AG97" s="351">
        <f t="shared" si="4"/>
        <v>0</v>
      </c>
      <c r="AH97" s="351">
        <f t="shared" si="4"/>
        <v>0</v>
      </c>
      <c r="AI97" s="351"/>
      <c r="AJ97" s="372">
        <f t="shared" si="5"/>
        <v>0</v>
      </c>
      <c r="AK97" s="351">
        <f t="shared" si="5"/>
        <v>0</v>
      </c>
      <c r="AL97" s="373">
        <f t="shared" si="5"/>
        <v>0</v>
      </c>
    </row>
    <row r="98" spans="1:39" ht="18" customHeight="1" hidden="1">
      <c r="A98" s="374"/>
      <c r="B98" s="375"/>
      <c r="C98" s="375" t="s">
        <v>214</v>
      </c>
      <c r="D98" s="376"/>
      <c r="E98" s="376"/>
      <c r="F98" s="376"/>
      <c r="G98" s="375"/>
      <c r="H98" s="377">
        <f>SUM(H94:H97)</f>
        <v>0</v>
      </c>
      <c r="I98" s="378">
        <f>SUM(I94:I97)</f>
        <v>0</v>
      </c>
      <c r="J98" s="378">
        <f>SUM(J94:J97)</f>
        <v>0</v>
      </c>
      <c r="K98" s="378"/>
      <c r="L98" s="377">
        <f>SUM(L94:L97)</f>
        <v>0</v>
      </c>
      <c r="M98" s="378">
        <f>SUM(M94:M97)</f>
        <v>0</v>
      </c>
      <c r="N98" s="378">
        <f>SUM(N94:N97)</f>
        <v>0</v>
      </c>
      <c r="O98" s="378"/>
      <c r="P98" s="377">
        <f>SUM(P94:P97)</f>
        <v>0</v>
      </c>
      <c r="Q98" s="378">
        <f>SUM(Q94:Q97)</f>
        <v>0</v>
      </c>
      <c r="R98" s="378">
        <f>SUM(R94:R97)</f>
        <v>0</v>
      </c>
      <c r="S98" s="378"/>
      <c r="T98" s="377">
        <f>SUM(T94:T97)</f>
        <v>0</v>
      </c>
      <c r="U98" s="378">
        <f>SUM(U94:U97)</f>
        <v>0</v>
      </c>
      <c r="V98" s="378">
        <f>SUM(V94:V97)</f>
        <v>0</v>
      </c>
      <c r="W98" s="378"/>
      <c r="X98" s="377">
        <f>SUM(X94:X97)</f>
        <v>0</v>
      </c>
      <c r="Y98" s="378">
        <f>SUM(Y94:Y97)</f>
        <v>0</v>
      </c>
      <c r="Z98" s="378">
        <f>SUM(Z94:Z97)</f>
        <v>0</v>
      </c>
      <c r="AA98" s="378"/>
      <c r="AB98" s="377">
        <f>SUM(AB94:AB97)</f>
        <v>0</v>
      </c>
      <c r="AC98" s="378">
        <f>SUM(AC94:AC97)</f>
        <v>0</v>
      </c>
      <c r="AD98" s="378">
        <f>SUM(AD94:AD97)</f>
        <v>0</v>
      </c>
      <c r="AE98" s="378"/>
      <c r="AF98" s="377">
        <f>SUM(AF94:AF97)</f>
        <v>0</v>
      </c>
      <c r="AG98" s="378">
        <f>SUM(AG94:AG97)</f>
        <v>0</v>
      </c>
      <c r="AH98" s="378">
        <f>SUM(AH94:AH97)</f>
        <v>0</v>
      </c>
      <c r="AI98" s="378"/>
      <c r="AJ98" s="377">
        <f>SUM(AJ94:AJ97)</f>
        <v>0</v>
      </c>
      <c r="AK98" s="378">
        <f>SUM(AK94:AK97)</f>
        <v>0</v>
      </c>
      <c r="AL98" s="379">
        <f>SUM(AL94:AL97)</f>
        <v>0</v>
      </c>
      <c r="AM98" s="13"/>
    </row>
    <row r="99" spans="1:38" ht="18" customHeight="1" hidden="1">
      <c r="A99" s="345"/>
      <c r="B99" s="348"/>
      <c r="C99" s="348"/>
      <c r="D99" s="348"/>
      <c r="E99" s="348"/>
      <c r="F99" s="348"/>
      <c r="G99" s="348"/>
      <c r="H99" s="380"/>
      <c r="I99" s="381"/>
      <c r="J99" s="381"/>
      <c r="K99" s="381"/>
      <c r="L99" s="380"/>
      <c r="M99" s="381"/>
      <c r="N99" s="381"/>
      <c r="O99" s="381"/>
      <c r="P99" s="380"/>
      <c r="Q99" s="381"/>
      <c r="R99" s="381"/>
      <c r="S99" s="381"/>
      <c r="T99" s="380"/>
      <c r="U99" s="381"/>
      <c r="V99" s="381"/>
      <c r="W99" s="381"/>
      <c r="X99" s="380"/>
      <c r="Y99" s="381"/>
      <c r="Z99" s="381"/>
      <c r="AA99" s="381"/>
      <c r="AB99" s="380"/>
      <c r="AC99" s="381"/>
      <c r="AD99" s="381"/>
      <c r="AE99" s="381"/>
      <c r="AF99" s="380"/>
      <c r="AG99" s="381"/>
      <c r="AH99" s="381"/>
      <c r="AI99" s="381"/>
      <c r="AJ99" s="380"/>
      <c r="AK99" s="381"/>
      <c r="AL99" s="382"/>
    </row>
    <row r="100" spans="1:38" ht="18" customHeight="1" hidden="1">
      <c r="A100" s="374" t="s">
        <v>75</v>
      </c>
      <c r="B100" s="370"/>
      <c r="C100" s="371"/>
      <c r="D100" s="371"/>
      <c r="E100" s="371"/>
      <c r="F100" s="371"/>
      <c r="G100" s="370"/>
      <c r="H100" s="372"/>
      <c r="I100" s="351"/>
      <c r="J100" s="351"/>
      <c r="K100" s="351"/>
      <c r="L100" s="372"/>
      <c r="M100" s="351"/>
      <c r="N100" s="351"/>
      <c r="O100" s="351"/>
      <c r="P100" s="372"/>
      <c r="Q100" s="351"/>
      <c r="R100" s="351"/>
      <c r="S100" s="351"/>
      <c r="T100" s="372"/>
      <c r="U100" s="351">
        <f>+M100+Q100</f>
        <v>0</v>
      </c>
      <c r="V100" s="351"/>
      <c r="W100" s="351"/>
      <c r="X100" s="372"/>
      <c r="Y100" s="351"/>
      <c r="Z100" s="351"/>
      <c r="AA100" s="351"/>
      <c r="AB100" s="372"/>
      <c r="AC100" s="351"/>
      <c r="AD100" s="351"/>
      <c r="AE100" s="351"/>
      <c r="AF100" s="372"/>
      <c r="AG100" s="351">
        <f>Y100+U100</f>
        <v>0</v>
      </c>
      <c r="AH100" s="351"/>
      <c r="AI100" s="351"/>
      <c r="AJ100" s="372"/>
      <c r="AK100" s="351">
        <f>AG100-M100</f>
        <v>0</v>
      </c>
      <c r="AL100" s="373"/>
    </row>
    <row r="101" spans="1:38" ht="18" customHeight="1" hidden="1">
      <c r="A101" s="361"/>
      <c r="B101" s="362" t="s">
        <v>78</v>
      </c>
      <c r="C101" s="363"/>
      <c r="D101" s="363"/>
      <c r="E101" s="363"/>
      <c r="F101" s="363"/>
      <c r="G101" s="362"/>
      <c r="H101" s="364"/>
      <c r="I101" s="365">
        <f>+I98+I100</f>
        <v>0</v>
      </c>
      <c r="J101" s="365"/>
      <c r="K101" s="365"/>
      <c r="L101" s="364"/>
      <c r="M101" s="365">
        <f>+M98+M100</f>
        <v>0</v>
      </c>
      <c r="N101" s="365"/>
      <c r="O101" s="365"/>
      <c r="P101" s="364"/>
      <c r="Q101" s="365">
        <f>+Q98+Q100</f>
        <v>0</v>
      </c>
      <c r="R101" s="365"/>
      <c r="S101" s="365"/>
      <c r="T101" s="364"/>
      <c r="U101" s="365">
        <f>+U98+U100</f>
        <v>0</v>
      </c>
      <c r="V101" s="365"/>
      <c r="W101" s="365"/>
      <c r="X101" s="364"/>
      <c r="Y101" s="365">
        <f>+Y98+Y100</f>
        <v>0</v>
      </c>
      <c r="Z101" s="365"/>
      <c r="AA101" s="365"/>
      <c r="AB101" s="364"/>
      <c r="AC101" s="365">
        <f>+AC98+AC100</f>
        <v>0</v>
      </c>
      <c r="AD101" s="365"/>
      <c r="AE101" s="365"/>
      <c r="AF101" s="364"/>
      <c r="AG101" s="365">
        <f>+AG98+AG100</f>
        <v>0</v>
      </c>
      <c r="AH101" s="365"/>
      <c r="AI101" s="365"/>
      <c r="AJ101" s="364"/>
      <c r="AK101" s="365">
        <f>+AK98+AK100</f>
        <v>0</v>
      </c>
      <c r="AL101" s="368"/>
    </row>
    <row r="102" spans="1:38" ht="18" customHeight="1" hidden="1">
      <c r="A102" s="345"/>
      <c r="B102" s="348"/>
      <c r="C102" s="348"/>
      <c r="D102" s="348"/>
      <c r="E102" s="348"/>
      <c r="F102" s="348"/>
      <c r="G102" s="348"/>
      <c r="H102" s="380"/>
      <c r="I102" s="381"/>
      <c r="J102" s="381"/>
      <c r="K102" s="381"/>
      <c r="L102" s="380"/>
      <c r="M102" s="381"/>
      <c r="N102" s="381"/>
      <c r="O102" s="381"/>
      <c r="P102" s="380"/>
      <c r="Q102" s="381"/>
      <c r="R102" s="381"/>
      <c r="S102" s="381"/>
      <c r="T102" s="380"/>
      <c r="U102" s="381"/>
      <c r="V102" s="381"/>
      <c r="W102" s="381"/>
      <c r="X102" s="380"/>
      <c r="Y102" s="381"/>
      <c r="Z102" s="381"/>
      <c r="AA102" s="381"/>
      <c r="AB102" s="380"/>
      <c r="AC102" s="381"/>
      <c r="AD102" s="381"/>
      <c r="AE102" s="381"/>
      <c r="AF102" s="380"/>
      <c r="AG102" s="381"/>
      <c r="AH102" s="381"/>
      <c r="AI102" s="381"/>
      <c r="AJ102" s="380"/>
      <c r="AK102" s="381"/>
      <c r="AL102" s="382"/>
    </row>
    <row r="103" spans="1:38" ht="18" customHeight="1" hidden="1">
      <c r="A103" s="361"/>
      <c r="B103" s="362" t="s">
        <v>76</v>
      </c>
      <c r="C103" s="362"/>
      <c r="D103" s="362"/>
      <c r="E103" s="362"/>
      <c r="F103" s="362"/>
      <c r="G103" s="362"/>
      <c r="H103" s="364"/>
      <c r="I103" s="365"/>
      <c r="J103" s="365"/>
      <c r="K103" s="365"/>
      <c r="L103" s="364"/>
      <c r="M103" s="365"/>
      <c r="N103" s="365"/>
      <c r="O103" s="365"/>
      <c r="P103" s="364"/>
      <c r="Q103" s="365"/>
      <c r="R103" s="365"/>
      <c r="S103" s="365"/>
      <c r="T103" s="364"/>
      <c r="U103" s="365"/>
      <c r="V103" s="365"/>
      <c r="W103" s="365"/>
      <c r="X103" s="364"/>
      <c r="Y103" s="365"/>
      <c r="Z103" s="365"/>
      <c r="AA103" s="365"/>
      <c r="AB103" s="364"/>
      <c r="AC103" s="365"/>
      <c r="AD103" s="365"/>
      <c r="AE103" s="365"/>
      <c r="AF103" s="364"/>
      <c r="AG103" s="365"/>
      <c r="AH103" s="365"/>
      <c r="AI103" s="365"/>
      <c r="AJ103" s="364"/>
      <c r="AK103" s="365"/>
      <c r="AL103" s="368"/>
    </row>
    <row r="104" spans="1:38" ht="18" customHeight="1" hidden="1">
      <c r="A104" s="361"/>
      <c r="B104" s="363"/>
      <c r="C104" s="362" t="s">
        <v>225</v>
      </c>
      <c r="D104" s="363"/>
      <c r="E104" s="363"/>
      <c r="F104" s="363"/>
      <c r="G104" s="362"/>
      <c r="H104" s="364"/>
      <c r="I104" s="365"/>
      <c r="J104" s="365"/>
      <c r="K104" s="365"/>
      <c r="L104" s="364"/>
      <c r="M104" s="365"/>
      <c r="N104" s="365"/>
      <c r="O104" s="365"/>
      <c r="P104" s="364"/>
      <c r="Q104" s="365">
        <v>0</v>
      </c>
      <c r="R104" s="365"/>
      <c r="S104" s="365"/>
      <c r="T104" s="364"/>
      <c r="U104" s="365"/>
      <c r="V104" s="365"/>
      <c r="W104" s="365"/>
      <c r="X104" s="364"/>
      <c r="Y104" s="365">
        <v>0</v>
      </c>
      <c r="Z104" s="365"/>
      <c r="AA104" s="365"/>
      <c r="AB104" s="364"/>
      <c r="AC104" s="365">
        <v>0</v>
      </c>
      <c r="AD104" s="365"/>
      <c r="AE104" s="365"/>
      <c r="AF104" s="364"/>
      <c r="AG104" s="365"/>
      <c r="AH104" s="365"/>
      <c r="AI104" s="365"/>
      <c r="AJ104" s="364"/>
      <c r="AK104" s="365">
        <f>AG104-M104</f>
        <v>0</v>
      </c>
      <c r="AL104" s="368"/>
    </row>
    <row r="105" spans="1:38" ht="18" customHeight="1" hidden="1">
      <c r="A105" s="374"/>
      <c r="B105" s="371"/>
      <c r="C105" s="370" t="s">
        <v>279</v>
      </c>
      <c r="D105" s="371"/>
      <c r="E105" s="371"/>
      <c r="F105" s="371"/>
      <c r="G105" s="370"/>
      <c r="H105" s="372"/>
      <c r="I105" s="351"/>
      <c r="J105" s="351"/>
      <c r="K105" s="351"/>
      <c r="L105" s="372"/>
      <c r="M105" s="351"/>
      <c r="N105" s="351"/>
      <c r="O105" s="351"/>
      <c r="P105" s="372"/>
      <c r="Q105" s="351">
        <v>0</v>
      </c>
      <c r="R105" s="351"/>
      <c r="S105" s="351"/>
      <c r="T105" s="372"/>
      <c r="U105" s="351"/>
      <c r="V105" s="351"/>
      <c r="W105" s="351"/>
      <c r="X105" s="372"/>
      <c r="Y105" s="351">
        <v>0</v>
      </c>
      <c r="Z105" s="351"/>
      <c r="AA105" s="351"/>
      <c r="AB105" s="372"/>
      <c r="AC105" s="351">
        <v>0</v>
      </c>
      <c r="AD105" s="351"/>
      <c r="AE105" s="351"/>
      <c r="AF105" s="372"/>
      <c r="AG105" s="351"/>
      <c r="AH105" s="351"/>
      <c r="AI105" s="351"/>
      <c r="AJ105" s="372"/>
      <c r="AK105" s="351">
        <f>AG105-M105</f>
        <v>0</v>
      </c>
      <c r="AL105" s="373"/>
    </row>
    <row r="106" spans="1:38" ht="18" customHeight="1" hidden="1">
      <c r="A106" s="374"/>
      <c r="B106" s="370" t="s">
        <v>77</v>
      </c>
      <c r="C106" s="371"/>
      <c r="D106" s="371"/>
      <c r="E106" s="371"/>
      <c r="F106" s="371"/>
      <c r="G106" s="370"/>
      <c r="H106" s="372"/>
      <c r="I106" s="351">
        <f>I105+I104+I101</f>
        <v>0</v>
      </c>
      <c r="J106" s="351"/>
      <c r="K106" s="351"/>
      <c r="L106" s="372"/>
      <c r="M106" s="351">
        <f>M105+M104+M101</f>
        <v>0</v>
      </c>
      <c r="N106" s="351"/>
      <c r="O106" s="351"/>
      <c r="P106" s="372"/>
      <c r="Q106" s="351">
        <f>Q105+Q104+Q101</f>
        <v>0</v>
      </c>
      <c r="R106" s="351"/>
      <c r="S106" s="351"/>
      <c r="T106" s="372"/>
      <c r="U106" s="351">
        <f>U105+U104+U101</f>
        <v>0</v>
      </c>
      <c r="V106" s="351"/>
      <c r="W106" s="351"/>
      <c r="X106" s="372"/>
      <c r="Y106" s="351">
        <f>Y105+Y104+Y101</f>
        <v>0</v>
      </c>
      <c r="Z106" s="351"/>
      <c r="AA106" s="351"/>
      <c r="AB106" s="372"/>
      <c r="AC106" s="351">
        <f>AC105+AC104+AC101</f>
        <v>0</v>
      </c>
      <c r="AD106" s="351"/>
      <c r="AE106" s="351"/>
      <c r="AF106" s="372"/>
      <c r="AG106" s="351">
        <f>AG105+AG104+AG101</f>
        <v>0</v>
      </c>
      <c r="AH106" s="351"/>
      <c r="AI106" s="351"/>
      <c r="AJ106" s="372"/>
      <c r="AK106" s="351">
        <f>AK105+AK104+AK101</f>
        <v>0</v>
      </c>
      <c r="AL106" s="373"/>
    </row>
    <row r="107" spans="3:6" ht="18" customHeight="1">
      <c r="C107" s="12"/>
      <c r="D107" s="12"/>
      <c r="E107" s="12"/>
      <c r="F107" s="12"/>
    </row>
    <row r="108" spans="3:6" ht="18" customHeight="1">
      <c r="C108" s="12"/>
      <c r="D108" s="12"/>
      <c r="E108" s="12"/>
      <c r="F108" s="12"/>
    </row>
    <row r="112" spans="3:38" ht="15.75" hidden="1">
      <c r="C112" s="121" t="s">
        <v>66</v>
      </c>
      <c r="D112" s="121"/>
      <c r="E112" s="121"/>
      <c r="F112" s="121"/>
      <c r="G112" s="121"/>
      <c r="H112" s="122">
        <f>+H79-AF21</f>
        <v>0</v>
      </c>
      <c r="I112" s="122">
        <f>+I79-AG21</f>
        <v>0</v>
      </c>
      <c r="J112" s="122">
        <f>+J79-AH21</f>
        <v>0</v>
      </c>
      <c r="K112" s="122"/>
      <c r="L112" s="122" t="e">
        <f>+L79-#REF!</f>
        <v>#REF!</v>
      </c>
      <c r="M112" s="122" t="e">
        <f>+M79-#REF!</f>
        <v>#REF!</v>
      </c>
      <c r="N112" s="122" t="e">
        <f>+N79-#REF!</f>
        <v>#REF!</v>
      </c>
      <c r="O112" s="122"/>
      <c r="P112" s="122">
        <f>+P79-AF52</f>
        <v>-56</v>
      </c>
      <c r="Q112" s="122">
        <f>+Q79-AG52</f>
        <v>-56</v>
      </c>
      <c r="R112" s="122">
        <f>+R79-AH52</f>
        <v>0</v>
      </c>
      <c r="S112" s="122"/>
      <c r="T112" s="122">
        <f>+T79-AF54</f>
        <v>0</v>
      </c>
      <c r="U112" s="122">
        <f>+U79-AG54</f>
        <v>0</v>
      </c>
      <c r="V112" s="122">
        <f>+V79-AH54</f>
        <v>0</v>
      </c>
      <c r="W112" s="122"/>
      <c r="X112" s="122" t="e">
        <f>+X79-#REF!</f>
        <v>#REF!</v>
      </c>
      <c r="Y112" s="122" t="e">
        <f>+Y79-#REF!</f>
        <v>#REF!</v>
      </c>
      <c r="Z112" s="122" t="e">
        <f>+Z79-#REF!</f>
        <v>#REF!</v>
      </c>
      <c r="AA112" s="122"/>
      <c r="AB112" s="122">
        <f>+AB79-AH59</f>
        <v>0</v>
      </c>
      <c r="AC112" s="122">
        <f>+AC79-AH59</f>
        <v>0</v>
      </c>
      <c r="AD112" s="122">
        <f>+AD79-AH59</f>
        <v>0</v>
      </c>
      <c r="AE112" s="122"/>
      <c r="AF112" s="122">
        <f>+AF79-AF60</f>
        <v>0</v>
      </c>
      <c r="AG112" s="122">
        <f>+AG79-AG60</f>
        <v>0</v>
      </c>
      <c r="AH112" s="122">
        <f>+AH79-AH60</f>
        <v>0</v>
      </c>
      <c r="AI112" s="122"/>
      <c r="AJ112" s="122" t="e">
        <f>AJ98-AJ61</f>
        <v>#REF!</v>
      </c>
      <c r="AK112" s="122" t="e">
        <f>AK98-AK61</f>
        <v>#REF!</v>
      </c>
      <c r="AL112" s="122" t="e">
        <f>AL98-AL61</f>
        <v>#REF!</v>
      </c>
    </row>
    <row r="113" spans="3:38" ht="15.75" hidden="1">
      <c r="C113" s="298"/>
      <c r="D113" s="298"/>
      <c r="E113" s="298"/>
      <c r="F113" s="298"/>
      <c r="G113" s="298"/>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row>
    <row r="114" spans="1:39" ht="26.25" hidden="1">
      <c r="A114" s="694" t="s">
        <v>94</v>
      </c>
      <c r="B114" s="694"/>
      <c r="C114" s="694"/>
      <c r="D114" s="694"/>
      <c r="E114" s="694"/>
      <c r="F114" s="694"/>
      <c r="G114" s="694"/>
      <c r="H114" s="694"/>
      <c r="I114" s="69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504"/>
      <c r="AH114" s="504"/>
      <c r="AI114" s="504"/>
      <c r="AJ114" s="504"/>
      <c r="AK114" s="504"/>
      <c r="AL114" s="504"/>
      <c r="AM114" s="505"/>
    </row>
    <row r="115" spans="1:39" ht="26.25" hidden="1">
      <c r="A115" s="539"/>
      <c r="B115" s="539"/>
      <c r="C115" s="539"/>
      <c r="D115" s="539"/>
      <c r="E115" s="539"/>
      <c r="F115" s="539"/>
      <c r="G115" s="539"/>
      <c r="H115" s="539"/>
      <c r="I115" s="539"/>
      <c r="J115" s="539"/>
      <c r="K115" s="539"/>
      <c r="L115" s="539"/>
      <c r="M115" s="539"/>
      <c r="N115" s="539"/>
      <c r="O115" s="539"/>
      <c r="P115" s="539"/>
      <c r="Q115" s="539"/>
      <c r="R115" s="539"/>
      <c r="S115" s="539"/>
      <c r="T115" s="539"/>
      <c r="U115" s="539"/>
      <c r="V115" s="539"/>
      <c r="W115" s="539"/>
      <c r="X115" s="539"/>
      <c r="Y115" s="539"/>
      <c r="Z115" s="539"/>
      <c r="AA115" s="539"/>
      <c r="AB115" s="539"/>
      <c r="AC115" s="539"/>
      <c r="AD115" s="539"/>
      <c r="AE115" s="539"/>
      <c r="AF115" s="539"/>
      <c r="AG115" s="504"/>
      <c r="AH115" s="504"/>
      <c r="AI115" s="504"/>
      <c r="AJ115" s="504"/>
      <c r="AK115" s="504"/>
      <c r="AL115" s="504"/>
      <c r="AM115" s="505"/>
    </row>
    <row r="116" spans="1:39" ht="26.25" hidden="1">
      <c r="A116" s="477"/>
      <c r="B116" s="478"/>
      <c r="C116" s="478"/>
      <c r="D116" s="478"/>
      <c r="E116" s="478"/>
      <c r="F116" s="478"/>
      <c r="G116" s="478"/>
      <c r="H116" s="471"/>
      <c r="I116" s="471"/>
      <c r="J116" s="471"/>
      <c r="K116" s="471"/>
      <c r="L116" s="471"/>
      <c r="M116" s="471"/>
      <c r="N116" s="471"/>
      <c r="O116" s="471"/>
      <c r="P116" s="471"/>
      <c r="Q116" s="471"/>
      <c r="R116" s="471"/>
      <c r="S116" s="471"/>
      <c r="T116" s="471"/>
      <c r="U116" s="471"/>
      <c r="V116" s="471"/>
      <c r="W116" s="471"/>
      <c r="X116" s="471"/>
      <c r="Y116" s="471"/>
      <c r="Z116" s="471"/>
      <c r="AA116" s="471"/>
      <c r="AB116" s="471"/>
      <c r="AC116" s="471"/>
      <c r="AD116" s="471"/>
      <c r="AE116" s="471"/>
      <c r="AF116" s="471"/>
      <c r="AG116" s="504"/>
      <c r="AH116" s="504"/>
      <c r="AI116" s="504"/>
      <c r="AJ116" s="504"/>
      <c r="AK116" s="504"/>
      <c r="AL116" s="504"/>
      <c r="AM116" s="505"/>
    </row>
    <row r="117" spans="1:39" ht="85.5" customHeight="1" hidden="1">
      <c r="A117" s="692" t="s">
        <v>38</v>
      </c>
      <c r="B117" s="692"/>
      <c r="C117" s="692"/>
      <c r="D117" s="692"/>
      <c r="E117" s="692"/>
      <c r="F117" s="692"/>
      <c r="G117" s="692"/>
      <c r="H117" s="692"/>
      <c r="I117" s="692"/>
      <c r="J117" s="692"/>
      <c r="K117" s="692"/>
      <c r="L117" s="692"/>
      <c r="M117" s="692"/>
      <c r="N117" s="692"/>
      <c r="O117" s="692"/>
      <c r="P117" s="692"/>
      <c r="Q117" s="692"/>
      <c r="R117" s="692"/>
      <c r="S117" s="692"/>
      <c r="T117" s="692"/>
      <c r="U117" s="692"/>
      <c r="V117" s="692"/>
      <c r="W117" s="692"/>
      <c r="X117" s="692"/>
      <c r="Y117" s="692"/>
      <c r="Z117" s="692"/>
      <c r="AA117" s="692"/>
      <c r="AB117" s="692"/>
      <c r="AC117" s="692"/>
      <c r="AD117" s="692"/>
      <c r="AE117" s="692"/>
      <c r="AF117" s="693"/>
      <c r="AG117" s="506"/>
      <c r="AH117" s="506"/>
      <c r="AI117" s="506"/>
      <c r="AJ117" s="506"/>
      <c r="AK117" s="506"/>
      <c r="AL117" s="506"/>
      <c r="AM117" s="507"/>
    </row>
    <row r="118" spans="1:39" ht="25.5" hidden="1">
      <c r="A118" s="433"/>
      <c r="B118" s="433"/>
      <c r="C118" s="433"/>
      <c r="D118" s="433"/>
      <c r="E118" s="433"/>
      <c r="F118" s="433"/>
      <c r="G118" s="433"/>
      <c r="H118" s="433"/>
      <c r="I118" s="433"/>
      <c r="J118" s="433"/>
      <c r="K118" s="433"/>
      <c r="L118" s="433"/>
      <c r="M118" s="433"/>
      <c r="N118" s="433"/>
      <c r="O118" s="433"/>
      <c r="P118" s="433"/>
      <c r="Q118" s="433"/>
      <c r="R118" s="433"/>
      <c r="S118" s="433"/>
      <c r="T118" s="433"/>
      <c r="U118" s="433"/>
      <c r="V118" s="433"/>
      <c r="W118" s="433"/>
      <c r="X118" s="433"/>
      <c r="Y118" s="433"/>
      <c r="Z118" s="433"/>
      <c r="AA118" s="433"/>
      <c r="AB118" s="433"/>
      <c r="AC118" s="433"/>
      <c r="AD118" s="433"/>
      <c r="AE118" s="433"/>
      <c r="AF118" s="433"/>
      <c r="AG118" s="506"/>
      <c r="AH118" s="506"/>
      <c r="AI118" s="506"/>
      <c r="AJ118" s="506"/>
      <c r="AK118" s="506"/>
      <c r="AL118" s="506"/>
      <c r="AM118" s="507"/>
    </row>
    <row r="119" spans="1:39" ht="25.5" hidden="1">
      <c r="A119" s="433"/>
      <c r="B119" s="433"/>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506"/>
      <c r="AH119" s="506"/>
      <c r="AI119" s="506"/>
      <c r="AJ119" s="506"/>
      <c r="AK119" s="506"/>
      <c r="AL119" s="506"/>
      <c r="AM119" s="507"/>
    </row>
    <row r="120" spans="1:39" ht="25.5" hidden="1">
      <c r="A120" s="433"/>
      <c r="B120" s="433"/>
      <c r="C120" s="433"/>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506"/>
      <c r="AH120" s="506"/>
      <c r="AI120" s="506"/>
      <c r="AJ120" s="506"/>
      <c r="AK120" s="506"/>
      <c r="AL120" s="506"/>
      <c r="AM120" s="507"/>
    </row>
    <row r="121" spans="1:39" ht="13.5" customHeight="1" hidden="1">
      <c r="A121" s="433"/>
      <c r="B121" s="433"/>
      <c r="C121" s="433"/>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33"/>
      <c r="AE121" s="433"/>
      <c r="AF121" s="433"/>
      <c r="AG121" s="506"/>
      <c r="AH121" s="506"/>
      <c r="AI121" s="506"/>
      <c r="AJ121" s="506"/>
      <c r="AK121" s="506"/>
      <c r="AL121" s="506"/>
      <c r="AM121" s="507"/>
    </row>
    <row r="122" spans="1:39" ht="25.5" hidden="1">
      <c r="A122" s="433"/>
      <c r="B122" s="433"/>
      <c r="C122" s="433"/>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33"/>
      <c r="AD122" s="433"/>
      <c r="AE122" s="433"/>
      <c r="AF122" s="433"/>
      <c r="AG122" s="506"/>
      <c r="AH122" s="506"/>
      <c r="AI122" s="506"/>
      <c r="AJ122" s="506"/>
      <c r="AK122" s="506"/>
      <c r="AL122" s="506"/>
      <c r="AM122" s="507"/>
    </row>
    <row r="123" spans="1:39" ht="25.5" hidden="1">
      <c r="A123" s="433"/>
      <c r="B123" s="433"/>
      <c r="C123" s="433"/>
      <c r="D123" s="433"/>
      <c r="E123" s="433"/>
      <c r="F123" s="433"/>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506"/>
      <c r="AH123" s="506"/>
      <c r="AI123" s="506"/>
      <c r="AJ123" s="506"/>
      <c r="AK123" s="506"/>
      <c r="AL123" s="506"/>
      <c r="AM123" s="507"/>
    </row>
    <row r="124" spans="1:39" ht="25.5" hidden="1">
      <c r="A124" s="433"/>
      <c r="B124" s="433"/>
      <c r="C124" s="433"/>
      <c r="D124" s="433"/>
      <c r="E124" s="433"/>
      <c r="F124" s="433"/>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506"/>
      <c r="AH124" s="506"/>
      <c r="AI124" s="506"/>
      <c r="AJ124" s="506"/>
      <c r="AK124" s="506"/>
      <c r="AL124" s="506"/>
      <c r="AM124" s="507"/>
    </row>
    <row r="125" spans="1:39" ht="25.5" hidden="1">
      <c r="A125" s="433"/>
      <c r="B125" s="433"/>
      <c r="C125" s="433"/>
      <c r="D125" s="433"/>
      <c r="E125" s="433"/>
      <c r="F125" s="433"/>
      <c r="G125" s="433"/>
      <c r="H125" s="433"/>
      <c r="I125" s="433"/>
      <c r="J125" s="433"/>
      <c r="K125" s="433"/>
      <c r="L125" s="433"/>
      <c r="M125" s="433"/>
      <c r="N125" s="433"/>
      <c r="O125" s="433"/>
      <c r="P125" s="433"/>
      <c r="Q125" s="433"/>
      <c r="R125" s="433"/>
      <c r="S125" s="433"/>
      <c r="T125" s="433"/>
      <c r="U125" s="433"/>
      <c r="V125" s="433"/>
      <c r="W125" s="433"/>
      <c r="X125" s="433"/>
      <c r="Y125" s="433"/>
      <c r="Z125" s="433"/>
      <c r="AA125" s="433"/>
      <c r="AB125" s="433"/>
      <c r="AC125" s="433"/>
      <c r="AD125" s="433"/>
      <c r="AE125" s="433"/>
      <c r="AF125" s="433"/>
      <c r="AG125" s="506"/>
      <c r="AH125" s="506"/>
      <c r="AI125" s="506"/>
      <c r="AJ125" s="506"/>
      <c r="AK125" s="506"/>
      <c r="AL125" s="506"/>
      <c r="AM125" s="507"/>
    </row>
    <row r="126" spans="1:39" ht="25.5" hidden="1">
      <c r="A126" s="433"/>
      <c r="B126" s="433"/>
      <c r="C126" s="433"/>
      <c r="D126" s="433"/>
      <c r="E126" s="433"/>
      <c r="F126" s="433"/>
      <c r="G126" s="433"/>
      <c r="H126" s="433"/>
      <c r="I126" s="433"/>
      <c r="J126" s="433"/>
      <c r="K126" s="433"/>
      <c r="L126" s="433"/>
      <c r="M126" s="433"/>
      <c r="N126" s="433"/>
      <c r="O126" s="433"/>
      <c r="P126" s="433"/>
      <c r="Q126" s="433"/>
      <c r="R126" s="433"/>
      <c r="S126" s="433"/>
      <c r="T126" s="433"/>
      <c r="U126" s="433"/>
      <c r="V126" s="433"/>
      <c r="W126" s="433"/>
      <c r="X126" s="433"/>
      <c r="Y126" s="433"/>
      <c r="Z126" s="433"/>
      <c r="AA126" s="433"/>
      <c r="AB126" s="433"/>
      <c r="AC126" s="433"/>
      <c r="AD126" s="433"/>
      <c r="AE126" s="433"/>
      <c r="AF126" s="433"/>
      <c r="AG126" s="506"/>
      <c r="AH126" s="506"/>
      <c r="AI126" s="506"/>
      <c r="AJ126" s="506"/>
      <c r="AK126" s="506"/>
      <c r="AL126" s="506"/>
      <c r="AM126" s="507"/>
    </row>
    <row r="127" spans="1:39" ht="25.5" hidden="1">
      <c r="A127" s="433"/>
      <c r="B127" s="433"/>
      <c r="C127" s="433"/>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506"/>
      <c r="AH127" s="506"/>
      <c r="AI127" s="506"/>
      <c r="AJ127" s="506"/>
      <c r="AK127" s="506"/>
      <c r="AL127" s="506"/>
      <c r="AM127" s="507"/>
    </row>
    <row r="128" spans="1:39" ht="25.5" hidden="1">
      <c r="A128" s="433"/>
      <c r="B128" s="433"/>
      <c r="C128" s="433"/>
      <c r="D128" s="433"/>
      <c r="E128" s="433"/>
      <c r="F128" s="433"/>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506"/>
      <c r="AH128" s="506"/>
      <c r="AI128" s="506"/>
      <c r="AJ128" s="506"/>
      <c r="AK128" s="506"/>
      <c r="AL128" s="506"/>
      <c r="AM128" s="507"/>
    </row>
    <row r="129" spans="1:39" ht="25.5" hidden="1">
      <c r="A129" s="433"/>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506"/>
      <c r="AH129" s="506"/>
      <c r="AI129" s="506"/>
      <c r="AJ129" s="506"/>
      <c r="AK129" s="506"/>
      <c r="AL129" s="506"/>
      <c r="AM129" s="507"/>
    </row>
    <row r="130" spans="1:39" ht="25.5" hidden="1">
      <c r="A130" s="433"/>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506"/>
      <c r="AH130" s="506"/>
      <c r="AI130" s="506"/>
      <c r="AJ130" s="506"/>
      <c r="AK130" s="506"/>
      <c r="AL130" s="506"/>
      <c r="AM130" s="507"/>
    </row>
    <row r="131" spans="1:39" ht="25.5" hidden="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506"/>
      <c r="AH131" s="506"/>
      <c r="AI131" s="506"/>
      <c r="AJ131" s="506"/>
      <c r="AK131" s="506"/>
      <c r="AL131" s="506"/>
      <c r="AM131" s="507"/>
    </row>
    <row r="132" spans="1:39" ht="25.5" hidden="1">
      <c r="A132" s="433"/>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506"/>
      <c r="AH132" s="506"/>
      <c r="AI132" s="506"/>
      <c r="AJ132" s="506"/>
      <c r="AK132" s="506"/>
      <c r="AL132" s="506"/>
      <c r="AM132" s="507"/>
    </row>
    <row r="133" spans="1:39" ht="25.5" hidden="1">
      <c r="A133" s="479"/>
      <c r="B133" s="479"/>
      <c r="C133" s="479"/>
      <c r="D133" s="479"/>
      <c r="E133" s="479"/>
      <c r="F133" s="479"/>
      <c r="G133" s="479"/>
      <c r="H133" s="479"/>
      <c r="I133" s="479"/>
      <c r="J133" s="479"/>
      <c r="K133" s="479"/>
      <c r="L133" s="479"/>
      <c r="M133" s="479"/>
      <c r="N133" s="479"/>
      <c r="O133" s="479"/>
      <c r="P133" s="479"/>
      <c r="Q133" s="479"/>
      <c r="R133" s="479"/>
      <c r="S133" s="479"/>
      <c r="T133" s="479"/>
      <c r="U133" s="479"/>
      <c r="V133" s="479"/>
      <c r="W133" s="479"/>
      <c r="X133" s="479"/>
      <c r="Y133" s="479"/>
      <c r="Z133" s="479"/>
      <c r="AA133" s="479"/>
      <c r="AB133" s="479"/>
      <c r="AC133" s="479"/>
      <c r="AD133" s="479"/>
      <c r="AE133" s="479"/>
      <c r="AF133" s="479"/>
      <c r="AG133" s="508"/>
      <c r="AH133" s="508"/>
      <c r="AI133" s="508"/>
      <c r="AJ133" s="508"/>
      <c r="AK133" s="508"/>
      <c r="AL133" s="508"/>
      <c r="AM133" s="509"/>
    </row>
    <row r="134" spans="1:39" ht="15.75" hidden="1">
      <c r="A134" s="480"/>
      <c r="B134" s="480"/>
      <c r="C134" s="480"/>
      <c r="D134" s="480"/>
      <c r="E134" s="480"/>
      <c r="F134" s="480"/>
      <c r="G134" s="480"/>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510"/>
      <c r="AH134" s="510"/>
      <c r="AI134" s="510"/>
      <c r="AJ134" s="510"/>
      <c r="AK134" s="510"/>
      <c r="AL134" s="510"/>
      <c r="AM134" s="511"/>
    </row>
    <row r="135" spans="1:39" ht="41.25" customHeight="1" hidden="1">
      <c r="A135" s="670" t="s">
        <v>73</v>
      </c>
      <c r="B135" s="670"/>
      <c r="C135" s="670"/>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c r="AA135" s="670"/>
      <c r="AB135" s="670"/>
      <c r="AC135" s="670"/>
      <c r="AD135" s="670"/>
      <c r="AE135" s="670"/>
      <c r="AF135" s="671"/>
      <c r="AG135" s="506"/>
      <c r="AH135" s="506"/>
      <c r="AI135" s="506"/>
      <c r="AJ135" s="506"/>
      <c r="AK135" s="506"/>
      <c r="AL135" s="506"/>
      <c r="AM135" s="507"/>
    </row>
    <row r="136" spans="1:39" ht="17.25" customHeight="1" hidden="1">
      <c r="A136" s="670"/>
      <c r="B136" s="670"/>
      <c r="C136" s="670"/>
      <c r="D136" s="670"/>
      <c r="E136" s="670"/>
      <c r="F136" s="670"/>
      <c r="G136" s="670"/>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1"/>
      <c r="AG136" s="506"/>
      <c r="AH136" s="506"/>
      <c r="AI136" s="506"/>
      <c r="AJ136" s="506"/>
      <c r="AK136" s="506"/>
      <c r="AL136" s="506"/>
      <c r="AM136" s="507"/>
    </row>
    <row r="137" spans="1:39" ht="25.5" customHeight="1" hidden="1">
      <c r="A137" s="670"/>
      <c r="B137" s="670"/>
      <c r="C137" s="670"/>
      <c r="D137" s="670"/>
      <c r="E137" s="670"/>
      <c r="F137" s="670"/>
      <c r="G137" s="670"/>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1"/>
      <c r="AG137" s="506"/>
      <c r="AH137" s="506"/>
      <c r="AI137" s="506"/>
      <c r="AJ137" s="506"/>
      <c r="AK137" s="506"/>
      <c r="AL137" s="506"/>
      <c r="AM137" s="507"/>
    </row>
    <row r="138" spans="1:39" ht="6.75" customHeight="1" hidden="1">
      <c r="A138" s="672"/>
      <c r="B138" s="672"/>
      <c r="C138" s="672"/>
      <c r="D138" s="672"/>
      <c r="E138" s="672"/>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2"/>
      <c r="AD138" s="672"/>
      <c r="AE138" s="672"/>
      <c r="AF138" s="673"/>
      <c r="AG138" s="506"/>
      <c r="AH138" s="506"/>
      <c r="AI138" s="506"/>
      <c r="AJ138" s="506"/>
      <c r="AK138" s="506"/>
      <c r="AL138" s="506"/>
      <c r="AM138" s="507"/>
    </row>
    <row r="139" spans="1:39" ht="25.5" hidden="1">
      <c r="A139" s="433"/>
      <c r="B139" s="433"/>
      <c r="C139" s="433"/>
      <c r="D139" s="433"/>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433"/>
      <c r="AA139" s="433"/>
      <c r="AB139" s="433"/>
      <c r="AC139" s="433"/>
      <c r="AD139" s="433"/>
      <c r="AE139" s="433"/>
      <c r="AF139" s="433"/>
      <c r="AG139" s="506"/>
      <c r="AH139" s="506"/>
      <c r="AI139" s="506"/>
      <c r="AJ139" s="506"/>
      <c r="AK139" s="506"/>
      <c r="AL139" s="506"/>
      <c r="AM139" s="507"/>
    </row>
    <row r="140" spans="1:39" ht="25.5" hidden="1">
      <c r="A140" s="433"/>
      <c r="B140" s="433"/>
      <c r="C140" s="433"/>
      <c r="D140" s="433"/>
      <c r="E140" s="433"/>
      <c r="F140" s="433"/>
      <c r="G140" s="433"/>
      <c r="H140" s="433"/>
      <c r="I140" s="433"/>
      <c r="J140" s="433"/>
      <c r="K140" s="433"/>
      <c r="L140" s="433"/>
      <c r="M140" s="433"/>
      <c r="N140" s="433"/>
      <c r="O140" s="433"/>
      <c r="P140" s="433"/>
      <c r="Q140" s="433"/>
      <c r="R140" s="433"/>
      <c r="S140" s="433"/>
      <c r="T140" s="433"/>
      <c r="U140" s="433"/>
      <c r="V140" s="433"/>
      <c r="W140" s="433"/>
      <c r="X140" s="433"/>
      <c r="Y140" s="433"/>
      <c r="Z140" s="433"/>
      <c r="AA140" s="433"/>
      <c r="AB140" s="433"/>
      <c r="AC140" s="433"/>
      <c r="AD140" s="433"/>
      <c r="AE140" s="433"/>
      <c r="AF140" s="433"/>
      <c r="AG140" s="506"/>
      <c r="AH140" s="506"/>
      <c r="AI140" s="506"/>
      <c r="AJ140" s="506"/>
      <c r="AK140" s="506"/>
      <c r="AL140" s="506"/>
      <c r="AM140" s="507"/>
    </row>
    <row r="141" spans="1:39" ht="25.5" hidden="1">
      <c r="A141" s="433"/>
      <c r="B141" s="433"/>
      <c r="C141" s="433"/>
      <c r="D141" s="433"/>
      <c r="E141" s="433"/>
      <c r="F141" s="433"/>
      <c r="G141" s="433"/>
      <c r="H141" s="433"/>
      <c r="I141" s="433"/>
      <c r="J141" s="433"/>
      <c r="K141" s="433"/>
      <c r="L141" s="433"/>
      <c r="M141" s="433"/>
      <c r="N141" s="433"/>
      <c r="O141" s="433"/>
      <c r="P141" s="433"/>
      <c r="Q141" s="433"/>
      <c r="R141" s="433"/>
      <c r="S141" s="433"/>
      <c r="T141" s="433"/>
      <c r="U141" s="433"/>
      <c r="V141" s="433"/>
      <c r="W141" s="433"/>
      <c r="X141" s="433"/>
      <c r="Y141" s="433"/>
      <c r="Z141" s="433"/>
      <c r="AA141" s="433"/>
      <c r="AB141" s="433"/>
      <c r="AC141" s="433"/>
      <c r="AD141" s="433"/>
      <c r="AE141" s="433"/>
      <c r="AF141" s="433"/>
      <c r="AG141" s="506"/>
      <c r="AH141" s="506"/>
      <c r="AI141" s="506"/>
      <c r="AJ141" s="506"/>
      <c r="AK141" s="506"/>
      <c r="AL141" s="506"/>
      <c r="AM141" s="507"/>
    </row>
    <row r="142" spans="1:39" ht="25.5" hidden="1">
      <c r="A142" s="433"/>
      <c r="B142" s="433"/>
      <c r="C142" s="433"/>
      <c r="D142" s="433"/>
      <c r="E142" s="433"/>
      <c r="F142" s="433"/>
      <c r="G142" s="433"/>
      <c r="H142" s="433"/>
      <c r="I142" s="433"/>
      <c r="J142" s="433"/>
      <c r="K142" s="433"/>
      <c r="L142" s="433"/>
      <c r="M142" s="433"/>
      <c r="N142" s="433"/>
      <c r="O142" s="433"/>
      <c r="P142" s="433"/>
      <c r="Q142" s="433"/>
      <c r="R142" s="433"/>
      <c r="S142" s="433"/>
      <c r="T142" s="433"/>
      <c r="U142" s="433"/>
      <c r="V142" s="433"/>
      <c r="W142" s="433"/>
      <c r="X142" s="433"/>
      <c r="Y142" s="433"/>
      <c r="Z142" s="433"/>
      <c r="AA142" s="433"/>
      <c r="AB142" s="433"/>
      <c r="AC142" s="433"/>
      <c r="AD142" s="433"/>
      <c r="AE142" s="433"/>
      <c r="AF142" s="433"/>
      <c r="AG142" s="506"/>
      <c r="AH142" s="506"/>
      <c r="AI142" s="506"/>
      <c r="AJ142" s="506"/>
      <c r="AK142" s="506"/>
      <c r="AL142" s="506"/>
      <c r="AM142" s="507"/>
    </row>
    <row r="143" spans="1:39" ht="25.5" hidden="1">
      <c r="A143" s="433"/>
      <c r="B143" s="433"/>
      <c r="C143" s="433"/>
      <c r="D143" s="433"/>
      <c r="E143" s="433"/>
      <c r="F143" s="433"/>
      <c r="G143" s="433"/>
      <c r="H143" s="433"/>
      <c r="I143" s="433"/>
      <c r="J143" s="433"/>
      <c r="K143" s="433"/>
      <c r="L143" s="433"/>
      <c r="M143" s="433"/>
      <c r="N143" s="433"/>
      <c r="O143" s="433"/>
      <c r="P143" s="433"/>
      <c r="Q143" s="433"/>
      <c r="R143" s="433"/>
      <c r="S143" s="433"/>
      <c r="T143" s="433"/>
      <c r="U143" s="433"/>
      <c r="V143" s="433"/>
      <c r="W143" s="433"/>
      <c r="X143" s="433"/>
      <c r="Y143" s="433"/>
      <c r="Z143" s="433"/>
      <c r="AA143" s="433"/>
      <c r="AB143" s="433"/>
      <c r="AC143" s="433"/>
      <c r="AD143" s="433"/>
      <c r="AE143" s="433"/>
      <c r="AF143" s="433"/>
      <c r="AG143" s="506"/>
      <c r="AH143" s="506"/>
      <c r="AI143" s="506"/>
      <c r="AJ143" s="506"/>
      <c r="AK143" s="506"/>
      <c r="AL143" s="506"/>
      <c r="AM143" s="507"/>
    </row>
    <row r="144" spans="1:39" ht="25.5" hidden="1">
      <c r="A144" s="433"/>
      <c r="B144" s="433"/>
      <c r="C144" s="433"/>
      <c r="D144" s="433"/>
      <c r="E144" s="433"/>
      <c r="F144" s="433"/>
      <c r="G144" s="433"/>
      <c r="H144" s="433"/>
      <c r="I144" s="433"/>
      <c r="J144" s="433"/>
      <c r="K144" s="433"/>
      <c r="L144" s="433"/>
      <c r="M144" s="433"/>
      <c r="N144" s="433"/>
      <c r="O144" s="433"/>
      <c r="P144" s="433"/>
      <c r="Q144" s="433"/>
      <c r="R144" s="433"/>
      <c r="S144" s="433"/>
      <c r="T144" s="433"/>
      <c r="U144" s="433"/>
      <c r="V144" s="433"/>
      <c r="W144" s="433"/>
      <c r="X144" s="433"/>
      <c r="Y144" s="433"/>
      <c r="Z144" s="433"/>
      <c r="AA144" s="433"/>
      <c r="AB144" s="433"/>
      <c r="AC144" s="433"/>
      <c r="AD144" s="433"/>
      <c r="AE144" s="433"/>
      <c r="AF144" s="433"/>
      <c r="AG144" s="506"/>
      <c r="AH144" s="506"/>
      <c r="AI144" s="506"/>
      <c r="AJ144" s="506"/>
      <c r="AK144" s="506"/>
      <c r="AL144" s="506"/>
      <c r="AM144" s="507"/>
    </row>
    <row r="145" spans="1:39" ht="25.5" hidden="1">
      <c r="A145" s="433"/>
      <c r="B145" s="433"/>
      <c r="C145" s="433"/>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c r="AA145" s="433"/>
      <c r="AB145" s="433"/>
      <c r="AC145" s="433"/>
      <c r="AD145" s="433"/>
      <c r="AE145" s="433"/>
      <c r="AF145" s="433"/>
      <c r="AG145" s="506"/>
      <c r="AH145" s="506"/>
      <c r="AI145" s="506"/>
      <c r="AJ145" s="506"/>
      <c r="AK145" s="506"/>
      <c r="AL145" s="506"/>
      <c r="AM145" s="507"/>
    </row>
    <row r="146" spans="1:39" ht="25.5" hidden="1">
      <c r="A146" s="433"/>
      <c r="B146" s="433"/>
      <c r="C146" s="433"/>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506"/>
      <c r="AH146" s="506"/>
      <c r="AI146" s="506"/>
      <c r="AJ146" s="506"/>
      <c r="AK146" s="506"/>
      <c r="AL146" s="506"/>
      <c r="AM146" s="507"/>
    </row>
    <row r="147" spans="1:39" ht="25.5" hidden="1">
      <c r="A147" s="433"/>
      <c r="B147" s="433"/>
      <c r="C147" s="433"/>
      <c r="D147" s="433"/>
      <c r="E147" s="433"/>
      <c r="F147" s="433"/>
      <c r="G147" s="433"/>
      <c r="H147" s="433"/>
      <c r="I147" s="433"/>
      <c r="J147" s="433"/>
      <c r="K147" s="433"/>
      <c r="L147" s="433"/>
      <c r="M147" s="433"/>
      <c r="N147" s="433"/>
      <c r="O147" s="433"/>
      <c r="P147" s="433"/>
      <c r="Q147" s="433"/>
      <c r="R147" s="433"/>
      <c r="S147" s="433"/>
      <c r="T147" s="433"/>
      <c r="U147" s="433"/>
      <c r="V147" s="433"/>
      <c r="W147" s="433"/>
      <c r="X147" s="433"/>
      <c r="Y147" s="433"/>
      <c r="Z147" s="433"/>
      <c r="AA147" s="433"/>
      <c r="AB147" s="433"/>
      <c r="AC147" s="433"/>
      <c r="AD147" s="433"/>
      <c r="AE147" s="433"/>
      <c r="AF147" s="433"/>
      <c r="AG147" s="506"/>
      <c r="AH147" s="506"/>
      <c r="AI147" s="506"/>
      <c r="AJ147" s="506"/>
      <c r="AK147" s="506"/>
      <c r="AL147" s="506"/>
      <c r="AM147" s="507"/>
    </row>
    <row r="148" spans="1:39" ht="25.5" hidden="1">
      <c r="A148" s="433"/>
      <c r="B148" s="433"/>
      <c r="C148" s="433"/>
      <c r="D148" s="433"/>
      <c r="E148" s="433"/>
      <c r="F148" s="433"/>
      <c r="G148" s="433"/>
      <c r="H148" s="433"/>
      <c r="I148" s="433"/>
      <c r="J148" s="433"/>
      <c r="K148" s="433"/>
      <c r="L148" s="433"/>
      <c r="M148" s="433"/>
      <c r="N148" s="433"/>
      <c r="O148" s="433"/>
      <c r="P148" s="433"/>
      <c r="Q148" s="433"/>
      <c r="R148" s="433"/>
      <c r="S148" s="433"/>
      <c r="T148" s="433"/>
      <c r="U148" s="433"/>
      <c r="V148" s="433"/>
      <c r="W148" s="433"/>
      <c r="X148" s="433"/>
      <c r="Y148" s="433"/>
      <c r="Z148" s="433"/>
      <c r="AA148" s="433"/>
      <c r="AB148" s="433"/>
      <c r="AC148" s="433"/>
      <c r="AD148" s="433"/>
      <c r="AE148" s="433"/>
      <c r="AF148" s="433"/>
      <c r="AG148" s="506"/>
      <c r="AH148" s="506"/>
      <c r="AI148" s="506"/>
      <c r="AJ148" s="506"/>
      <c r="AK148" s="506"/>
      <c r="AL148" s="506"/>
      <c r="AM148" s="507"/>
    </row>
    <row r="149" spans="1:39" ht="25.5" hidden="1">
      <c r="A149" s="433"/>
      <c r="B149" s="433"/>
      <c r="C149" s="433"/>
      <c r="D149" s="433"/>
      <c r="E149" s="433"/>
      <c r="F149" s="433"/>
      <c r="G149" s="433"/>
      <c r="H149" s="433"/>
      <c r="I149" s="433"/>
      <c r="J149" s="433"/>
      <c r="K149" s="433"/>
      <c r="L149" s="433"/>
      <c r="M149" s="433"/>
      <c r="N149" s="433"/>
      <c r="O149" s="433"/>
      <c r="P149" s="433"/>
      <c r="Q149" s="433"/>
      <c r="R149" s="433"/>
      <c r="S149" s="433"/>
      <c r="T149" s="433"/>
      <c r="U149" s="433"/>
      <c r="V149" s="433"/>
      <c r="W149" s="433"/>
      <c r="X149" s="433"/>
      <c r="Y149" s="433"/>
      <c r="Z149" s="433"/>
      <c r="AA149" s="433"/>
      <c r="AB149" s="433"/>
      <c r="AC149" s="433"/>
      <c r="AD149" s="433"/>
      <c r="AE149" s="433"/>
      <c r="AF149" s="433"/>
      <c r="AG149" s="506"/>
      <c r="AH149" s="506"/>
      <c r="AI149" s="506"/>
      <c r="AJ149" s="506"/>
      <c r="AK149" s="506"/>
      <c r="AL149" s="506"/>
      <c r="AM149" s="507"/>
    </row>
    <row r="150" spans="1:39" ht="25.5" hidden="1">
      <c r="A150" s="433"/>
      <c r="B150" s="433"/>
      <c r="C150" s="433"/>
      <c r="D150" s="433"/>
      <c r="E150" s="433"/>
      <c r="F150" s="433"/>
      <c r="G150" s="433"/>
      <c r="H150" s="433"/>
      <c r="I150" s="433"/>
      <c r="J150" s="433"/>
      <c r="K150" s="433"/>
      <c r="L150" s="433"/>
      <c r="M150" s="433"/>
      <c r="N150" s="433"/>
      <c r="O150" s="433"/>
      <c r="P150" s="433"/>
      <c r="Q150" s="433"/>
      <c r="R150" s="433"/>
      <c r="S150" s="433"/>
      <c r="T150" s="433"/>
      <c r="U150" s="433"/>
      <c r="V150" s="433"/>
      <c r="W150" s="433"/>
      <c r="X150" s="433"/>
      <c r="Y150" s="433"/>
      <c r="Z150" s="433"/>
      <c r="AA150" s="433"/>
      <c r="AB150" s="433"/>
      <c r="AC150" s="433"/>
      <c r="AD150" s="433"/>
      <c r="AE150" s="433"/>
      <c r="AF150" s="433"/>
      <c r="AG150" s="506"/>
      <c r="AH150" s="506"/>
      <c r="AI150" s="506"/>
      <c r="AJ150" s="506"/>
      <c r="AK150" s="506"/>
      <c r="AL150" s="506"/>
      <c r="AM150" s="507"/>
    </row>
    <row r="151" spans="1:39" ht="25.5" hidden="1">
      <c r="A151" s="433"/>
      <c r="B151" s="433"/>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433"/>
      <c r="AC151" s="433"/>
      <c r="AD151" s="433"/>
      <c r="AE151" s="433"/>
      <c r="AF151" s="433"/>
      <c r="AG151" s="506"/>
      <c r="AH151" s="506"/>
      <c r="AI151" s="506"/>
      <c r="AJ151" s="506"/>
      <c r="AK151" s="506"/>
      <c r="AL151" s="506"/>
      <c r="AM151" s="507"/>
    </row>
    <row r="152" spans="1:39" ht="25.5" hidden="1">
      <c r="A152" s="433"/>
      <c r="B152" s="433"/>
      <c r="C152" s="433"/>
      <c r="D152" s="433"/>
      <c r="E152" s="433"/>
      <c r="F152" s="433"/>
      <c r="G152" s="433"/>
      <c r="H152" s="433"/>
      <c r="I152" s="433"/>
      <c r="J152" s="433"/>
      <c r="K152" s="433"/>
      <c r="L152" s="433"/>
      <c r="M152" s="433"/>
      <c r="N152" s="433"/>
      <c r="O152" s="433"/>
      <c r="P152" s="433"/>
      <c r="Q152" s="433"/>
      <c r="R152" s="433"/>
      <c r="S152" s="433"/>
      <c r="T152" s="433"/>
      <c r="U152" s="433"/>
      <c r="V152" s="433"/>
      <c r="W152" s="433"/>
      <c r="X152" s="433"/>
      <c r="Y152" s="433"/>
      <c r="Z152" s="433"/>
      <c r="AA152" s="433"/>
      <c r="AB152" s="433"/>
      <c r="AC152" s="433"/>
      <c r="AD152" s="433"/>
      <c r="AE152" s="433"/>
      <c r="AF152" s="433"/>
      <c r="AG152" s="506"/>
      <c r="AH152" s="506"/>
      <c r="AI152" s="506"/>
      <c r="AJ152" s="506"/>
      <c r="AK152" s="506"/>
      <c r="AL152" s="506"/>
      <c r="AM152" s="507"/>
    </row>
    <row r="153" spans="1:39" ht="25.5" hidden="1">
      <c r="A153" s="433"/>
      <c r="B153" s="433"/>
      <c r="C153" s="433"/>
      <c r="D153" s="433"/>
      <c r="E153" s="433"/>
      <c r="F153" s="433"/>
      <c r="G153" s="433"/>
      <c r="H153" s="433"/>
      <c r="I153" s="433"/>
      <c r="J153" s="433"/>
      <c r="K153" s="433"/>
      <c r="L153" s="433"/>
      <c r="M153" s="433"/>
      <c r="N153" s="433"/>
      <c r="O153" s="433"/>
      <c r="P153" s="433"/>
      <c r="Q153" s="433"/>
      <c r="R153" s="433"/>
      <c r="S153" s="433"/>
      <c r="T153" s="433"/>
      <c r="U153" s="433"/>
      <c r="V153" s="433"/>
      <c r="W153" s="433"/>
      <c r="X153" s="433"/>
      <c r="Y153" s="433"/>
      <c r="Z153" s="433"/>
      <c r="AA153" s="433"/>
      <c r="AB153" s="433"/>
      <c r="AC153" s="433"/>
      <c r="AD153" s="433"/>
      <c r="AE153" s="433"/>
      <c r="AF153" s="433"/>
      <c r="AG153" s="506"/>
      <c r="AH153" s="506"/>
      <c r="AI153" s="506"/>
      <c r="AJ153" s="506"/>
      <c r="AK153" s="506"/>
      <c r="AL153" s="506"/>
      <c r="AM153" s="507"/>
    </row>
    <row r="154" spans="1:39" ht="25.5" hidden="1">
      <c r="A154" s="433"/>
      <c r="B154" s="433"/>
      <c r="C154" s="433"/>
      <c r="D154" s="433"/>
      <c r="E154" s="433"/>
      <c r="F154" s="433"/>
      <c r="G154" s="433"/>
      <c r="H154" s="433"/>
      <c r="I154" s="433"/>
      <c r="J154" s="433"/>
      <c r="K154" s="433"/>
      <c r="L154" s="433"/>
      <c r="M154" s="433"/>
      <c r="N154" s="433"/>
      <c r="O154" s="433"/>
      <c r="P154" s="433"/>
      <c r="Q154" s="433"/>
      <c r="R154" s="433"/>
      <c r="S154" s="433"/>
      <c r="T154" s="433"/>
      <c r="U154" s="433"/>
      <c r="V154" s="433"/>
      <c r="W154" s="433"/>
      <c r="X154" s="433"/>
      <c r="Y154" s="433"/>
      <c r="Z154" s="433"/>
      <c r="AA154" s="433"/>
      <c r="AB154" s="433"/>
      <c r="AC154" s="433"/>
      <c r="AD154" s="433"/>
      <c r="AE154" s="433"/>
      <c r="AF154" s="433"/>
      <c r="AG154" s="506"/>
      <c r="AH154" s="506"/>
      <c r="AI154" s="506"/>
      <c r="AJ154" s="506"/>
      <c r="AK154" s="506"/>
      <c r="AL154" s="506"/>
      <c r="AM154" s="507"/>
    </row>
    <row r="155" spans="1:39" ht="25.5" hidden="1">
      <c r="A155" s="433"/>
      <c r="B155" s="433"/>
      <c r="C155" s="433"/>
      <c r="D155" s="433"/>
      <c r="E155" s="433"/>
      <c r="F155" s="433"/>
      <c r="G155" s="433"/>
      <c r="H155" s="433"/>
      <c r="I155" s="433"/>
      <c r="J155" s="433"/>
      <c r="K155" s="433"/>
      <c r="L155" s="433"/>
      <c r="M155" s="433"/>
      <c r="N155" s="433"/>
      <c r="O155" s="433"/>
      <c r="P155" s="433"/>
      <c r="Q155" s="433"/>
      <c r="R155" s="433"/>
      <c r="S155" s="433"/>
      <c r="T155" s="433"/>
      <c r="U155" s="433"/>
      <c r="V155" s="433"/>
      <c r="W155" s="433"/>
      <c r="X155" s="433"/>
      <c r="Y155" s="433"/>
      <c r="Z155" s="433"/>
      <c r="AA155" s="433"/>
      <c r="AB155" s="433"/>
      <c r="AC155" s="433"/>
      <c r="AD155" s="433"/>
      <c r="AE155" s="433"/>
      <c r="AF155" s="433"/>
      <c r="AG155" s="506"/>
      <c r="AH155" s="506"/>
      <c r="AI155" s="506"/>
      <c r="AJ155" s="506"/>
      <c r="AK155" s="506"/>
      <c r="AL155" s="506"/>
      <c r="AM155" s="507"/>
    </row>
    <row r="156" spans="1:39" ht="25.5" hidden="1">
      <c r="A156" s="433"/>
      <c r="B156" s="433"/>
      <c r="C156" s="433"/>
      <c r="D156" s="433"/>
      <c r="E156" s="433"/>
      <c r="F156" s="433"/>
      <c r="G156" s="433"/>
      <c r="H156" s="433"/>
      <c r="I156" s="433"/>
      <c r="J156" s="433"/>
      <c r="K156" s="433"/>
      <c r="L156" s="433"/>
      <c r="M156" s="433"/>
      <c r="N156" s="433"/>
      <c r="O156" s="433"/>
      <c r="P156" s="433"/>
      <c r="Q156" s="433"/>
      <c r="R156" s="433"/>
      <c r="S156" s="433"/>
      <c r="T156" s="433"/>
      <c r="U156" s="433"/>
      <c r="V156" s="433"/>
      <c r="W156" s="433"/>
      <c r="X156" s="433"/>
      <c r="Y156" s="433"/>
      <c r="Z156" s="433"/>
      <c r="AA156" s="433"/>
      <c r="AB156" s="433"/>
      <c r="AC156" s="433"/>
      <c r="AD156" s="433"/>
      <c r="AE156" s="433"/>
      <c r="AF156" s="433"/>
      <c r="AG156" s="506"/>
      <c r="AH156" s="506"/>
      <c r="AI156" s="506"/>
      <c r="AJ156" s="506"/>
      <c r="AK156" s="506"/>
      <c r="AL156" s="506"/>
      <c r="AM156" s="507"/>
    </row>
    <row r="157" spans="1:39" ht="25.5" hidden="1">
      <c r="A157" s="433"/>
      <c r="B157" s="433"/>
      <c r="C157" s="433"/>
      <c r="D157" s="433"/>
      <c r="E157" s="433"/>
      <c r="F157" s="433"/>
      <c r="G157" s="433"/>
      <c r="H157" s="433"/>
      <c r="I157" s="433"/>
      <c r="J157" s="433"/>
      <c r="K157" s="433"/>
      <c r="L157" s="433"/>
      <c r="M157" s="433"/>
      <c r="N157" s="433"/>
      <c r="O157" s="433"/>
      <c r="P157" s="433"/>
      <c r="Q157" s="433"/>
      <c r="R157" s="433"/>
      <c r="S157" s="433"/>
      <c r="T157" s="433"/>
      <c r="U157" s="433"/>
      <c r="V157" s="433"/>
      <c r="W157" s="433"/>
      <c r="X157" s="433"/>
      <c r="Y157" s="433"/>
      <c r="Z157" s="433"/>
      <c r="AA157" s="433"/>
      <c r="AB157" s="433"/>
      <c r="AC157" s="433"/>
      <c r="AD157" s="433"/>
      <c r="AE157" s="433"/>
      <c r="AF157" s="433"/>
      <c r="AG157" s="506"/>
      <c r="AH157" s="506"/>
      <c r="AI157" s="506"/>
      <c r="AJ157" s="506"/>
      <c r="AK157" s="506"/>
      <c r="AL157" s="506"/>
      <c r="AM157" s="507"/>
    </row>
    <row r="158" spans="1:39" ht="25.5" hidden="1">
      <c r="A158" s="433"/>
      <c r="B158" s="433"/>
      <c r="C158" s="433"/>
      <c r="D158" s="433"/>
      <c r="E158" s="433"/>
      <c r="F158" s="433"/>
      <c r="G158" s="433"/>
      <c r="H158" s="433"/>
      <c r="I158" s="433"/>
      <c r="J158" s="433"/>
      <c r="K158" s="433"/>
      <c r="L158" s="433"/>
      <c r="M158" s="433"/>
      <c r="N158" s="433"/>
      <c r="O158" s="433"/>
      <c r="P158" s="433"/>
      <c r="Q158" s="433"/>
      <c r="R158" s="433"/>
      <c r="S158" s="433"/>
      <c r="T158" s="433"/>
      <c r="U158" s="433"/>
      <c r="V158" s="433"/>
      <c r="W158" s="433"/>
      <c r="X158" s="433"/>
      <c r="Y158" s="433"/>
      <c r="Z158" s="433"/>
      <c r="AA158" s="433"/>
      <c r="AB158" s="433"/>
      <c r="AC158" s="433"/>
      <c r="AD158" s="433"/>
      <c r="AE158" s="433"/>
      <c r="AF158" s="433"/>
      <c r="AG158" s="506"/>
      <c r="AH158" s="506"/>
      <c r="AI158" s="506"/>
      <c r="AJ158" s="506"/>
      <c r="AK158" s="506"/>
      <c r="AL158" s="506"/>
      <c r="AM158" s="507"/>
    </row>
    <row r="159" spans="1:39" ht="25.5" hidden="1">
      <c r="A159" s="479"/>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c r="AA159" s="479"/>
      <c r="AB159" s="479"/>
      <c r="AC159" s="479"/>
      <c r="AD159" s="479"/>
      <c r="AE159" s="479"/>
      <c r="AF159" s="479"/>
      <c r="AG159" s="508"/>
      <c r="AH159" s="508"/>
      <c r="AI159" s="508"/>
      <c r="AJ159" s="508"/>
      <c r="AK159" s="508"/>
      <c r="AL159" s="508"/>
      <c r="AM159" s="509"/>
    </row>
    <row r="160" spans="1:39" ht="15.75" hidden="1">
      <c r="A160" s="480"/>
      <c r="B160" s="480"/>
      <c r="C160" s="480"/>
      <c r="D160" s="480"/>
      <c r="E160" s="480"/>
      <c r="F160" s="480"/>
      <c r="G160" s="480"/>
      <c r="H160" s="469"/>
      <c r="I160" s="469"/>
      <c r="J160" s="469"/>
      <c r="K160" s="469"/>
      <c r="L160" s="469"/>
      <c r="M160" s="469"/>
      <c r="N160" s="469"/>
      <c r="O160" s="469"/>
      <c r="P160" s="469"/>
      <c r="Q160" s="469"/>
      <c r="R160" s="469"/>
      <c r="S160" s="469"/>
      <c r="T160" s="469"/>
      <c r="U160" s="469"/>
      <c r="V160" s="469"/>
      <c r="W160" s="469"/>
      <c r="X160" s="469"/>
      <c r="Y160" s="469"/>
      <c r="Z160" s="469"/>
      <c r="AA160" s="469"/>
      <c r="AB160" s="469"/>
      <c r="AC160" s="469"/>
      <c r="AD160" s="469"/>
      <c r="AE160" s="469"/>
      <c r="AF160" s="469"/>
      <c r="AG160" s="510"/>
      <c r="AH160" s="510"/>
      <c r="AI160" s="510"/>
      <c r="AJ160" s="510"/>
      <c r="AK160" s="510"/>
      <c r="AL160" s="510"/>
      <c r="AM160" s="511"/>
    </row>
    <row r="161" spans="1:39" ht="56.25" customHeight="1" hidden="1">
      <c r="A161" s="667" t="s">
        <v>58</v>
      </c>
      <c r="B161" s="685"/>
      <c r="C161" s="685"/>
      <c r="D161" s="685"/>
      <c r="E161" s="685"/>
      <c r="F161" s="685"/>
      <c r="G161" s="685"/>
      <c r="H161" s="685"/>
      <c r="I161" s="685"/>
      <c r="J161" s="685"/>
      <c r="K161" s="685"/>
      <c r="L161" s="685"/>
      <c r="M161" s="685"/>
      <c r="N161" s="685"/>
      <c r="O161" s="685"/>
      <c r="P161" s="685"/>
      <c r="Q161" s="685"/>
      <c r="R161" s="685"/>
      <c r="S161" s="685"/>
      <c r="T161" s="685"/>
      <c r="U161" s="685"/>
      <c r="V161" s="685"/>
      <c r="W161" s="685"/>
      <c r="X161" s="685"/>
      <c r="Y161" s="685"/>
      <c r="Z161" s="685"/>
      <c r="AA161" s="685"/>
      <c r="AB161" s="685"/>
      <c r="AC161" s="685"/>
      <c r="AD161" s="685"/>
      <c r="AE161" s="685"/>
      <c r="AF161" s="685"/>
      <c r="AG161" s="495"/>
      <c r="AH161" s="495"/>
      <c r="AI161" s="495"/>
      <c r="AJ161" s="495"/>
      <c r="AK161" s="495"/>
      <c r="AL161" s="495"/>
      <c r="AM161" s="495"/>
    </row>
    <row r="162" spans="1:39" ht="15.75" hidden="1">
      <c r="A162" s="480"/>
      <c r="B162" s="480"/>
      <c r="C162" s="480"/>
      <c r="D162" s="480"/>
      <c r="E162" s="480"/>
      <c r="F162" s="480"/>
      <c r="G162" s="480"/>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510"/>
      <c r="AH162" s="510"/>
      <c r="AI162" s="510"/>
      <c r="AJ162" s="510"/>
      <c r="AK162" s="510"/>
      <c r="AL162" s="510"/>
      <c r="AM162" s="511"/>
    </row>
    <row r="163" spans="1:39" ht="18.75" customHeight="1" hidden="1">
      <c r="A163" s="481"/>
      <c r="B163" s="482"/>
      <c r="C163" s="482"/>
      <c r="D163" s="482"/>
      <c r="E163" s="482"/>
      <c r="F163" s="482"/>
      <c r="G163" s="482"/>
      <c r="H163" s="482"/>
      <c r="I163" s="482"/>
      <c r="J163" s="482"/>
      <c r="K163" s="482"/>
      <c r="L163" s="482"/>
      <c r="M163" s="482"/>
      <c r="N163" s="482"/>
      <c r="O163" s="482"/>
      <c r="P163" s="482"/>
      <c r="Q163" s="482"/>
      <c r="R163" s="482"/>
      <c r="S163" s="482"/>
      <c r="T163" s="482"/>
      <c r="U163" s="482"/>
      <c r="V163" s="482"/>
      <c r="W163" s="482"/>
      <c r="X163" s="482"/>
      <c r="Y163" s="482"/>
      <c r="Z163" s="482"/>
      <c r="AA163" s="482"/>
      <c r="AB163" s="482"/>
      <c r="AC163" s="482"/>
      <c r="AD163" s="482"/>
      <c r="AE163" s="482"/>
      <c r="AF163" s="482"/>
      <c r="AG163" s="512"/>
      <c r="AH163" s="512"/>
      <c r="AI163" s="512"/>
      <c r="AJ163" s="512"/>
      <c r="AK163" s="512"/>
      <c r="AL163" s="512"/>
      <c r="AM163" s="512"/>
    </row>
    <row r="164" spans="1:39" ht="66.75" customHeight="1" hidden="1">
      <c r="A164" s="685" t="s">
        <v>193</v>
      </c>
      <c r="B164" s="685"/>
      <c r="C164" s="685"/>
      <c r="D164" s="685"/>
      <c r="E164" s="685"/>
      <c r="F164" s="685"/>
      <c r="G164" s="685"/>
      <c r="H164" s="685"/>
      <c r="I164" s="685"/>
      <c r="J164" s="685"/>
      <c r="K164" s="685"/>
      <c r="L164" s="685"/>
      <c r="M164" s="685"/>
      <c r="N164" s="685"/>
      <c r="O164" s="685"/>
      <c r="P164" s="685"/>
      <c r="Q164" s="685"/>
      <c r="R164" s="685"/>
      <c r="S164" s="685"/>
      <c r="T164" s="685"/>
      <c r="U164" s="685"/>
      <c r="V164" s="685"/>
      <c r="W164" s="685"/>
      <c r="X164" s="685"/>
      <c r="Y164" s="685"/>
      <c r="Z164" s="685"/>
      <c r="AA164" s="685"/>
      <c r="AB164" s="685"/>
      <c r="AC164" s="685"/>
      <c r="AD164" s="685"/>
      <c r="AE164" s="685"/>
      <c r="AF164" s="685"/>
      <c r="AG164" s="495"/>
      <c r="AH164" s="495"/>
      <c r="AI164" s="495"/>
      <c r="AJ164" s="495"/>
      <c r="AK164" s="495"/>
      <c r="AL164" s="495"/>
      <c r="AM164" s="511"/>
    </row>
    <row r="165" spans="1:39" ht="58.5" customHeight="1" hidden="1">
      <c r="A165" s="668" t="s">
        <v>127</v>
      </c>
      <c r="B165" s="668"/>
      <c r="C165" s="668"/>
      <c r="D165" s="668"/>
      <c r="E165" s="668"/>
      <c r="F165" s="668"/>
      <c r="G165" s="668"/>
      <c r="H165" s="668"/>
      <c r="I165" s="668"/>
      <c r="J165" s="668"/>
      <c r="K165" s="668"/>
      <c r="L165" s="668"/>
      <c r="M165" s="668"/>
      <c r="N165" s="668"/>
      <c r="O165" s="668"/>
      <c r="P165" s="668"/>
      <c r="Q165" s="668"/>
      <c r="R165" s="668"/>
      <c r="S165" s="668"/>
      <c r="T165" s="668"/>
      <c r="U165" s="668"/>
      <c r="V165" s="668"/>
      <c r="W165" s="668"/>
      <c r="X165" s="668"/>
      <c r="Y165" s="668"/>
      <c r="Z165" s="668"/>
      <c r="AA165" s="668"/>
      <c r="AB165" s="668"/>
      <c r="AC165" s="668"/>
      <c r="AD165" s="668"/>
      <c r="AE165" s="668"/>
      <c r="AF165" s="669"/>
      <c r="AG165" s="512"/>
      <c r="AH165" s="512"/>
      <c r="AI165" s="512"/>
      <c r="AJ165" s="512"/>
      <c r="AK165" s="512"/>
      <c r="AL165" s="512"/>
      <c r="AM165" s="512"/>
    </row>
    <row r="166" spans="33:39" ht="15.75">
      <c r="AG166" s="299"/>
      <c r="AH166" s="299"/>
      <c r="AI166" s="299"/>
      <c r="AJ166" s="299"/>
      <c r="AK166" s="299"/>
      <c r="AL166" s="299"/>
      <c r="AM166" s="298"/>
    </row>
    <row r="167" spans="33:39" ht="15.75">
      <c r="AG167" s="299"/>
      <c r="AH167" s="299"/>
      <c r="AI167" s="299"/>
      <c r="AJ167" s="299"/>
      <c r="AK167" s="299"/>
      <c r="AL167" s="299"/>
      <c r="AM167" s="298"/>
    </row>
  </sheetData>
  <mergeCells count="17">
    <mergeCell ref="AJ11:AL11"/>
    <mergeCell ref="AF11:AH11"/>
    <mergeCell ref="B77:G77"/>
    <mergeCell ref="A161:AF161"/>
    <mergeCell ref="B78:G78"/>
    <mergeCell ref="A61:C61"/>
    <mergeCell ref="A60:C60"/>
    <mergeCell ref="A59:C59"/>
    <mergeCell ref="A117:AF117"/>
    <mergeCell ref="A114:AF114"/>
    <mergeCell ref="A164:AF164"/>
    <mergeCell ref="A165:AF165"/>
    <mergeCell ref="A135:AF138"/>
    <mergeCell ref="B94:G94"/>
    <mergeCell ref="B97:G97"/>
    <mergeCell ref="B96:G96"/>
    <mergeCell ref="B95:G95"/>
  </mergeCells>
  <printOptions horizontalCentered="1"/>
  <pageMargins left="0.5" right="0.4" top="0.5" bottom="0.25" header="0" footer="0"/>
  <pageSetup firstPageNumber="8" useFirstPageNumber="1" fitToHeight="0" fitToWidth="1" horizontalDpi="300" verticalDpi="300" orientation="landscape" scale="53" r:id="rId1"/>
  <headerFooter alignWithMargins="0">
    <oddFooter>&amp;C&amp;"Times New Roman,Regular"Exhibit B - Summary of Requirements</oddFooter>
  </headerFooter>
  <rowBreaks count="1" manualBreakCount="1">
    <brk id="63" max="37" man="1"/>
  </rowBreaks>
</worksheet>
</file>

<file path=xl/worksheets/sheet3.xml><?xml version="1.0" encoding="utf-8"?>
<worksheet xmlns="http://schemas.openxmlformats.org/spreadsheetml/2006/main" xmlns:r="http://schemas.openxmlformats.org/officeDocument/2006/relationships">
  <sheetPr>
    <pageSetUpPr fitToPage="1"/>
  </sheetPr>
  <dimension ref="A1:O15"/>
  <sheetViews>
    <sheetView workbookViewId="0" topLeftCell="A1">
      <selection activeCell="D42" sqref="D42"/>
    </sheetView>
  </sheetViews>
  <sheetFormatPr defaultColWidth="8.88671875" defaultRowHeight="15"/>
  <cols>
    <col min="1" max="1" width="17.88671875" style="64" customWidth="1"/>
    <col min="2" max="2" width="15.88671875" style="64" customWidth="1"/>
    <col min="3" max="3" width="4.6640625" style="64" customWidth="1"/>
    <col min="4" max="4" width="7.5546875" style="64" customWidth="1"/>
    <col min="5" max="5" width="4.6640625" style="64" customWidth="1"/>
    <col min="6" max="6" width="7.21484375" style="64" customWidth="1"/>
    <col min="7" max="7" width="4.6640625" style="64" customWidth="1"/>
    <col min="8" max="8" width="7.4453125" style="64" customWidth="1"/>
    <col min="9" max="9" width="4.6640625" style="64" customWidth="1"/>
    <col min="10" max="10" width="7.21484375" style="64" customWidth="1"/>
    <col min="11" max="11" width="4.6640625" style="64" customWidth="1"/>
    <col min="12" max="12" width="7.21484375" style="64" customWidth="1"/>
    <col min="13" max="13" width="4.6640625" style="64" customWidth="1"/>
    <col min="14" max="14" width="7.88671875" style="64" customWidth="1"/>
    <col min="15" max="15" width="11.21484375" style="64" customWidth="1"/>
    <col min="16" max="16384" width="7.21484375" style="64" customWidth="1"/>
  </cols>
  <sheetData>
    <row r="1" ht="15.75">
      <c r="A1" s="69" t="s">
        <v>191</v>
      </c>
    </row>
    <row r="2" ht="20.25">
      <c r="A2" s="630" t="s">
        <v>16</v>
      </c>
    </row>
    <row r="3" ht="18" customHeight="1"/>
    <row r="4" spans="1:15" ht="12.75" hidden="1">
      <c r="A4" s="129" t="s">
        <v>31</v>
      </c>
      <c r="B4" s="126"/>
      <c r="C4" s="537" t="e">
        <f>#REF!-'(B) Sum of Req '!X79</f>
        <v>#REF!</v>
      </c>
      <c r="D4" s="537"/>
      <c r="E4" s="537" t="e">
        <f>#REF!-'(B) Sum of Req '!Y79</f>
        <v>#REF!</v>
      </c>
      <c r="F4" s="537" t="e">
        <f>#REF!-'(B) Sum of Req '!Z79</f>
        <v>#REF!</v>
      </c>
      <c r="G4" s="537" t="e">
        <f>#REF!-'[5](B) Sum of Req '!X88</f>
        <v>#REF!</v>
      </c>
      <c r="H4" s="537"/>
      <c r="I4" s="537" t="e">
        <f>#REF!-'[5](B) Sum of Req '!Y88</f>
        <v>#REF!</v>
      </c>
      <c r="J4" s="537" t="e">
        <f>#REF!-'[5](B) Sum of Req '!Z88</f>
        <v>#REF!</v>
      </c>
      <c r="K4" s="537" t="e">
        <f>#REF!-'[5](B) Sum of Req '!X89</f>
        <v>#REF!</v>
      </c>
      <c r="L4" s="537"/>
      <c r="M4" s="537" t="e">
        <f>#REF!-'[5](B) Sum of Req '!Y89</f>
        <v>#REF!</v>
      </c>
      <c r="N4" s="537" t="e">
        <f>#REF!-'[5](B) Sum of Req '!Z89</f>
        <v>#REF!</v>
      </c>
      <c r="O4" s="537" t="e">
        <f>#REF!-'(B) Sum of Req '!Z79</f>
        <v>#REF!</v>
      </c>
    </row>
    <row r="5" spans="1:15" ht="12.75" hidden="1">
      <c r="A5" s="129" t="s">
        <v>32</v>
      </c>
      <c r="B5" s="383"/>
      <c r="C5" s="538" t="e">
        <f>#REF!-'(B) Sum of Req '!AB79</f>
        <v>#REF!</v>
      </c>
      <c r="D5" s="538"/>
      <c r="E5" s="538" t="e">
        <f>#REF!-'(B) Sum of Req '!AC79</f>
        <v>#REF!</v>
      </c>
      <c r="F5" s="537" t="e">
        <f>#REF!-'(B) Sum of Req '!AD79</f>
        <v>#REF!</v>
      </c>
      <c r="G5" s="538" t="e">
        <f>#REF!-'[5](B) Sum of Req '!AB88</f>
        <v>#REF!</v>
      </c>
      <c r="H5" s="538"/>
      <c r="I5" s="538" t="e">
        <f>#REF!-'[5](B) Sum of Req '!AC88</f>
        <v>#REF!</v>
      </c>
      <c r="J5" s="538" t="e">
        <f>#REF!-'[5](B) Sum of Req '!AD88</f>
        <v>#REF!</v>
      </c>
      <c r="K5" s="538" t="e">
        <f>#REF!-'[5](B) Sum of Req '!AB89</f>
        <v>#REF!</v>
      </c>
      <c r="L5" s="538"/>
      <c r="M5" s="538" t="e">
        <f>#REF!-'[5](B) Sum of Req '!AC89</f>
        <v>#REF!</v>
      </c>
      <c r="N5" s="538" t="e">
        <f>#REF!-'[5](B) Sum of Req '!AD89</f>
        <v>#REF!</v>
      </c>
      <c r="O5" s="538" t="e">
        <f>#REF!-'[5](B) Sum of Req '!AD91</f>
        <v>#REF!</v>
      </c>
    </row>
    <row r="6" spans="1:15" ht="12.75" hidden="1">
      <c r="A6" s="129"/>
      <c r="B6" s="383"/>
      <c r="C6" s="405"/>
      <c r="D6" s="405"/>
      <c r="E6" s="405"/>
      <c r="F6" s="406"/>
      <c r="G6" s="405"/>
      <c r="H6" s="405"/>
      <c r="I6" s="405"/>
      <c r="J6" s="384"/>
      <c r="K6" s="405"/>
      <c r="L6" s="405"/>
      <c r="M6" s="405"/>
      <c r="N6" s="384"/>
      <c r="O6" s="384"/>
    </row>
    <row r="7" spans="1:13" ht="12.75" customHeight="1" hidden="1">
      <c r="A7" s="484" t="s">
        <v>94</v>
      </c>
      <c r="B7" s="485"/>
      <c r="C7" s="485"/>
      <c r="D7" s="485"/>
      <c r="E7" s="485"/>
      <c r="F7" s="485"/>
      <c r="G7" s="485"/>
      <c r="H7" s="485"/>
      <c r="I7" s="485"/>
      <c r="J7" s="485"/>
      <c r="K7" s="485"/>
      <c r="L7" s="485"/>
      <c r="M7" s="513"/>
    </row>
    <row r="8" spans="1:13" ht="12.75" customHeight="1" hidden="1">
      <c r="A8" s="484"/>
      <c r="B8" s="485"/>
      <c r="C8" s="485"/>
      <c r="D8" s="485"/>
      <c r="E8" s="485"/>
      <c r="F8" s="485"/>
      <c r="G8" s="485"/>
      <c r="H8" s="485"/>
      <c r="I8" s="485"/>
      <c r="J8" s="485"/>
      <c r="K8" s="485"/>
      <c r="L8" s="485"/>
      <c r="M8" s="513"/>
    </row>
    <row r="9" spans="1:13" ht="33.75" customHeight="1" hidden="1">
      <c r="A9" s="697" t="s">
        <v>35</v>
      </c>
      <c r="B9" s="697"/>
      <c r="C9" s="697"/>
      <c r="D9" s="697"/>
      <c r="E9" s="697"/>
      <c r="F9" s="697"/>
      <c r="G9" s="697"/>
      <c r="H9" s="697"/>
      <c r="I9" s="697"/>
      <c r="J9" s="697"/>
      <c r="K9" s="697"/>
      <c r="L9" s="698"/>
      <c r="M9" s="514"/>
    </row>
    <row r="10" spans="1:13" ht="12.75" customHeight="1" hidden="1">
      <c r="A10" s="486"/>
      <c r="B10" s="486"/>
      <c r="C10" s="486"/>
      <c r="D10" s="486"/>
      <c r="E10" s="486"/>
      <c r="F10" s="486"/>
      <c r="G10" s="486"/>
      <c r="H10" s="486"/>
      <c r="I10" s="486"/>
      <c r="J10" s="486"/>
      <c r="K10" s="486"/>
      <c r="L10" s="486"/>
      <c r="M10" s="513"/>
    </row>
    <row r="11" spans="1:13" ht="49.5" customHeight="1" hidden="1">
      <c r="A11" s="695" t="s">
        <v>134</v>
      </c>
      <c r="B11" s="696"/>
      <c r="C11" s="696"/>
      <c r="D11" s="696"/>
      <c r="E11" s="696"/>
      <c r="F11" s="696"/>
      <c r="G11" s="696"/>
      <c r="H11" s="696"/>
      <c r="I11" s="696"/>
      <c r="J11" s="696"/>
      <c r="K11" s="696"/>
      <c r="L11" s="696"/>
      <c r="M11" s="498"/>
    </row>
    <row r="12" spans="1:13" ht="12.75" hidden="1">
      <c r="A12" s="483"/>
      <c r="B12" s="483"/>
      <c r="C12" s="483"/>
      <c r="D12" s="483"/>
      <c r="E12" s="483"/>
      <c r="F12" s="483"/>
      <c r="G12" s="483"/>
      <c r="H12" s="483"/>
      <c r="I12" s="483"/>
      <c r="J12" s="483"/>
      <c r="K12" s="483"/>
      <c r="L12" s="483"/>
      <c r="M12" s="518"/>
    </row>
    <row r="13" spans="1:13" ht="15" hidden="1">
      <c r="A13" s="699" t="s">
        <v>135</v>
      </c>
      <c r="B13" s="699"/>
      <c r="C13" s="699"/>
      <c r="D13" s="699"/>
      <c r="E13" s="699"/>
      <c r="F13" s="699"/>
      <c r="G13" s="699"/>
      <c r="H13" s="699"/>
      <c r="I13" s="699"/>
      <c r="J13" s="699"/>
      <c r="K13" s="699"/>
      <c r="L13" s="699"/>
      <c r="M13" s="515"/>
    </row>
    <row r="14" spans="1:13" ht="15" customHeight="1">
      <c r="A14" s="516"/>
      <c r="B14" s="517"/>
      <c r="C14" s="517"/>
      <c r="D14" s="517"/>
      <c r="E14" s="517"/>
      <c r="F14" s="517"/>
      <c r="G14" s="517"/>
      <c r="H14" s="517"/>
      <c r="I14" s="517"/>
      <c r="J14" s="517"/>
      <c r="K14" s="517"/>
      <c r="L14" s="517"/>
      <c r="M14" s="517"/>
    </row>
    <row r="15" spans="1:13" ht="12.75">
      <c r="A15" s="517"/>
      <c r="B15" s="517"/>
      <c r="C15" s="517"/>
      <c r="D15" s="517"/>
      <c r="E15" s="517"/>
      <c r="F15" s="517"/>
      <c r="G15" s="517"/>
      <c r="H15" s="517"/>
      <c r="I15" s="517"/>
      <c r="J15" s="517"/>
      <c r="K15" s="517"/>
      <c r="L15" s="517"/>
      <c r="M15" s="517"/>
    </row>
  </sheetData>
  <mergeCells count="3">
    <mergeCell ref="A11:L11"/>
    <mergeCell ref="A9:L9"/>
    <mergeCell ref="A13:L13"/>
  </mergeCells>
  <printOptions horizontalCentered="1"/>
  <pageMargins left="0.75" right="0.75" top="1" bottom="1" header="0.5" footer="0.5"/>
  <pageSetup fitToHeight="1" fitToWidth="1" horizontalDpi="600" verticalDpi="600" orientation="landscape" scale="86"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99"/>
  <sheetViews>
    <sheetView workbookViewId="0" topLeftCell="A1">
      <selection activeCell="K104" sqref="K104"/>
    </sheetView>
  </sheetViews>
  <sheetFormatPr defaultColWidth="8.88671875" defaultRowHeight="15"/>
  <cols>
    <col min="1" max="1" width="45.4453125" style="66" customWidth="1"/>
    <col min="2" max="2" width="1.2265625" style="66" customWidth="1"/>
    <col min="3" max="3" width="10.77734375" style="66" customWidth="1"/>
    <col min="4" max="4" width="10.99609375" style="66" customWidth="1"/>
    <col min="5" max="5" width="1.2265625" style="66" customWidth="1"/>
    <col min="6" max="7" width="11.21484375" style="66" customWidth="1"/>
    <col min="8" max="8" width="1.2265625" style="66" customWidth="1"/>
    <col min="9" max="9" width="7.21484375" style="66" customWidth="1"/>
    <col min="10" max="10" width="7.99609375" style="66" customWidth="1"/>
    <col min="11" max="13" width="6.77734375" style="66" customWidth="1"/>
    <col min="14" max="14" width="7.21484375" style="66" customWidth="1"/>
    <col min="15" max="15" width="6.3359375" style="66" customWidth="1"/>
    <col min="16" max="16" width="7.21484375" style="66" customWidth="1"/>
    <col min="17" max="17" width="1.88671875" style="66" customWidth="1"/>
    <col min="18" max="16384" width="7.21484375" style="66" customWidth="1"/>
  </cols>
  <sheetData>
    <row r="1" ht="15.75">
      <c r="A1" s="70" t="s">
        <v>190</v>
      </c>
    </row>
    <row r="2" ht="18.75" customHeight="1">
      <c r="A2" s="70"/>
    </row>
    <row r="3" spans="1:19" ht="15.75">
      <c r="A3" s="71" t="s">
        <v>137</v>
      </c>
      <c r="B3" s="65"/>
      <c r="C3" s="65"/>
      <c r="D3" s="65"/>
      <c r="E3" s="65"/>
      <c r="F3" s="65"/>
      <c r="G3" s="65"/>
      <c r="H3" s="65"/>
      <c r="I3" s="65"/>
      <c r="J3" s="65"/>
      <c r="K3" s="65"/>
      <c r="L3" s="65"/>
      <c r="M3" s="65"/>
      <c r="N3" s="65"/>
      <c r="O3" s="65"/>
      <c r="P3" s="65"/>
      <c r="Q3" s="65"/>
      <c r="R3" s="65"/>
      <c r="S3" s="65"/>
    </row>
    <row r="4" spans="1:19" ht="15.75">
      <c r="A4" s="72" t="str">
        <f>+'(B) Sum of Req '!A66</f>
        <v>Community Relations Service</v>
      </c>
      <c r="B4" s="65"/>
      <c r="C4" s="65"/>
      <c r="D4" s="65"/>
      <c r="E4" s="65"/>
      <c r="F4" s="65"/>
      <c r="G4" s="65"/>
      <c r="H4" s="65"/>
      <c r="I4" s="65"/>
      <c r="J4" s="65"/>
      <c r="K4" s="65"/>
      <c r="L4" s="65"/>
      <c r="M4" s="65"/>
      <c r="N4" s="65"/>
      <c r="O4" s="65"/>
      <c r="P4" s="65"/>
      <c r="Q4" s="65"/>
      <c r="R4" s="65"/>
      <c r="S4" s="65"/>
    </row>
    <row r="5" spans="1:19" ht="12.75">
      <c r="A5" s="73" t="s">
        <v>70</v>
      </c>
      <c r="B5" s="65"/>
      <c r="C5" s="65"/>
      <c r="D5" s="65"/>
      <c r="E5" s="65"/>
      <c r="F5" s="65"/>
      <c r="G5" s="65"/>
      <c r="H5" s="65"/>
      <c r="I5" s="65"/>
      <c r="J5" s="65"/>
      <c r="K5" s="65"/>
      <c r="L5" s="65"/>
      <c r="M5" s="65"/>
      <c r="N5" s="65"/>
      <c r="O5" s="65"/>
      <c r="P5" s="65"/>
      <c r="Q5" s="65"/>
      <c r="R5" s="65"/>
      <c r="S5" s="65"/>
    </row>
    <row r="7" ht="13.5" thickBot="1"/>
    <row r="8" spans="1:19" ht="12.75">
      <c r="A8" s="432"/>
      <c r="B8" s="74"/>
      <c r="C8" s="578" t="str">
        <f>+'(B) Sum of Req '!H74</f>
        <v>2006 Appropriation Enacted</v>
      </c>
      <c r="D8" s="430"/>
      <c r="E8" s="327"/>
      <c r="F8" s="578" t="str">
        <f>+'(B) Sum of Req '!L75</f>
        <v>2007 Estimate</v>
      </c>
      <c r="G8" s="430"/>
      <c r="H8" s="327"/>
      <c r="I8" s="431">
        <f>+'(B) Sum of Req '!T74</f>
        <v>2008</v>
      </c>
      <c r="J8" s="430"/>
      <c r="K8" s="531">
        <f>+'(B) Sum of Req '!X74</f>
        <v>2008</v>
      </c>
      <c r="L8" s="532"/>
      <c r="M8" s="533"/>
      <c r="N8" s="534"/>
      <c r="O8" s="431">
        <f>+'(B) Sum of Req '!AF74</f>
        <v>2008</v>
      </c>
      <c r="P8" s="430"/>
      <c r="Q8" s="329"/>
      <c r="R8" s="580"/>
      <c r="S8" s="581"/>
    </row>
    <row r="9" spans="1:19" ht="14.25" customHeight="1">
      <c r="A9" s="74"/>
      <c r="B9" s="74"/>
      <c r="C9" s="579" t="str">
        <f>+'(B) Sum of Req '!H75</f>
        <v>w/Rescissions and Supplementals</v>
      </c>
      <c r="D9" s="331"/>
      <c r="E9" s="327"/>
      <c r="F9" s="579"/>
      <c r="G9" s="332"/>
      <c r="H9" s="327"/>
      <c r="I9" s="330" t="str">
        <f>+'(B) Sum of Req '!T75</f>
        <v>Current Services</v>
      </c>
      <c r="J9" s="332"/>
      <c r="K9" s="700" t="s">
        <v>108</v>
      </c>
      <c r="L9" s="701"/>
      <c r="M9" s="520" t="s">
        <v>114</v>
      </c>
      <c r="N9" s="332"/>
      <c r="O9" s="330" t="str">
        <f>+'(B) Sum of Req '!AF75</f>
        <v>Request</v>
      </c>
      <c r="P9" s="332"/>
      <c r="Q9" s="329"/>
      <c r="R9" s="581"/>
      <c r="S9" s="581"/>
    </row>
    <row r="10" spans="1:19" ht="12.75" hidden="1">
      <c r="A10" s="705" t="s">
        <v>25</v>
      </c>
      <c r="B10" s="74"/>
      <c r="C10" s="333"/>
      <c r="D10" s="334"/>
      <c r="E10" s="327"/>
      <c r="F10" s="333"/>
      <c r="G10" s="334"/>
      <c r="H10" s="327"/>
      <c r="I10" s="333"/>
      <c r="J10" s="334"/>
      <c r="K10" s="333"/>
      <c r="L10" s="334"/>
      <c r="M10" s="521"/>
      <c r="N10" s="334"/>
      <c r="O10" s="333"/>
      <c r="P10" s="334"/>
      <c r="Q10" s="329"/>
      <c r="R10" s="521"/>
      <c r="S10" s="521"/>
    </row>
    <row r="11" spans="1:19" ht="51">
      <c r="A11" s="706"/>
      <c r="B11" s="74"/>
      <c r="C11" s="615" t="s">
        <v>179</v>
      </c>
      <c r="D11" s="616" t="s">
        <v>180</v>
      </c>
      <c r="E11" s="327"/>
      <c r="F11" s="615" t="s">
        <v>179</v>
      </c>
      <c r="G11" s="616" t="s">
        <v>180</v>
      </c>
      <c r="H11" s="327"/>
      <c r="I11" s="615" t="s">
        <v>179</v>
      </c>
      <c r="J11" s="616" t="s">
        <v>180</v>
      </c>
      <c r="K11" s="615" t="s">
        <v>179</v>
      </c>
      <c r="L11" s="616" t="s">
        <v>180</v>
      </c>
      <c r="M11" s="615" t="s">
        <v>179</v>
      </c>
      <c r="N11" s="616" t="s">
        <v>180</v>
      </c>
      <c r="O11" s="615" t="s">
        <v>179</v>
      </c>
      <c r="P11" s="616" t="s">
        <v>180</v>
      </c>
      <c r="Q11" s="329"/>
      <c r="R11" s="582"/>
      <c r="S11" s="582"/>
    </row>
    <row r="12" spans="1:19" ht="12.75">
      <c r="A12" s="75"/>
      <c r="B12" s="74"/>
      <c r="C12" s="76"/>
      <c r="D12" s="77"/>
      <c r="E12" s="74"/>
      <c r="F12" s="76"/>
      <c r="G12" s="77"/>
      <c r="H12" s="74"/>
      <c r="I12" s="76"/>
      <c r="J12" s="77"/>
      <c r="K12" s="76"/>
      <c r="L12" s="523"/>
      <c r="M12" s="535"/>
      <c r="N12" s="77"/>
      <c r="O12" s="76"/>
      <c r="P12" s="77"/>
      <c r="R12" s="523"/>
      <c r="S12" s="523"/>
    </row>
    <row r="13" spans="1:19" ht="12.75" hidden="1">
      <c r="A13" s="78" t="s">
        <v>147</v>
      </c>
      <c r="B13" s="74"/>
      <c r="C13" s="610"/>
      <c r="D13" s="611"/>
      <c r="E13" s="74"/>
      <c r="F13" s="610"/>
      <c r="G13" s="611"/>
      <c r="H13" s="74"/>
      <c r="I13" s="610"/>
      <c r="J13" s="611"/>
      <c r="K13" s="610"/>
      <c r="L13" s="612"/>
      <c r="M13" s="610"/>
      <c r="N13" s="611"/>
      <c r="O13" s="610"/>
      <c r="P13" s="611"/>
      <c r="R13" s="524"/>
      <c r="S13" s="583"/>
    </row>
    <row r="14" spans="1:19" ht="12.75" hidden="1">
      <c r="A14" s="81" t="s">
        <v>26</v>
      </c>
      <c r="B14" s="74"/>
      <c r="C14" s="610"/>
      <c r="D14" s="611"/>
      <c r="E14" s="74"/>
      <c r="F14" s="610"/>
      <c r="G14" s="611"/>
      <c r="H14" s="74"/>
      <c r="I14" s="610"/>
      <c r="J14" s="611"/>
      <c r="K14" s="610"/>
      <c r="L14" s="612"/>
      <c r="M14" s="610"/>
      <c r="N14" s="611"/>
      <c r="O14" s="610"/>
      <c r="P14" s="611"/>
      <c r="R14" s="524"/>
      <c r="S14" s="583"/>
    </row>
    <row r="15" spans="1:19" ht="27" customHeight="1" hidden="1">
      <c r="A15" s="519" t="s">
        <v>27</v>
      </c>
      <c r="B15" s="75"/>
      <c r="C15" s="286"/>
      <c r="D15" s="287"/>
      <c r="E15" s="82"/>
      <c r="F15" s="286"/>
      <c r="G15" s="287"/>
      <c r="H15" s="289"/>
      <c r="I15" s="286"/>
      <c r="J15" s="287"/>
      <c r="K15" s="286"/>
      <c r="L15" s="525"/>
      <c r="M15" s="286"/>
      <c r="N15" s="287"/>
      <c r="O15" s="286">
        <f>K15+I15+M15</f>
        <v>0</v>
      </c>
      <c r="P15" s="287">
        <f>N15+J15+L15</f>
        <v>0</v>
      </c>
      <c r="R15" s="528"/>
      <c r="S15" s="528"/>
    </row>
    <row r="16" spans="1:19" ht="12.75" hidden="1">
      <c r="A16" s="81" t="s">
        <v>138</v>
      </c>
      <c r="B16" s="74"/>
      <c r="C16" s="85"/>
      <c r="D16" s="86"/>
      <c r="E16" s="84"/>
      <c r="F16" s="85"/>
      <c r="G16" s="86"/>
      <c r="H16" s="84"/>
      <c r="I16" s="85"/>
      <c r="J16" s="86"/>
      <c r="K16" s="85"/>
      <c r="L16" s="526"/>
      <c r="M16" s="85"/>
      <c r="N16" s="86"/>
      <c r="O16" s="85"/>
      <c r="P16" s="86"/>
      <c r="R16" s="526"/>
      <c r="S16" s="526"/>
    </row>
    <row r="17" spans="1:19" s="67" customFormat="1" ht="12.75" hidden="1">
      <c r="A17" s="89" t="s">
        <v>148</v>
      </c>
      <c r="B17" s="78"/>
      <c r="C17" s="90">
        <f>SUM(C14:C16)</f>
        <v>0</v>
      </c>
      <c r="D17" s="91">
        <f>SUM(D14:D16)</f>
        <v>0</v>
      </c>
      <c r="E17" s="597"/>
      <c r="F17" s="90">
        <f>SUM(F14:F16)</f>
        <v>0</v>
      </c>
      <c r="G17" s="91">
        <f>SUM(G14:G16)</f>
        <v>0</v>
      </c>
      <c r="H17" s="288"/>
      <c r="I17" s="90">
        <f aca="true" t="shared" si="0" ref="I17:P17">SUM(I14:I16)</f>
        <v>0</v>
      </c>
      <c r="J17" s="91">
        <f t="shared" si="0"/>
        <v>0</v>
      </c>
      <c r="K17" s="90">
        <f t="shared" si="0"/>
        <v>0</v>
      </c>
      <c r="L17" s="91">
        <f t="shared" si="0"/>
        <v>0</v>
      </c>
      <c r="M17" s="90">
        <f t="shared" si="0"/>
        <v>0</v>
      </c>
      <c r="N17" s="91">
        <f t="shared" si="0"/>
        <v>0</v>
      </c>
      <c r="O17" s="90">
        <f t="shared" si="0"/>
        <v>0</v>
      </c>
      <c r="P17" s="91">
        <f t="shared" si="0"/>
        <v>0</v>
      </c>
      <c r="R17" s="584"/>
      <c r="S17" s="584"/>
    </row>
    <row r="18" spans="1:19" ht="12.75" hidden="1">
      <c r="A18" s="75"/>
      <c r="B18" s="74"/>
      <c r="C18" s="76"/>
      <c r="D18" s="77"/>
      <c r="E18" s="74"/>
      <c r="F18" s="76"/>
      <c r="G18" s="77"/>
      <c r="H18" s="74"/>
      <c r="I18" s="76"/>
      <c r="J18" s="77"/>
      <c r="K18" s="76"/>
      <c r="L18" s="523"/>
      <c r="M18" s="76"/>
      <c r="N18" s="77"/>
      <c r="O18" s="76"/>
      <c r="P18" s="77"/>
      <c r="R18" s="523"/>
      <c r="S18" s="523"/>
    </row>
    <row r="19" spans="1:19" ht="25.5" hidden="1">
      <c r="A19" s="88" t="s">
        <v>159</v>
      </c>
      <c r="B19" s="74"/>
      <c r="C19" s="76"/>
      <c r="D19" s="77"/>
      <c r="E19" s="74"/>
      <c r="F19" s="76"/>
      <c r="G19" s="77"/>
      <c r="H19" s="74"/>
      <c r="I19" s="76"/>
      <c r="J19" s="77"/>
      <c r="K19" s="76"/>
      <c r="L19" s="523"/>
      <c r="M19" s="76"/>
      <c r="N19" s="77"/>
      <c r="O19" s="76"/>
      <c r="P19" s="77"/>
      <c r="R19" s="523"/>
      <c r="S19" s="523"/>
    </row>
    <row r="20" spans="1:19" ht="14.25" customHeight="1" hidden="1">
      <c r="A20" s="285">
        <v>2.1</v>
      </c>
      <c r="B20" s="75"/>
      <c r="C20" s="286"/>
      <c r="D20" s="287"/>
      <c r="E20" s="82"/>
      <c r="F20" s="286"/>
      <c r="G20" s="287"/>
      <c r="H20" s="289"/>
      <c r="I20" s="286"/>
      <c r="J20" s="287"/>
      <c r="K20" s="286"/>
      <c r="L20" s="525"/>
      <c r="M20" s="286"/>
      <c r="N20" s="287"/>
      <c r="O20" s="286">
        <f aca="true" t="shared" si="1" ref="O20:O26">K20+I20+M20</f>
        <v>0</v>
      </c>
      <c r="P20" s="287">
        <f aca="true" t="shared" si="2" ref="P20:P26">N20+J20+L20</f>
        <v>0</v>
      </c>
      <c r="R20" s="528"/>
      <c r="S20" s="528"/>
    </row>
    <row r="21" spans="1:19" ht="12.75" hidden="1">
      <c r="A21" s="81" t="s">
        <v>160</v>
      </c>
      <c r="B21" s="74"/>
      <c r="C21" s="82"/>
      <c r="D21" s="83"/>
      <c r="E21" s="84"/>
      <c r="F21" s="82"/>
      <c r="G21" s="83"/>
      <c r="H21" s="84"/>
      <c r="I21" s="82"/>
      <c r="J21" s="83"/>
      <c r="K21" s="82"/>
      <c r="L21" s="528"/>
      <c r="M21" s="82"/>
      <c r="N21" s="83"/>
      <c r="O21" s="82">
        <f t="shared" si="1"/>
        <v>0</v>
      </c>
      <c r="P21" s="83">
        <f t="shared" si="2"/>
        <v>0</v>
      </c>
      <c r="R21" s="528"/>
      <c r="S21" s="528"/>
    </row>
    <row r="22" spans="1:19" ht="12.75" hidden="1">
      <c r="A22" s="81" t="s">
        <v>161</v>
      </c>
      <c r="B22" s="74"/>
      <c r="C22" s="82"/>
      <c r="D22" s="83"/>
      <c r="E22" s="84"/>
      <c r="F22" s="82"/>
      <c r="G22" s="83"/>
      <c r="H22" s="84"/>
      <c r="I22" s="82"/>
      <c r="J22" s="83"/>
      <c r="K22" s="82"/>
      <c r="L22" s="528"/>
      <c r="M22" s="82"/>
      <c r="N22" s="83"/>
      <c r="O22" s="82">
        <f t="shared" si="1"/>
        <v>0</v>
      </c>
      <c r="P22" s="83">
        <f t="shared" si="2"/>
        <v>0</v>
      </c>
      <c r="R22" s="528"/>
      <c r="S22" s="528"/>
    </row>
    <row r="23" spans="1:19" ht="12.75" hidden="1">
      <c r="A23" s="81" t="s">
        <v>162</v>
      </c>
      <c r="B23" s="74"/>
      <c r="C23" s="82"/>
      <c r="D23" s="83"/>
      <c r="E23" s="84"/>
      <c r="F23" s="82"/>
      <c r="G23" s="83"/>
      <c r="H23" s="84"/>
      <c r="I23" s="82"/>
      <c r="J23" s="83"/>
      <c r="K23" s="82"/>
      <c r="L23" s="528"/>
      <c r="M23" s="82"/>
      <c r="N23" s="83"/>
      <c r="O23" s="82">
        <f t="shared" si="1"/>
        <v>0</v>
      </c>
      <c r="P23" s="83">
        <f t="shared" si="2"/>
        <v>0</v>
      </c>
      <c r="R23" s="528"/>
      <c r="S23" s="528"/>
    </row>
    <row r="24" spans="1:19" ht="12.75" hidden="1">
      <c r="A24" s="81" t="s">
        <v>163</v>
      </c>
      <c r="B24" s="74"/>
      <c r="C24" s="82">
        <f>'[3]CEFC Split'!J7</f>
        <v>0</v>
      </c>
      <c r="D24" s="83">
        <f>'[3]CEFC Split'!I7</f>
        <v>0</v>
      </c>
      <c r="E24" s="84"/>
      <c r="F24" s="82">
        <f>'[3]CEFC Split'!L7</f>
        <v>0</v>
      </c>
      <c r="G24" s="83">
        <f>'[3]CEFC Split'!K7</f>
        <v>0</v>
      </c>
      <c r="H24" s="84"/>
      <c r="I24" s="82">
        <f>'[3]CEFC Split'!N7</f>
        <v>0</v>
      </c>
      <c r="J24" s="83">
        <f>'[3]CEFC Split'!M7</f>
        <v>0</v>
      </c>
      <c r="K24" s="82"/>
      <c r="L24" s="528"/>
      <c r="M24" s="82"/>
      <c r="N24" s="83"/>
      <c r="O24" s="82">
        <f t="shared" si="1"/>
        <v>0</v>
      </c>
      <c r="P24" s="83">
        <f t="shared" si="2"/>
        <v>0</v>
      </c>
      <c r="R24" s="528"/>
      <c r="S24" s="528"/>
    </row>
    <row r="25" spans="1:19" ht="12.75" hidden="1">
      <c r="A25" s="81" t="s">
        <v>164</v>
      </c>
      <c r="B25" s="74"/>
      <c r="C25" s="85">
        <f>'[3]CEFC Split'!J8</f>
        <v>0</v>
      </c>
      <c r="D25" s="86">
        <f>'[3]CEFC Split'!I8</f>
        <v>0</v>
      </c>
      <c r="E25" s="84"/>
      <c r="F25" s="85">
        <f>'[3]CEFC Split'!L8</f>
        <v>0</v>
      </c>
      <c r="G25" s="86">
        <f>'[3]CEFC Split'!K8</f>
        <v>0</v>
      </c>
      <c r="H25" s="84"/>
      <c r="I25" s="85">
        <f>'[3]CEFC Split'!N8</f>
        <v>0</v>
      </c>
      <c r="J25" s="86">
        <f>'[3]CEFC Split'!M8</f>
        <v>0</v>
      </c>
      <c r="K25" s="85"/>
      <c r="L25" s="526"/>
      <c r="M25" s="85"/>
      <c r="N25" s="86"/>
      <c r="O25" s="85">
        <f t="shared" si="1"/>
        <v>0</v>
      </c>
      <c r="P25" s="86">
        <f t="shared" si="2"/>
        <v>0</v>
      </c>
      <c r="R25" s="526"/>
      <c r="S25" s="526"/>
    </row>
    <row r="26" spans="1:19" ht="12.75" hidden="1">
      <c r="A26" s="89" t="s">
        <v>165</v>
      </c>
      <c r="B26" s="78"/>
      <c r="C26" s="90">
        <f>SUM(C20:C25)</f>
        <v>0</v>
      </c>
      <c r="D26" s="91">
        <f>SUM(D20:D25)</f>
        <v>0</v>
      </c>
      <c r="E26" s="597"/>
      <c r="F26" s="90">
        <f>SUM(F20:F25)</f>
        <v>0</v>
      </c>
      <c r="G26" s="91">
        <f>SUM(G20:G25)</f>
        <v>0</v>
      </c>
      <c r="H26" s="288"/>
      <c r="I26" s="90">
        <f aca="true" t="shared" si="3" ref="I26:N26">SUM(I20:I25)</f>
        <v>0</v>
      </c>
      <c r="J26" s="91">
        <f t="shared" si="3"/>
        <v>0</v>
      </c>
      <c r="K26" s="90">
        <f t="shared" si="3"/>
        <v>0</v>
      </c>
      <c r="L26" s="90">
        <f>SUM(L20:L25)</f>
        <v>0</v>
      </c>
      <c r="M26" s="90">
        <f>SUM(M20:M25)</f>
        <v>0</v>
      </c>
      <c r="N26" s="91">
        <f t="shared" si="3"/>
        <v>0</v>
      </c>
      <c r="O26" s="90">
        <f t="shared" si="1"/>
        <v>0</v>
      </c>
      <c r="P26" s="91">
        <f t="shared" si="2"/>
        <v>0</v>
      </c>
      <c r="R26" s="584"/>
      <c r="S26" s="584"/>
    </row>
    <row r="27" spans="1:19" ht="12.75">
      <c r="A27" s="75"/>
      <c r="B27" s="74"/>
      <c r="C27" s="76"/>
      <c r="D27" s="77"/>
      <c r="E27" s="74"/>
      <c r="F27" s="76"/>
      <c r="G27" s="77"/>
      <c r="H27" s="74"/>
      <c r="I27" s="76"/>
      <c r="J27" s="77"/>
      <c r="K27" s="76"/>
      <c r="L27" s="523"/>
      <c r="M27" s="76"/>
      <c r="N27" s="77"/>
      <c r="O27" s="76"/>
      <c r="P27" s="77"/>
      <c r="R27" s="523"/>
      <c r="S27" s="523"/>
    </row>
    <row r="28" spans="1:19" ht="25.5">
      <c r="A28" s="88" t="s">
        <v>136</v>
      </c>
      <c r="B28" s="74"/>
      <c r="C28" s="76"/>
      <c r="D28" s="77"/>
      <c r="E28" s="74"/>
      <c r="F28" s="76"/>
      <c r="G28" s="77"/>
      <c r="H28" s="74"/>
      <c r="I28" s="76"/>
      <c r="J28" s="77"/>
      <c r="K28" s="76"/>
      <c r="L28" s="523"/>
      <c r="M28" s="76"/>
      <c r="N28" s="77"/>
      <c r="O28" s="76"/>
      <c r="P28" s="77"/>
      <c r="R28" s="523"/>
      <c r="S28" s="523"/>
    </row>
    <row r="29" spans="1:19" ht="25.5">
      <c r="A29" s="629" t="s">
        <v>152</v>
      </c>
      <c r="B29" s="75"/>
      <c r="C29" s="286">
        <v>56</v>
      </c>
      <c r="D29" s="287">
        <v>9536</v>
      </c>
      <c r="E29" s="82"/>
      <c r="F29" s="286">
        <v>56</v>
      </c>
      <c r="G29" s="287">
        <v>9613</v>
      </c>
      <c r="H29" s="289"/>
      <c r="I29" s="286">
        <v>56</v>
      </c>
      <c r="J29" s="287">
        <v>9794</v>
      </c>
      <c r="K29" s="286">
        <v>0</v>
      </c>
      <c r="L29" s="525"/>
      <c r="M29" s="286"/>
      <c r="N29" s="287"/>
      <c r="O29" s="286">
        <f>K29+I29+M29</f>
        <v>56</v>
      </c>
      <c r="P29" s="287">
        <v>9794</v>
      </c>
      <c r="R29" s="528"/>
      <c r="S29" s="528"/>
    </row>
    <row r="30" spans="1:19" ht="12.75" hidden="1">
      <c r="A30" s="81" t="s">
        <v>167</v>
      </c>
      <c r="B30" s="74"/>
      <c r="C30" s="82"/>
      <c r="D30" s="83"/>
      <c r="E30" s="84"/>
      <c r="F30" s="82"/>
      <c r="G30" s="83"/>
      <c r="H30" s="84"/>
      <c r="I30" s="82"/>
      <c r="J30" s="83"/>
      <c r="K30" s="82"/>
      <c r="L30" s="528"/>
      <c r="M30" s="82"/>
      <c r="N30" s="83"/>
      <c r="O30" s="82">
        <f>K30+I30+M30</f>
        <v>0</v>
      </c>
      <c r="P30" s="83">
        <f>N30+J30+L30</f>
        <v>0</v>
      </c>
      <c r="R30" s="528"/>
      <c r="S30" s="528"/>
    </row>
    <row r="31" spans="1:19" ht="12.75" hidden="1">
      <c r="A31" s="81" t="s">
        <v>168</v>
      </c>
      <c r="B31" s="74"/>
      <c r="C31" s="85"/>
      <c r="D31" s="86"/>
      <c r="E31" s="84"/>
      <c r="F31" s="85"/>
      <c r="G31" s="86"/>
      <c r="H31" s="84"/>
      <c r="I31" s="85"/>
      <c r="J31" s="86"/>
      <c r="K31" s="85"/>
      <c r="L31" s="526"/>
      <c r="M31" s="85"/>
      <c r="N31" s="86"/>
      <c r="O31" s="85">
        <f>K31+I31+M31</f>
        <v>0</v>
      </c>
      <c r="P31" s="86">
        <f>N31+J31+L31</f>
        <v>0</v>
      </c>
      <c r="R31" s="526"/>
      <c r="S31" s="526"/>
    </row>
    <row r="32" spans="1:19" ht="12.75">
      <c r="A32" s="89" t="s">
        <v>169</v>
      </c>
      <c r="B32" s="78"/>
      <c r="C32" s="90">
        <f>SUM(C29:C31)</f>
        <v>56</v>
      </c>
      <c r="D32" s="91">
        <f>SUM(D29:D31)</f>
        <v>9536</v>
      </c>
      <c r="E32" s="597"/>
      <c r="F32" s="90">
        <f>SUM(F29:F31)</f>
        <v>56</v>
      </c>
      <c r="G32" s="91">
        <f>SUM(G29:G31)</f>
        <v>9613</v>
      </c>
      <c r="H32" s="288"/>
      <c r="I32" s="90">
        <f aca="true" t="shared" si="4" ref="I32:N32">SUM(I29:I31)</f>
        <v>56</v>
      </c>
      <c r="J32" s="91">
        <f t="shared" si="4"/>
        <v>9794</v>
      </c>
      <c r="K32" s="90">
        <f t="shared" si="4"/>
        <v>0</v>
      </c>
      <c r="L32" s="90">
        <f>SUM(L29:L31)</f>
        <v>0</v>
      </c>
      <c r="M32" s="90">
        <f>SUM(M29:M31)</f>
        <v>0</v>
      </c>
      <c r="N32" s="91">
        <f t="shared" si="4"/>
        <v>0</v>
      </c>
      <c r="O32" s="90">
        <f>K32+I32+M32</f>
        <v>56</v>
      </c>
      <c r="P32" s="91">
        <f>N32+J32+L32</f>
        <v>9794</v>
      </c>
      <c r="R32" s="584"/>
      <c r="S32" s="584"/>
    </row>
    <row r="33" spans="1:19" ht="12.75" hidden="1">
      <c r="A33" s="75"/>
      <c r="B33" s="74"/>
      <c r="C33" s="76"/>
      <c r="D33" s="77"/>
      <c r="E33" s="74"/>
      <c r="F33" s="76"/>
      <c r="G33" s="77"/>
      <c r="H33" s="74"/>
      <c r="I33" s="76"/>
      <c r="J33" s="77"/>
      <c r="K33" s="76"/>
      <c r="L33" s="523"/>
      <c r="M33" s="76"/>
      <c r="N33" s="77"/>
      <c r="O33" s="76"/>
      <c r="P33" s="77"/>
      <c r="R33" s="523"/>
      <c r="S33" s="523"/>
    </row>
    <row r="34" spans="1:19" ht="25.5" hidden="1">
      <c r="A34" s="88" t="s">
        <v>170</v>
      </c>
      <c r="B34" s="74"/>
      <c r="C34" s="76"/>
      <c r="D34" s="77"/>
      <c r="E34" s="74"/>
      <c r="F34" s="76"/>
      <c r="G34" s="77"/>
      <c r="H34" s="74"/>
      <c r="I34" s="76"/>
      <c r="J34" s="77"/>
      <c r="K34" s="76"/>
      <c r="L34" s="523"/>
      <c r="M34" s="76"/>
      <c r="N34" s="77"/>
      <c r="O34" s="76"/>
      <c r="P34" s="77"/>
      <c r="R34" s="523"/>
      <c r="S34" s="523"/>
    </row>
    <row r="35" spans="1:19" ht="6.75" customHeight="1" hidden="1">
      <c r="A35" s="285" t="s">
        <v>141</v>
      </c>
      <c r="B35" s="75"/>
      <c r="C35" s="286">
        <v>0</v>
      </c>
      <c r="D35" s="287">
        <v>0</v>
      </c>
      <c r="E35" s="82"/>
      <c r="F35" s="286">
        <v>0</v>
      </c>
      <c r="G35" s="287">
        <v>0</v>
      </c>
      <c r="H35" s="289"/>
      <c r="I35" s="286">
        <v>0</v>
      </c>
      <c r="J35" s="287">
        <v>0</v>
      </c>
      <c r="K35" s="286">
        <v>0</v>
      </c>
      <c r="L35" s="525">
        <v>0</v>
      </c>
      <c r="M35" s="286">
        <v>0</v>
      </c>
      <c r="N35" s="287">
        <v>0</v>
      </c>
      <c r="O35" s="286">
        <f aca="true" t="shared" si="5" ref="O35:O41">K35+I35+M35</f>
        <v>0</v>
      </c>
      <c r="P35" s="287">
        <f aca="true" t="shared" si="6" ref="P35:P41">N35+J35+L35</f>
        <v>0</v>
      </c>
      <c r="R35" s="528"/>
      <c r="S35" s="528"/>
    </row>
    <row r="36" spans="1:19" ht="12.75" hidden="1">
      <c r="A36" s="81" t="s">
        <v>171</v>
      </c>
      <c r="B36" s="74"/>
      <c r="C36" s="82">
        <v>0</v>
      </c>
      <c r="D36" s="83">
        <v>0</v>
      </c>
      <c r="E36" s="84"/>
      <c r="F36" s="82">
        <v>0</v>
      </c>
      <c r="G36" s="83">
        <v>0</v>
      </c>
      <c r="H36" s="84"/>
      <c r="I36" s="82">
        <v>0</v>
      </c>
      <c r="J36" s="83">
        <v>0</v>
      </c>
      <c r="K36" s="82">
        <v>0</v>
      </c>
      <c r="L36" s="528"/>
      <c r="M36" s="82"/>
      <c r="N36" s="83">
        <v>0</v>
      </c>
      <c r="O36" s="82">
        <f t="shared" si="5"/>
        <v>0</v>
      </c>
      <c r="P36" s="83">
        <f t="shared" si="6"/>
        <v>0</v>
      </c>
      <c r="R36" s="528"/>
      <c r="S36" s="528"/>
    </row>
    <row r="37" spans="1:19" ht="12.75" hidden="1">
      <c r="A37" s="81" t="s">
        <v>172</v>
      </c>
      <c r="B37" s="74"/>
      <c r="C37" s="82">
        <v>0</v>
      </c>
      <c r="D37" s="83">
        <v>0</v>
      </c>
      <c r="E37" s="84"/>
      <c r="F37" s="82">
        <v>0</v>
      </c>
      <c r="G37" s="83">
        <v>0</v>
      </c>
      <c r="H37" s="84"/>
      <c r="I37" s="82">
        <v>0</v>
      </c>
      <c r="J37" s="83">
        <v>0</v>
      </c>
      <c r="K37" s="82">
        <v>0</v>
      </c>
      <c r="L37" s="528"/>
      <c r="M37" s="82"/>
      <c r="N37" s="83">
        <v>0</v>
      </c>
      <c r="O37" s="82">
        <f t="shared" si="5"/>
        <v>0</v>
      </c>
      <c r="P37" s="83">
        <f t="shared" si="6"/>
        <v>0</v>
      </c>
      <c r="R37" s="528"/>
      <c r="S37" s="528"/>
    </row>
    <row r="38" spans="1:19" ht="12.75" hidden="1">
      <c r="A38" s="81" t="s">
        <v>173</v>
      </c>
      <c r="B38" s="74"/>
      <c r="C38" s="82">
        <v>0</v>
      </c>
      <c r="D38" s="83">
        <v>0</v>
      </c>
      <c r="E38" s="84"/>
      <c r="F38" s="82">
        <v>0</v>
      </c>
      <c r="G38" s="83">
        <v>0</v>
      </c>
      <c r="H38" s="84"/>
      <c r="I38" s="82">
        <v>0</v>
      </c>
      <c r="J38" s="83">
        <v>0</v>
      </c>
      <c r="K38" s="82">
        <v>0</v>
      </c>
      <c r="L38" s="528"/>
      <c r="M38" s="82"/>
      <c r="N38" s="83">
        <v>0</v>
      </c>
      <c r="O38" s="82">
        <f t="shared" si="5"/>
        <v>0</v>
      </c>
      <c r="P38" s="83">
        <f t="shared" si="6"/>
        <v>0</v>
      </c>
      <c r="R38" s="528"/>
      <c r="S38" s="528"/>
    </row>
    <row r="39" spans="1:19" ht="12.75" hidden="1">
      <c r="A39" s="81" t="s">
        <v>174</v>
      </c>
      <c r="B39" s="74"/>
      <c r="C39" s="82">
        <v>0</v>
      </c>
      <c r="D39" s="83">
        <v>0</v>
      </c>
      <c r="E39" s="84"/>
      <c r="F39" s="82">
        <v>0</v>
      </c>
      <c r="G39" s="83">
        <v>0</v>
      </c>
      <c r="H39" s="84"/>
      <c r="I39" s="82">
        <v>0</v>
      </c>
      <c r="J39" s="83">
        <v>0</v>
      </c>
      <c r="K39" s="82">
        <v>0</v>
      </c>
      <c r="L39" s="528"/>
      <c r="M39" s="82"/>
      <c r="N39" s="83">
        <v>0</v>
      </c>
      <c r="O39" s="82">
        <f t="shared" si="5"/>
        <v>0</v>
      </c>
      <c r="P39" s="83">
        <f t="shared" si="6"/>
        <v>0</v>
      </c>
      <c r="R39" s="528"/>
      <c r="S39" s="528"/>
    </row>
    <row r="40" spans="1:19" ht="12.75" hidden="1">
      <c r="A40" s="81" t="s">
        <v>175</v>
      </c>
      <c r="B40" s="74"/>
      <c r="C40" s="85">
        <v>0</v>
      </c>
      <c r="D40" s="86">
        <v>0</v>
      </c>
      <c r="E40" s="84"/>
      <c r="F40" s="85">
        <v>0</v>
      </c>
      <c r="G40" s="86">
        <v>0</v>
      </c>
      <c r="H40" s="84"/>
      <c r="I40" s="85">
        <v>0</v>
      </c>
      <c r="J40" s="86">
        <v>0</v>
      </c>
      <c r="K40" s="85">
        <v>0</v>
      </c>
      <c r="L40" s="526"/>
      <c r="M40" s="85"/>
      <c r="N40" s="86">
        <v>0</v>
      </c>
      <c r="O40" s="85">
        <f t="shared" si="5"/>
        <v>0</v>
      </c>
      <c r="P40" s="86">
        <f t="shared" si="6"/>
        <v>0</v>
      </c>
      <c r="R40" s="526"/>
      <c r="S40" s="526"/>
    </row>
    <row r="41" spans="1:19" ht="12.75" hidden="1">
      <c r="A41" s="89" t="s">
        <v>176</v>
      </c>
      <c r="B41" s="78"/>
      <c r="C41" s="90">
        <f>SUM(C35:C40)</f>
        <v>0</v>
      </c>
      <c r="D41" s="91">
        <f>SUM(D35:D40)</f>
        <v>0</v>
      </c>
      <c r="E41" s="87"/>
      <c r="F41" s="90">
        <f>SUM(F35:F40)</f>
        <v>0</v>
      </c>
      <c r="G41" s="91">
        <f>SUM(G35:G40)</f>
        <v>0</v>
      </c>
      <c r="H41" s="288"/>
      <c r="I41" s="90">
        <f aca="true" t="shared" si="7" ref="I41:N41">SUM(I35:I40)</f>
        <v>0</v>
      </c>
      <c r="J41" s="91">
        <f t="shared" si="7"/>
        <v>0</v>
      </c>
      <c r="K41" s="90">
        <f t="shared" si="7"/>
        <v>0</v>
      </c>
      <c r="L41" s="527">
        <f>SUM(L35:L40)</f>
        <v>0</v>
      </c>
      <c r="M41" s="90">
        <f>SUM(M35:M40)</f>
        <v>0</v>
      </c>
      <c r="N41" s="91">
        <f t="shared" si="7"/>
        <v>0</v>
      </c>
      <c r="O41" s="90">
        <f t="shared" si="5"/>
        <v>0</v>
      </c>
      <c r="P41" s="91">
        <f t="shared" si="6"/>
        <v>0</v>
      </c>
      <c r="R41" s="584"/>
      <c r="S41" s="584"/>
    </row>
    <row r="42" spans="1:19" ht="13.5" thickBot="1">
      <c r="A42" s="74"/>
      <c r="B42" s="74"/>
      <c r="C42" s="74"/>
      <c r="D42" s="74"/>
      <c r="E42" s="74"/>
      <c r="F42" s="74"/>
      <c r="G42" s="74"/>
      <c r="H42" s="74"/>
      <c r="I42" s="74"/>
      <c r="J42" s="74"/>
      <c r="K42" s="74"/>
      <c r="L42" s="74"/>
      <c r="M42" s="613"/>
      <c r="N42" s="74"/>
      <c r="O42" s="74"/>
      <c r="P42" s="74"/>
      <c r="R42" s="523"/>
      <c r="S42" s="523"/>
    </row>
    <row r="43" spans="1:19" s="68" customFormat="1" ht="13.5" thickBot="1">
      <c r="A43" s="291" t="s">
        <v>177</v>
      </c>
      <c r="B43" s="631"/>
      <c r="C43" s="290">
        <f>C17+C26+C32+C41</f>
        <v>56</v>
      </c>
      <c r="D43" s="529">
        <f>D17+D26+D32+D41</f>
        <v>9536</v>
      </c>
      <c r="E43" s="292"/>
      <c r="F43" s="290">
        <f>F17+F26+F32+F41</f>
        <v>56</v>
      </c>
      <c r="G43" s="529">
        <f>G17+G26+G32+G41</f>
        <v>9613</v>
      </c>
      <c r="H43" s="292"/>
      <c r="I43" s="290">
        <f aca="true" t="shared" si="8" ref="I43:P43">I17+I26+I32+I41</f>
        <v>56</v>
      </c>
      <c r="J43" s="529">
        <f t="shared" si="8"/>
        <v>9794</v>
      </c>
      <c r="K43" s="290">
        <f t="shared" si="8"/>
        <v>0</v>
      </c>
      <c r="L43" s="529">
        <f t="shared" si="8"/>
        <v>0</v>
      </c>
      <c r="M43" s="290">
        <f t="shared" si="8"/>
        <v>0</v>
      </c>
      <c r="N43" s="529">
        <f t="shared" si="8"/>
        <v>0</v>
      </c>
      <c r="O43" s="290">
        <f t="shared" si="8"/>
        <v>56</v>
      </c>
      <c r="P43" s="529">
        <f t="shared" si="8"/>
        <v>9794</v>
      </c>
      <c r="Q43" s="633"/>
      <c r="R43" s="94"/>
      <c r="S43" s="95"/>
    </row>
    <row r="44" spans="1:19" s="68" customFormat="1" ht="12.75">
      <c r="A44" s="93"/>
      <c r="B44" s="93"/>
      <c r="C44" s="632"/>
      <c r="D44" s="95"/>
      <c r="E44" s="93"/>
      <c r="F44" s="94"/>
      <c r="G44" s="95"/>
      <c r="H44" s="93"/>
      <c r="I44" s="94"/>
      <c r="J44" s="95"/>
      <c r="R44" s="585"/>
      <c r="S44" s="585"/>
    </row>
    <row r="45" spans="1:19" s="68" customFormat="1" ht="15.75" hidden="1">
      <c r="A45" s="71" t="s">
        <v>137</v>
      </c>
      <c r="B45" s="65"/>
      <c r="C45" s="65"/>
      <c r="D45" s="65"/>
      <c r="E45" s="65"/>
      <c r="F45" s="65"/>
      <c r="G45" s="65"/>
      <c r="H45" s="65"/>
      <c r="I45" s="65"/>
      <c r="J45" s="65"/>
      <c r="K45" s="65"/>
      <c r="L45" s="65"/>
      <c r="M45" s="65"/>
      <c r="N45" s="65"/>
      <c r="O45" s="65"/>
      <c r="P45" s="65"/>
      <c r="Q45" s="65"/>
      <c r="R45" s="586"/>
      <c r="S45" s="586"/>
    </row>
    <row r="46" spans="1:19" s="68" customFormat="1" ht="15.75" hidden="1">
      <c r="A46" s="72" t="e">
        <f>+#REF!</f>
        <v>#REF!</v>
      </c>
      <c r="B46" s="65"/>
      <c r="C46" s="65"/>
      <c r="D46" s="65"/>
      <c r="E46" s="65"/>
      <c r="F46" s="65"/>
      <c r="G46" s="65"/>
      <c r="H46" s="65"/>
      <c r="I46" s="65"/>
      <c r="J46" s="65"/>
      <c r="K46" s="65"/>
      <c r="L46" s="65"/>
      <c r="M46" s="65"/>
      <c r="N46" s="65"/>
      <c r="O46" s="65"/>
      <c r="P46" s="65"/>
      <c r="Q46" s="65"/>
      <c r="R46" s="586"/>
      <c r="S46" s="586"/>
    </row>
    <row r="47" spans="1:19" s="68" customFormat="1" ht="12.75" hidden="1">
      <c r="A47" s="73" t="s">
        <v>70</v>
      </c>
      <c r="B47" s="65"/>
      <c r="C47" s="65"/>
      <c r="D47" s="65"/>
      <c r="E47" s="65"/>
      <c r="F47" s="65"/>
      <c r="G47" s="65"/>
      <c r="H47" s="65"/>
      <c r="I47" s="65"/>
      <c r="J47" s="65"/>
      <c r="K47" s="65"/>
      <c r="L47" s="65"/>
      <c r="M47" s="65"/>
      <c r="N47" s="65"/>
      <c r="O47" s="65"/>
      <c r="P47" s="65"/>
      <c r="Q47" s="65"/>
      <c r="R47" s="586"/>
      <c r="S47" s="586"/>
    </row>
    <row r="48" spans="1:19" s="68" customFormat="1" ht="12.75" hidden="1">
      <c r="A48" s="66"/>
      <c r="B48" s="66"/>
      <c r="C48" s="66"/>
      <c r="D48" s="66"/>
      <c r="E48" s="66"/>
      <c r="F48" s="66"/>
      <c r="G48" s="66"/>
      <c r="H48" s="66"/>
      <c r="I48" s="66"/>
      <c r="J48" s="66"/>
      <c r="K48" s="66"/>
      <c r="L48" s="66"/>
      <c r="M48" s="66"/>
      <c r="N48" s="66"/>
      <c r="O48" s="66"/>
      <c r="P48" s="66"/>
      <c r="Q48" s="66"/>
      <c r="R48" s="587"/>
      <c r="S48" s="587"/>
    </row>
    <row r="49" spans="18:19" ht="12.75" hidden="1">
      <c r="R49" s="587"/>
      <c r="S49" s="587"/>
    </row>
    <row r="50" spans="1:19" ht="12.75" hidden="1">
      <c r="A50" s="432" t="s">
        <v>85</v>
      </c>
      <c r="B50" s="74"/>
      <c r="C50" s="325" t="e">
        <f>+#REF!</f>
        <v>#REF!</v>
      </c>
      <c r="D50" s="326"/>
      <c r="E50" s="327"/>
      <c r="F50" s="325" t="e">
        <f>+#REF!</f>
        <v>#REF!</v>
      </c>
      <c r="G50" s="326"/>
      <c r="H50" s="327"/>
      <c r="I50" s="328" t="e">
        <f>+#REF!</f>
        <v>#REF!</v>
      </c>
      <c r="J50" s="326"/>
      <c r="K50" s="328" t="e">
        <f>+#REF!</f>
        <v>#REF!</v>
      </c>
      <c r="L50" s="530"/>
      <c r="M50" s="530"/>
      <c r="N50" s="326"/>
      <c r="O50" s="328" t="e">
        <f>+#REF!</f>
        <v>#REF!</v>
      </c>
      <c r="P50" s="326"/>
      <c r="Q50" s="329"/>
      <c r="R50" s="580"/>
      <c r="S50" s="581"/>
    </row>
    <row r="51" spans="2:19" ht="12.75" hidden="1">
      <c r="B51" s="74"/>
      <c r="C51" s="330" t="e">
        <f>+#REF!</f>
        <v>#REF!</v>
      </c>
      <c r="D51" s="331"/>
      <c r="E51" s="327"/>
      <c r="F51" s="330" t="e">
        <f>+#REF!</f>
        <v>#REF!</v>
      </c>
      <c r="G51" s="332"/>
      <c r="H51" s="327"/>
      <c r="I51" s="330" t="e">
        <f>+#REF!</f>
        <v>#REF!</v>
      </c>
      <c r="J51" s="332"/>
      <c r="K51" s="330" t="s">
        <v>74</v>
      </c>
      <c r="L51" s="520"/>
      <c r="M51" s="520"/>
      <c r="N51" s="332"/>
      <c r="O51" s="330" t="e">
        <f>+#REF!</f>
        <v>#REF!</v>
      </c>
      <c r="P51" s="332"/>
      <c r="Q51" s="329"/>
      <c r="R51" s="581"/>
      <c r="S51" s="581"/>
    </row>
    <row r="52" spans="1:19" ht="12.75" hidden="1">
      <c r="A52" s="705" t="s">
        <v>145</v>
      </c>
      <c r="B52" s="74"/>
      <c r="C52" s="333"/>
      <c r="D52" s="334" t="s">
        <v>101</v>
      </c>
      <c r="E52" s="327"/>
      <c r="F52" s="333"/>
      <c r="G52" s="334" t="s">
        <v>101</v>
      </c>
      <c r="H52" s="327"/>
      <c r="I52" s="333"/>
      <c r="J52" s="334" t="s">
        <v>101</v>
      </c>
      <c r="K52" s="333"/>
      <c r="L52" s="521"/>
      <c r="M52" s="521"/>
      <c r="N52" s="334" t="s">
        <v>101</v>
      </c>
      <c r="O52" s="333"/>
      <c r="P52" s="334" t="s">
        <v>101</v>
      </c>
      <c r="Q52" s="329"/>
      <c r="R52" s="521"/>
      <c r="S52" s="521"/>
    </row>
    <row r="53" spans="1:19" ht="12.75" hidden="1">
      <c r="A53" s="706"/>
      <c r="B53" s="74"/>
      <c r="C53" s="335" t="s">
        <v>213</v>
      </c>
      <c r="D53" s="336" t="s">
        <v>146</v>
      </c>
      <c r="E53" s="327"/>
      <c r="F53" s="335" t="s">
        <v>213</v>
      </c>
      <c r="G53" s="336" t="s">
        <v>146</v>
      </c>
      <c r="H53" s="327"/>
      <c r="I53" s="335" t="s">
        <v>213</v>
      </c>
      <c r="J53" s="336" t="s">
        <v>146</v>
      </c>
      <c r="K53" s="335" t="s">
        <v>213</v>
      </c>
      <c r="L53" s="522"/>
      <c r="M53" s="522"/>
      <c r="N53" s="336" t="s">
        <v>146</v>
      </c>
      <c r="O53" s="335" t="s">
        <v>213</v>
      </c>
      <c r="P53" s="336" t="s">
        <v>146</v>
      </c>
      <c r="Q53" s="329"/>
      <c r="R53" s="582"/>
      <c r="S53" s="582"/>
    </row>
    <row r="54" spans="1:19" ht="12.75" hidden="1">
      <c r="A54" s="75"/>
      <c r="B54" s="74"/>
      <c r="C54" s="76"/>
      <c r="D54" s="77"/>
      <c r="E54" s="74"/>
      <c r="F54" s="76"/>
      <c r="G54" s="77"/>
      <c r="H54" s="74"/>
      <c r="I54" s="76"/>
      <c r="J54" s="77"/>
      <c r="K54" s="76"/>
      <c r="L54" s="523"/>
      <c r="M54" s="523"/>
      <c r="N54" s="77"/>
      <c r="O54" s="76"/>
      <c r="P54" s="77"/>
      <c r="R54" s="523"/>
      <c r="S54" s="523"/>
    </row>
    <row r="55" spans="1:19" ht="12.75" hidden="1">
      <c r="A55" s="78" t="s">
        <v>147</v>
      </c>
      <c r="B55" s="74"/>
      <c r="C55" s="79"/>
      <c r="D55" s="80"/>
      <c r="E55" s="74"/>
      <c r="F55" s="79"/>
      <c r="G55" s="80"/>
      <c r="H55" s="74"/>
      <c r="I55" s="79"/>
      <c r="J55" s="80"/>
      <c r="K55" s="79"/>
      <c r="L55" s="524"/>
      <c r="M55" s="524"/>
      <c r="N55" s="80"/>
      <c r="O55" s="79"/>
      <c r="P55" s="80"/>
      <c r="R55" s="524"/>
      <c r="S55" s="583"/>
    </row>
    <row r="56" spans="1:19" ht="12.75" hidden="1">
      <c r="A56" s="285" t="s">
        <v>139</v>
      </c>
      <c r="B56" s="75"/>
      <c r="C56" s="286"/>
      <c r="D56" s="287"/>
      <c r="E56" s="289"/>
      <c r="F56" s="286"/>
      <c r="G56" s="287"/>
      <c r="H56" s="289"/>
      <c r="I56" s="286"/>
      <c r="J56" s="287"/>
      <c r="K56" s="286"/>
      <c r="L56" s="525"/>
      <c r="M56" s="525"/>
      <c r="N56" s="287"/>
      <c r="O56" s="286">
        <f>K56+I56</f>
        <v>0</v>
      </c>
      <c r="P56" s="287">
        <f>N56+J56</f>
        <v>0</v>
      </c>
      <c r="R56" s="528"/>
      <c r="S56" s="528"/>
    </row>
    <row r="57" spans="1:19" ht="10.5" customHeight="1" hidden="1">
      <c r="A57" s="81" t="s">
        <v>138</v>
      </c>
      <c r="B57" s="74"/>
      <c r="C57" s="85"/>
      <c r="D57" s="86"/>
      <c r="E57" s="84"/>
      <c r="F57" s="85"/>
      <c r="G57" s="86"/>
      <c r="H57" s="84"/>
      <c r="I57" s="85"/>
      <c r="J57" s="86"/>
      <c r="K57" s="85"/>
      <c r="L57" s="526"/>
      <c r="M57" s="526"/>
      <c r="N57" s="86"/>
      <c r="O57" s="85"/>
      <c r="P57" s="86"/>
      <c r="R57" s="526"/>
      <c r="S57" s="526"/>
    </row>
    <row r="58" spans="1:19" ht="12.75" hidden="1">
      <c r="A58" s="89" t="s">
        <v>148</v>
      </c>
      <c r="B58" s="78"/>
      <c r="C58" s="90">
        <f>SUM(C56:C57)</f>
        <v>0</v>
      </c>
      <c r="D58" s="91">
        <f>SUM(D56:D57)</f>
        <v>0</v>
      </c>
      <c r="E58" s="288"/>
      <c r="F58" s="90">
        <f>SUM(F56:F57)</f>
        <v>0</v>
      </c>
      <c r="G58" s="91">
        <f>SUM(G56:G57)</f>
        <v>0</v>
      </c>
      <c r="H58" s="288"/>
      <c r="I58" s="90">
        <f aca="true" t="shared" si="9" ref="I58:P58">SUM(I56:I57)</f>
        <v>0</v>
      </c>
      <c r="J58" s="91">
        <f t="shared" si="9"/>
        <v>0</v>
      </c>
      <c r="K58" s="90">
        <f t="shared" si="9"/>
        <v>0</v>
      </c>
      <c r="L58" s="527"/>
      <c r="M58" s="527"/>
      <c r="N58" s="91">
        <f t="shared" si="9"/>
        <v>0</v>
      </c>
      <c r="O58" s="90">
        <f t="shared" si="9"/>
        <v>0</v>
      </c>
      <c r="P58" s="91">
        <f t="shared" si="9"/>
        <v>0</v>
      </c>
      <c r="Q58" s="67"/>
      <c r="R58" s="584"/>
      <c r="S58" s="584"/>
    </row>
    <row r="59" spans="1:19" ht="12.75" hidden="1">
      <c r="A59" s="75"/>
      <c r="B59" s="74"/>
      <c r="C59" s="76"/>
      <c r="D59" s="77"/>
      <c r="E59" s="74"/>
      <c r="F59" s="76"/>
      <c r="G59" s="77"/>
      <c r="H59" s="74"/>
      <c r="I59" s="76"/>
      <c r="J59" s="77"/>
      <c r="K59" s="76"/>
      <c r="L59" s="523"/>
      <c r="M59" s="523"/>
      <c r="N59" s="77"/>
      <c r="O59" s="76"/>
      <c r="P59" s="77"/>
      <c r="R59" s="523"/>
      <c r="S59" s="523"/>
    </row>
    <row r="60" spans="1:19" ht="25.5" hidden="1">
      <c r="A60" s="88" t="s">
        <v>159</v>
      </c>
      <c r="B60" s="74"/>
      <c r="C60" s="76"/>
      <c r="D60" s="77"/>
      <c r="E60" s="74"/>
      <c r="F60" s="76"/>
      <c r="G60" s="77"/>
      <c r="H60" s="74"/>
      <c r="I60" s="76"/>
      <c r="J60" s="77"/>
      <c r="K60" s="76"/>
      <c r="L60" s="523"/>
      <c r="M60" s="523"/>
      <c r="N60" s="77"/>
      <c r="O60" s="76"/>
      <c r="P60" s="77"/>
      <c r="R60" s="523"/>
      <c r="S60" s="523"/>
    </row>
    <row r="61" spans="1:19" ht="12.75" hidden="1">
      <c r="A61" s="285">
        <v>2.1</v>
      </c>
      <c r="B61" s="75"/>
      <c r="C61" s="286"/>
      <c r="D61" s="287"/>
      <c r="E61" s="289"/>
      <c r="F61" s="286"/>
      <c r="G61" s="287"/>
      <c r="H61" s="289"/>
      <c r="I61" s="286"/>
      <c r="J61" s="287"/>
      <c r="K61" s="286"/>
      <c r="L61" s="525"/>
      <c r="M61" s="525"/>
      <c r="N61" s="287"/>
      <c r="O61" s="286">
        <f>K61+I61</f>
        <v>0</v>
      </c>
      <c r="P61" s="287">
        <f>N61+J61</f>
        <v>0</v>
      </c>
      <c r="R61" s="528"/>
      <c r="S61" s="528"/>
    </row>
    <row r="62" spans="1:19" ht="12.75" hidden="1">
      <c r="A62" s="81" t="s">
        <v>160</v>
      </c>
      <c r="B62" s="74"/>
      <c r="C62" s="82"/>
      <c r="D62" s="83"/>
      <c r="E62" s="84"/>
      <c r="F62" s="82"/>
      <c r="G62" s="83"/>
      <c r="H62" s="84"/>
      <c r="I62" s="82"/>
      <c r="J62" s="83"/>
      <c r="K62" s="82"/>
      <c r="L62" s="528"/>
      <c r="M62" s="528"/>
      <c r="N62" s="83"/>
      <c r="O62" s="82"/>
      <c r="P62" s="83"/>
      <c r="R62" s="528"/>
      <c r="S62" s="528"/>
    </row>
    <row r="63" spans="1:19" ht="12.75" hidden="1">
      <c r="A63" s="81" t="s">
        <v>161</v>
      </c>
      <c r="B63" s="74"/>
      <c r="C63" s="82"/>
      <c r="D63" s="83"/>
      <c r="E63" s="84"/>
      <c r="F63" s="82"/>
      <c r="G63" s="83"/>
      <c r="H63" s="84"/>
      <c r="I63" s="82"/>
      <c r="J63" s="83"/>
      <c r="K63" s="82"/>
      <c r="L63" s="528"/>
      <c r="M63" s="528"/>
      <c r="N63" s="83"/>
      <c r="O63" s="82"/>
      <c r="P63" s="83"/>
      <c r="R63" s="528"/>
      <c r="S63" s="528"/>
    </row>
    <row r="64" spans="1:19" ht="12.75" hidden="1">
      <c r="A64" s="81" t="s">
        <v>162</v>
      </c>
      <c r="B64" s="74"/>
      <c r="C64" s="82"/>
      <c r="D64" s="83"/>
      <c r="E64" s="84"/>
      <c r="F64" s="82"/>
      <c r="G64" s="83"/>
      <c r="H64" s="84"/>
      <c r="I64" s="82"/>
      <c r="J64" s="83"/>
      <c r="K64" s="82"/>
      <c r="L64" s="528"/>
      <c r="M64" s="528"/>
      <c r="N64" s="83"/>
      <c r="O64" s="82"/>
      <c r="P64" s="83"/>
      <c r="R64" s="528"/>
      <c r="S64" s="528"/>
    </row>
    <row r="65" spans="1:19" ht="12.75" hidden="1">
      <c r="A65" s="81" t="s">
        <v>163</v>
      </c>
      <c r="B65" s="74"/>
      <c r="C65" s="82"/>
      <c r="D65" s="83"/>
      <c r="E65" s="84"/>
      <c r="F65" s="82"/>
      <c r="G65" s="83"/>
      <c r="H65" s="84"/>
      <c r="I65" s="82"/>
      <c r="J65" s="83"/>
      <c r="K65" s="82"/>
      <c r="L65" s="528"/>
      <c r="M65" s="528"/>
      <c r="N65" s="83"/>
      <c r="O65" s="82"/>
      <c r="P65" s="83"/>
      <c r="R65" s="528"/>
      <c r="S65" s="528"/>
    </row>
    <row r="66" spans="1:19" ht="12.75" hidden="1">
      <c r="A66" s="81" t="s">
        <v>164</v>
      </c>
      <c r="B66" s="74"/>
      <c r="C66" s="85"/>
      <c r="D66" s="86"/>
      <c r="E66" s="84"/>
      <c r="F66" s="85"/>
      <c r="G66" s="86"/>
      <c r="H66" s="84"/>
      <c r="I66" s="85"/>
      <c r="J66" s="86"/>
      <c r="K66" s="85"/>
      <c r="L66" s="526"/>
      <c r="M66" s="526"/>
      <c r="N66" s="86"/>
      <c r="O66" s="85"/>
      <c r="P66" s="86"/>
      <c r="R66" s="526"/>
      <c r="S66" s="526"/>
    </row>
    <row r="67" spans="1:19" ht="12.75" hidden="1">
      <c r="A67" s="89" t="s">
        <v>165</v>
      </c>
      <c r="B67" s="78"/>
      <c r="C67" s="90">
        <f>SUM(C61:C66)</f>
        <v>0</v>
      </c>
      <c r="D67" s="91">
        <f>SUM(D61:D66)</f>
        <v>0</v>
      </c>
      <c r="E67" s="288"/>
      <c r="F67" s="90">
        <f>SUM(F61:F66)</f>
        <v>0</v>
      </c>
      <c r="G67" s="91">
        <f>SUM(G61:G66)</f>
        <v>0</v>
      </c>
      <c r="H67" s="288"/>
      <c r="I67" s="90">
        <f aca="true" t="shared" si="10" ref="I67:P67">SUM(I61:I66)</f>
        <v>0</v>
      </c>
      <c r="J67" s="91">
        <f t="shared" si="10"/>
        <v>0</v>
      </c>
      <c r="K67" s="90">
        <f t="shared" si="10"/>
        <v>0</v>
      </c>
      <c r="L67" s="527"/>
      <c r="M67" s="527"/>
      <c r="N67" s="91">
        <f t="shared" si="10"/>
        <v>0</v>
      </c>
      <c r="O67" s="90">
        <f t="shared" si="10"/>
        <v>0</v>
      </c>
      <c r="P67" s="91">
        <f t="shared" si="10"/>
        <v>0</v>
      </c>
      <c r="R67" s="584"/>
      <c r="S67" s="584"/>
    </row>
    <row r="68" spans="1:19" ht="12.75" hidden="1">
      <c r="A68" s="75"/>
      <c r="B68" s="74"/>
      <c r="C68" s="76"/>
      <c r="D68" s="77"/>
      <c r="E68" s="74"/>
      <c r="F68" s="76"/>
      <c r="G68" s="77"/>
      <c r="H68" s="74"/>
      <c r="I68" s="76"/>
      <c r="J68" s="77"/>
      <c r="K68" s="76"/>
      <c r="L68" s="523"/>
      <c r="M68" s="523"/>
      <c r="N68" s="77"/>
      <c r="O68" s="76"/>
      <c r="P68" s="77"/>
      <c r="R68" s="523"/>
      <c r="S68" s="523"/>
    </row>
    <row r="69" spans="1:19" ht="25.5" hidden="1">
      <c r="A69" s="88" t="s">
        <v>166</v>
      </c>
      <c r="B69" s="74"/>
      <c r="C69" s="76"/>
      <c r="D69" s="77"/>
      <c r="E69" s="74"/>
      <c r="F69" s="76"/>
      <c r="G69" s="77"/>
      <c r="H69" s="74"/>
      <c r="I69" s="76"/>
      <c r="J69" s="77"/>
      <c r="K69" s="76"/>
      <c r="L69" s="523"/>
      <c r="M69" s="523"/>
      <c r="N69" s="77"/>
      <c r="O69" s="76"/>
      <c r="P69" s="77"/>
      <c r="R69" s="523"/>
      <c r="S69" s="523"/>
    </row>
    <row r="70" spans="1:19" ht="12.75" hidden="1">
      <c r="A70" s="285" t="s">
        <v>140</v>
      </c>
      <c r="B70" s="75"/>
      <c r="C70" s="286"/>
      <c r="D70" s="287"/>
      <c r="E70" s="289"/>
      <c r="F70" s="286"/>
      <c r="G70" s="287"/>
      <c r="H70" s="289"/>
      <c r="I70" s="286"/>
      <c r="J70" s="287"/>
      <c r="K70" s="286"/>
      <c r="L70" s="525"/>
      <c r="M70" s="525"/>
      <c r="N70" s="287"/>
      <c r="O70" s="286">
        <f>K70+I70</f>
        <v>0</v>
      </c>
      <c r="P70" s="287">
        <f>N70+J70</f>
        <v>0</v>
      </c>
      <c r="R70" s="528"/>
      <c r="S70" s="528"/>
    </row>
    <row r="71" spans="1:19" ht="12.75" hidden="1">
      <c r="A71" s="81" t="s">
        <v>167</v>
      </c>
      <c r="B71" s="74"/>
      <c r="C71" s="82"/>
      <c r="D71" s="83"/>
      <c r="E71" s="84"/>
      <c r="F71" s="82"/>
      <c r="G71" s="83"/>
      <c r="H71" s="84"/>
      <c r="I71" s="82"/>
      <c r="J71" s="83"/>
      <c r="K71" s="82"/>
      <c r="L71" s="528"/>
      <c r="M71" s="528"/>
      <c r="N71" s="83"/>
      <c r="O71" s="82"/>
      <c r="P71" s="83"/>
      <c r="R71" s="528"/>
      <c r="S71" s="528"/>
    </row>
    <row r="72" spans="1:19" ht="12.75" hidden="1">
      <c r="A72" s="81" t="s">
        <v>168</v>
      </c>
      <c r="B72" s="74"/>
      <c r="C72" s="85"/>
      <c r="D72" s="86"/>
      <c r="E72" s="84"/>
      <c r="F72" s="85"/>
      <c r="G72" s="86"/>
      <c r="H72" s="84"/>
      <c r="I72" s="85"/>
      <c r="J72" s="86"/>
      <c r="K72" s="85"/>
      <c r="L72" s="526"/>
      <c r="M72" s="526"/>
      <c r="N72" s="86"/>
      <c r="O72" s="85"/>
      <c r="P72" s="86"/>
      <c r="R72" s="526"/>
      <c r="S72" s="526"/>
    </row>
    <row r="73" spans="1:19" ht="12.75" hidden="1">
      <c r="A73" s="89" t="s">
        <v>169</v>
      </c>
      <c r="B73" s="78"/>
      <c r="C73" s="90">
        <f>SUM(C70:C72)</f>
        <v>0</v>
      </c>
      <c r="D73" s="91">
        <f>SUM(D70:D72)</f>
        <v>0</v>
      </c>
      <c r="E73" s="288"/>
      <c r="F73" s="90">
        <f>SUM(F70:F72)</f>
        <v>0</v>
      </c>
      <c r="G73" s="91">
        <f>SUM(G70:G72)</f>
        <v>0</v>
      </c>
      <c r="H73" s="288"/>
      <c r="I73" s="90">
        <f aca="true" t="shared" si="11" ref="I73:P73">SUM(I70:I72)</f>
        <v>0</v>
      </c>
      <c r="J73" s="91">
        <f t="shared" si="11"/>
        <v>0</v>
      </c>
      <c r="K73" s="90">
        <f t="shared" si="11"/>
        <v>0</v>
      </c>
      <c r="L73" s="527"/>
      <c r="M73" s="527"/>
      <c r="N73" s="91">
        <f t="shared" si="11"/>
        <v>0</v>
      </c>
      <c r="O73" s="90">
        <f t="shared" si="11"/>
        <v>0</v>
      </c>
      <c r="P73" s="91">
        <f t="shared" si="11"/>
        <v>0</v>
      </c>
      <c r="R73" s="584"/>
      <c r="S73" s="584"/>
    </row>
    <row r="74" spans="1:19" ht="12.75" hidden="1">
      <c r="A74" s="75"/>
      <c r="B74" s="74"/>
      <c r="C74" s="76"/>
      <c r="D74" s="77"/>
      <c r="E74" s="74"/>
      <c r="F74" s="76"/>
      <c r="G74" s="77"/>
      <c r="H74" s="74"/>
      <c r="I74" s="76"/>
      <c r="J74" s="77"/>
      <c r="K74" s="76"/>
      <c r="L74" s="523"/>
      <c r="M74" s="523"/>
      <c r="N74" s="77"/>
      <c r="O74" s="76"/>
      <c r="P74" s="77"/>
      <c r="R74" s="523"/>
      <c r="S74" s="523"/>
    </row>
    <row r="75" spans="1:19" ht="25.5" hidden="1">
      <c r="A75" s="88" t="s">
        <v>170</v>
      </c>
      <c r="B75" s="74"/>
      <c r="C75" s="76"/>
      <c r="D75" s="77"/>
      <c r="E75" s="74"/>
      <c r="F75" s="76"/>
      <c r="G75" s="77"/>
      <c r="H75" s="74"/>
      <c r="I75" s="76"/>
      <c r="J75" s="77"/>
      <c r="K75" s="76"/>
      <c r="L75" s="523"/>
      <c r="M75" s="523"/>
      <c r="N75" s="77"/>
      <c r="O75" s="76"/>
      <c r="P75" s="77"/>
      <c r="R75" s="523"/>
      <c r="S75" s="523"/>
    </row>
    <row r="76" spans="1:19" ht="12.75" hidden="1">
      <c r="A76" s="285" t="s">
        <v>141</v>
      </c>
      <c r="B76" s="75"/>
      <c r="C76" s="286">
        <v>0</v>
      </c>
      <c r="D76" s="287">
        <v>0</v>
      </c>
      <c r="E76" s="289"/>
      <c r="F76" s="286">
        <v>0</v>
      </c>
      <c r="G76" s="287">
        <v>0</v>
      </c>
      <c r="H76" s="289"/>
      <c r="I76" s="286">
        <v>0</v>
      </c>
      <c r="J76" s="287">
        <v>0</v>
      </c>
      <c r="K76" s="286">
        <v>0</v>
      </c>
      <c r="L76" s="525"/>
      <c r="M76" s="525"/>
      <c r="N76" s="287">
        <v>0</v>
      </c>
      <c r="O76" s="286">
        <f>K76+I76</f>
        <v>0</v>
      </c>
      <c r="P76" s="287">
        <f>N76+J76</f>
        <v>0</v>
      </c>
      <c r="R76" s="528"/>
      <c r="S76" s="528"/>
    </row>
    <row r="77" spans="1:19" ht="12.75" hidden="1">
      <c r="A77" s="81" t="s">
        <v>171</v>
      </c>
      <c r="B77" s="74"/>
      <c r="C77" s="82">
        <v>0</v>
      </c>
      <c r="D77" s="83">
        <v>0</v>
      </c>
      <c r="E77" s="84"/>
      <c r="F77" s="82">
        <v>0</v>
      </c>
      <c r="G77" s="83">
        <v>0</v>
      </c>
      <c r="H77" s="84"/>
      <c r="I77" s="82">
        <v>0</v>
      </c>
      <c r="J77" s="83">
        <v>0</v>
      </c>
      <c r="K77" s="82">
        <v>0</v>
      </c>
      <c r="L77" s="528"/>
      <c r="M77" s="528"/>
      <c r="N77" s="83">
        <v>0</v>
      </c>
      <c r="O77" s="82">
        <v>0</v>
      </c>
      <c r="P77" s="83">
        <v>0</v>
      </c>
      <c r="R77" s="528"/>
      <c r="S77" s="528"/>
    </row>
    <row r="78" spans="1:19" ht="12.75" hidden="1">
      <c r="A78" s="81" t="s">
        <v>172</v>
      </c>
      <c r="B78" s="74"/>
      <c r="C78" s="82">
        <v>0</v>
      </c>
      <c r="D78" s="83">
        <v>0</v>
      </c>
      <c r="E78" s="84"/>
      <c r="F78" s="82">
        <v>0</v>
      </c>
      <c r="G78" s="83">
        <v>0</v>
      </c>
      <c r="H78" s="84"/>
      <c r="I78" s="82">
        <v>0</v>
      </c>
      <c r="J78" s="83">
        <v>0</v>
      </c>
      <c r="K78" s="82">
        <v>0</v>
      </c>
      <c r="L78" s="528"/>
      <c r="M78" s="528"/>
      <c r="N78" s="83">
        <v>0</v>
      </c>
      <c r="O78" s="82">
        <v>0</v>
      </c>
      <c r="P78" s="83">
        <v>0</v>
      </c>
      <c r="R78" s="528"/>
      <c r="S78" s="528"/>
    </row>
    <row r="79" spans="1:19" ht="12.75" hidden="1">
      <c r="A79" s="81" t="s">
        <v>173</v>
      </c>
      <c r="B79" s="74"/>
      <c r="C79" s="82">
        <v>0</v>
      </c>
      <c r="D79" s="83">
        <v>0</v>
      </c>
      <c r="E79" s="84"/>
      <c r="F79" s="82">
        <v>0</v>
      </c>
      <c r="G79" s="83">
        <v>0</v>
      </c>
      <c r="H79" s="84"/>
      <c r="I79" s="82">
        <v>0</v>
      </c>
      <c r="J79" s="83">
        <v>0</v>
      </c>
      <c r="K79" s="82">
        <v>0</v>
      </c>
      <c r="L79" s="528"/>
      <c r="M79" s="528"/>
      <c r="N79" s="83">
        <v>0</v>
      </c>
      <c r="O79" s="82">
        <v>0</v>
      </c>
      <c r="P79" s="83">
        <v>0</v>
      </c>
      <c r="R79" s="528"/>
      <c r="S79" s="528"/>
    </row>
    <row r="80" spans="1:19" ht="12.75" hidden="1">
      <c r="A80" s="81" t="s">
        <v>174</v>
      </c>
      <c r="B80" s="74"/>
      <c r="C80" s="82">
        <v>0</v>
      </c>
      <c r="D80" s="83">
        <v>0</v>
      </c>
      <c r="E80" s="84"/>
      <c r="F80" s="82">
        <v>0</v>
      </c>
      <c r="G80" s="83">
        <v>0</v>
      </c>
      <c r="H80" s="84"/>
      <c r="I80" s="82">
        <v>0</v>
      </c>
      <c r="J80" s="83">
        <v>0</v>
      </c>
      <c r="K80" s="82">
        <v>0</v>
      </c>
      <c r="L80" s="528"/>
      <c r="M80" s="528"/>
      <c r="N80" s="83">
        <v>0</v>
      </c>
      <c r="O80" s="82">
        <v>0</v>
      </c>
      <c r="P80" s="83">
        <v>0</v>
      </c>
      <c r="R80" s="528"/>
      <c r="S80" s="528"/>
    </row>
    <row r="81" spans="1:19" ht="12.75" hidden="1">
      <c r="A81" s="81" t="s">
        <v>175</v>
      </c>
      <c r="B81" s="74"/>
      <c r="C81" s="85">
        <v>0</v>
      </c>
      <c r="D81" s="86">
        <v>0</v>
      </c>
      <c r="E81" s="84"/>
      <c r="F81" s="85">
        <v>0</v>
      </c>
      <c r="G81" s="86">
        <v>0</v>
      </c>
      <c r="H81" s="84"/>
      <c r="I81" s="85">
        <v>0</v>
      </c>
      <c r="J81" s="86">
        <v>0</v>
      </c>
      <c r="K81" s="85">
        <v>0</v>
      </c>
      <c r="L81" s="526"/>
      <c r="M81" s="526"/>
      <c r="N81" s="86">
        <v>0</v>
      </c>
      <c r="O81" s="85">
        <v>0</v>
      </c>
      <c r="P81" s="86">
        <v>0</v>
      </c>
      <c r="R81" s="526"/>
      <c r="S81" s="526"/>
    </row>
    <row r="82" spans="1:19" ht="12.75" hidden="1">
      <c r="A82" s="89" t="s">
        <v>176</v>
      </c>
      <c r="B82" s="78"/>
      <c r="C82" s="90">
        <f>SUM(C76:C81)</f>
        <v>0</v>
      </c>
      <c r="D82" s="91">
        <f>SUM(D76:D81)</f>
        <v>0</v>
      </c>
      <c r="E82" s="87"/>
      <c r="F82" s="90">
        <f>SUM(F76:F81)</f>
        <v>0</v>
      </c>
      <c r="G82" s="91">
        <f>SUM(G76:G81)</f>
        <v>0</v>
      </c>
      <c r="H82" s="288"/>
      <c r="I82" s="90">
        <f aca="true" t="shared" si="12" ref="I82:P82">SUM(I76:I81)</f>
        <v>0</v>
      </c>
      <c r="J82" s="91">
        <f t="shared" si="12"/>
        <v>0</v>
      </c>
      <c r="K82" s="90">
        <f t="shared" si="12"/>
        <v>0</v>
      </c>
      <c r="L82" s="527"/>
      <c r="M82" s="527"/>
      <c r="N82" s="91">
        <f t="shared" si="12"/>
        <v>0</v>
      </c>
      <c r="O82" s="90">
        <f t="shared" si="12"/>
        <v>0</v>
      </c>
      <c r="P82" s="91">
        <f t="shared" si="12"/>
        <v>0</v>
      </c>
      <c r="R82" s="584"/>
      <c r="S82" s="584"/>
    </row>
    <row r="83" spans="1:19" ht="12.75" hidden="1">
      <c r="A83" s="74"/>
      <c r="B83" s="74"/>
      <c r="C83" s="74"/>
      <c r="D83" s="74"/>
      <c r="E83" s="74"/>
      <c r="F83" s="74"/>
      <c r="G83" s="74"/>
      <c r="H83" s="74"/>
      <c r="I83" s="74"/>
      <c r="J83" s="74"/>
      <c r="K83" s="74"/>
      <c r="L83" s="74"/>
      <c r="M83" s="74"/>
      <c r="N83" s="74"/>
      <c r="O83" s="74"/>
      <c r="P83" s="74"/>
      <c r="R83" s="523"/>
      <c r="S83" s="523"/>
    </row>
    <row r="84" spans="1:19" ht="13.5" hidden="1" thickBot="1">
      <c r="A84" s="291" t="s">
        <v>177</v>
      </c>
      <c r="B84" s="292"/>
      <c r="C84" s="290">
        <f>C58+C67+C73+C82</f>
        <v>0</v>
      </c>
      <c r="D84" s="92">
        <f>D58+D67+D73+D82</f>
        <v>0</v>
      </c>
      <c r="E84" s="292"/>
      <c r="F84" s="290">
        <f>F58+F67+F73+F82</f>
        <v>0</v>
      </c>
      <c r="G84" s="92">
        <f>G58+G67+G73+G82</f>
        <v>0</v>
      </c>
      <c r="H84" s="292"/>
      <c r="I84" s="290">
        <f aca="true" t="shared" si="13" ref="I84:P84">I58+I67+I73+I82</f>
        <v>0</v>
      </c>
      <c r="J84" s="92">
        <f t="shared" si="13"/>
        <v>0</v>
      </c>
      <c r="K84" s="290">
        <f t="shared" si="13"/>
        <v>0</v>
      </c>
      <c r="L84" s="529"/>
      <c r="M84" s="529"/>
      <c r="N84" s="92">
        <f t="shared" si="13"/>
        <v>0</v>
      </c>
      <c r="O84" s="290">
        <f t="shared" si="13"/>
        <v>0</v>
      </c>
      <c r="P84" s="92">
        <f t="shared" si="13"/>
        <v>0</v>
      </c>
      <c r="Q84" s="68"/>
      <c r="R84" s="94"/>
      <c r="S84" s="95"/>
    </row>
    <row r="85" spans="1:19" ht="12.75">
      <c r="A85" s="93"/>
      <c r="B85" s="93"/>
      <c r="C85" s="94"/>
      <c r="D85" s="95"/>
      <c r="E85" s="93"/>
      <c r="F85" s="94"/>
      <c r="G85" s="95"/>
      <c r="H85" s="93"/>
      <c r="I85" s="94"/>
      <c r="J85" s="95"/>
      <c r="K85" s="68"/>
      <c r="L85" s="68"/>
      <c r="M85" s="68"/>
      <c r="N85" s="68"/>
      <c r="O85" s="68"/>
      <c r="P85" s="68"/>
      <c r="Q85" s="68"/>
      <c r="R85" s="585"/>
      <c r="S85" s="585"/>
    </row>
    <row r="86" spans="1:19" ht="12.75">
      <c r="A86" s="93"/>
      <c r="B86" s="93"/>
      <c r="C86" s="94"/>
      <c r="D86" s="95"/>
      <c r="E86" s="93"/>
      <c r="F86" s="94"/>
      <c r="G86" s="95"/>
      <c r="H86" s="93"/>
      <c r="I86" s="94"/>
      <c r="J86" s="95"/>
      <c r="K86" s="68"/>
      <c r="L86" s="68"/>
      <c r="M86" s="68"/>
      <c r="N86" s="68"/>
      <c r="O86" s="68"/>
      <c r="P86" s="68"/>
      <c r="Q86" s="68"/>
      <c r="R86" s="585"/>
      <c r="S86" s="585"/>
    </row>
    <row r="87" spans="1:19" ht="12.75" hidden="1">
      <c r="A87" s="128" t="s">
        <v>65</v>
      </c>
      <c r="B87" s="123"/>
      <c r="C87" s="124">
        <f>C43-'(B) Sum of Req '!I87</f>
        <v>0</v>
      </c>
      <c r="D87" s="125">
        <f>D43-'(B) Sum of Req '!AH21</f>
        <v>0</v>
      </c>
      <c r="E87" s="123"/>
      <c r="F87" s="124">
        <f>F43-'(B) Sum of Req '!M87</f>
        <v>0</v>
      </c>
      <c r="G87" s="125" t="e">
        <f>G43-'(B) Sum of Req '!#REF!</f>
        <v>#REF!</v>
      </c>
      <c r="H87" s="123"/>
      <c r="I87" s="124">
        <f>I43-'(B) Sum of Req '!U87</f>
        <v>0</v>
      </c>
      <c r="J87" s="125">
        <f>J43-'(B) Sum of Req '!AH54</f>
        <v>0</v>
      </c>
      <c r="K87" s="124">
        <f>K43-'(B) Sum of Req '!Y87</f>
        <v>0</v>
      </c>
      <c r="L87" s="536" t="e">
        <f>L43-'(B) Sum of Req '!#REF!</f>
        <v>#REF!</v>
      </c>
      <c r="M87" s="124">
        <f>M43-'(B) Sum of Req '!AC87</f>
        <v>0</v>
      </c>
      <c r="N87" s="125" t="e">
        <f>+N43-'(B) Sum of Req '!#REF!</f>
        <v>#REF!</v>
      </c>
      <c r="O87" s="124">
        <f>O43-'(B) Sum of Req '!AG87</f>
        <v>0</v>
      </c>
      <c r="P87" s="125">
        <f>P43-'(B) Sum of Req '!AH79</f>
        <v>0</v>
      </c>
      <c r="Q87" s="68"/>
      <c r="R87" s="124"/>
      <c r="S87" s="125"/>
    </row>
    <row r="88" spans="1:19" ht="12.75" hidden="1">
      <c r="A88" s="93"/>
      <c r="B88" s="93"/>
      <c r="C88" s="94"/>
      <c r="D88" s="95"/>
      <c r="E88" s="93"/>
      <c r="F88" s="94"/>
      <c r="G88" s="95"/>
      <c r="H88" s="93"/>
      <c r="I88" s="94"/>
      <c r="J88" s="95"/>
      <c r="K88" s="68"/>
      <c r="L88" s="68"/>
      <c r="M88" s="68"/>
      <c r="N88" s="68"/>
      <c r="O88" s="68"/>
      <c r="P88" s="68"/>
      <c r="Q88" s="68"/>
      <c r="R88" s="585"/>
      <c r="S88" s="585"/>
    </row>
    <row r="89" ht="12.75" hidden="1"/>
    <row r="90" spans="1:19" ht="15.75" hidden="1">
      <c r="A90" s="714" t="s">
        <v>94</v>
      </c>
      <c r="B90" s="714"/>
      <c r="C90" s="714"/>
      <c r="D90" s="714"/>
      <c r="E90" s="714"/>
      <c r="F90" s="714"/>
      <c r="G90" s="714"/>
      <c r="H90" s="714"/>
      <c r="I90" s="492"/>
      <c r="J90" s="493"/>
      <c r="K90" s="494"/>
      <c r="L90" s="494"/>
      <c r="M90" s="494"/>
      <c r="N90" s="494"/>
      <c r="O90" s="494"/>
      <c r="P90" s="494"/>
      <c r="Q90" s="494"/>
      <c r="R90" s="494"/>
      <c r="S90" s="494"/>
    </row>
    <row r="91" spans="1:19" ht="15.75" hidden="1">
      <c r="A91" s="487"/>
      <c r="B91" s="488"/>
      <c r="C91" s="489"/>
      <c r="D91" s="489"/>
      <c r="E91" s="488"/>
      <c r="F91" s="489"/>
      <c r="G91" s="489"/>
      <c r="H91" s="488"/>
      <c r="I91" s="492"/>
      <c r="J91" s="493"/>
      <c r="K91" s="494"/>
      <c r="L91" s="494"/>
      <c r="M91" s="494"/>
      <c r="N91" s="494"/>
      <c r="O91" s="494"/>
      <c r="P91" s="494"/>
      <c r="Q91" s="494"/>
      <c r="R91" s="494"/>
      <c r="S91" s="494"/>
    </row>
    <row r="92" spans="1:19" ht="68.25" customHeight="1" hidden="1">
      <c r="A92" s="708" t="s">
        <v>178</v>
      </c>
      <c r="B92" s="709"/>
      <c r="C92" s="709"/>
      <c r="D92" s="709"/>
      <c r="E92" s="709"/>
      <c r="F92" s="709"/>
      <c r="G92" s="709"/>
      <c r="H92" s="440"/>
      <c r="I92" s="495"/>
      <c r="J92" s="496"/>
      <c r="K92" s="496"/>
      <c r="L92" s="496"/>
      <c r="M92" s="496"/>
      <c r="N92" s="496"/>
      <c r="O92" s="496"/>
      <c r="P92" s="496"/>
      <c r="Q92" s="496"/>
      <c r="R92" s="496"/>
      <c r="S92" s="497"/>
    </row>
    <row r="93" spans="1:19" ht="5.25" customHeight="1" hidden="1">
      <c r="A93" s="440"/>
      <c r="B93" s="440"/>
      <c r="C93" s="440"/>
      <c r="D93" s="440"/>
      <c r="E93" s="440"/>
      <c r="F93" s="440"/>
      <c r="G93" s="440"/>
      <c r="H93" s="440"/>
      <c r="I93" s="495"/>
      <c r="J93" s="496"/>
      <c r="K93" s="496"/>
      <c r="L93" s="496"/>
      <c r="M93" s="496"/>
      <c r="N93" s="496"/>
      <c r="O93" s="496"/>
      <c r="P93" s="496"/>
      <c r="Q93" s="496"/>
      <c r="R93" s="496"/>
      <c r="S93" s="497"/>
    </row>
    <row r="94" spans="1:19" ht="15" hidden="1">
      <c r="A94" s="710" t="s">
        <v>63</v>
      </c>
      <c r="B94" s="711"/>
      <c r="C94" s="711"/>
      <c r="D94" s="711"/>
      <c r="E94" s="711"/>
      <c r="F94" s="711"/>
      <c r="G94" s="711"/>
      <c r="H94" s="491"/>
      <c r="I94" s="498"/>
      <c r="J94" s="498"/>
      <c r="K94" s="498"/>
      <c r="L94" s="498"/>
      <c r="M94" s="498"/>
      <c r="N94" s="498"/>
      <c r="O94" s="498"/>
      <c r="P94" s="498"/>
      <c r="Q94" s="498"/>
      <c r="R94" s="498"/>
      <c r="S94" s="498"/>
    </row>
    <row r="95" spans="1:19" ht="12.75" hidden="1">
      <c r="A95" s="490"/>
      <c r="B95" s="490"/>
      <c r="C95" s="490"/>
      <c r="D95" s="490"/>
      <c r="E95" s="490"/>
      <c r="F95" s="490"/>
      <c r="G95" s="490"/>
      <c r="H95" s="490"/>
      <c r="I95" s="494"/>
      <c r="J95" s="494"/>
      <c r="K95" s="494"/>
      <c r="L95" s="494"/>
      <c r="M95" s="494"/>
      <c r="N95" s="494"/>
      <c r="O95" s="494"/>
      <c r="P95" s="494"/>
      <c r="Q95" s="494"/>
      <c r="R95" s="494"/>
      <c r="S95" s="494"/>
    </row>
    <row r="96" spans="1:19" ht="47.25" customHeight="1" hidden="1">
      <c r="A96" s="712" t="s">
        <v>39</v>
      </c>
      <c r="B96" s="713"/>
      <c r="C96" s="713"/>
      <c r="D96" s="713"/>
      <c r="E96" s="713"/>
      <c r="F96" s="713"/>
      <c r="G96" s="713"/>
      <c r="H96" s="440"/>
      <c r="I96" s="495"/>
      <c r="J96" s="496"/>
      <c r="K96" s="496"/>
      <c r="L96" s="496"/>
      <c r="M96" s="496"/>
      <c r="N96" s="496"/>
      <c r="O96" s="496"/>
      <c r="P96" s="496"/>
      <c r="Q96" s="496"/>
      <c r="R96" s="496"/>
      <c r="S96" s="496"/>
    </row>
    <row r="97" spans="1:19" ht="33.75" customHeight="1" hidden="1">
      <c r="A97" s="712" t="s">
        <v>37</v>
      </c>
      <c r="B97" s="713"/>
      <c r="C97" s="713"/>
      <c r="D97" s="713"/>
      <c r="E97" s="713"/>
      <c r="F97" s="713"/>
      <c r="G97" s="713"/>
      <c r="H97" s="440"/>
      <c r="I97" s="495"/>
      <c r="J97" s="496"/>
      <c r="K97" s="496"/>
      <c r="L97" s="496"/>
      <c r="M97" s="496"/>
      <c r="N97" s="496"/>
      <c r="O97" s="496"/>
      <c r="P97" s="496"/>
      <c r="Q97" s="496"/>
      <c r="R97" s="496"/>
      <c r="S97" s="496"/>
    </row>
    <row r="98" spans="1:19" ht="12.75">
      <c r="A98" s="702"/>
      <c r="B98" s="707"/>
      <c r="C98" s="707"/>
      <c r="D98" s="707"/>
      <c r="E98" s="707"/>
      <c r="F98" s="707"/>
      <c r="G98" s="707"/>
      <c r="H98" s="707"/>
      <c r="I98" s="707"/>
      <c r="J98" s="707"/>
      <c r="K98" s="707"/>
      <c r="L98" s="707"/>
      <c r="M98" s="707"/>
      <c r="N98" s="707"/>
      <c r="O98" s="707"/>
      <c r="P98" s="707"/>
      <c r="Q98" s="707"/>
      <c r="R98" s="707"/>
      <c r="S98" s="707"/>
    </row>
    <row r="99" spans="1:19" ht="15">
      <c r="A99" s="702"/>
      <c r="B99" s="703"/>
      <c r="C99" s="703"/>
      <c r="D99" s="703"/>
      <c r="E99" s="703"/>
      <c r="F99" s="703"/>
      <c r="G99" s="703"/>
      <c r="H99" s="703"/>
      <c r="I99" s="703"/>
      <c r="J99" s="704"/>
      <c r="K99" s="704"/>
      <c r="L99" s="704"/>
      <c r="M99" s="704"/>
      <c r="N99" s="704"/>
      <c r="O99" s="704"/>
      <c r="P99" s="704"/>
      <c r="Q99" s="704"/>
      <c r="R99" s="704"/>
      <c r="S99" s="704"/>
    </row>
  </sheetData>
  <mergeCells count="10">
    <mergeCell ref="K9:L9"/>
    <mergeCell ref="A99:S99"/>
    <mergeCell ref="A10:A11"/>
    <mergeCell ref="A98:S98"/>
    <mergeCell ref="A52:A53"/>
    <mergeCell ref="A92:G92"/>
    <mergeCell ref="A94:G94"/>
    <mergeCell ref="A96:G96"/>
    <mergeCell ref="A97:G97"/>
    <mergeCell ref="A90:H90"/>
  </mergeCells>
  <printOptions horizontalCentered="1"/>
  <pageMargins left="0.75" right="0.75" top="1" bottom="1" header="0.5" footer="0.5"/>
  <pageSetup fitToHeight="1" fitToWidth="1" horizontalDpi="600" verticalDpi="600" orientation="landscape" scale="61" r:id="rId1"/>
  <headerFooter alignWithMargins="0">
    <oddFooter>&amp;C&amp;"Times New Roman,Regular"Exhibit D - Resources by DOJ Strategic Goals &amp; Strategic Objectives</oddFooter>
  </headerFooter>
  <rowBreaks count="1" manualBreakCount="1">
    <brk id="44" max="16" man="1"/>
  </rowBreaks>
</worksheet>
</file>

<file path=xl/worksheets/sheet5.xml><?xml version="1.0" encoding="utf-8"?>
<worksheet xmlns="http://schemas.openxmlformats.org/spreadsheetml/2006/main" xmlns:r="http://schemas.openxmlformats.org/officeDocument/2006/relationships">
  <sheetPr>
    <pageSetUpPr fitToPage="1"/>
  </sheetPr>
  <dimension ref="A1:AA31"/>
  <sheetViews>
    <sheetView workbookViewId="0" topLeftCell="A1">
      <selection activeCell="A5" sqref="A5"/>
    </sheetView>
  </sheetViews>
  <sheetFormatPr defaultColWidth="8.88671875" defaultRowHeight="15"/>
  <cols>
    <col min="1" max="1" width="9.66406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70" t="s">
        <v>189</v>
      </c>
    </row>
    <row r="2" ht="15.75">
      <c r="A2" s="614"/>
    </row>
    <row r="3" spans="1:27" ht="15" customHeight="1">
      <c r="A3" s="722" t="s">
        <v>59</v>
      </c>
      <c r="B3" s="723"/>
      <c r="C3" s="723"/>
      <c r="D3" s="723"/>
      <c r="E3" s="723"/>
      <c r="F3" s="723"/>
      <c r="G3" s="723"/>
      <c r="H3" s="723"/>
      <c r="I3" s="723"/>
      <c r="J3" s="723"/>
      <c r="K3" s="723"/>
      <c r="L3" s="723"/>
      <c r="M3" s="723"/>
      <c r="N3" s="385"/>
      <c r="O3" s="385"/>
      <c r="P3" s="385"/>
      <c r="Q3" s="385"/>
      <c r="R3" s="385"/>
      <c r="S3" s="385"/>
      <c r="T3" s="385"/>
      <c r="U3" s="385"/>
      <c r="V3" s="385"/>
      <c r="W3" s="385"/>
      <c r="X3" s="385"/>
      <c r="Y3" s="385"/>
      <c r="Z3" s="385"/>
      <c r="AA3" s="386"/>
    </row>
    <row r="4" spans="1:27" ht="15.75">
      <c r="A4" s="724" t="str">
        <f>+'(B) Sum of Req '!A5</f>
        <v>Community Relations Service</v>
      </c>
      <c r="B4" s="723"/>
      <c r="C4" s="723"/>
      <c r="D4" s="723"/>
      <c r="E4" s="723"/>
      <c r="F4" s="723"/>
      <c r="G4" s="723"/>
      <c r="H4" s="723"/>
      <c r="I4" s="723"/>
      <c r="J4" s="723"/>
      <c r="K4" s="723"/>
      <c r="L4" s="723"/>
      <c r="M4" s="725"/>
      <c r="N4" s="393"/>
      <c r="O4" s="393"/>
      <c r="P4" s="385"/>
      <c r="Q4" s="385"/>
      <c r="R4" s="385"/>
      <c r="S4" s="385"/>
      <c r="T4" s="385"/>
      <c r="U4" s="385"/>
      <c r="V4" s="385"/>
      <c r="W4" s="385"/>
      <c r="X4" s="385"/>
      <c r="Y4" s="385"/>
      <c r="Z4" s="385"/>
      <c r="AA4" s="386"/>
    </row>
    <row r="5" spans="1:15" ht="15">
      <c r="A5" s="137"/>
      <c r="B5" s="137"/>
      <c r="C5" s="137"/>
      <c r="D5" s="137"/>
      <c r="E5" s="137"/>
      <c r="F5" s="137"/>
      <c r="G5" s="137"/>
      <c r="H5" s="137"/>
      <c r="I5" s="137"/>
      <c r="J5" s="137"/>
      <c r="K5" s="137"/>
      <c r="L5" s="137"/>
      <c r="M5" s="137"/>
      <c r="N5" s="137"/>
      <c r="O5" s="137"/>
    </row>
    <row r="6" spans="1:17" ht="15">
      <c r="A6" s="726" t="s">
        <v>57</v>
      </c>
      <c r="B6" s="727"/>
      <c r="C6" s="727"/>
      <c r="D6" s="727"/>
      <c r="E6" s="727"/>
      <c r="F6" s="727"/>
      <c r="G6" s="727"/>
      <c r="H6" s="727"/>
      <c r="I6" s="727"/>
      <c r="J6" s="727"/>
      <c r="K6" s="727"/>
      <c r="L6" s="727"/>
      <c r="M6" s="727"/>
      <c r="N6" s="387"/>
      <c r="O6" s="387"/>
      <c r="P6" s="387"/>
      <c r="Q6" s="388"/>
    </row>
    <row r="7" spans="1:15" ht="15">
      <c r="A7" s="137"/>
      <c r="B7" s="137"/>
      <c r="C7" s="137"/>
      <c r="D7" s="137"/>
      <c r="E7" s="137"/>
      <c r="F7" s="137"/>
      <c r="G7" s="137"/>
      <c r="H7" s="137"/>
      <c r="I7" s="137"/>
      <c r="J7" s="137"/>
      <c r="K7" s="137"/>
      <c r="L7" s="137"/>
      <c r="M7" s="137"/>
      <c r="N7" s="137"/>
      <c r="O7" s="137"/>
    </row>
    <row r="8" spans="1:15" ht="15">
      <c r="A8" s="720" t="s">
        <v>108</v>
      </c>
      <c r="B8" s="721"/>
      <c r="C8" s="721"/>
      <c r="D8" s="721"/>
      <c r="E8" s="721"/>
      <c r="F8" s="721"/>
      <c r="G8" s="721"/>
      <c r="H8" s="721"/>
      <c r="I8" s="721"/>
      <c r="J8" s="721"/>
      <c r="K8" s="721"/>
      <c r="L8" s="721"/>
      <c r="M8" s="721"/>
      <c r="N8" s="387"/>
      <c r="O8" s="388"/>
    </row>
    <row r="9" spans="1:15" ht="15">
      <c r="A9" s="137"/>
      <c r="B9" s="137"/>
      <c r="C9" s="137"/>
      <c r="D9" s="137"/>
      <c r="E9" s="137"/>
      <c r="F9" s="137"/>
      <c r="G9" s="137"/>
      <c r="H9" s="137"/>
      <c r="I9" s="137"/>
      <c r="J9" s="137"/>
      <c r="K9" s="137"/>
      <c r="L9" s="137"/>
      <c r="M9" s="137"/>
      <c r="N9" s="137"/>
      <c r="O9" s="137"/>
    </row>
    <row r="10" spans="1:15" ht="36.75" customHeight="1">
      <c r="A10" s="715" t="s">
        <v>0</v>
      </c>
      <c r="B10" s="716"/>
      <c r="C10" s="716"/>
      <c r="D10" s="716"/>
      <c r="E10" s="716"/>
      <c r="F10" s="716"/>
      <c r="G10" s="716"/>
      <c r="H10" s="716"/>
      <c r="I10" s="716"/>
      <c r="J10" s="716"/>
      <c r="K10" s="716"/>
      <c r="L10" s="716"/>
      <c r="M10" s="716"/>
      <c r="N10" s="389"/>
      <c r="O10" s="390"/>
    </row>
    <row r="11" spans="1:15" ht="15">
      <c r="A11" s="137"/>
      <c r="B11" s="137"/>
      <c r="C11" s="137"/>
      <c r="D11" s="137"/>
      <c r="E11" s="137"/>
      <c r="F11" s="137"/>
      <c r="G11" s="137"/>
      <c r="H11" s="137"/>
      <c r="I11" s="137"/>
      <c r="J11" s="137"/>
      <c r="K11" s="137"/>
      <c r="L11" s="137"/>
      <c r="M11" s="137"/>
      <c r="N11" s="137"/>
      <c r="O11" s="137"/>
    </row>
    <row r="12" spans="1:15" ht="35.25" customHeight="1">
      <c r="A12" s="715" t="s">
        <v>333</v>
      </c>
      <c r="B12" s="716"/>
      <c r="C12" s="716"/>
      <c r="D12" s="716"/>
      <c r="E12" s="716"/>
      <c r="F12" s="716"/>
      <c r="G12" s="716"/>
      <c r="H12" s="716"/>
      <c r="I12" s="716"/>
      <c r="J12" s="716"/>
      <c r="K12" s="716"/>
      <c r="L12" s="716"/>
      <c r="M12" s="716"/>
      <c r="N12" s="391"/>
      <c r="O12" s="392"/>
    </row>
    <row r="13" spans="1:15" ht="13.5" customHeight="1">
      <c r="A13" s="394"/>
      <c r="B13" s="391"/>
      <c r="C13" s="391"/>
      <c r="D13" s="391"/>
      <c r="E13" s="391"/>
      <c r="F13" s="391"/>
      <c r="G13" s="391"/>
      <c r="H13" s="391"/>
      <c r="I13" s="391"/>
      <c r="J13" s="391"/>
      <c r="K13" s="391"/>
      <c r="L13" s="391"/>
      <c r="M13" s="392"/>
      <c r="N13" s="137"/>
      <c r="O13" s="137"/>
    </row>
    <row r="14" spans="1:15" ht="37.5" customHeight="1">
      <c r="A14" s="715" t="s">
        <v>325</v>
      </c>
      <c r="B14" s="717"/>
      <c r="C14" s="717"/>
      <c r="D14" s="717"/>
      <c r="E14" s="717"/>
      <c r="F14" s="717"/>
      <c r="G14" s="717"/>
      <c r="H14" s="717"/>
      <c r="I14" s="717"/>
      <c r="J14" s="717"/>
      <c r="K14" s="717"/>
      <c r="L14" s="718"/>
      <c r="M14" s="137"/>
      <c r="N14" s="137"/>
      <c r="O14" s="137"/>
    </row>
    <row r="15" spans="1:15" ht="15">
      <c r="A15" s="137"/>
      <c r="B15" s="137"/>
      <c r="C15" s="137"/>
      <c r="D15" s="137"/>
      <c r="E15" s="137"/>
      <c r="F15" s="137"/>
      <c r="G15" s="137"/>
      <c r="H15" s="137"/>
      <c r="I15" s="137"/>
      <c r="J15" s="137"/>
      <c r="K15" s="137"/>
      <c r="L15" s="137"/>
      <c r="M15" s="137"/>
      <c r="N15" s="137"/>
      <c r="O15" s="137"/>
    </row>
    <row r="16" spans="1:15" ht="23.25" customHeight="1">
      <c r="A16" s="715" t="s">
        <v>326</v>
      </c>
      <c r="B16" s="716"/>
      <c r="C16" s="716"/>
      <c r="D16" s="716"/>
      <c r="E16" s="716"/>
      <c r="F16" s="716"/>
      <c r="G16" s="716"/>
      <c r="H16" s="716"/>
      <c r="I16" s="716"/>
      <c r="J16" s="716"/>
      <c r="K16" s="716"/>
      <c r="L16" s="719"/>
      <c r="M16" s="137"/>
      <c r="N16" s="137"/>
      <c r="O16" s="137"/>
    </row>
    <row r="17" spans="1:15" ht="15">
      <c r="A17" s="137"/>
      <c r="B17" s="137"/>
      <c r="C17" s="137"/>
      <c r="D17" s="137"/>
      <c r="E17" s="137"/>
      <c r="F17" s="137"/>
      <c r="G17" s="137"/>
      <c r="H17" s="137"/>
      <c r="I17" s="137"/>
      <c r="J17" s="137"/>
      <c r="K17" s="137"/>
      <c r="L17" s="137"/>
      <c r="M17" s="137"/>
      <c r="N17" s="137"/>
      <c r="O17" s="137"/>
    </row>
    <row r="18" spans="1:15" ht="30.75" customHeight="1">
      <c r="A18" s="715" t="s">
        <v>327</v>
      </c>
      <c r="B18" s="716"/>
      <c r="C18" s="716"/>
      <c r="D18" s="716"/>
      <c r="E18" s="716"/>
      <c r="F18" s="716"/>
      <c r="G18" s="716"/>
      <c r="H18" s="716"/>
      <c r="I18" s="716"/>
      <c r="J18" s="716"/>
      <c r="K18" s="716"/>
      <c r="L18" s="719"/>
      <c r="M18" s="137"/>
      <c r="N18" s="137"/>
      <c r="O18" s="137"/>
    </row>
    <row r="19" spans="1:15" ht="15">
      <c r="A19" s="137"/>
      <c r="B19" s="137"/>
      <c r="C19" s="137"/>
      <c r="D19" s="137"/>
      <c r="E19" s="137"/>
      <c r="F19" s="137"/>
      <c r="G19" s="137"/>
      <c r="H19" s="137"/>
      <c r="I19" s="137"/>
      <c r="J19" s="137"/>
      <c r="K19" s="137"/>
      <c r="L19" s="137"/>
      <c r="M19" s="137"/>
      <c r="N19" s="137"/>
      <c r="O19" s="137"/>
    </row>
    <row r="20" spans="1:15" ht="51" customHeight="1">
      <c r="A20" s="715" t="s">
        <v>34</v>
      </c>
      <c r="B20" s="717"/>
      <c r="C20" s="717"/>
      <c r="D20" s="717"/>
      <c r="E20" s="717"/>
      <c r="F20" s="717"/>
      <c r="G20" s="717"/>
      <c r="H20" s="717"/>
      <c r="I20" s="717"/>
      <c r="J20" s="717"/>
      <c r="K20" s="717"/>
      <c r="L20" s="717"/>
      <c r="M20" s="718"/>
      <c r="N20" s="137"/>
      <c r="O20" s="137"/>
    </row>
    <row r="21" spans="1:15" ht="13.5" customHeight="1">
      <c r="A21" s="394"/>
      <c r="B21" s="391"/>
      <c r="C21" s="391"/>
      <c r="D21" s="391"/>
      <c r="E21" s="391"/>
      <c r="F21" s="391"/>
      <c r="G21" s="391"/>
      <c r="H21" s="391"/>
      <c r="I21" s="391"/>
      <c r="J21" s="391"/>
      <c r="K21" s="391"/>
      <c r="L21" s="391"/>
      <c r="M21" s="392"/>
      <c r="N21" s="137"/>
      <c r="O21" s="137"/>
    </row>
    <row r="22" spans="1:15" ht="28.5" customHeight="1">
      <c r="A22" s="715" t="s">
        <v>316</v>
      </c>
      <c r="B22" s="716"/>
      <c r="C22" s="716"/>
      <c r="D22" s="716"/>
      <c r="E22" s="716"/>
      <c r="F22" s="716"/>
      <c r="G22" s="716"/>
      <c r="H22" s="716"/>
      <c r="I22" s="716"/>
      <c r="J22" s="716"/>
      <c r="K22" s="716"/>
      <c r="L22" s="716"/>
      <c r="M22" s="719"/>
      <c r="N22" s="137"/>
      <c r="O22" s="137"/>
    </row>
    <row r="24" spans="1:13" ht="24" customHeight="1">
      <c r="A24" s="715" t="s">
        <v>329</v>
      </c>
      <c r="B24" s="716"/>
      <c r="C24" s="716"/>
      <c r="D24" s="716"/>
      <c r="E24" s="716"/>
      <c r="F24" s="716"/>
      <c r="G24" s="716"/>
      <c r="H24" s="716"/>
      <c r="I24" s="716"/>
      <c r="J24" s="716"/>
      <c r="K24" s="716"/>
      <c r="L24" s="716"/>
      <c r="M24" s="719"/>
    </row>
    <row r="26" spans="1:13" ht="15">
      <c r="A26" s="720" t="s">
        <v>62</v>
      </c>
      <c r="B26" s="721"/>
      <c r="C26" s="721"/>
      <c r="D26" s="721"/>
      <c r="E26" s="721"/>
      <c r="F26" s="721"/>
      <c r="G26" s="721"/>
      <c r="H26" s="721"/>
      <c r="I26" s="721"/>
      <c r="J26" s="721"/>
      <c r="K26" s="721"/>
      <c r="L26" s="721"/>
      <c r="M26" s="721"/>
    </row>
    <row r="27" spans="14:15" ht="24.75" customHeight="1">
      <c r="N27" s="137"/>
      <c r="O27" s="137"/>
    </row>
    <row r="28" spans="1:13" ht="29.25" customHeight="1">
      <c r="A28" s="715" t="s">
        <v>328</v>
      </c>
      <c r="B28" s="716"/>
      <c r="C28" s="716"/>
      <c r="D28" s="716"/>
      <c r="E28" s="716"/>
      <c r="F28" s="716"/>
      <c r="G28" s="716"/>
      <c r="H28" s="716"/>
      <c r="I28" s="716"/>
      <c r="J28" s="716"/>
      <c r="K28" s="716"/>
      <c r="L28" s="716"/>
      <c r="M28" s="719"/>
    </row>
    <row r="31" spans="1:7" ht="15.75">
      <c r="A31" s="662" t="s">
        <v>332</v>
      </c>
      <c r="B31" s="662"/>
      <c r="C31" s="662"/>
      <c r="D31" s="662"/>
      <c r="E31" s="662"/>
      <c r="F31" s="662"/>
      <c r="G31" s="662"/>
    </row>
  </sheetData>
  <mergeCells count="14">
    <mergeCell ref="A3:M3"/>
    <mergeCell ref="A4:M4"/>
    <mergeCell ref="A6:M6"/>
    <mergeCell ref="A8:M8"/>
    <mergeCell ref="A10:M10"/>
    <mergeCell ref="A12:M12"/>
    <mergeCell ref="A20:M20"/>
    <mergeCell ref="A28:M28"/>
    <mergeCell ref="A14:L14"/>
    <mergeCell ref="A16:L16"/>
    <mergeCell ref="A18:L18"/>
    <mergeCell ref="A26:M26"/>
    <mergeCell ref="A22:M22"/>
    <mergeCell ref="A24:M24"/>
  </mergeCells>
  <printOptions/>
  <pageMargins left="0.75" right="0.75" top="1" bottom="1" header="0.5" footer="0.5"/>
  <pageSetup fitToHeight="1" fitToWidth="1" horizontalDpi="600" verticalDpi="600" orientation="landscape" scale="74"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51"/>
  <sheetViews>
    <sheetView showGridLines="0" showOutlineSymbols="0" zoomScale="80" zoomScaleNormal="80" workbookViewId="0" topLeftCell="A3">
      <selection activeCell="E53" sqref="E53"/>
    </sheetView>
  </sheetViews>
  <sheetFormatPr defaultColWidth="8.88671875" defaultRowHeight="15"/>
  <cols>
    <col min="1" max="1" width="3.77734375" style="22" customWidth="1"/>
    <col min="2" max="2" width="23.88671875" style="22" customWidth="1"/>
    <col min="3" max="3" width="5.6640625" style="22" customWidth="1"/>
    <col min="4" max="4" width="6.77734375" style="22" customWidth="1"/>
    <col min="5" max="5" width="7.6640625" style="22" customWidth="1"/>
    <col min="6" max="6" width="1.1171875" style="22" customWidth="1"/>
    <col min="7" max="7" width="5.77734375" style="22" customWidth="1"/>
    <col min="8" max="8" width="5.6640625" style="22" customWidth="1"/>
    <col min="9" max="9" width="7.77734375" style="22" customWidth="1"/>
    <col min="10" max="10" width="0.78125" style="28" customWidth="1"/>
    <col min="11" max="12" width="5.6640625" style="22" customWidth="1"/>
    <col min="13" max="13" width="7.77734375" style="22" customWidth="1"/>
    <col min="14" max="14" width="0.78125" style="22" customWidth="1"/>
    <col min="15" max="15" width="5.5546875" style="22" customWidth="1"/>
    <col min="16" max="16" width="5.6640625" style="22" customWidth="1"/>
    <col min="17" max="17" width="7.77734375" style="22" customWidth="1"/>
    <col min="18" max="18" width="0.78125" style="22" customWidth="1"/>
    <col min="19" max="20" width="5.6640625" style="22" customWidth="1"/>
    <col min="21" max="21" width="8.77734375" style="22" customWidth="1"/>
    <col min="22" max="22" width="0.88671875" style="22" customWidth="1"/>
    <col min="23" max="23" width="5.6640625" style="22" customWidth="1"/>
    <col min="24" max="24" width="6.77734375" style="22" customWidth="1"/>
    <col min="25" max="25" width="7.77734375" style="22" customWidth="1"/>
    <col min="26" max="16384" width="9.6640625" style="22" customWidth="1"/>
  </cols>
  <sheetData>
    <row r="1" spans="1:25" ht="20.25">
      <c r="A1" s="51" t="s">
        <v>188</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23" t="s">
        <v>46</v>
      </c>
      <c r="B3" s="24"/>
      <c r="C3" s="24"/>
      <c r="D3" s="24"/>
      <c r="E3" s="24"/>
      <c r="F3" s="24"/>
      <c r="G3" s="24"/>
      <c r="H3" s="24"/>
      <c r="I3" s="24"/>
      <c r="J3" s="25"/>
      <c r="K3" s="24"/>
      <c r="L3" s="24"/>
      <c r="M3" s="24"/>
      <c r="N3" s="24"/>
      <c r="O3" s="24"/>
      <c r="P3" s="24"/>
      <c r="Q3" s="24"/>
      <c r="R3" s="24"/>
      <c r="S3" s="24"/>
      <c r="T3" s="24"/>
      <c r="U3" s="24"/>
      <c r="V3" s="24"/>
      <c r="W3" s="24"/>
      <c r="X3" s="24"/>
      <c r="Y3" s="24"/>
    </row>
    <row r="4" spans="1:25" ht="16.5">
      <c r="A4" s="26" t="str">
        <f>+'(B) Sum of Req '!A5</f>
        <v>Community Relations Service</v>
      </c>
      <c r="B4" s="24"/>
      <c r="C4" s="24"/>
      <c r="D4" s="24"/>
      <c r="E4" s="24"/>
      <c r="F4" s="24"/>
      <c r="G4" s="24"/>
      <c r="H4" s="24"/>
      <c r="I4" s="24"/>
      <c r="J4" s="25"/>
      <c r="K4" s="24"/>
      <c r="L4" s="24"/>
      <c r="M4" s="24"/>
      <c r="N4" s="24"/>
      <c r="O4" s="24"/>
      <c r="P4" s="24"/>
      <c r="Q4" s="24"/>
      <c r="R4" s="24"/>
      <c r="S4" s="24"/>
      <c r="T4" s="24"/>
      <c r="U4" s="24"/>
      <c r="V4" s="24"/>
      <c r="W4" s="24"/>
      <c r="X4" s="24"/>
      <c r="Y4" s="24"/>
    </row>
    <row r="5" spans="1:25" ht="16.5">
      <c r="A5" s="26" t="str">
        <f>+'(B) Sum of Req '!A6</f>
        <v>Salaries and Expenses</v>
      </c>
      <c r="B5" s="24"/>
      <c r="C5" s="24"/>
      <c r="D5" s="24"/>
      <c r="E5" s="24"/>
      <c r="F5" s="24"/>
      <c r="G5" s="24"/>
      <c r="H5" s="24"/>
      <c r="I5" s="24"/>
      <c r="J5" s="25"/>
      <c r="K5" s="24"/>
      <c r="L5" s="24"/>
      <c r="M5" s="24"/>
      <c r="N5" s="24"/>
      <c r="O5" s="24"/>
      <c r="P5" s="24"/>
      <c r="Q5" s="24"/>
      <c r="R5" s="24"/>
      <c r="S5" s="24"/>
      <c r="T5" s="24"/>
      <c r="U5" s="24"/>
      <c r="V5" s="24"/>
      <c r="W5" s="24"/>
      <c r="X5" s="24"/>
      <c r="Y5" s="24"/>
    </row>
    <row r="6" spans="1:25" ht="15.75">
      <c r="A6" s="96" t="s">
        <v>70</v>
      </c>
      <c r="B6" s="24"/>
      <c r="C6" s="24"/>
      <c r="D6" s="24"/>
      <c r="E6" s="24"/>
      <c r="F6" s="24"/>
      <c r="G6" s="24"/>
      <c r="H6" s="24"/>
      <c r="I6" s="24"/>
      <c r="J6" s="25"/>
      <c r="K6" s="24"/>
      <c r="L6" s="24"/>
      <c r="M6" s="24"/>
      <c r="N6" s="24"/>
      <c r="O6" s="24"/>
      <c r="P6" s="24"/>
      <c r="Q6" s="24"/>
      <c r="R6" s="24"/>
      <c r="S6" s="24"/>
      <c r="T6" s="24"/>
      <c r="U6" s="24"/>
      <c r="V6" s="24"/>
      <c r="W6" s="24"/>
      <c r="X6" s="24"/>
      <c r="Y6" s="24"/>
    </row>
    <row r="7" spans="1:25" ht="15.75">
      <c r="A7" s="1"/>
      <c r="B7" s="1"/>
      <c r="C7" s="1"/>
      <c r="D7" s="1"/>
      <c r="E7" s="1"/>
      <c r="F7" s="1"/>
      <c r="G7" s="24"/>
      <c r="H7" s="24"/>
      <c r="I7" s="24"/>
      <c r="J7" s="25"/>
      <c r="K7" s="24"/>
      <c r="L7" s="24"/>
      <c r="M7" s="24"/>
      <c r="N7" s="24"/>
      <c r="O7" s="24"/>
      <c r="P7" s="24"/>
      <c r="Q7" s="24"/>
      <c r="R7" s="1"/>
      <c r="S7" s="1"/>
      <c r="T7" s="1"/>
      <c r="U7" s="1"/>
      <c r="V7" s="1"/>
      <c r="W7" s="1"/>
      <c r="X7" s="1"/>
      <c r="Y7" s="1"/>
    </row>
    <row r="8" spans="1:25" ht="15.75">
      <c r="A8" s="1"/>
      <c r="B8" s="1"/>
      <c r="C8" s="24"/>
      <c r="D8" s="24"/>
      <c r="E8" s="24"/>
      <c r="F8" s="24"/>
      <c r="G8" s="24"/>
      <c r="H8" s="24"/>
      <c r="I8" s="24"/>
      <c r="J8" s="25"/>
      <c r="K8" s="24"/>
      <c r="L8" s="24"/>
      <c r="M8" s="24"/>
      <c r="N8" s="24"/>
      <c r="O8" s="24"/>
      <c r="P8" s="24"/>
      <c r="Q8" s="24"/>
      <c r="R8" s="24" t="s">
        <v>99</v>
      </c>
      <c r="S8" s="1"/>
      <c r="T8" s="1"/>
      <c r="U8" s="1"/>
      <c r="V8" s="1"/>
      <c r="W8" s="27"/>
      <c r="X8" s="24"/>
      <c r="Y8" s="24"/>
    </row>
    <row r="9" spans="1:25" ht="15.75">
      <c r="A9" s="158"/>
      <c r="B9" s="159"/>
      <c r="C9" s="178" t="s">
        <v>55</v>
      </c>
      <c r="D9" s="160"/>
      <c r="E9" s="160"/>
      <c r="F9" s="160" t="s">
        <v>99</v>
      </c>
      <c r="G9" s="178" t="s">
        <v>99</v>
      </c>
      <c r="H9" s="160"/>
      <c r="I9" s="160"/>
      <c r="J9" s="179"/>
      <c r="K9" s="180"/>
      <c r="L9" s="160"/>
      <c r="M9" s="160"/>
      <c r="N9" s="160" t="s">
        <v>99</v>
      </c>
      <c r="O9" s="178" t="s">
        <v>105</v>
      </c>
      <c r="P9" s="160"/>
      <c r="Q9" s="160"/>
      <c r="R9" s="160" t="s">
        <v>99</v>
      </c>
      <c r="S9" s="178" t="s">
        <v>21</v>
      </c>
      <c r="T9" s="160"/>
      <c r="U9" s="160"/>
      <c r="V9" s="309"/>
      <c r="W9" s="178"/>
      <c r="X9" s="160"/>
      <c r="Y9" s="161"/>
    </row>
    <row r="10" spans="1:25" ht="15.75">
      <c r="A10" s="157"/>
      <c r="B10" s="2"/>
      <c r="C10" s="305" t="s">
        <v>156</v>
      </c>
      <c r="D10" s="306"/>
      <c r="E10" s="306"/>
      <c r="F10" s="306" t="s">
        <v>99</v>
      </c>
      <c r="G10" s="305" t="s">
        <v>90</v>
      </c>
      <c r="H10" s="306"/>
      <c r="I10" s="306"/>
      <c r="J10" s="306" t="s">
        <v>99</v>
      </c>
      <c r="K10" s="305" t="s">
        <v>91</v>
      </c>
      <c r="L10" s="306"/>
      <c r="M10" s="306"/>
      <c r="N10" s="306" t="s">
        <v>99</v>
      </c>
      <c r="O10" s="305" t="s">
        <v>220</v>
      </c>
      <c r="P10" s="306"/>
      <c r="Q10" s="306"/>
      <c r="R10" s="306" t="s">
        <v>99</v>
      </c>
      <c r="S10" s="305" t="s">
        <v>104</v>
      </c>
      <c r="T10" s="306"/>
      <c r="U10" s="306"/>
      <c r="V10" s="307" t="s">
        <v>99</v>
      </c>
      <c r="W10" s="305" t="s">
        <v>56</v>
      </c>
      <c r="X10" s="306"/>
      <c r="Y10" s="308"/>
    </row>
    <row r="11" spans="1:25" ht="3" customHeight="1">
      <c r="A11" s="157"/>
      <c r="B11" s="1"/>
      <c r="C11" s="157"/>
      <c r="D11" s="1"/>
      <c r="E11" s="1"/>
      <c r="F11" s="1"/>
      <c r="G11" s="157"/>
      <c r="H11" s="1"/>
      <c r="I11" s="1"/>
      <c r="J11" s="2"/>
      <c r="K11" s="157"/>
      <c r="L11" s="1"/>
      <c r="M11" s="1"/>
      <c r="N11" s="1"/>
      <c r="O11" s="157"/>
      <c r="P11" s="1"/>
      <c r="Q11" s="1"/>
      <c r="R11" s="1"/>
      <c r="S11" s="157"/>
      <c r="T11" s="1"/>
      <c r="U11" s="1"/>
      <c r="V11" s="1"/>
      <c r="W11" s="157"/>
      <c r="X11" s="1"/>
      <c r="Y11" s="152"/>
    </row>
    <row r="12" spans="1:25" ht="16.5" thickBot="1">
      <c r="A12" s="163" t="s">
        <v>209</v>
      </c>
      <c r="B12" s="303"/>
      <c r="C12" s="257" t="s">
        <v>98</v>
      </c>
      <c r="D12" s="162" t="s">
        <v>213</v>
      </c>
      <c r="E12" s="162" t="s">
        <v>101</v>
      </c>
      <c r="F12" s="304"/>
      <c r="G12" s="257" t="s">
        <v>98</v>
      </c>
      <c r="H12" s="162" t="s">
        <v>213</v>
      </c>
      <c r="I12" s="162" t="s">
        <v>101</v>
      </c>
      <c r="J12" s="162"/>
      <c r="K12" s="257" t="s">
        <v>98</v>
      </c>
      <c r="L12" s="162" t="s">
        <v>213</v>
      </c>
      <c r="M12" s="162" t="s">
        <v>101</v>
      </c>
      <c r="N12" s="162"/>
      <c r="O12" s="257" t="s">
        <v>98</v>
      </c>
      <c r="P12" s="162" t="s">
        <v>213</v>
      </c>
      <c r="Q12" s="162" t="s">
        <v>101</v>
      </c>
      <c r="R12" s="162"/>
      <c r="S12" s="257" t="s">
        <v>98</v>
      </c>
      <c r="T12" s="162" t="s">
        <v>213</v>
      </c>
      <c r="U12" s="162" t="s">
        <v>101</v>
      </c>
      <c r="V12" s="162"/>
      <c r="W12" s="257" t="s">
        <v>98</v>
      </c>
      <c r="X12" s="162" t="s">
        <v>213</v>
      </c>
      <c r="Y12" s="258" t="s">
        <v>101</v>
      </c>
    </row>
    <row r="13" spans="1:25" ht="11.25" customHeight="1">
      <c r="A13" s="157"/>
      <c r="B13" s="1"/>
      <c r="C13" s="157"/>
      <c r="D13" s="1"/>
      <c r="E13" s="1"/>
      <c r="F13" s="1"/>
      <c r="G13" s="157"/>
      <c r="H13" s="1"/>
      <c r="I13" s="1"/>
      <c r="J13" s="2"/>
      <c r="K13" s="157"/>
      <c r="L13" s="1"/>
      <c r="M13" s="1"/>
      <c r="N13" s="1"/>
      <c r="O13" s="157"/>
      <c r="P13" s="1"/>
      <c r="Q13" s="1"/>
      <c r="R13" s="1"/>
      <c r="S13" s="157"/>
      <c r="T13" s="1"/>
      <c r="U13" s="1"/>
      <c r="V13" s="1"/>
      <c r="W13" s="157"/>
      <c r="X13" s="1"/>
      <c r="Y13" s="152"/>
    </row>
    <row r="14" spans="1:25" ht="15.75">
      <c r="A14" s="171" t="s">
        <v>153</v>
      </c>
      <c r="B14" s="172"/>
      <c r="C14" s="171">
        <v>56</v>
      </c>
      <c r="D14" s="172">
        <v>56</v>
      </c>
      <c r="E14" s="172">
        <v>9659</v>
      </c>
      <c r="F14" s="172"/>
      <c r="G14" s="171"/>
      <c r="H14" s="172"/>
      <c r="I14" s="172">
        <v>-123</v>
      </c>
      <c r="J14" s="172"/>
      <c r="K14" s="171">
        <v>0</v>
      </c>
      <c r="L14" s="172">
        <v>0</v>
      </c>
      <c r="M14" s="172">
        <v>0</v>
      </c>
      <c r="N14" s="172"/>
      <c r="O14" s="171"/>
      <c r="P14" s="172"/>
      <c r="Q14" s="172"/>
      <c r="R14" s="172">
        <v>0</v>
      </c>
      <c r="S14" s="171"/>
      <c r="T14" s="172"/>
      <c r="U14" s="172"/>
      <c r="V14" s="172"/>
      <c r="W14" s="171">
        <f aca="true" t="shared" si="0" ref="W14:Y17">C14+G14+K14+O14+S14</f>
        <v>56</v>
      </c>
      <c r="X14" s="172">
        <f t="shared" si="0"/>
        <v>56</v>
      </c>
      <c r="Y14" s="173">
        <f t="shared" si="0"/>
        <v>9536</v>
      </c>
    </row>
    <row r="15" spans="1:25" ht="15.75">
      <c r="A15" s="171"/>
      <c r="B15" s="172" t="s">
        <v>154</v>
      </c>
      <c r="C15" s="171"/>
      <c r="D15" s="172"/>
      <c r="E15" s="172"/>
      <c r="F15" s="172"/>
      <c r="G15" s="171"/>
      <c r="H15" s="172"/>
      <c r="I15" s="172"/>
      <c r="J15" s="172"/>
      <c r="K15" s="171"/>
      <c r="L15" s="172"/>
      <c r="M15" s="172">
        <v>0</v>
      </c>
      <c r="N15" s="172"/>
      <c r="O15" s="171"/>
      <c r="P15" s="172"/>
      <c r="Q15" s="172"/>
      <c r="R15" s="172"/>
      <c r="S15" s="171"/>
      <c r="T15" s="172"/>
      <c r="U15" s="172"/>
      <c r="V15" s="172"/>
      <c r="W15" s="171">
        <f t="shared" si="0"/>
        <v>0</v>
      </c>
      <c r="X15" s="172">
        <f t="shared" si="0"/>
        <v>0</v>
      </c>
      <c r="Y15" s="173">
        <f t="shared" si="0"/>
        <v>0</v>
      </c>
    </row>
    <row r="16" spans="1:25" ht="15.75" hidden="1">
      <c r="A16" s="171" t="s">
        <v>276</v>
      </c>
      <c r="B16" s="172"/>
      <c r="C16" s="171"/>
      <c r="D16" s="172"/>
      <c r="E16" s="172"/>
      <c r="F16" s="172"/>
      <c r="G16" s="171"/>
      <c r="H16" s="172"/>
      <c r="I16" s="172"/>
      <c r="J16" s="172"/>
      <c r="K16" s="171"/>
      <c r="L16" s="172"/>
      <c r="M16" s="172"/>
      <c r="N16" s="172"/>
      <c r="O16" s="171"/>
      <c r="P16" s="172"/>
      <c r="Q16" s="172"/>
      <c r="R16" s="172"/>
      <c r="S16" s="171"/>
      <c r="T16" s="172"/>
      <c r="U16" s="172"/>
      <c r="V16" s="172"/>
      <c r="W16" s="171">
        <f t="shared" si="0"/>
        <v>0</v>
      </c>
      <c r="X16" s="172">
        <f t="shared" si="0"/>
        <v>0</v>
      </c>
      <c r="Y16" s="173">
        <f t="shared" si="0"/>
        <v>0</v>
      </c>
    </row>
    <row r="17" spans="1:25" ht="15.75" hidden="1">
      <c r="A17" s="177" t="s">
        <v>277</v>
      </c>
      <c r="B17" s="50"/>
      <c r="C17" s="170"/>
      <c r="D17" s="168"/>
      <c r="E17" s="168"/>
      <c r="F17" s="168"/>
      <c r="G17" s="170"/>
      <c r="H17" s="168"/>
      <c r="I17" s="168"/>
      <c r="J17" s="168"/>
      <c r="K17" s="170"/>
      <c r="L17" s="168"/>
      <c r="M17" s="168"/>
      <c r="N17" s="168"/>
      <c r="O17" s="170"/>
      <c r="P17" s="168"/>
      <c r="Q17" s="168"/>
      <c r="R17" s="168"/>
      <c r="S17" s="170"/>
      <c r="T17" s="168"/>
      <c r="U17" s="168"/>
      <c r="V17" s="168"/>
      <c r="W17" s="170">
        <f t="shared" si="0"/>
        <v>0</v>
      </c>
      <c r="X17" s="168">
        <f t="shared" si="0"/>
        <v>0</v>
      </c>
      <c r="Y17" s="169">
        <f t="shared" si="0"/>
        <v>0</v>
      </c>
    </row>
    <row r="18" spans="1:25" ht="9" customHeight="1" hidden="1">
      <c r="A18" s="157"/>
      <c r="B18" s="1" t="s">
        <v>99</v>
      </c>
      <c r="C18" s="157"/>
      <c r="D18" s="2"/>
      <c r="E18" s="2"/>
      <c r="F18" s="1"/>
      <c r="G18" s="157"/>
      <c r="H18" s="2"/>
      <c r="I18" s="2"/>
      <c r="J18" s="2"/>
      <c r="K18" s="157"/>
      <c r="L18" s="2"/>
      <c r="M18" s="2"/>
      <c r="N18" s="2"/>
      <c r="O18" s="157"/>
      <c r="P18" s="2"/>
      <c r="Q18" s="2"/>
      <c r="R18" s="1"/>
      <c r="S18" s="157"/>
      <c r="T18" s="2"/>
      <c r="U18" s="2"/>
      <c r="V18" s="1"/>
      <c r="W18" s="157"/>
      <c r="X18" s="2"/>
      <c r="Y18" s="152"/>
    </row>
    <row r="19" spans="1:25" ht="15.75">
      <c r="A19" s="174" t="s">
        <v>128</v>
      </c>
      <c r="B19" s="154" t="s">
        <v>115</v>
      </c>
      <c r="C19" s="181">
        <f>SUM(C14:C17)</f>
        <v>56</v>
      </c>
      <c r="D19" s="154">
        <f>SUM(D14:D17)</f>
        <v>56</v>
      </c>
      <c r="E19" s="155">
        <f>SUM(E14:E17)</f>
        <v>9659</v>
      </c>
      <c r="F19" s="154"/>
      <c r="G19" s="181">
        <f>SUM(G14:G17)</f>
        <v>0</v>
      </c>
      <c r="H19" s="154">
        <f>SUM(H14:H17)</f>
        <v>0</v>
      </c>
      <c r="I19" s="155">
        <f>SUM(I14:I17)</f>
        <v>-123</v>
      </c>
      <c r="J19" s="154"/>
      <c r="K19" s="181">
        <f>SUM(K14:K17)</f>
        <v>0</v>
      </c>
      <c r="L19" s="154">
        <f>SUM(L14:L17)</f>
        <v>0</v>
      </c>
      <c r="M19" s="155">
        <f>SUM(M14:M17)</f>
        <v>0</v>
      </c>
      <c r="N19" s="154"/>
      <c r="O19" s="181">
        <f>SUM(O14:O17)</f>
        <v>0</v>
      </c>
      <c r="P19" s="154">
        <f>SUM(P14:P17)</f>
        <v>0</v>
      </c>
      <c r="Q19" s="155">
        <f>SUM(Q14:Q17)</f>
        <v>0</v>
      </c>
      <c r="R19" s="154"/>
      <c r="S19" s="181">
        <f>SUM(S14:S17)</f>
        <v>0</v>
      </c>
      <c r="T19" s="154">
        <f>SUM(T14:T17)</f>
        <v>0</v>
      </c>
      <c r="U19" s="155">
        <f>SUM(U14:U17)</f>
        <v>0</v>
      </c>
      <c r="V19" s="154"/>
      <c r="W19" s="181">
        <f>SUM(W14:W17)</f>
        <v>56</v>
      </c>
      <c r="X19" s="154">
        <f>SUM(X14:X17)</f>
        <v>56</v>
      </c>
      <c r="Y19" s="156">
        <f>SUM(Y14:Y17)</f>
        <v>9536</v>
      </c>
    </row>
    <row r="20" spans="1:25" ht="9" customHeight="1">
      <c r="A20" s="175"/>
      <c r="B20" s="1"/>
      <c r="C20" s="157"/>
      <c r="D20" s="1"/>
      <c r="E20" s="1"/>
      <c r="F20" s="1"/>
      <c r="G20" s="157"/>
      <c r="H20" s="1"/>
      <c r="I20" s="1"/>
      <c r="J20" s="2"/>
      <c r="K20" s="157"/>
      <c r="L20" s="1"/>
      <c r="M20" s="1"/>
      <c r="N20" s="1"/>
      <c r="O20" s="157"/>
      <c r="P20" s="1"/>
      <c r="Q20" s="1"/>
      <c r="R20" s="1"/>
      <c r="S20" s="157"/>
      <c r="T20" s="1"/>
      <c r="U20" s="1"/>
      <c r="V20" s="1"/>
      <c r="W20" s="157"/>
      <c r="X20" s="1"/>
      <c r="Y20" s="164"/>
    </row>
    <row r="21" spans="1:39" ht="15.75">
      <c r="A21" s="177" t="s">
        <v>79</v>
      </c>
      <c r="B21" s="225"/>
      <c r="C21" s="177"/>
      <c r="D21" s="50"/>
      <c r="E21" s="50"/>
      <c r="F21" s="50"/>
      <c r="G21" s="177"/>
      <c r="H21" s="50"/>
      <c r="I21" s="50"/>
      <c r="J21" s="50"/>
      <c r="K21" s="177"/>
      <c r="L21" s="50"/>
      <c r="M21" s="50"/>
      <c r="N21" s="50"/>
      <c r="O21" s="177"/>
      <c r="P21" s="50"/>
      <c r="Q21" s="50"/>
      <c r="R21" s="50"/>
      <c r="S21" s="177"/>
      <c r="T21" s="50"/>
      <c r="U21" s="50"/>
      <c r="V21" s="50"/>
      <c r="W21" s="177"/>
      <c r="X21" s="50">
        <f>D21+H21+L21+P21+T21</f>
        <v>0</v>
      </c>
      <c r="Y21" s="153"/>
      <c r="Z21" s="28"/>
      <c r="AA21" s="28"/>
      <c r="AB21" s="28"/>
      <c r="AC21" s="28"/>
      <c r="AD21" s="28"/>
      <c r="AE21" s="28"/>
      <c r="AF21" s="28"/>
      <c r="AG21" s="28"/>
      <c r="AH21" s="28"/>
      <c r="AI21" s="28"/>
      <c r="AJ21" s="28"/>
      <c r="AK21" s="28"/>
      <c r="AL21" s="28"/>
      <c r="AM21" s="28"/>
    </row>
    <row r="22" spans="1:25" ht="15.75">
      <c r="A22" s="284"/>
      <c r="B22" s="166" t="s">
        <v>78</v>
      </c>
      <c r="C22" s="165"/>
      <c r="D22" s="166">
        <f>SUM(D19:D21)</f>
        <v>56</v>
      </c>
      <c r="E22" s="166"/>
      <c r="F22" s="166"/>
      <c r="G22" s="165"/>
      <c r="H22" s="166">
        <f>+H19+H21</f>
        <v>0</v>
      </c>
      <c r="I22" s="166"/>
      <c r="J22" s="166"/>
      <c r="K22" s="165"/>
      <c r="L22" s="166">
        <f>+L19+L21</f>
        <v>0</v>
      </c>
      <c r="M22" s="166"/>
      <c r="N22" s="166"/>
      <c r="O22" s="165"/>
      <c r="P22" s="166">
        <f>+P19+P21</f>
        <v>0</v>
      </c>
      <c r="Q22" s="166"/>
      <c r="R22" s="166"/>
      <c r="S22" s="165"/>
      <c r="T22" s="166">
        <f>+T19+T21</f>
        <v>0</v>
      </c>
      <c r="U22" s="166"/>
      <c r="V22" s="166"/>
      <c r="W22" s="165"/>
      <c r="X22" s="166">
        <f>SUM(X19:X21)</f>
        <v>56</v>
      </c>
      <c r="Y22" s="167"/>
    </row>
    <row r="23" spans="1:25" ht="15.75" hidden="1">
      <c r="A23" s="182" t="s">
        <v>80</v>
      </c>
      <c r="B23" s="172"/>
      <c r="C23" s="171"/>
      <c r="D23" s="172"/>
      <c r="E23" s="172"/>
      <c r="F23" s="172"/>
      <c r="G23" s="171"/>
      <c r="H23" s="172"/>
      <c r="I23" s="172"/>
      <c r="J23" s="172"/>
      <c r="K23" s="171"/>
      <c r="L23" s="172"/>
      <c r="M23" s="172"/>
      <c r="N23" s="172"/>
      <c r="O23" s="171"/>
      <c r="P23" s="172"/>
      <c r="Q23" s="172"/>
      <c r="R23" s="172"/>
      <c r="S23" s="171"/>
      <c r="T23" s="172"/>
      <c r="U23" s="172"/>
      <c r="V23" s="172"/>
      <c r="W23" s="171"/>
      <c r="X23" s="172"/>
      <c r="Y23" s="173"/>
    </row>
    <row r="24" spans="1:25" ht="15.75" hidden="1">
      <c r="A24" s="182"/>
      <c r="B24" s="172" t="s">
        <v>225</v>
      </c>
      <c r="C24" s="171"/>
      <c r="D24" s="172"/>
      <c r="E24" s="172"/>
      <c r="F24" s="172"/>
      <c r="G24" s="171"/>
      <c r="H24" s="172"/>
      <c r="I24" s="172"/>
      <c r="J24" s="172"/>
      <c r="K24" s="171"/>
      <c r="L24" s="172"/>
      <c r="M24" s="172"/>
      <c r="N24" s="172"/>
      <c r="O24" s="171"/>
      <c r="P24" s="172"/>
      <c r="Q24" s="172"/>
      <c r="R24" s="172"/>
      <c r="S24" s="171"/>
      <c r="T24" s="172"/>
      <c r="U24" s="172"/>
      <c r="V24" s="172"/>
      <c r="W24" s="171"/>
      <c r="X24" s="172">
        <f>D24+H24+L24+P24+T24</f>
        <v>0</v>
      </c>
      <c r="Y24" s="173"/>
    </row>
    <row r="25" spans="1:25" ht="15.75" hidden="1">
      <c r="A25" s="176"/>
      <c r="B25" s="50" t="s">
        <v>279</v>
      </c>
      <c r="C25" s="177"/>
      <c r="D25" s="50"/>
      <c r="E25" s="50"/>
      <c r="F25" s="50"/>
      <c r="G25" s="177"/>
      <c r="H25" s="50"/>
      <c r="I25" s="50"/>
      <c r="J25" s="50"/>
      <c r="K25" s="177"/>
      <c r="L25" s="50"/>
      <c r="M25" s="50"/>
      <c r="N25" s="50"/>
      <c r="O25" s="177"/>
      <c r="P25" s="50"/>
      <c r="Q25" s="50"/>
      <c r="R25" s="50"/>
      <c r="S25" s="177"/>
      <c r="T25" s="50"/>
      <c r="U25" s="50"/>
      <c r="V25" s="50"/>
      <c r="W25" s="177"/>
      <c r="X25" s="50">
        <f>D25+H25+L25+P25+T25</f>
        <v>0</v>
      </c>
      <c r="Y25" s="153"/>
    </row>
    <row r="26" spans="1:25" ht="15.75">
      <c r="A26" s="176" t="s">
        <v>81</v>
      </c>
      <c r="B26" s="50"/>
      <c r="C26" s="177"/>
      <c r="D26" s="50">
        <f>D25+D24+D22</f>
        <v>56</v>
      </c>
      <c r="E26" s="50"/>
      <c r="F26" s="50"/>
      <c r="G26" s="177"/>
      <c r="H26" s="50">
        <f>H25+H24+H22</f>
        <v>0</v>
      </c>
      <c r="I26" s="50"/>
      <c r="J26" s="50"/>
      <c r="K26" s="177"/>
      <c r="L26" s="50">
        <f>L25+L24+L22</f>
        <v>0</v>
      </c>
      <c r="M26" s="50"/>
      <c r="N26" s="50"/>
      <c r="O26" s="177"/>
      <c r="P26" s="50">
        <f>P25+P24+P22</f>
        <v>0</v>
      </c>
      <c r="Q26" s="50"/>
      <c r="R26" s="50"/>
      <c r="S26" s="177"/>
      <c r="T26" s="50">
        <f>T25+T24+T22</f>
        <v>0</v>
      </c>
      <c r="U26" s="50"/>
      <c r="V26" s="50"/>
      <c r="W26" s="177"/>
      <c r="X26" s="50">
        <f>X25+X24+X22</f>
        <v>56</v>
      </c>
      <c r="Y26" s="153"/>
    </row>
    <row r="27" spans="2:25" ht="15.75">
      <c r="B27" s="1"/>
      <c r="C27" s="1"/>
      <c r="D27" s="1"/>
      <c r="E27" s="1"/>
      <c r="F27" s="1"/>
      <c r="G27" s="1"/>
      <c r="H27" s="1"/>
      <c r="I27" s="1"/>
      <c r="J27" s="2"/>
      <c r="K27" s="1"/>
      <c r="L27" s="1"/>
      <c r="M27" s="1"/>
      <c r="N27" s="1"/>
      <c r="O27" s="1"/>
      <c r="P27" s="1"/>
      <c r="Q27" s="1"/>
      <c r="R27" s="1"/>
      <c r="S27" s="1"/>
      <c r="T27" s="1"/>
      <c r="U27" s="1"/>
      <c r="V27" s="1"/>
      <c r="W27" s="1"/>
      <c r="X27" s="1"/>
      <c r="Y27" s="1"/>
    </row>
    <row r="28" spans="1:25" ht="15.75">
      <c r="A28" s="1"/>
      <c r="B28" s="1"/>
      <c r="C28" s="1"/>
      <c r="D28" s="1"/>
      <c r="E28" s="1"/>
      <c r="F28" s="1"/>
      <c r="G28" s="1"/>
      <c r="H28" s="1"/>
      <c r="I28" s="1"/>
      <c r="J28" s="2"/>
      <c r="K28" s="1"/>
      <c r="L28" s="1"/>
      <c r="M28" s="1"/>
      <c r="N28" s="1"/>
      <c r="O28" s="1"/>
      <c r="P28" s="1"/>
      <c r="Q28" s="1"/>
      <c r="R28" s="1"/>
      <c r="S28" s="1"/>
      <c r="T28" s="1"/>
      <c r="U28" s="1"/>
      <c r="V28" s="1"/>
      <c r="W28" s="1"/>
      <c r="X28" s="1"/>
      <c r="Y28" s="1"/>
    </row>
    <row r="29" spans="1:25" ht="15.75">
      <c r="A29" s="1" t="s">
        <v>311</v>
      </c>
      <c r="C29" s="1"/>
      <c r="D29" s="1"/>
      <c r="E29" s="1"/>
      <c r="F29" s="1"/>
      <c r="G29" s="1"/>
      <c r="H29" s="1"/>
      <c r="I29" s="1"/>
      <c r="J29" s="2"/>
      <c r="K29" s="1"/>
      <c r="L29" s="1"/>
      <c r="M29" s="1"/>
      <c r="N29" s="1"/>
      <c r="O29" s="1"/>
      <c r="P29" s="1"/>
      <c r="Q29" s="1"/>
      <c r="R29" s="1"/>
      <c r="S29" s="1"/>
      <c r="T29" s="1"/>
      <c r="U29" s="1"/>
      <c r="V29" s="1"/>
      <c r="W29" s="1"/>
      <c r="X29" s="1"/>
      <c r="Y29" s="1"/>
    </row>
    <row r="30" spans="1:25" ht="15.75">
      <c r="A30" s="1"/>
      <c r="C30" s="1"/>
      <c r="D30" s="1"/>
      <c r="E30" s="1"/>
      <c r="F30" s="1"/>
      <c r="G30" s="1"/>
      <c r="H30" s="1"/>
      <c r="I30" s="1"/>
      <c r="J30" s="2"/>
      <c r="K30" s="1"/>
      <c r="L30" s="1"/>
      <c r="M30" s="1"/>
      <c r="N30" s="1"/>
      <c r="O30" s="1"/>
      <c r="P30" s="1"/>
      <c r="Q30" s="1"/>
      <c r="R30" s="1"/>
      <c r="S30" s="1"/>
      <c r="T30" s="1"/>
      <c r="U30" s="1"/>
      <c r="V30" s="1"/>
      <c r="W30" s="1"/>
      <c r="X30" s="1"/>
      <c r="Y30" s="1"/>
    </row>
    <row r="31" spans="1:25" ht="15.75">
      <c r="A31" s="1"/>
      <c r="B31" s="1"/>
      <c r="C31" s="1"/>
      <c r="D31" s="1"/>
      <c r="E31" s="1"/>
      <c r="F31" s="1"/>
      <c r="G31" s="1"/>
      <c r="H31" s="1"/>
      <c r="I31" s="1"/>
      <c r="J31" s="2"/>
      <c r="K31" s="1"/>
      <c r="L31" s="1"/>
      <c r="M31" s="1"/>
      <c r="N31" s="1"/>
      <c r="O31" s="1"/>
      <c r="P31" s="1"/>
      <c r="Q31" s="1"/>
      <c r="R31" s="1"/>
      <c r="S31" s="1"/>
      <c r="T31" s="1"/>
      <c r="U31" s="1"/>
      <c r="V31" s="1"/>
      <c r="W31" s="1"/>
      <c r="X31" s="1"/>
      <c r="Y31" s="1"/>
    </row>
    <row r="32" spans="1:25" ht="15.75">
      <c r="A32" s="1"/>
      <c r="B32" s="1"/>
      <c r="C32" s="1"/>
      <c r="D32" s="1"/>
      <c r="E32" s="1"/>
      <c r="F32" s="1"/>
      <c r="G32" s="1"/>
      <c r="H32" s="1"/>
      <c r="I32" s="1"/>
      <c r="J32" s="2"/>
      <c r="K32" s="1"/>
      <c r="L32" s="1"/>
      <c r="M32" s="1"/>
      <c r="N32" s="1"/>
      <c r="O32" s="1"/>
      <c r="P32" s="1"/>
      <c r="Q32" s="1"/>
      <c r="R32" s="1"/>
      <c r="S32" s="1"/>
      <c r="T32" s="1"/>
      <c r="U32" s="1"/>
      <c r="V32" s="1"/>
      <c r="W32" s="1"/>
      <c r="X32" s="1"/>
      <c r="Y32" s="1"/>
    </row>
    <row r="33" spans="1:25" ht="15.75">
      <c r="A33" s="728"/>
      <c r="B33" s="729"/>
      <c r="C33" s="729"/>
      <c r="D33" s="729"/>
      <c r="E33" s="729"/>
      <c r="F33" s="729"/>
      <c r="G33" s="729"/>
      <c r="H33" s="729"/>
      <c r="I33" s="729"/>
      <c r="J33" s="729"/>
      <c r="K33" s="729"/>
      <c r="L33" s="729"/>
      <c r="M33" s="729"/>
      <c r="N33" s="729"/>
      <c r="O33" s="729"/>
      <c r="P33" s="729"/>
      <c r="Q33" s="729"/>
      <c r="R33" s="729"/>
      <c r="S33" s="729"/>
      <c r="T33" s="729"/>
      <c r="U33" s="729"/>
      <c r="V33" s="1"/>
      <c r="W33" s="1"/>
      <c r="X33" s="1"/>
      <c r="Y33" s="1"/>
    </row>
    <row r="34" spans="1:25" ht="14.25" customHeight="1">
      <c r="A34" s="138"/>
      <c r="B34" s="120"/>
      <c r="C34" s="120"/>
      <c r="D34" s="120"/>
      <c r="E34" s="120"/>
      <c r="F34" s="120"/>
      <c r="G34" s="120"/>
      <c r="H34" s="120"/>
      <c r="I34" s="120"/>
      <c r="J34" s="120"/>
      <c r="K34" s="120"/>
      <c r="L34" s="120"/>
      <c r="M34" s="120"/>
      <c r="N34" s="120"/>
      <c r="O34" s="120"/>
      <c r="P34" s="120"/>
      <c r="Q34" s="120"/>
      <c r="R34" s="120"/>
      <c r="S34" s="120"/>
      <c r="T34" s="120"/>
      <c r="U34" s="120"/>
      <c r="V34" s="1"/>
      <c r="W34" s="1"/>
      <c r="X34" s="1"/>
      <c r="Y34" s="1"/>
    </row>
    <row r="35" spans="1:25" ht="15.75" hidden="1">
      <c r="A35" s="1" t="s">
        <v>157</v>
      </c>
      <c r="B35" s="1"/>
      <c r="C35" s="1"/>
      <c r="D35" s="1"/>
      <c r="E35" s="1"/>
      <c r="F35" s="1"/>
      <c r="G35" s="1"/>
      <c r="H35" s="1"/>
      <c r="I35" s="1"/>
      <c r="J35" s="2"/>
      <c r="K35" s="1"/>
      <c r="L35" s="1"/>
      <c r="M35" s="1"/>
      <c r="N35" s="1"/>
      <c r="O35" s="1"/>
      <c r="P35" s="1"/>
      <c r="Q35" s="1"/>
      <c r="R35" s="1"/>
      <c r="S35" s="1"/>
      <c r="T35" s="1"/>
      <c r="U35" s="1"/>
      <c r="V35" s="1"/>
      <c r="W35" s="1"/>
      <c r="X35" s="1"/>
      <c r="Y35" s="1"/>
    </row>
    <row r="36" spans="1:25" ht="15.75">
      <c r="A36" s="1"/>
      <c r="B36" s="1"/>
      <c r="C36" s="1"/>
      <c r="D36" s="1"/>
      <c r="E36" s="1"/>
      <c r="F36" s="1"/>
      <c r="G36" s="1"/>
      <c r="H36" s="1"/>
      <c r="I36" s="1"/>
      <c r="J36" s="2"/>
      <c r="K36" s="1"/>
      <c r="L36" s="1"/>
      <c r="M36" s="1"/>
      <c r="N36" s="1"/>
      <c r="O36" s="1"/>
      <c r="P36" s="1"/>
      <c r="Q36" s="1"/>
      <c r="R36" s="1"/>
      <c r="S36" s="1"/>
      <c r="T36" s="1"/>
      <c r="U36" s="1"/>
      <c r="V36" s="1"/>
      <c r="W36" s="1"/>
      <c r="X36" s="1"/>
      <c r="Y36" s="1"/>
    </row>
    <row r="37" spans="1:25" ht="15.75">
      <c r="A37" s="1"/>
      <c r="B37" s="1"/>
      <c r="C37" s="1"/>
      <c r="D37" s="1"/>
      <c r="E37" s="1"/>
      <c r="F37" s="1"/>
      <c r="G37" s="1"/>
      <c r="H37" s="1"/>
      <c r="I37" s="1"/>
      <c r="J37" s="2"/>
      <c r="K37" s="1"/>
      <c r="L37" s="1"/>
      <c r="M37" s="1"/>
      <c r="N37" s="1"/>
      <c r="O37" s="1"/>
      <c r="P37" s="1"/>
      <c r="Q37" s="1"/>
      <c r="R37" s="1"/>
      <c r="S37" s="1"/>
      <c r="T37" s="1"/>
      <c r="U37" s="1"/>
      <c r="V37" s="1"/>
      <c r="W37" s="1"/>
      <c r="X37" s="1"/>
      <c r="Y37" s="1"/>
    </row>
    <row r="38" spans="1:25" ht="15.75">
      <c r="A38" s="1"/>
      <c r="B38" s="1"/>
      <c r="C38" s="1"/>
      <c r="D38" s="1"/>
      <c r="E38" s="1"/>
      <c r="F38" s="1"/>
      <c r="G38" s="1"/>
      <c r="H38" s="1"/>
      <c r="I38" s="1"/>
      <c r="J38" s="2"/>
      <c r="K38" s="1"/>
      <c r="L38" s="1"/>
      <c r="M38" s="1"/>
      <c r="N38" s="1"/>
      <c r="O38" s="1"/>
      <c r="P38" s="1"/>
      <c r="Q38" s="1"/>
      <c r="R38" s="1"/>
      <c r="S38" s="1"/>
      <c r="T38" s="1"/>
      <c r="U38" s="1"/>
      <c r="V38" s="1"/>
      <c r="W38" s="1"/>
      <c r="X38" s="1"/>
      <c r="Y38" s="1"/>
    </row>
    <row r="39" spans="1:25" ht="15.75">
      <c r="A39" s="139"/>
      <c r="B39" s="139"/>
      <c r="C39" s="139"/>
      <c r="D39" s="139"/>
      <c r="E39" s="139"/>
      <c r="F39" s="139"/>
      <c r="G39" s="139"/>
      <c r="H39" s="139"/>
      <c r="I39" s="139"/>
      <c r="J39" s="140"/>
      <c r="K39" s="139"/>
      <c r="L39" s="139"/>
      <c r="M39" s="139"/>
      <c r="N39" s="1"/>
      <c r="O39" s="1"/>
      <c r="P39" s="1"/>
      <c r="Q39" s="1"/>
      <c r="R39" s="1"/>
      <c r="S39" s="1"/>
      <c r="T39" s="1"/>
      <c r="U39" s="1"/>
      <c r="V39" s="1"/>
      <c r="W39" s="1"/>
      <c r="X39" s="1"/>
      <c r="Y39" s="1"/>
    </row>
    <row r="40" spans="1:25" ht="15.75">
      <c r="A40" s="139"/>
      <c r="B40" s="139"/>
      <c r="C40" s="139"/>
      <c r="D40" s="139"/>
      <c r="E40" s="139"/>
      <c r="F40" s="139"/>
      <c r="G40" s="139"/>
      <c r="H40" s="139"/>
      <c r="I40" s="139"/>
      <c r="J40" s="140"/>
      <c r="K40" s="139"/>
      <c r="L40" s="139"/>
      <c r="M40" s="139"/>
      <c r="N40" s="1"/>
      <c r="O40" s="1"/>
      <c r="P40" s="1"/>
      <c r="Q40" s="1"/>
      <c r="R40" s="1"/>
      <c r="S40" s="1"/>
      <c r="T40" s="1"/>
      <c r="U40" s="1"/>
      <c r="V40" s="1"/>
      <c r="W40" s="1"/>
      <c r="X40" s="1"/>
      <c r="Y40" s="1"/>
    </row>
    <row r="41" spans="1:25" ht="15.75" hidden="1">
      <c r="A41" s="732" t="s">
        <v>94</v>
      </c>
      <c r="B41" s="733"/>
      <c r="C41" s="733"/>
      <c r="D41" s="733"/>
      <c r="E41" s="733"/>
      <c r="F41" s="733"/>
      <c r="G41" s="733"/>
      <c r="H41" s="733"/>
      <c r="I41" s="733"/>
      <c r="J41" s="733"/>
      <c r="K41" s="733"/>
      <c r="L41" s="733"/>
      <c r="M41" s="733"/>
      <c r="N41" s="733"/>
      <c r="O41" s="733"/>
      <c r="P41" s="733"/>
      <c r="Q41" s="733"/>
      <c r="R41" s="733"/>
      <c r="S41" s="733"/>
      <c r="T41" s="733"/>
      <c r="U41" s="733"/>
      <c r="V41" s="733"/>
      <c r="W41" s="733"/>
      <c r="X41" s="733"/>
      <c r="Y41" s="733"/>
    </row>
    <row r="42" spans="1:25" ht="18" hidden="1">
      <c r="A42" s="499"/>
      <c r="B42" s="482"/>
      <c r="C42" s="482"/>
      <c r="D42" s="482"/>
      <c r="E42" s="482"/>
      <c r="F42" s="482"/>
      <c r="G42" s="482"/>
      <c r="H42" s="482"/>
      <c r="I42" s="482"/>
      <c r="J42" s="482"/>
      <c r="K42" s="482"/>
      <c r="L42" s="482"/>
      <c r="M42" s="482"/>
      <c r="N42" s="482"/>
      <c r="O42" s="482"/>
      <c r="P42" s="482"/>
      <c r="Q42" s="482"/>
      <c r="R42" s="482"/>
      <c r="S42" s="482"/>
      <c r="T42" s="482"/>
      <c r="U42" s="482"/>
      <c r="V42" s="482"/>
      <c r="W42" s="482"/>
      <c r="X42" s="482"/>
      <c r="Y42" s="482"/>
    </row>
    <row r="43" spans="1:25" ht="15.75" hidden="1">
      <c r="A43" s="734" t="s">
        <v>40</v>
      </c>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row>
    <row r="44" spans="1:25" ht="24" customHeight="1" hidden="1">
      <c r="A44" s="730" t="s">
        <v>312</v>
      </c>
      <c r="B44" s="731"/>
      <c r="C44" s="731"/>
      <c r="D44" s="731"/>
      <c r="E44" s="731"/>
      <c r="F44" s="731"/>
      <c r="G44" s="731"/>
      <c r="H44" s="731"/>
      <c r="I44" s="731"/>
      <c r="J44" s="731"/>
      <c r="K44" s="731"/>
      <c r="L44" s="731"/>
      <c r="M44" s="731"/>
      <c r="N44" s="731"/>
      <c r="O44" s="731"/>
      <c r="P44" s="731"/>
      <c r="Q44" s="731"/>
      <c r="R44" s="731"/>
      <c r="S44" s="731"/>
      <c r="T44" s="731"/>
      <c r="U44" s="731"/>
      <c r="V44" s="731"/>
      <c r="W44" s="731"/>
      <c r="X44" s="731"/>
      <c r="Y44" s="731"/>
    </row>
    <row r="45" spans="1:25" ht="23.25" customHeight="1" hidden="1">
      <c r="A45" s="734" t="s">
        <v>45</v>
      </c>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row>
    <row r="46" spans="1:25" ht="9.75" customHeight="1" hidden="1">
      <c r="A46" s="469"/>
      <c r="B46" s="469"/>
      <c r="C46" s="469"/>
      <c r="D46" s="469"/>
      <c r="E46" s="469"/>
      <c r="F46" s="469"/>
      <c r="G46" s="469"/>
      <c r="H46" s="469"/>
      <c r="I46" s="469"/>
      <c r="J46" s="500"/>
      <c r="K46" s="469"/>
      <c r="L46" s="469"/>
      <c r="M46" s="469"/>
      <c r="N46" s="469"/>
      <c r="O46" s="469"/>
      <c r="P46" s="469"/>
      <c r="Q46" s="469"/>
      <c r="R46" s="469"/>
      <c r="S46" s="469"/>
      <c r="T46" s="469"/>
      <c r="U46" s="469"/>
      <c r="V46" s="469"/>
      <c r="W46" s="469"/>
      <c r="X46" s="469"/>
      <c r="Y46" s="469"/>
    </row>
    <row r="47" spans="1:25" ht="15.75" hidden="1">
      <c r="A47" s="734" t="s">
        <v>95</v>
      </c>
      <c r="B47" s="736"/>
      <c r="C47" s="736"/>
      <c r="D47" s="736"/>
      <c r="E47" s="736"/>
      <c r="F47" s="736"/>
      <c r="G47" s="736"/>
      <c r="H47" s="736"/>
      <c r="I47" s="736"/>
      <c r="J47" s="736"/>
      <c r="K47" s="736"/>
      <c r="L47" s="736"/>
      <c r="M47" s="736"/>
      <c r="N47" s="736"/>
      <c r="O47" s="736"/>
      <c r="P47" s="736"/>
      <c r="Q47" s="736"/>
      <c r="R47" s="736"/>
      <c r="S47" s="736"/>
      <c r="T47" s="736"/>
      <c r="U47" s="736"/>
      <c r="V47" s="736"/>
      <c r="W47" s="736"/>
      <c r="X47" s="736"/>
      <c r="Y47" s="736"/>
    </row>
    <row r="48" spans="1:25" ht="11.25" customHeight="1" hidden="1">
      <c r="A48" s="469"/>
      <c r="B48" s="469"/>
      <c r="C48" s="469"/>
      <c r="D48" s="469"/>
      <c r="E48" s="469"/>
      <c r="F48" s="469"/>
      <c r="G48" s="469"/>
      <c r="H48" s="469"/>
      <c r="I48" s="469"/>
      <c r="J48" s="500"/>
      <c r="K48" s="469"/>
      <c r="L48" s="469"/>
      <c r="M48" s="469"/>
      <c r="N48" s="469"/>
      <c r="O48" s="469"/>
      <c r="P48" s="469"/>
      <c r="Q48" s="469"/>
      <c r="R48" s="469"/>
      <c r="S48" s="469"/>
      <c r="T48" s="469"/>
      <c r="U48" s="469"/>
      <c r="V48" s="469"/>
      <c r="W48" s="469"/>
      <c r="X48" s="469"/>
      <c r="Y48" s="469"/>
    </row>
    <row r="49" spans="1:25" ht="15.75" hidden="1">
      <c r="A49" s="730" t="s">
        <v>158</v>
      </c>
      <c r="B49" s="735"/>
      <c r="C49" s="735"/>
      <c r="D49" s="735"/>
      <c r="E49" s="735"/>
      <c r="F49" s="735"/>
      <c r="G49" s="735"/>
      <c r="H49" s="735"/>
      <c r="I49" s="735"/>
      <c r="J49" s="735"/>
      <c r="K49" s="735"/>
      <c r="L49" s="735"/>
      <c r="M49" s="735"/>
      <c r="N49" s="735"/>
      <c r="O49" s="735"/>
      <c r="P49" s="735"/>
      <c r="Q49" s="735"/>
      <c r="R49" s="735"/>
      <c r="S49" s="735"/>
      <c r="T49" s="735"/>
      <c r="U49" s="735"/>
      <c r="V49" s="735"/>
      <c r="W49" s="735"/>
      <c r="X49" s="735"/>
      <c r="Y49" s="735"/>
    </row>
    <row r="50" spans="1:25" ht="11.25" customHeight="1" hidden="1">
      <c r="A50" s="469"/>
      <c r="B50" s="469"/>
      <c r="C50" s="469"/>
      <c r="D50" s="469"/>
      <c r="E50" s="469"/>
      <c r="F50" s="469"/>
      <c r="G50" s="469"/>
      <c r="H50" s="469"/>
      <c r="I50" s="469"/>
      <c r="J50" s="500"/>
      <c r="K50" s="469"/>
      <c r="L50" s="469"/>
      <c r="M50" s="469"/>
      <c r="N50" s="469"/>
      <c r="O50" s="469"/>
      <c r="P50" s="469"/>
      <c r="Q50" s="469"/>
      <c r="R50" s="469"/>
      <c r="S50" s="469"/>
      <c r="T50" s="469"/>
      <c r="U50" s="469"/>
      <c r="V50" s="469"/>
      <c r="W50" s="469"/>
      <c r="X50" s="469"/>
      <c r="Y50" s="469"/>
    </row>
    <row r="51" spans="1:25" ht="15" customHeight="1" hidden="1">
      <c r="A51" s="730" t="s">
        <v>41</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row>
  </sheetData>
  <mergeCells count="8">
    <mergeCell ref="A33:U33"/>
    <mergeCell ref="A44:Y44"/>
    <mergeCell ref="A51:Y51"/>
    <mergeCell ref="A41:Y41"/>
    <mergeCell ref="A43:Y43"/>
    <mergeCell ref="A45:Y45"/>
    <mergeCell ref="A47:Y47"/>
    <mergeCell ref="A49:Y49"/>
  </mergeCells>
  <printOptions horizontalCentered="1"/>
  <pageMargins left="0.5" right="0.5" top="0.5" bottom="0.55" header="0" footer="0"/>
  <pageSetup firstPageNumber="2" useFirstPageNumber="1" fitToHeight="1" fitToWidth="1" horizontalDpi="300" verticalDpi="300" orientation="landscape" scale="71" r:id="rId1"/>
  <headerFooter alignWithMargins="0">
    <oddFooter>&amp;C&amp;"Times New Roman,Regular"Exhibit F - Crosswalk of 2006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44"/>
  <sheetViews>
    <sheetView workbookViewId="0" topLeftCell="A1">
      <selection activeCell="D27" sqref="D27"/>
    </sheetView>
  </sheetViews>
  <sheetFormatPr defaultColWidth="8.88671875" defaultRowHeight="15"/>
  <cols>
    <col min="1" max="1" width="3.77734375" style="52" customWidth="1"/>
    <col min="2" max="2" width="23.88671875" style="52" customWidth="1"/>
    <col min="3" max="3" width="5.6640625" style="52" customWidth="1"/>
    <col min="4" max="4" width="6.77734375" style="52" customWidth="1"/>
    <col min="5" max="5" width="7.6640625" style="52" customWidth="1"/>
    <col min="6" max="6" width="1.1171875" style="52" customWidth="1"/>
    <col min="7" max="7" width="5.77734375" style="52" customWidth="1"/>
    <col min="8" max="8" width="5.6640625" style="52" customWidth="1"/>
    <col min="9" max="9" width="7.77734375" style="52" customWidth="1"/>
    <col min="10" max="10" width="0.78125" style="639" customWidth="1"/>
    <col min="11" max="11" width="5.5546875" style="52" customWidth="1"/>
    <col min="12" max="12" width="5.6640625" style="52" customWidth="1"/>
    <col min="13" max="13" width="7.77734375" style="52" customWidth="1"/>
    <col min="14" max="14" width="0.78125" style="52" customWidth="1"/>
    <col min="15" max="16" width="5.6640625" style="52" customWidth="1"/>
    <col min="17" max="17" width="8.77734375" style="52" customWidth="1"/>
    <col min="18" max="18" width="0.88671875" style="52" customWidth="1"/>
    <col min="19" max="19" width="5.6640625" style="52" customWidth="1"/>
    <col min="20" max="20" width="6.77734375" style="52" customWidth="1"/>
    <col min="21" max="21" width="7.77734375" style="52" customWidth="1"/>
    <col min="22" max="16384" width="9.6640625" style="52" customWidth="1"/>
  </cols>
  <sheetData>
    <row r="1" spans="1:21" ht="20.25">
      <c r="A1" s="51" t="s">
        <v>47</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row>
    <row r="3" spans="1:21" ht="18.75">
      <c r="A3" s="23" t="s">
        <v>1</v>
      </c>
      <c r="B3" s="24"/>
      <c r="C3" s="24"/>
      <c r="D3" s="24"/>
      <c r="E3" s="24"/>
      <c r="F3" s="24"/>
      <c r="G3" s="24"/>
      <c r="H3" s="24"/>
      <c r="I3" s="24"/>
      <c r="J3" s="25"/>
      <c r="K3" s="24"/>
      <c r="L3" s="24"/>
      <c r="M3" s="24"/>
      <c r="N3" s="24"/>
      <c r="O3" s="24"/>
      <c r="P3" s="24"/>
      <c r="Q3" s="24"/>
      <c r="R3" s="24"/>
      <c r="S3" s="24"/>
      <c r="T3" s="24"/>
      <c r="U3" s="24"/>
    </row>
    <row r="4" spans="1:21" ht="16.5">
      <c r="A4" s="26" t="s">
        <v>15</v>
      </c>
      <c r="B4" s="24"/>
      <c r="C4" s="24"/>
      <c r="D4" s="24"/>
      <c r="E4" s="24"/>
      <c r="F4" s="24"/>
      <c r="G4" s="24"/>
      <c r="H4" s="24"/>
      <c r="I4" s="24"/>
      <c r="J4" s="25"/>
      <c r="K4" s="24"/>
      <c r="L4" s="24"/>
      <c r="M4" s="24"/>
      <c r="N4" s="24"/>
      <c r="O4" s="24"/>
      <c r="P4" s="24"/>
      <c r="Q4" s="24"/>
      <c r="R4" s="24"/>
      <c r="S4" s="24"/>
      <c r="T4" s="24"/>
      <c r="U4" s="24"/>
    </row>
    <row r="5" spans="1:21" ht="16.5">
      <c r="A5" s="26" t="str">
        <f>+'[6]Sum of Req'!A6</f>
        <v>Salaries and Expenses</v>
      </c>
      <c r="B5" s="24"/>
      <c r="C5" s="24"/>
      <c r="D5" s="24"/>
      <c r="E5" s="24"/>
      <c r="F5" s="24"/>
      <c r="G5" s="24"/>
      <c r="H5" s="24"/>
      <c r="I5" s="24"/>
      <c r="J5" s="25"/>
      <c r="K5" s="24"/>
      <c r="L5" s="24"/>
      <c r="M5" s="24"/>
      <c r="N5" s="24"/>
      <c r="O5" s="24"/>
      <c r="P5" s="24"/>
      <c r="Q5" s="24"/>
      <c r="R5" s="24"/>
      <c r="S5" s="24"/>
      <c r="T5" s="24"/>
      <c r="U5" s="24"/>
    </row>
    <row r="6" spans="1:21" ht="17.25" customHeight="1">
      <c r="A6" s="96" t="s">
        <v>70</v>
      </c>
      <c r="B6" s="24"/>
      <c r="C6" s="24"/>
      <c r="D6" s="24"/>
      <c r="E6" s="24"/>
      <c r="F6" s="24"/>
      <c r="G6" s="24"/>
      <c r="H6" s="24"/>
      <c r="I6" s="24"/>
      <c r="J6" s="25"/>
      <c r="K6" s="24"/>
      <c r="L6" s="24"/>
      <c r="M6" s="24"/>
      <c r="N6" s="24"/>
      <c r="O6" s="24"/>
      <c r="P6" s="24"/>
      <c r="Q6" s="24"/>
      <c r="R6" s="24"/>
      <c r="S6" s="24"/>
      <c r="T6" s="24"/>
      <c r="U6" s="24"/>
    </row>
    <row r="7" spans="1:21" ht="15.75">
      <c r="A7" s="1"/>
      <c r="B7" s="1"/>
      <c r="C7" s="1"/>
      <c r="D7" s="1"/>
      <c r="E7" s="1"/>
      <c r="F7" s="1"/>
      <c r="G7" s="24"/>
      <c r="H7" s="24"/>
      <c r="I7" s="24"/>
      <c r="J7" s="25"/>
      <c r="K7" s="24"/>
      <c r="L7" s="24"/>
      <c r="M7" s="24"/>
      <c r="N7" s="1"/>
      <c r="O7" s="1"/>
      <c r="P7" s="1"/>
      <c r="Q7" s="1"/>
      <c r="R7" s="1"/>
      <c r="S7" s="1"/>
      <c r="T7" s="1"/>
      <c r="U7" s="1"/>
    </row>
    <row r="8" spans="1:21" ht="15.75">
      <c r="A8" s="1"/>
      <c r="B8" s="1"/>
      <c r="C8" s="24"/>
      <c r="D8" s="24"/>
      <c r="E8" s="24"/>
      <c r="F8" s="24"/>
      <c r="G8" s="24"/>
      <c r="H8" s="24"/>
      <c r="I8" s="24"/>
      <c r="J8" s="25"/>
      <c r="K8" s="24"/>
      <c r="L8" s="24"/>
      <c r="M8" s="24"/>
      <c r="N8" s="24" t="s">
        <v>99</v>
      </c>
      <c r="O8" s="1"/>
      <c r="P8" s="1"/>
      <c r="Q8" s="1"/>
      <c r="R8" s="1"/>
      <c r="S8" s="27"/>
      <c r="T8" s="24"/>
      <c r="U8" s="24"/>
    </row>
    <row r="9" spans="1:21" ht="31.5">
      <c r="A9" s="158"/>
      <c r="B9" s="159"/>
      <c r="C9" s="635">
        <v>2007</v>
      </c>
      <c r="D9" s="636"/>
      <c r="E9" s="636"/>
      <c r="F9" s="160" t="s">
        <v>99</v>
      </c>
      <c r="G9" s="178" t="s">
        <v>99</v>
      </c>
      <c r="H9" s="160"/>
      <c r="I9" s="160"/>
      <c r="J9" s="179"/>
      <c r="K9" s="178" t="s">
        <v>105</v>
      </c>
      <c r="L9" s="160"/>
      <c r="M9" s="160"/>
      <c r="N9" s="160" t="s">
        <v>99</v>
      </c>
      <c r="O9" s="637" t="s">
        <v>2</v>
      </c>
      <c r="P9" s="160"/>
      <c r="Q9" s="160"/>
      <c r="R9" s="309"/>
      <c r="S9" s="178"/>
      <c r="T9" s="160"/>
      <c r="U9" s="161"/>
    </row>
    <row r="10" spans="1:21" ht="15.75">
      <c r="A10" s="157"/>
      <c r="B10" s="2"/>
      <c r="C10" s="305" t="s">
        <v>3</v>
      </c>
      <c r="D10" s="306"/>
      <c r="E10" s="306"/>
      <c r="F10" s="306" t="s">
        <v>99</v>
      </c>
      <c r="G10" s="305" t="s">
        <v>90</v>
      </c>
      <c r="H10" s="306"/>
      <c r="I10" s="306"/>
      <c r="J10" s="306" t="s">
        <v>99</v>
      </c>
      <c r="K10" s="305" t="s">
        <v>220</v>
      </c>
      <c r="L10" s="306"/>
      <c r="M10" s="306"/>
      <c r="N10" s="306" t="s">
        <v>99</v>
      </c>
      <c r="O10" s="305" t="s">
        <v>4</v>
      </c>
      <c r="P10" s="306"/>
      <c r="Q10" s="306"/>
      <c r="R10" s="307" t="s">
        <v>99</v>
      </c>
      <c r="S10" s="305" t="s">
        <v>5</v>
      </c>
      <c r="T10" s="306"/>
      <c r="U10" s="308"/>
    </row>
    <row r="11" spans="1:21" ht="3" customHeight="1">
      <c r="A11" s="157"/>
      <c r="B11" s="1"/>
      <c r="C11" s="157"/>
      <c r="D11" s="1"/>
      <c r="E11" s="1"/>
      <c r="F11" s="1"/>
      <c r="G11" s="157"/>
      <c r="H11" s="1"/>
      <c r="I11" s="1"/>
      <c r="J11" s="2"/>
      <c r="K11" s="157"/>
      <c r="L11" s="1"/>
      <c r="M11" s="1"/>
      <c r="N11" s="1"/>
      <c r="O11" s="157"/>
      <c r="P11" s="1"/>
      <c r="Q11" s="1"/>
      <c r="R11" s="1"/>
      <c r="S11" s="157"/>
      <c r="T11" s="1"/>
      <c r="U11" s="152"/>
    </row>
    <row r="12" spans="1:21" ht="16.5" thickBot="1">
      <c r="A12" s="163" t="s">
        <v>209</v>
      </c>
      <c r="B12" s="303"/>
      <c r="C12" s="257" t="s">
        <v>98</v>
      </c>
      <c r="D12" s="162" t="s">
        <v>213</v>
      </c>
      <c r="E12" s="162" t="s">
        <v>101</v>
      </c>
      <c r="F12" s="304"/>
      <c r="G12" s="257" t="s">
        <v>98</v>
      </c>
      <c r="H12" s="162" t="s">
        <v>213</v>
      </c>
      <c r="I12" s="162" t="s">
        <v>101</v>
      </c>
      <c r="J12" s="162"/>
      <c r="K12" s="257" t="s">
        <v>98</v>
      </c>
      <c r="L12" s="162" t="s">
        <v>213</v>
      </c>
      <c r="M12" s="162" t="s">
        <v>101</v>
      </c>
      <c r="N12" s="162"/>
      <c r="O12" s="257" t="s">
        <v>98</v>
      </c>
      <c r="P12" s="162" t="s">
        <v>213</v>
      </c>
      <c r="Q12" s="162" t="s">
        <v>101</v>
      </c>
      <c r="R12" s="162"/>
      <c r="S12" s="257" t="s">
        <v>98</v>
      </c>
      <c r="T12" s="162" t="s">
        <v>213</v>
      </c>
      <c r="U12" s="258" t="s">
        <v>101</v>
      </c>
    </row>
    <row r="13" spans="1:21" ht="11.25" customHeight="1">
      <c r="A13" s="157"/>
      <c r="B13" s="1"/>
      <c r="C13" s="157"/>
      <c r="D13" s="1"/>
      <c r="E13" s="1"/>
      <c r="F13" s="1"/>
      <c r="G13" s="157"/>
      <c r="H13" s="1"/>
      <c r="I13" s="1"/>
      <c r="J13" s="2"/>
      <c r="K13" s="157"/>
      <c r="L13" s="1"/>
      <c r="M13" s="1"/>
      <c r="N13" s="1"/>
      <c r="O13" s="157"/>
      <c r="P13" s="1"/>
      <c r="Q13" s="1"/>
      <c r="R13" s="1"/>
      <c r="S13" s="157"/>
      <c r="T13" s="1"/>
      <c r="U13" s="152"/>
    </row>
    <row r="14" spans="1:21" ht="15.75">
      <c r="A14" s="171" t="s">
        <v>153</v>
      </c>
      <c r="B14" s="172"/>
      <c r="C14" s="171">
        <v>56</v>
      </c>
      <c r="D14" s="172">
        <v>56</v>
      </c>
      <c r="E14" s="172">
        <v>9613</v>
      </c>
      <c r="F14" s="172"/>
      <c r="G14" s="171"/>
      <c r="H14" s="172"/>
      <c r="I14" s="172"/>
      <c r="J14" s="172"/>
      <c r="K14" s="171"/>
      <c r="L14" s="172"/>
      <c r="M14" s="172"/>
      <c r="N14" s="172">
        <v>0</v>
      </c>
      <c r="O14" s="171"/>
      <c r="P14" s="172"/>
      <c r="Q14" s="172"/>
      <c r="R14" s="172"/>
      <c r="S14" s="171">
        <f aca="true" t="shared" si="0" ref="S14:U15">C14+G14+K14+O14</f>
        <v>56</v>
      </c>
      <c r="T14" s="172">
        <f t="shared" si="0"/>
        <v>56</v>
      </c>
      <c r="U14" s="173">
        <f t="shared" si="0"/>
        <v>9613</v>
      </c>
    </row>
    <row r="15" spans="1:21" ht="15.75">
      <c r="A15" s="171"/>
      <c r="B15" s="172" t="s">
        <v>154</v>
      </c>
      <c r="C15" s="171"/>
      <c r="D15" s="172"/>
      <c r="E15" s="172"/>
      <c r="F15" s="172"/>
      <c r="G15" s="171"/>
      <c r="H15" s="172"/>
      <c r="I15" s="172"/>
      <c r="J15" s="172"/>
      <c r="K15" s="171"/>
      <c r="L15" s="172"/>
      <c r="M15" s="172"/>
      <c r="N15" s="172"/>
      <c r="O15" s="171"/>
      <c r="P15" s="172"/>
      <c r="Q15" s="172"/>
      <c r="R15" s="172"/>
      <c r="S15" s="171">
        <f t="shared" si="0"/>
        <v>0</v>
      </c>
      <c r="T15" s="172">
        <f t="shared" si="0"/>
        <v>0</v>
      </c>
      <c r="U15" s="173">
        <f t="shared" si="0"/>
        <v>0</v>
      </c>
    </row>
    <row r="16" spans="1:21" ht="15.75">
      <c r="A16" s="174" t="s">
        <v>128</v>
      </c>
      <c r="B16" s="154" t="s">
        <v>115</v>
      </c>
      <c r="C16" s="181">
        <f>SUM(C14:C15)</f>
        <v>56</v>
      </c>
      <c r="D16" s="154">
        <f>SUM(D14:D15)</f>
        <v>56</v>
      </c>
      <c r="E16" s="154">
        <f>SUM(E14:E15)</f>
        <v>9613</v>
      </c>
      <c r="F16" s="154"/>
      <c r="G16" s="181">
        <f>SUM(G14:G15)</f>
        <v>0</v>
      </c>
      <c r="H16" s="154">
        <f>SUM(H14:H15)</f>
        <v>0</v>
      </c>
      <c r="I16" s="155">
        <f>SUM(I14:I15)</f>
        <v>0</v>
      </c>
      <c r="J16" s="154"/>
      <c r="K16" s="181">
        <f>SUM(K14:K15)</f>
        <v>0</v>
      </c>
      <c r="L16" s="154">
        <f>SUM(L14:L15)</f>
        <v>0</v>
      </c>
      <c r="M16" s="155">
        <f>SUM(M14:M15)</f>
        <v>0</v>
      </c>
      <c r="N16" s="154"/>
      <c r="O16" s="181">
        <f>SUM(O14:O15)</f>
        <v>0</v>
      </c>
      <c r="P16" s="154">
        <f>SUM(P14:P15)</f>
        <v>0</v>
      </c>
      <c r="Q16" s="155">
        <f>SUM(Q14:Q15)</f>
        <v>0</v>
      </c>
      <c r="R16" s="154"/>
      <c r="S16" s="181">
        <f>SUM(S14:S15)</f>
        <v>56</v>
      </c>
      <c r="T16" s="154">
        <f>SUM(T14:T15)</f>
        <v>56</v>
      </c>
      <c r="U16" s="638">
        <f>SUM(U14:U15)</f>
        <v>9613</v>
      </c>
    </row>
    <row r="17" spans="1:21" ht="15.75">
      <c r="A17" s="640"/>
      <c r="B17" s="166" t="s">
        <v>78</v>
      </c>
      <c r="C17" s="165"/>
      <c r="D17" s="166">
        <f>SUM(D16:D16)</f>
        <v>56</v>
      </c>
      <c r="E17" s="166"/>
      <c r="F17" s="166"/>
      <c r="G17" s="165"/>
      <c r="H17" s="166">
        <v>0</v>
      </c>
      <c r="I17" s="166"/>
      <c r="J17" s="166"/>
      <c r="K17" s="165"/>
      <c r="L17" s="166">
        <v>0</v>
      </c>
      <c r="M17" s="166"/>
      <c r="N17" s="166"/>
      <c r="O17" s="165"/>
      <c r="P17" s="166">
        <v>0</v>
      </c>
      <c r="Q17" s="166"/>
      <c r="R17" s="166"/>
      <c r="S17" s="165"/>
      <c r="T17" s="166">
        <f>SUM(T16:T16)</f>
        <v>56</v>
      </c>
      <c r="U17" s="167"/>
    </row>
    <row r="18" spans="1:21" ht="15.75">
      <c r="A18" s="641" t="s">
        <v>81</v>
      </c>
      <c r="B18" s="50"/>
      <c r="C18" s="177"/>
      <c r="D18" s="50">
        <v>56</v>
      </c>
      <c r="E18" s="50"/>
      <c r="F18" s="50"/>
      <c r="G18" s="177"/>
      <c r="H18" s="50">
        <v>0</v>
      </c>
      <c r="I18" s="50"/>
      <c r="J18" s="50"/>
      <c r="K18" s="177"/>
      <c r="L18" s="50">
        <v>0</v>
      </c>
      <c r="M18" s="50"/>
      <c r="N18" s="50"/>
      <c r="O18" s="177"/>
      <c r="P18" s="50">
        <v>0</v>
      </c>
      <c r="Q18" s="50"/>
      <c r="R18" s="50"/>
      <c r="S18" s="177"/>
      <c r="T18" s="50">
        <v>56</v>
      </c>
      <c r="U18" s="153"/>
    </row>
    <row r="19" spans="2:21" ht="15.75">
      <c r="B19" s="1"/>
      <c r="C19" s="1"/>
      <c r="D19" s="1"/>
      <c r="E19" s="1"/>
      <c r="F19" s="1"/>
      <c r="G19" s="1"/>
      <c r="H19" s="1"/>
      <c r="I19" s="1"/>
      <c r="J19" s="2"/>
      <c r="K19" s="1"/>
      <c r="L19" s="1"/>
      <c r="M19" s="1"/>
      <c r="N19" s="1"/>
      <c r="O19" s="1"/>
      <c r="P19" s="1"/>
      <c r="Q19" s="1"/>
      <c r="R19" s="1"/>
      <c r="S19" s="1"/>
      <c r="T19" s="1"/>
      <c r="U19" s="1"/>
    </row>
    <row r="20" spans="1:21" ht="15.75">
      <c r="A20" s="1"/>
      <c r="B20" s="1"/>
      <c r="C20" s="1"/>
      <c r="D20" s="1"/>
      <c r="E20" s="1"/>
      <c r="F20" s="1"/>
      <c r="G20" s="1"/>
      <c r="H20" s="1"/>
      <c r="I20" s="1"/>
      <c r="J20" s="2"/>
      <c r="K20" s="1"/>
      <c r="L20" s="1"/>
      <c r="M20" s="1"/>
      <c r="N20" s="1"/>
      <c r="O20" s="1"/>
      <c r="P20" s="1"/>
      <c r="Q20" s="1"/>
      <c r="R20" s="1"/>
      <c r="S20" s="1"/>
      <c r="T20" s="1"/>
      <c r="U20" s="1"/>
    </row>
    <row r="21" spans="1:21" ht="15.75">
      <c r="A21" s="1"/>
      <c r="B21" s="1"/>
      <c r="C21" s="1"/>
      <c r="D21" s="1"/>
      <c r="E21" s="1"/>
      <c r="F21" s="1"/>
      <c r="G21" s="1"/>
      <c r="H21" s="1"/>
      <c r="I21" s="1"/>
      <c r="J21" s="2"/>
      <c r="K21" s="1"/>
      <c r="L21" s="1"/>
      <c r="M21" s="1"/>
      <c r="N21" s="1"/>
      <c r="O21" s="1"/>
      <c r="P21" s="1"/>
      <c r="Q21" s="1"/>
      <c r="R21" s="1"/>
      <c r="S21" s="1"/>
      <c r="T21" s="1"/>
      <c r="U21" s="1"/>
    </row>
    <row r="22" spans="1:21" ht="15.75">
      <c r="A22" s="1"/>
      <c r="B22" s="1"/>
      <c r="C22" s="1"/>
      <c r="D22" s="1"/>
      <c r="E22" s="1"/>
      <c r="F22" s="1"/>
      <c r="G22" s="1"/>
      <c r="H22" s="1"/>
      <c r="I22" s="1"/>
      <c r="J22" s="2"/>
      <c r="K22" s="1"/>
      <c r="L22" s="1"/>
      <c r="M22" s="1"/>
      <c r="N22" s="1"/>
      <c r="O22" s="1"/>
      <c r="P22" s="1"/>
      <c r="Q22" s="1"/>
      <c r="R22" s="1"/>
      <c r="S22" s="1"/>
      <c r="T22" s="1"/>
      <c r="U22" s="1"/>
    </row>
    <row r="23" spans="1:21" ht="15.75">
      <c r="A23" s="139"/>
      <c r="B23" s="139"/>
      <c r="C23" s="139"/>
      <c r="D23" s="139"/>
      <c r="E23" s="139"/>
      <c r="F23" s="139"/>
      <c r="G23" s="139"/>
      <c r="H23" s="139"/>
      <c r="I23" s="139"/>
      <c r="J23" s="140"/>
      <c r="K23" s="1"/>
      <c r="L23" s="1"/>
      <c r="M23" s="1"/>
      <c r="N23" s="1"/>
      <c r="O23" s="1"/>
      <c r="P23" s="1"/>
      <c r="Q23" s="1"/>
      <c r="R23" s="1"/>
      <c r="S23" s="1"/>
      <c r="T23" s="1"/>
      <c r="U23" s="1"/>
    </row>
    <row r="24" spans="1:21" ht="15.75">
      <c r="A24" s="139"/>
      <c r="B24" s="139"/>
      <c r="C24" s="139"/>
      <c r="D24" s="139"/>
      <c r="E24" s="139"/>
      <c r="F24" s="139"/>
      <c r="G24" s="139"/>
      <c r="H24" s="139"/>
      <c r="I24" s="139"/>
      <c r="J24" s="140"/>
      <c r="K24" s="1"/>
      <c r="L24" s="1"/>
      <c r="M24" s="1"/>
      <c r="N24" s="1"/>
      <c r="O24" s="1"/>
      <c r="P24" s="1"/>
      <c r="Q24" s="1"/>
      <c r="R24" s="1"/>
      <c r="S24" s="1"/>
      <c r="T24" s="1"/>
      <c r="U24" s="1"/>
    </row>
    <row r="25" spans="1:21" ht="15.75">
      <c r="A25" s="501" t="s">
        <v>94</v>
      </c>
      <c r="B25" s="471"/>
      <c r="C25" s="471"/>
      <c r="D25" s="471"/>
      <c r="E25" s="471"/>
      <c r="F25" s="471"/>
      <c r="G25" s="471"/>
      <c r="H25" s="471"/>
      <c r="I25" s="471"/>
      <c r="J25" s="642"/>
      <c r="K25" s="471"/>
      <c r="L25" s="469"/>
      <c r="M25" s="469"/>
      <c r="N25" s="139"/>
      <c r="O25" s="139"/>
      <c r="P25" s="1"/>
      <c r="Q25" s="1"/>
      <c r="R25" s="1"/>
      <c r="S25" s="1"/>
      <c r="T25" s="1"/>
      <c r="U25" s="1"/>
    </row>
    <row r="26" spans="1:21" ht="15.75">
      <c r="A26" s="501"/>
      <c r="B26" s="471"/>
      <c r="C26" s="471"/>
      <c r="D26" s="471"/>
      <c r="E26" s="471"/>
      <c r="F26" s="471"/>
      <c r="G26" s="471"/>
      <c r="H26" s="471"/>
      <c r="I26" s="471"/>
      <c r="J26" s="642"/>
      <c r="K26" s="471"/>
      <c r="L26" s="469"/>
      <c r="M26" s="469"/>
      <c r="N26" s="139"/>
      <c r="O26" s="139"/>
      <c r="P26" s="1"/>
      <c r="Q26" s="1"/>
      <c r="R26" s="1"/>
      <c r="S26" s="1"/>
      <c r="T26" s="1"/>
      <c r="U26" s="1"/>
    </row>
    <row r="27" spans="1:21" ht="15.75">
      <c r="A27" s="469" t="s">
        <v>6</v>
      </c>
      <c r="B27" s="469"/>
      <c r="C27" s="469"/>
      <c r="D27" s="469"/>
      <c r="E27" s="469"/>
      <c r="F27" s="469"/>
      <c r="G27" s="469"/>
      <c r="H27" s="469"/>
      <c r="I27" s="469"/>
      <c r="J27" s="500"/>
      <c r="K27" s="469"/>
      <c r="L27" s="469"/>
      <c r="M27" s="469"/>
      <c r="N27" s="139"/>
      <c r="O27" s="139"/>
      <c r="P27" s="1"/>
      <c r="Q27" s="1"/>
      <c r="R27" s="1"/>
      <c r="S27" s="1"/>
      <c r="T27" s="1"/>
      <c r="U27" s="1"/>
    </row>
    <row r="28" spans="1:21" ht="15.75">
      <c r="A28" s="469" t="s">
        <v>7</v>
      </c>
      <c r="B28" s="469"/>
      <c r="C28" s="469"/>
      <c r="D28" s="469"/>
      <c r="E28" s="469"/>
      <c r="F28" s="469"/>
      <c r="G28" s="469"/>
      <c r="H28" s="469"/>
      <c r="I28" s="469"/>
      <c r="J28" s="500"/>
      <c r="K28" s="469"/>
      <c r="L28" s="469"/>
      <c r="M28" s="469"/>
      <c r="N28" s="139"/>
      <c r="O28" s="139"/>
      <c r="P28" s="1"/>
      <c r="Q28" s="1"/>
      <c r="R28" s="1"/>
      <c r="S28" s="1"/>
      <c r="T28" s="1"/>
      <c r="U28" s="1"/>
    </row>
    <row r="29" spans="1:15" ht="39" customHeight="1">
      <c r="A29" s="737" t="s">
        <v>8</v>
      </c>
      <c r="B29" s="731"/>
      <c r="C29" s="731"/>
      <c r="D29" s="731"/>
      <c r="E29" s="731"/>
      <c r="F29" s="731"/>
      <c r="G29" s="731"/>
      <c r="H29" s="731"/>
      <c r="I29" s="731"/>
      <c r="J29" s="731"/>
      <c r="K29" s="731"/>
      <c r="L29" s="731"/>
      <c r="M29" s="731"/>
      <c r="N29" s="644"/>
      <c r="O29" s="644"/>
    </row>
    <row r="30" spans="1:21" ht="41.25" customHeight="1">
      <c r="A30" s="738" t="s">
        <v>45</v>
      </c>
      <c r="B30" s="736"/>
      <c r="C30" s="736"/>
      <c r="D30" s="736"/>
      <c r="E30" s="736"/>
      <c r="F30" s="736"/>
      <c r="G30" s="736"/>
      <c r="H30" s="736"/>
      <c r="I30" s="736"/>
      <c r="J30" s="736"/>
      <c r="K30" s="736"/>
      <c r="L30" s="469"/>
      <c r="M30" s="469"/>
      <c r="N30" s="139"/>
      <c r="O30" s="139"/>
      <c r="P30" s="1"/>
      <c r="Q30" s="1"/>
      <c r="R30" s="1"/>
      <c r="S30" s="1"/>
      <c r="T30" s="1"/>
      <c r="U30" s="1"/>
    </row>
    <row r="31" spans="1:21" ht="15.75">
      <c r="A31" s="469"/>
      <c r="B31" s="469"/>
      <c r="C31" s="469"/>
      <c r="D31" s="469"/>
      <c r="E31" s="469"/>
      <c r="F31" s="469"/>
      <c r="G31" s="469"/>
      <c r="H31" s="469"/>
      <c r="I31" s="469"/>
      <c r="J31" s="500"/>
      <c r="K31" s="469"/>
      <c r="L31" s="469"/>
      <c r="M31" s="469"/>
      <c r="N31" s="139"/>
      <c r="O31" s="139"/>
      <c r="P31" s="1"/>
      <c r="Q31" s="1"/>
      <c r="R31" s="1"/>
      <c r="S31" s="1"/>
      <c r="T31" s="1"/>
      <c r="U31" s="1"/>
    </row>
    <row r="32" spans="1:21" ht="15.75">
      <c r="A32" s="469" t="s">
        <v>95</v>
      </c>
      <c r="B32" s="469"/>
      <c r="C32" s="469"/>
      <c r="D32" s="469"/>
      <c r="E32" s="469"/>
      <c r="F32" s="469"/>
      <c r="G32" s="469"/>
      <c r="H32" s="469"/>
      <c r="I32" s="469"/>
      <c r="J32" s="500"/>
      <c r="K32" s="469"/>
      <c r="L32" s="469"/>
      <c r="M32" s="469"/>
      <c r="N32" s="139"/>
      <c r="O32" s="139"/>
      <c r="P32" s="1"/>
      <c r="Q32" s="1"/>
      <c r="R32" s="1"/>
      <c r="S32" s="1"/>
      <c r="T32" s="1"/>
      <c r="U32" s="1"/>
    </row>
    <row r="33" spans="1:21" ht="15.75">
      <c r="A33" s="469"/>
      <c r="B33" s="469"/>
      <c r="C33" s="469"/>
      <c r="D33" s="469"/>
      <c r="E33" s="469"/>
      <c r="F33" s="469"/>
      <c r="G33" s="469"/>
      <c r="H33" s="469"/>
      <c r="I33" s="469"/>
      <c r="J33" s="500"/>
      <c r="K33" s="469"/>
      <c r="L33" s="469"/>
      <c r="M33" s="469"/>
      <c r="N33" s="139"/>
      <c r="O33" s="139"/>
      <c r="P33" s="1"/>
      <c r="Q33" s="1"/>
      <c r="R33" s="1"/>
      <c r="S33" s="1"/>
      <c r="T33" s="1"/>
      <c r="U33" s="1"/>
    </row>
    <row r="34" spans="1:21" ht="15.75">
      <c r="A34" s="739" t="s">
        <v>9</v>
      </c>
      <c r="B34" s="735"/>
      <c r="C34" s="735"/>
      <c r="D34" s="735"/>
      <c r="E34" s="735"/>
      <c r="F34" s="735"/>
      <c r="G34" s="735"/>
      <c r="H34" s="735"/>
      <c r="I34" s="735"/>
      <c r="J34" s="735"/>
      <c r="K34" s="735"/>
      <c r="L34" s="735"/>
      <c r="M34" s="735"/>
      <c r="N34" s="735"/>
      <c r="O34" s="735"/>
      <c r="P34" s="735"/>
      <c r="Q34" s="735"/>
      <c r="R34" s="735"/>
      <c r="S34" s="735"/>
      <c r="T34" s="735"/>
      <c r="U34" s="735"/>
    </row>
    <row r="35" spans="1:21" ht="20.25" customHeight="1">
      <c r="A35" s="737" t="s">
        <v>10</v>
      </c>
      <c r="B35" s="735"/>
      <c r="C35" s="735"/>
      <c r="D35" s="735"/>
      <c r="E35" s="735"/>
      <c r="F35" s="735"/>
      <c r="G35" s="735"/>
      <c r="H35" s="735"/>
      <c r="I35" s="735"/>
      <c r="J35" s="735"/>
      <c r="K35" s="735"/>
      <c r="L35" s="735"/>
      <c r="M35" s="735"/>
      <c r="N35" s="735"/>
      <c r="O35" s="735"/>
      <c r="P35" s="735"/>
      <c r="Q35" s="735"/>
      <c r="R35" s="735"/>
      <c r="S35" s="735"/>
      <c r="T35" s="735"/>
      <c r="U35" s="735"/>
    </row>
    <row r="36" spans="1:21" ht="6" customHeight="1">
      <c r="A36" s="643"/>
      <c r="B36" s="634"/>
      <c r="C36" s="634"/>
      <c r="D36" s="634"/>
      <c r="E36" s="634"/>
      <c r="F36" s="634"/>
      <c r="G36" s="634"/>
      <c r="H36" s="634"/>
      <c r="I36" s="634"/>
      <c r="J36" s="634"/>
      <c r="K36" s="634"/>
      <c r="L36" s="634"/>
      <c r="M36" s="634"/>
      <c r="N36" s="634"/>
      <c r="O36" s="634"/>
      <c r="P36" s="634"/>
      <c r="Q36" s="634"/>
      <c r="R36" s="634"/>
      <c r="S36" s="634"/>
      <c r="T36" s="634"/>
      <c r="U36" s="634"/>
    </row>
    <row r="37" spans="1:21" ht="20.25" customHeight="1">
      <c r="A37" s="737" t="s">
        <v>11</v>
      </c>
      <c r="B37" s="735"/>
      <c r="C37" s="735"/>
      <c r="D37" s="735"/>
      <c r="E37" s="735"/>
      <c r="F37" s="735"/>
      <c r="G37" s="735"/>
      <c r="H37" s="735"/>
      <c r="I37" s="735"/>
      <c r="J37" s="735"/>
      <c r="K37" s="735"/>
      <c r="L37" s="735"/>
      <c r="M37" s="735"/>
      <c r="N37" s="735"/>
      <c r="O37" s="735"/>
      <c r="P37" s="735"/>
      <c r="Q37" s="735"/>
      <c r="R37" s="735"/>
      <c r="S37" s="735"/>
      <c r="T37" s="735"/>
      <c r="U37" s="735"/>
    </row>
    <row r="38" spans="1:21" ht="4.5" customHeight="1">
      <c r="A38" s="643"/>
      <c r="B38" s="634"/>
      <c r="C38" s="634"/>
      <c r="D38" s="634"/>
      <c r="E38" s="634"/>
      <c r="F38" s="634"/>
      <c r="G38" s="634"/>
      <c r="H38" s="634"/>
      <c r="I38" s="634"/>
      <c r="J38" s="634"/>
      <c r="K38" s="634"/>
      <c r="L38" s="634"/>
      <c r="M38" s="634"/>
      <c r="N38" s="634"/>
      <c r="O38" s="634"/>
      <c r="P38" s="634"/>
      <c r="Q38" s="634"/>
      <c r="R38" s="634"/>
      <c r="S38" s="634"/>
      <c r="T38" s="634"/>
      <c r="U38" s="634"/>
    </row>
    <row r="39" spans="1:21" ht="20.25" customHeight="1">
      <c r="A39" s="737" t="s">
        <v>12</v>
      </c>
      <c r="B39" s="735"/>
      <c r="C39" s="735"/>
      <c r="D39" s="735"/>
      <c r="E39" s="735"/>
      <c r="F39" s="735"/>
      <c r="G39" s="735"/>
      <c r="H39" s="735"/>
      <c r="I39" s="735"/>
      <c r="J39" s="735"/>
      <c r="K39" s="735"/>
      <c r="L39" s="735"/>
      <c r="M39" s="735"/>
      <c r="N39" s="735"/>
      <c r="O39" s="735"/>
      <c r="P39" s="735"/>
      <c r="Q39" s="735"/>
      <c r="R39" s="735"/>
      <c r="S39" s="735"/>
      <c r="T39" s="735"/>
      <c r="U39" s="735"/>
    </row>
    <row r="40" spans="1:21" ht="6.75" customHeight="1">
      <c r="A40" s="643"/>
      <c r="B40" s="634"/>
      <c r="C40" s="634"/>
      <c r="D40" s="634"/>
      <c r="E40" s="634"/>
      <c r="F40" s="634"/>
      <c r="G40" s="634"/>
      <c r="H40" s="634"/>
      <c r="I40" s="634"/>
      <c r="J40" s="634"/>
      <c r="K40" s="634"/>
      <c r="L40" s="634"/>
      <c r="M40" s="634"/>
      <c r="N40" s="634"/>
      <c r="O40" s="634"/>
      <c r="P40" s="634"/>
      <c r="Q40" s="634"/>
      <c r="R40" s="634"/>
      <c r="S40" s="634"/>
      <c r="T40" s="634"/>
      <c r="U40" s="634"/>
    </row>
    <row r="41" spans="1:21" ht="20.25" customHeight="1">
      <c r="A41" s="737" t="s">
        <v>13</v>
      </c>
      <c r="B41" s="735"/>
      <c r="C41" s="735"/>
      <c r="D41" s="735"/>
      <c r="E41" s="735"/>
      <c r="F41" s="735"/>
      <c r="G41" s="735"/>
      <c r="H41" s="735"/>
      <c r="I41" s="735"/>
      <c r="J41" s="735"/>
      <c r="K41" s="735"/>
      <c r="L41" s="735"/>
      <c r="M41" s="735"/>
      <c r="N41" s="735"/>
      <c r="O41" s="735"/>
      <c r="P41" s="735"/>
      <c r="Q41" s="735"/>
      <c r="R41" s="735"/>
      <c r="S41" s="735"/>
      <c r="T41" s="735"/>
      <c r="U41" s="735"/>
    </row>
    <row r="42" spans="1:21" ht="5.25" customHeight="1">
      <c r="A42" s="643"/>
      <c r="B42" s="634"/>
      <c r="C42" s="634"/>
      <c r="D42" s="634"/>
      <c r="E42" s="634"/>
      <c r="F42" s="634"/>
      <c r="G42" s="634"/>
      <c r="H42" s="634"/>
      <c r="I42" s="634"/>
      <c r="J42" s="634"/>
      <c r="K42" s="634"/>
      <c r="L42" s="634"/>
      <c r="M42" s="634"/>
      <c r="N42" s="634"/>
      <c r="O42" s="634"/>
      <c r="P42" s="634"/>
      <c r="Q42" s="634"/>
      <c r="R42" s="634"/>
      <c r="S42" s="634"/>
      <c r="T42" s="634"/>
      <c r="U42" s="634"/>
    </row>
    <row r="43" spans="1:21" ht="20.25" customHeight="1">
      <c r="A43" s="737" t="s">
        <v>14</v>
      </c>
      <c r="B43" s="735"/>
      <c r="C43" s="735"/>
      <c r="D43" s="735"/>
      <c r="E43" s="735"/>
      <c r="F43" s="735"/>
      <c r="G43" s="735"/>
      <c r="H43" s="735"/>
      <c r="I43" s="735"/>
      <c r="J43" s="735"/>
      <c r="K43" s="735"/>
      <c r="L43" s="735"/>
      <c r="M43" s="735"/>
      <c r="N43" s="735"/>
      <c r="O43" s="735"/>
      <c r="P43" s="735"/>
      <c r="Q43" s="735"/>
      <c r="R43" s="735"/>
      <c r="S43" s="735"/>
      <c r="T43" s="735"/>
      <c r="U43" s="735"/>
    </row>
    <row r="44" spans="1:21" ht="15.75">
      <c r="A44" s="469"/>
      <c r="B44" s="469"/>
      <c r="C44" s="469"/>
      <c r="D44" s="469"/>
      <c r="E44" s="469"/>
      <c r="F44" s="469"/>
      <c r="G44" s="469"/>
      <c r="H44" s="469"/>
      <c r="I44" s="469"/>
      <c r="J44" s="500"/>
      <c r="K44" s="469"/>
      <c r="L44" s="469"/>
      <c r="M44" s="469"/>
      <c r="N44" s="139"/>
      <c r="O44" s="139"/>
      <c r="P44" s="1"/>
      <c r="Q44" s="1"/>
      <c r="R44" s="1"/>
      <c r="S44" s="1"/>
      <c r="T44" s="1"/>
      <c r="U44" s="1"/>
    </row>
    <row r="45" ht="25.5" customHeight="1"/>
  </sheetData>
  <mergeCells count="8">
    <mergeCell ref="A41:U41"/>
    <mergeCell ref="A43:U43"/>
    <mergeCell ref="A29:M29"/>
    <mergeCell ref="A30:K30"/>
    <mergeCell ref="A34:U34"/>
    <mergeCell ref="A35:U35"/>
    <mergeCell ref="A37:U37"/>
    <mergeCell ref="A39:U39"/>
  </mergeCells>
  <printOptions/>
  <pageMargins left="0.5" right="0.5" top="0.5" bottom="0.5" header="0.5" footer="0.5"/>
  <pageSetup fitToHeight="1" fitToWidth="1" horizontalDpi="600" verticalDpi="600" orientation="landscape" scale="82" r:id="rId1"/>
  <headerFooter alignWithMargins="0">
    <oddFooter>&amp;C&amp;"Times New Roman,Regular"Exhibit G:  Crosswalk of 2007 Availability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J53"/>
  <sheetViews>
    <sheetView showGridLines="0" showOutlineSymbols="0" zoomScale="75" zoomScaleNormal="75" workbookViewId="0" topLeftCell="A1">
      <selection activeCell="B5" sqref="B5:S5"/>
    </sheetView>
  </sheetViews>
  <sheetFormatPr defaultColWidth="8.88671875" defaultRowHeight="15"/>
  <cols>
    <col min="1" max="1" width="4.4453125" style="52" customWidth="1"/>
    <col min="2" max="2" width="29.21484375" style="52" customWidth="1"/>
    <col min="3" max="3" width="24.21484375" style="52" customWidth="1"/>
    <col min="4" max="5" width="5.6640625" style="52" customWidth="1"/>
    <col min="6" max="6" width="7.6640625" style="52" customWidth="1"/>
    <col min="7" max="7" width="1.4375" style="52" customWidth="1"/>
    <col min="8" max="9" width="5.6640625" style="52" customWidth="1"/>
    <col min="10" max="10" width="7.6640625" style="52" customWidth="1"/>
    <col min="11" max="11" width="1.4375" style="52" customWidth="1"/>
    <col min="12" max="13" width="5.6640625" style="52" customWidth="1"/>
    <col min="14" max="14" width="7.6640625" style="52" customWidth="1"/>
    <col min="15" max="15" width="1.5625" style="52" customWidth="1"/>
    <col min="16" max="17" width="5.6640625" style="52" customWidth="1"/>
    <col min="18" max="18" width="7.6640625" style="52" customWidth="1"/>
    <col min="19" max="19" width="9.6640625" style="52" customWidth="1"/>
    <col min="20" max="20" width="27.5546875" style="52" customWidth="1"/>
    <col min="21" max="24" width="7.6640625" style="52" customWidth="1"/>
    <col min="25" max="25" width="3.6640625" style="52" customWidth="1"/>
    <col min="26" max="28" width="7.6640625" style="52" customWidth="1"/>
    <col min="29" max="29" width="3.6640625" style="52" customWidth="1"/>
    <col min="30" max="32" width="7.6640625" style="52" customWidth="1"/>
    <col min="33" max="33" width="3.6640625" style="52" customWidth="1"/>
    <col min="34" max="36" width="7.6640625" style="52" customWidth="1"/>
    <col min="37" max="16384" width="9.6640625" style="52" customWidth="1"/>
  </cols>
  <sheetData>
    <row r="1" spans="1:25" ht="20.25">
      <c r="A1" s="51" t="s">
        <v>187</v>
      </c>
      <c r="B1" s="1"/>
      <c r="C1" s="1"/>
      <c r="D1" s="1"/>
      <c r="E1" s="1"/>
      <c r="F1" s="1"/>
      <c r="G1" s="1"/>
      <c r="H1" s="1"/>
      <c r="I1" s="1"/>
      <c r="J1" s="1"/>
      <c r="K1" s="1"/>
      <c r="L1" s="1"/>
      <c r="M1" s="1"/>
      <c r="N1" s="1"/>
      <c r="O1" s="1"/>
      <c r="P1" s="1"/>
      <c r="Q1" s="1"/>
      <c r="R1" s="1"/>
      <c r="S1" s="1"/>
      <c r="T1" s="1"/>
      <c r="U1" s="1"/>
      <c r="V1" s="1"/>
      <c r="W1" s="1"/>
      <c r="X1" s="1"/>
      <c r="Y1" s="1"/>
    </row>
    <row r="2" spans="1:25" ht="13.5" customHeight="1">
      <c r="A2" s="51"/>
      <c r="B2" s="1"/>
      <c r="C2" s="1"/>
      <c r="D2" s="1"/>
      <c r="E2" s="1"/>
      <c r="F2" s="1"/>
      <c r="G2" s="1"/>
      <c r="H2" s="1"/>
      <c r="I2" s="1"/>
      <c r="J2" s="1"/>
      <c r="K2" s="1"/>
      <c r="L2" s="1"/>
      <c r="M2" s="1"/>
      <c r="N2" s="1"/>
      <c r="O2" s="1"/>
      <c r="P2" s="1"/>
      <c r="Q2" s="1"/>
      <c r="R2" s="1"/>
      <c r="S2" s="1"/>
      <c r="T2" s="1"/>
      <c r="U2" s="1"/>
      <c r="V2" s="1"/>
      <c r="W2" s="1"/>
      <c r="X2" s="1"/>
      <c r="Y2" s="1"/>
    </row>
    <row r="3" spans="1:25" ht="15.75" hidden="1">
      <c r="A3" s="1"/>
      <c r="B3" s="1"/>
      <c r="C3" s="1"/>
      <c r="D3" s="1"/>
      <c r="E3" s="1"/>
      <c r="F3" s="1"/>
      <c r="G3" s="1"/>
      <c r="H3" s="1"/>
      <c r="I3" s="1"/>
      <c r="J3" s="1"/>
      <c r="K3" s="1"/>
      <c r="L3" s="1"/>
      <c r="M3" s="1"/>
      <c r="N3" s="1"/>
      <c r="O3" s="1"/>
      <c r="P3" s="1"/>
      <c r="Q3" s="1"/>
      <c r="R3" s="1"/>
      <c r="S3" s="1"/>
      <c r="T3" s="1"/>
      <c r="U3" s="1"/>
      <c r="V3" s="1"/>
      <c r="W3" s="1"/>
      <c r="X3" s="1"/>
      <c r="Y3" s="1"/>
    </row>
    <row r="4" spans="1:25" ht="15.75" hidden="1">
      <c r="A4" s="1" t="s">
        <v>265</v>
      </c>
      <c r="B4" s="1"/>
      <c r="C4" s="1"/>
      <c r="D4" s="1">
        <v>0</v>
      </c>
      <c r="E4" s="1">
        <v>0</v>
      </c>
      <c r="F4" s="1">
        <v>0</v>
      </c>
      <c r="G4" s="1"/>
      <c r="H4" s="1">
        <v>0</v>
      </c>
      <c r="I4" s="1"/>
      <c r="J4" s="1">
        <v>0</v>
      </c>
      <c r="K4" s="1"/>
      <c r="L4" s="1">
        <v>0</v>
      </c>
      <c r="M4" s="1">
        <v>0</v>
      </c>
      <c r="N4" s="1">
        <v>0</v>
      </c>
      <c r="O4" s="1"/>
      <c r="P4" s="1">
        <v>0</v>
      </c>
      <c r="Q4" s="1">
        <v>0</v>
      </c>
      <c r="R4" s="1">
        <v>0</v>
      </c>
      <c r="S4" s="1"/>
      <c r="T4" s="1"/>
      <c r="U4" s="1"/>
      <c r="V4" s="1"/>
      <c r="W4" s="1"/>
      <c r="X4" s="1"/>
      <c r="Y4" s="1"/>
    </row>
    <row r="5" spans="1:25" ht="24.75" customHeight="1">
      <c r="A5" s="1"/>
      <c r="B5" s="740" t="s">
        <v>155</v>
      </c>
      <c r="C5" s="741"/>
      <c r="D5" s="741"/>
      <c r="E5" s="741"/>
      <c r="F5" s="741"/>
      <c r="G5" s="741"/>
      <c r="H5" s="741"/>
      <c r="I5" s="741"/>
      <c r="J5" s="741"/>
      <c r="K5" s="741"/>
      <c r="L5" s="741"/>
      <c r="M5" s="741"/>
      <c r="N5" s="741"/>
      <c r="O5" s="741"/>
      <c r="P5" s="741"/>
      <c r="Q5" s="741"/>
      <c r="R5" s="741"/>
      <c r="S5" s="741"/>
      <c r="T5" s="1"/>
      <c r="U5" s="1"/>
      <c r="V5" s="1"/>
      <c r="W5" s="1"/>
      <c r="X5" s="1"/>
      <c r="Y5" s="1"/>
    </row>
    <row r="6" spans="1:25" ht="15.75">
      <c r="A6" s="1"/>
      <c r="B6" s="1"/>
      <c r="C6" s="1"/>
      <c r="D6" s="1"/>
      <c r="E6" s="1"/>
      <c r="F6" s="1"/>
      <c r="G6" s="1"/>
      <c r="H6" s="1"/>
      <c r="I6" s="1"/>
      <c r="J6" s="1"/>
      <c r="K6" s="1"/>
      <c r="L6" s="1"/>
      <c r="M6" s="1"/>
      <c r="N6" s="1"/>
      <c r="O6" s="1"/>
      <c r="P6" s="1"/>
      <c r="Q6" s="1"/>
      <c r="R6" s="1"/>
      <c r="S6" s="1"/>
      <c r="T6" s="1"/>
      <c r="U6" s="1"/>
      <c r="V6" s="1"/>
      <c r="W6" s="1"/>
      <c r="X6" s="1"/>
      <c r="Y6" s="1"/>
    </row>
    <row r="7" spans="1:25" ht="15.75">
      <c r="A7" s="1"/>
      <c r="B7" s="1"/>
      <c r="C7" s="1"/>
      <c r="D7" s="1"/>
      <c r="E7" s="1"/>
      <c r="F7" s="1"/>
      <c r="G7" s="1"/>
      <c r="H7" s="1"/>
      <c r="I7" s="1"/>
      <c r="J7" s="1"/>
      <c r="K7" s="1"/>
      <c r="L7" s="1"/>
      <c r="M7" s="1"/>
      <c r="N7" s="1"/>
      <c r="O7" s="1"/>
      <c r="P7" s="1"/>
      <c r="Q7" s="1"/>
      <c r="R7" s="1"/>
      <c r="S7" s="1"/>
      <c r="T7" s="1"/>
      <c r="U7" s="1"/>
      <c r="V7" s="1"/>
      <c r="W7" s="1"/>
      <c r="X7" s="1"/>
      <c r="Y7" s="1"/>
    </row>
    <row r="8" spans="1:25" ht="15.75">
      <c r="A8" s="1"/>
      <c r="B8" s="1"/>
      <c r="C8" s="1"/>
      <c r="D8" s="1"/>
      <c r="E8" s="1"/>
      <c r="F8" s="1"/>
      <c r="G8" s="1"/>
      <c r="H8" s="1"/>
      <c r="I8" s="1"/>
      <c r="J8" s="1"/>
      <c r="K8" s="1"/>
      <c r="L8" s="1"/>
      <c r="M8" s="1"/>
      <c r="N8" s="1"/>
      <c r="O8" s="1"/>
      <c r="P8" s="1"/>
      <c r="Q8" s="1"/>
      <c r="R8" s="1"/>
      <c r="S8" s="1"/>
      <c r="T8" s="1"/>
      <c r="U8" s="1"/>
      <c r="V8" s="1"/>
      <c r="W8" s="1"/>
      <c r="X8" s="1"/>
      <c r="Y8" s="1"/>
    </row>
    <row r="9" spans="1:25" ht="15.75">
      <c r="A9" s="1"/>
      <c r="B9" s="1"/>
      <c r="C9" s="1"/>
      <c r="D9" s="1"/>
      <c r="E9" s="1"/>
      <c r="F9" s="1"/>
      <c r="G9" s="1"/>
      <c r="H9" s="1"/>
      <c r="I9" s="1"/>
      <c r="J9" s="1"/>
      <c r="K9" s="1"/>
      <c r="L9" s="1"/>
      <c r="M9" s="1"/>
      <c r="N9" s="1"/>
      <c r="O9" s="1"/>
      <c r="P9" s="1"/>
      <c r="Q9" s="1"/>
      <c r="R9" s="1"/>
      <c r="S9" s="1"/>
      <c r="T9" s="1"/>
      <c r="U9" s="1"/>
      <c r="V9" s="1"/>
      <c r="W9" s="1"/>
      <c r="X9" s="1"/>
      <c r="Y9" s="1"/>
    </row>
    <row r="10" spans="1:25" ht="15.75">
      <c r="A10" s="1"/>
      <c r="B10" s="1"/>
      <c r="C10" s="1"/>
      <c r="D10" s="1"/>
      <c r="E10" s="1"/>
      <c r="F10" s="1"/>
      <c r="G10" s="1"/>
      <c r="H10" s="1"/>
      <c r="I10" s="1"/>
      <c r="J10" s="1"/>
      <c r="K10" s="1"/>
      <c r="L10" s="1"/>
      <c r="M10" s="1"/>
      <c r="N10" s="1"/>
      <c r="O10" s="1"/>
      <c r="P10" s="1"/>
      <c r="Q10" s="1"/>
      <c r="R10" s="1"/>
      <c r="S10" s="1"/>
      <c r="T10" s="1"/>
      <c r="U10" s="1"/>
      <c r="V10" s="1"/>
      <c r="W10" s="1"/>
      <c r="X10" s="1"/>
      <c r="Y10" s="1"/>
    </row>
    <row r="11" spans="1:25" ht="15.75">
      <c r="A11" s="1"/>
      <c r="B11" s="1"/>
      <c r="C11" s="1"/>
      <c r="D11" s="1"/>
      <c r="E11" s="1"/>
      <c r="F11" s="1"/>
      <c r="G11" s="1"/>
      <c r="H11" s="1"/>
      <c r="I11" s="1"/>
      <c r="J11" s="1"/>
      <c r="K11" s="1"/>
      <c r="L11" s="1"/>
      <c r="M11" s="1"/>
      <c r="N11" s="1"/>
      <c r="O11" s="1"/>
      <c r="P11" s="1"/>
      <c r="Q11" s="1"/>
      <c r="R11" s="1"/>
      <c r="S11" s="1"/>
      <c r="T11" s="1"/>
      <c r="U11" s="1"/>
      <c r="V11" s="1"/>
      <c r="W11" s="1"/>
      <c r="X11" s="1"/>
      <c r="Y11" s="1"/>
    </row>
    <row r="12" spans="1:25" ht="15.75">
      <c r="A12" s="1"/>
      <c r="B12" s="1"/>
      <c r="C12" s="1"/>
      <c r="D12" s="1"/>
      <c r="E12" s="1"/>
      <c r="F12" s="1"/>
      <c r="G12" s="1"/>
      <c r="H12" s="1"/>
      <c r="I12" s="1"/>
      <c r="J12" s="1"/>
      <c r="K12" s="1"/>
      <c r="L12" s="1"/>
      <c r="M12" s="1"/>
      <c r="N12" s="1"/>
      <c r="O12" s="1"/>
      <c r="P12" s="1"/>
      <c r="Q12" s="1"/>
      <c r="R12" s="1"/>
      <c r="S12" s="1"/>
      <c r="T12" s="1"/>
      <c r="U12" s="1"/>
      <c r="V12" s="1"/>
      <c r="W12" s="1"/>
      <c r="X12" s="1"/>
      <c r="Y12" s="1"/>
    </row>
    <row r="13" spans="1:25" ht="15.75">
      <c r="A13" s="1"/>
      <c r="B13" s="1"/>
      <c r="C13" s="1"/>
      <c r="D13" s="1"/>
      <c r="E13" s="1"/>
      <c r="F13" s="1"/>
      <c r="G13" s="1"/>
      <c r="H13" s="1"/>
      <c r="I13" s="1"/>
      <c r="J13" s="1"/>
      <c r="K13" s="1"/>
      <c r="L13" s="1"/>
      <c r="M13" s="1"/>
      <c r="N13" s="1"/>
      <c r="O13" s="1"/>
      <c r="P13" s="1"/>
      <c r="Q13" s="1"/>
      <c r="R13" s="1"/>
      <c r="S13" s="1"/>
      <c r="T13" s="1"/>
      <c r="U13" s="1"/>
      <c r="V13" s="1"/>
      <c r="W13" s="1"/>
      <c r="X13" s="1"/>
      <c r="Y13" s="1"/>
    </row>
    <row r="14" spans="1:36" ht="15.75">
      <c r="A14" s="1"/>
      <c r="B14" s="1"/>
      <c r="C14" s="2"/>
      <c r="D14" s="2"/>
      <c r="E14" s="2"/>
      <c r="F14" s="2"/>
      <c r="G14" s="2"/>
      <c r="H14" s="2"/>
      <c r="I14" s="2"/>
      <c r="J14" s="2"/>
      <c r="K14" s="2"/>
      <c r="L14" s="2"/>
      <c r="M14" s="2"/>
      <c r="N14" s="2"/>
      <c r="O14" s="2"/>
      <c r="P14" s="2"/>
      <c r="Q14" s="2"/>
      <c r="R14" s="2"/>
      <c r="S14" s="1"/>
      <c r="T14" s="53"/>
      <c r="U14" s="53"/>
      <c r="V14" s="53"/>
      <c r="W14" s="53"/>
      <c r="X14" s="53"/>
      <c r="Y14" s="53"/>
      <c r="Z14" s="53"/>
      <c r="AA14" s="53"/>
      <c r="AB14" s="53"/>
      <c r="AC14" s="53"/>
      <c r="AD14" s="53"/>
      <c r="AE14" s="53"/>
      <c r="AF14" s="53"/>
      <c r="AG14" s="53"/>
      <c r="AH14" s="53"/>
      <c r="AI14" s="53"/>
      <c r="AJ14" s="53"/>
    </row>
    <row r="15" spans="1:36" ht="15.75">
      <c r="A15" s="1"/>
      <c r="B15" s="1"/>
      <c r="C15" s="2"/>
      <c r="D15" s="2"/>
      <c r="E15" s="2"/>
      <c r="F15" s="2"/>
      <c r="G15" s="2"/>
      <c r="H15" s="2"/>
      <c r="I15" s="2"/>
      <c r="J15" s="2"/>
      <c r="K15" s="2"/>
      <c r="L15" s="2"/>
      <c r="M15" s="2"/>
      <c r="N15" s="2"/>
      <c r="O15" s="2"/>
      <c r="P15" s="2"/>
      <c r="Q15" s="2"/>
      <c r="R15" s="2"/>
      <c r="S15" s="1"/>
      <c r="T15" s="53"/>
      <c r="U15" s="53"/>
      <c r="V15" s="53"/>
      <c r="W15" s="53"/>
      <c r="X15" s="53"/>
      <c r="Y15" s="53"/>
      <c r="Z15" s="53"/>
      <c r="AA15" s="53"/>
      <c r="AB15" s="53"/>
      <c r="AC15" s="53"/>
      <c r="AD15" s="53"/>
      <c r="AE15" s="53"/>
      <c r="AF15" s="53"/>
      <c r="AG15" s="53"/>
      <c r="AH15" s="53"/>
      <c r="AI15" s="53"/>
      <c r="AJ15" s="53"/>
    </row>
    <row r="16" spans="1:36" ht="15.75" hidden="1">
      <c r="A16" s="127" t="s">
        <v>65</v>
      </c>
      <c r="B16" s="127"/>
      <c r="C16" s="127"/>
      <c r="D16" s="127"/>
      <c r="E16" s="127" t="e">
        <f>#REF!-'(B) Sum of Req '!I81</f>
        <v>#REF!</v>
      </c>
      <c r="F16" s="127"/>
      <c r="G16" s="127"/>
      <c r="H16" s="127"/>
      <c r="I16" s="127" t="e">
        <f>#REF!-'(B) Sum of Req '!M81</f>
        <v>#REF!</v>
      </c>
      <c r="J16" s="127"/>
      <c r="K16" s="127"/>
      <c r="L16" s="127"/>
      <c r="M16" s="127" t="e">
        <f>#REF!-'(B) Sum of Req '!Q81</f>
        <v>#REF!</v>
      </c>
      <c r="N16" s="127"/>
      <c r="O16" s="127"/>
      <c r="P16" s="127"/>
      <c r="Q16" s="127"/>
      <c r="R16" s="127"/>
      <c r="S16" s="1"/>
      <c r="T16" s="53"/>
      <c r="U16" s="53"/>
      <c r="V16" s="53"/>
      <c r="W16" s="53"/>
      <c r="X16" s="53"/>
      <c r="Y16" s="53"/>
      <c r="Z16" s="53"/>
      <c r="AA16" s="53"/>
      <c r="AB16" s="53"/>
      <c r="AC16" s="53"/>
      <c r="AD16" s="53"/>
      <c r="AE16" s="53"/>
      <c r="AF16" s="53"/>
      <c r="AG16" s="53"/>
      <c r="AH16" s="53"/>
      <c r="AI16" s="53"/>
      <c r="AJ16" s="53"/>
    </row>
    <row r="17" spans="1:36" ht="15.75" hidden="1">
      <c r="A17" s="139"/>
      <c r="B17" s="139"/>
      <c r="C17" s="139"/>
      <c r="D17" s="139"/>
      <c r="E17" s="139"/>
      <c r="F17" s="139"/>
      <c r="G17" s="139"/>
      <c r="H17" s="139"/>
      <c r="I17" s="139"/>
      <c r="J17" s="139"/>
      <c r="K17" s="139"/>
      <c r="L17" s="139"/>
      <c r="M17" s="139"/>
      <c r="N17" s="139"/>
      <c r="O17" s="139"/>
      <c r="P17" s="139"/>
      <c r="Q17" s="139"/>
      <c r="R17" s="139"/>
      <c r="S17" s="1"/>
      <c r="T17" s="53"/>
      <c r="U17" s="53"/>
      <c r="V17" s="53"/>
      <c r="W17" s="53"/>
      <c r="X17" s="53"/>
      <c r="Y17" s="53"/>
      <c r="Z17" s="53"/>
      <c r="AA17" s="53"/>
      <c r="AB17" s="53"/>
      <c r="AC17" s="53"/>
      <c r="AD17" s="53"/>
      <c r="AE17" s="53"/>
      <c r="AF17" s="53"/>
      <c r="AG17" s="53"/>
      <c r="AH17" s="53"/>
      <c r="AI17" s="53"/>
      <c r="AJ17" s="53"/>
    </row>
    <row r="18" spans="1:36" ht="18" hidden="1">
      <c r="A18" s="470" t="s">
        <v>94</v>
      </c>
      <c r="B18" s="501"/>
      <c r="C18" s="501"/>
      <c r="D18" s="501"/>
      <c r="E18" s="501"/>
      <c r="F18" s="501"/>
      <c r="G18" s="501"/>
      <c r="H18" s="501"/>
      <c r="I18" s="501"/>
      <c r="J18" s="501"/>
      <c r="K18" s="501"/>
      <c r="L18" s="501"/>
      <c r="M18" s="501"/>
      <c r="N18" s="501"/>
      <c r="O18" s="501"/>
      <c r="P18" s="501"/>
      <c r="Q18" s="501"/>
      <c r="R18" s="501"/>
      <c r="S18" s="1"/>
      <c r="T18" s="54" t="s">
        <v>264</v>
      </c>
      <c r="U18" s="55"/>
      <c r="V18" s="55"/>
      <c r="W18" s="55"/>
      <c r="X18" s="55"/>
      <c r="Y18" s="55"/>
      <c r="Z18" s="55"/>
      <c r="AA18" s="55"/>
      <c r="AB18" s="55"/>
      <c r="AC18" s="55"/>
      <c r="AD18" s="55"/>
      <c r="AE18" s="55"/>
      <c r="AF18" s="55"/>
      <c r="AG18" s="55"/>
      <c r="AH18" s="55"/>
      <c r="AI18" s="55"/>
      <c r="AJ18" s="55"/>
    </row>
    <row r="19" spans="1:36" ht="18" hidden="1">
      <c r="A19" s="470"/>
      <c r="B19" s="501"/>
      <c r="C19" s="501"/>
      <c r="D19" s="501"/>
      <c r="E19" s="501"/>
      <c r="F19" s="501"/>
      <c r="G19" s="501"/>
      <c r="H19" s="501"/>
      <c r="I19" s="501"/>
      <c r="J19" s="501"/>
      <c r="K19" s="501"/>
      <c r="L19" s="501"/>
      <c r="M19" s="501"/>
      <c r="N19" s="501"/>
      <c r="O19" s="501"/>
      <c r="P19" s="501"/>
      <c r="Q19" s="501"/>
      <c r="R19" s="501"/>
      <c r="S19" s="1"/>
      <c r="T19" s="54"/>
      <c r="U19" s="55"/>
      <c r="V19" s="55"/>
      <c r="W19" s="55"/>
      <c r="X19" s="55"/>
      <c r="Y19" s="55"/>
      <c r="Z19" s="55"/>
      <c r="AA19" s="55"/>
      <c r="AB19" s="55"/>
      <c r="AC19" s="55"/>
      <c r="AD19" s="55"/>
      <c r="AE19" s="55"/>
      <c r="AF19" s="55"/>
      <c r="AG19" s="55"/>
      <c r="AH19" s="55"/>
      <c r="AI19" s="55"/>
      <c r="AJ19" s="55"/>
    </row>
    <row r="20" spans="1:36" ht="45" customHeight="1" hidden="1">
      <c r="A20" s="742" t="s">
        <v>130</v>
      </c>
      <c r="B20" s="743"/>
      <c r="C20" s="743"/>
      <c r="D20" s="743"/>
      <c r="E20" s="743"/>
      <c r="F20" s="743"/>
      <c r="G20" s="743"/>
      <c r="H20" s="743"/>
      <c r="I20" s="743"/>
      <c r="J20" s="743"/>
      <c r="K20" s="743"/>
      <c r="L20" s="743"/>
      <c r="M20" s="743"/>
      <c r="N20" s="743"/>
      <c r="O20" s="743"/>
      <c r="P20" s="743"/>
      <c r="Q20" s="743"/>
      <c r="R20" s="744"/>
      <c r="S20" s="1"/>
      <c r="T20" s="54" t="s">
        <v>266</v>
      </c>
      <c r="U20" s="55"/>
      <c r="V20" s="55"/>
      <c r="W20" s="55"/>
      <c r="X20" s="55"/>
      <c r="Y20" s="55"/>
      <c r="Z20" s="55"/>
      <c r="AA20" s="55"/>
      <c r="AB20" s="55"/>
      <c r="AC20" s="55"/>
      <c r="AD20" s="55"/>
      <c r="AE20" s="55"/>
      <c r="AF20" s="55"/>
      <c r="AG20" s="55"/>
      <c r="AH20" s="55"/>
      <c r="AI20" s="55"/>
      <c r="AJ20" s="55"/>
    </row>
    <row r="21" spans="1:36" ht="15.75" hidden="1">
      <c r="A21" s="469"/>
      <c r="B21" s="469"/>
      <c r="C21" s="469"/>
      <c r="D21" s="469"/>
      <c r="E21" s="469"/>
      <c r="F21" s="469"/>
      <c r="G21" s="469"/>
      <c r="H21" s="469"/>
      <c r="I21" s="469"/>
      <c r="J21" s="469"/>
      <c r="K21" s="469"/>
      <c r="L21" s="469"/>
      <c r="M21" s="469"/>
      <c r="N21" s="469"/>
      <c r="O21" s="469"/>
      <c r="P21" s="469"/>
      <c r="Q21" s="469"/>
      <c r="R21" s="469"/>
      <c r="S21" s="1"/>
      <c r="T21" s="53"/>
      <c r="U21" s="55" t="s">
        <v>267</v>
      </c>
      <c r="V21" s="55"/>
      <c r="W21" s="55"/>
      <c r="X21" s="55"/>
      <c r="Y21" s="53"/>
      <c r="Z21" s="55" t="s">
        <v>268</v>
      </c>
      <c r="AA21" s="55"/>
      <c r="AB21" s="55"/>
      <c r="AC21" s="53"/>
      <c r="AD21" s="55" t="s">
        <v>269</v>
      </c>
      <c r="AE21" s="55"/>
      <c r="AF21" s="55"/>
      <c r="AG21" s="53"/>
      <c r="AH21" s="55" t="s">
        <v>208</v>
      </c>
      <c r="AI21" s="55"/>
      <c r="AJ21" s="55"/>
    </row>
    <row r="22" spans="1:36" ht="15.75" hidden="1">
      <c r="A22" s="469"/>
      <c r="B22" s="469"/>
      <c r="C22" s="469"/>
      <c r="D22" s="469"/>
      <c r="E22" s="469"/>
      <c r="F22" s="469"/>
      <c r="G22" s="469"/>
      <c r="H22" s="469"/>
      <c r="I22" s="469"/>
      <c r="J22" s="469"/>
      <c r="K22" s="469"/>
      <c r="L22" s="469"/>
      <c r="M22" s="469"/>
      <c r="N22" s="469"/>
      <c r="O22" s="469"/>
      <c r="P22" s="469"/>
      <c r="Q22" s="469"/>
      <c r="R22" s="469"/>
      <c r="S22" s="1"/>
      <c r="T22" s="53"/>
      <c r="U22" s="56" t="s">
        <v>98</v>
      </c>
      <c r="V22" s="56" t="s">
        <v>100</v>
      </c>
      <c r="W22" s="56" t="s">
        <v>101</v>
      </c>
      <c r="X22" s="56"/>
      <c r="Y22" s="53"/>
      <c r="Z22" s="56" t="s">
        <v>98</v>
      </c>
      <c r="AA22" s="56" t="s">
        <v>100</v>
      </c>
      <c r="AB22" s="56" t="s">
        <v>101</v>
      </c>
      <c r="AC22" s="53"/>
      <c r="AD22" s="56" t="s">
        <v>98</v>
      </c>
      <c r="AE22" s="56" t="s">
        <v>100</v>
      </c>
      <c r="AF22" s="56" t="s">
        <v>101</v>
      </c>
      <c r="AG22" s="53"/>
      <c r="AH22" s="56" t="s">
        <v>98</v>
      </c>
      <c r="AI22" s="56" t="s">
        <v>100</v>
      </c>
      <c r="AJ22" s="56" t="s">
        <v>101</v>
      </c>
    </row>
    <row r="23" spans="1:36" ht="15.75" hidden="1">
      <c r="A23" s="469"/>
      <c r="B23" s="469"/>
      <c r="C23" s="469"/>
      <c r="D23" s="469"/>
      <c r="E23" s="469"/>
      <c r="F23" s="469"/>
      <c r="G23" s="469"/>
      <c r="H23" s="469"/>
      <c r="I23" s="469"/>
      <c r="J23" s="469"/>
      <c r="K23" s="469"/>
      <c r="L23" s="469"/>
      <c r="M23" s="469"/>
      <c r="N23" s="469"/>
      <c r="O23" s="469"/>
      <c r="P23" s="469"/>
      <c r="Q23" s="469"/>
      <c r="R23" s="469"/>
      <c r="S23" s="1"/>
      <c r="T23" s="57" t="s">
        <v>270</v>
      </c>
      <c r="U23" s="53"/>
      <c r="V23" s="53"/>
      <c r="W23" s="53"/>
      <c r="X23" s="53"/>
      <c r="Y23" s="53"/>
      <c r="Z23" s="53"/>
      <c r="AA23" s="53"/>
      <c r="AB23" s="53"/>
      <c r="AC23" s="53"/>
      <c r="AD23" s="53"/>
      <c r="AE23" s="53"/>
      <c r="AF23" s="53"/>
      <c r="AG23" s="53"/>
      <c r="AH23" s="53"/>
      <c r="AI23" s="53"/>
      <c r="AJ23" s="53"/>
    </row>
    <row r="24" spans="1:36" ht="15.75" hidden="1">
      <c r="A24" s="469"/>
      <c r="B24" s="469"/>
      <c r="C24" s="469"/>
      <c r="D24" s="469"/>
      <c r="E24" s="469"/>
      <c r="F24" s="469"/>
      <c r="G24" s="469"/>
      <c r="H24" s="469"/>
      <c r="I24" s="469"/>
      <c r="J24" s="469"/>
      <c r="K24" s="469"/>
      <c r="L24" s="469"/>
      <c r="M24" s="469"/>
      <c r="N24" s="469"/>
      <c r="O24" s="469"/>
      <c r="P24" s="469"/>
      <c r="Q24" s="469"/>
      <c r="R24" s="469"/>
      <c r="S24" s="1"/>
      <c r="T24" s="58" t="s">
        <v>273</v>
      </c>
      <c r="U24" s="53">
        <v>2</v>
      </c>
      <c r="V24" s="53">
        <v>1</v>
      </c>
      <c r="W24" s="53">
        <v>293</v>
      </c>
      <c r="X24" s="53">
        <f aca="true" t="shared" si="0" ref="X24:X30">W24/$W$45</f>
        <v>0.007826899959930547</v>
      </c>
      <c r="Y24" s="53"/>
      <c r="Z24" s="53">
        <v>2</v>
      </c>
      <c r="AA24" s="53">
        <v>2</v>
      </c>
      <c r="AB24" s="53">
        <v>295</v>
      </c>
      <c r="AC24" s="53"/>
      <c r="AD24" s="53">
        <v>2</v>
      </c>
      <c r="AE24" s="53">
        <v>2</v>
      </c>
      <c r="AF24" s="53">
        <v>295</v>
      </c>
      <c r="AG24" s="53"/>
      <c r="AH24" s="53">
        <f aca="true" t="shared" si="1" ref="AH24:AJ29">AD24-Z24</f>
        <v>0</v>
      </c>
      <c r="AI24" s="53">
        <f t="shared" si="1"/>
        <v>0</v>
      </c>
      <c r="AJ24" s="53">
        <f t="shared" si="1"/>
        <v>0</v>
      </c>
    </row>
    <row r="25" spans="1:36" ht="15.75" hidden="1">
      <c r="A25" s="469"/>
      <c r="B25" s="469"/>
      <c r="C25" s="469"/>
      <c r="D25" s="469"/>
      <c r="E25" s="469"/>
      <c r="F25" s="469"/>
      <c r="G25" s="469"/>
      <c r="H25" s="469"/>
      <c r="I25" s="469"/>
      <c r="J25" s="469"/>
      <c r="K25" s="469"/>
      <c r="L25" s="469"/>
      <c r="M25" s="469"/>
      <c r="N25" s="469"/>
      <c r="O25" s="469"/>
      <c r="P25" s="469"/>
      <c r="Q25" s="469"/>
      <c r="R25" s="469"/>
      <c r="S25" s="1"/>
      <c r="T25" s="58" t="s">
        <v>273</v>
      </c>
      <c r="U25" s="53">
        <v>6</v>
      </c>
      <c r="V25" s="53">
        <v>5</v>
      </c>
      <c r="W25" s="53">
        <v>2038</v>
      </c>
      <c r="X25" s="53">
        <f t="shared" si="0"/>
        <v>0.05444103112060906</v>
      </c>
      <c r="Y25" s="53"/>
      <c r="Z25" s="53">
        <v>6</v>
      </c>
      <c r="AA25" s="53">
        <v>6</v>
      </c>
      <c r="AB25" s="53">
        <v>2035</v>
      </c>
      <c r="AC25" s="53"/>
      <c r="AD25" s="53">
        <v>6</v>
      </c>
      <c r="AE25" s="53">
        <v>6</v>
      </c>
      <c r="AF25" s="53">
        <v>2235</v>
      </c>
      <c r="AG25" s="53"/>
      <c r="AH25" s="53">
        <f t="shared" si="1"/>
        <v>0</v>
      </c>
      <c r="AI25" s="53">
        <f t="shared" si="1"/>
        <v>0</v>
      </c>
      <c r="AJ25" s="53">
        <f t="shared" si="1"/>
        <v>200</v>
      </c>
    </row>
    <row r="26" spans="1:36" ht="15.75" hidden="1">
      <c r="A26" s="469"/>
      <c r="B26" s="469"/>
      <c r="C26" s="469"/>
      <c r="D26" s="469"/>
      <c r="E26" s="469"/>
      <c r="F26" s="469"/>
      <c r="G26" s="469"/>
      <c r="H26" s="469"/>
      <c r="I26" s="469"/>
      <c r="J26" s="469"/>
      <c r="K26" s="469"/>
      <c r="L26" s="469"/>
      <c r="M26" s="469"/>
      <c r="N26" s="469"/>
      <c r="O26" s="469"/>
      <c r="P26" s="469"/>
      <c r="Q26" s="469"/>
      <c r="R26" s="469"/>
      <c r="S26" s="1"/>
      <c r="T26" s="58" t="s">
        <v>273</v>
      </c>
      <c r="U26" s="53">
        <v>5</v>
      </c>
      <c r="V26" s="53">
        <v>4</v>
      </c>
      <c r="W26" s="53">
        <v>584</v>
      </c>
      <c r="X26" s="53">
        <f t="shared" si="0"/>
        <v>0.015600373981568052</v>
      </c>
      <c r="Y26" s="53"/>
      <c r="Z26" s="53">
        <v>5</v>
      </c>
      <c r="AA26" s="53">
        <v>5</v>
      </c>
      <c r="AB26" s="53">
        <v>590</v>
      </c>
      <c r="AC26" s="53"/>
      <c r="AD26" s="53">
        <v>5</v>
      </c>
      <c r="AE26" s="53">
        <v>5</v>
      </c>
      <c r="AF26" s="53">
        <v>590</v>
      </c>
      <c r="AG26" s="53"/>
      <c r="AH26" s="53">
        <f t="shared" si="1"/>
        <v>0</v>
      </c>
      <c r="AI26" s="53">
        <f t="shared" si="1"/>
        <v>0</v>
      </c>
      <c r="AJ26" s="53">
        <f t="shared" si="1"/>
        <v>0</v>
      </c>
    </row>
    <row r="27" spans="1:36" ht="15.75" hidden="1">
      <c r="A27" s="469"/>
      <c r="B27" s="469"/>
      <c r="C27" s="469"/>
      <c r="D27" s="469"/>
      <c r="E27" s="469"/>
      <c r="F27" s="469"/>
      <c r="G27" s="469"/>
      <c r="H27" s="469"/>
      <c r="I27" s="469"/>
      <c r="J27" s="469"/>
      <c r="K27" s="469"/>
      <c r="L27" s="469"/>
      <c r="M27" s="469"/>
      <c r="N27" s="469"/>
      <c r="O27" s="469"/>
      <c r="P27" s="469"/>
      <c r="Q27" s="469"/>
      <c r="R27" s="469"/>
      <c r="S27" s="1"/>
      <c r="T27" s="58" t="s">
        <v>273</v>
      </c>
      <c r="U27" s="53">
        <v>2</v>
      </c>
      <c r="V27" s="53">
        <v>1</v>
      </c>
      <c r="W27" s="53">
        <v>515</v>
      </c>
      <c r="X27" s="53">
        <f t="shared" si="0"/>
        <v>0.013757179110458127</v>
      </c>
      <c r="Y27" s="53"/>
      <c r="Z27" s="53">
        <v>2</v>
      </c>
      <c r="AA27" s="53">
        <v>2</v>
      </c>
      <c r="AB27" s="53">
        <v>515</v>
      </c>
      <c r="AC27" s="53"/>
      <c r="AD27" s="53">
        <v>2</v>
      </c>
      <c r="AE27" s="53">
        <v>2</v>
      </c>
      <c r="AF27" s="53">
        <v>515</v>
      </c>
      <c r="AG27" s="53"/>
      <c r="AH27" s="53">
        <f t="shared" si="1"/>
        <v>0</v>
      </c>
      <c r="AI27" s="53">
        <f t="shared" si="1"/>
        <v>0</v>
      </c>
      <c r="AJ27" s="53">
        <f t="shared" si="1"/>
        <v>0</v>
      </c>
    </row>
    <row r="28" spans="1:36" ht="15.75" hidden="1">
      <c r="A28" s="469"/>
      <c r="B28" s="469"/>
      <c r="C28" s="469"/>
      <c r="D28" s="469"/>
      <c r="E28" s="469"/>
      <c r="F28" s="469"/>
      <c r="G28" s="469"/>
      <c r="H28" s="469"/>
      <c r="I28" s="469"/>
      <c r="J28" s="469"/>
      <c r="K28" s="469"/>
      <c r="L28" s="469"/>
      <c r="M28" s="469"/>
      <c r="N28" s="469"/>
      <c r="O28" s="469"/>
      <c r="P28" s="469"/>
      <c r="Q28" s="469"/>
      <c r="R28" s="469"/>
      <c r="S28" s="1"/>
      <c r="T28" s="58" t="s">
        <v>273</v>
      </c>
      <c r="U28" s="53">
        <v>3</v>
      </c>
      <c r="V28" s="53">
        <v>2</v>
      </c>
      <c r="W28" s="53">
        <v>385</v>
      </c>
      <c r="X28" s="53">
        <f t="shared" si="0"/>
        <v>0.010284493121410445</v>
      </c>
      <c r="Y28" s="53"/>
      <c r="Z28" s="53">
        <v>3</v>
      </c>
      <c r="AA28" s="53">
        <v>3</v>
      </c>
      <c r="AB28" s="53">
        <v>390</v>
      </c>
      <c r="AC28" s="53"/>
      <c r="AD28" s="53">
        <v>3</v>
      </c>
      <c r="AE28" s="53">
        <v>3</v>
      </c>
      <c r="AF28" s="53">
        <v>390</v>
      </c>
      <c r="AG28" s="53"/>
      <c r="AH28" s="53">
        <f t="shared" si="1"/>
        <v>0</v>
      </c>
      <c r="AI28" s="53">
        <f t="shared" si="1"/>
        <v>0</v>
      </c>
      <c r="AJ28" s="53">
        <f t="shared" si="1"/>
        <v>0</v>
      </c>
    </row>
    <row r="29" spans="1:36" ht="15.75" hidden="1">
      <c r="A29" s="469"/>
      <c r="B29" s="469"/>
      <c r="C29" s="469"/>
      <c r="D29" s="469"/>
      <c r="E29" s="469"/>
      <c r="F29" s="469"/>
      <c r="G29" s="469"/>
      <c r="H29" s="469"/>
      <c r="I29" s="469"/>
      <c r="J29" s="469"/>
      <c r="K29" s="469"/>
      <c r="L29" s="469"/>
      <c r="M29" s="469"/>
      <c r="N29" s="469"/>
      <c r="O29" s="469"/>
      <c r="P29" s="469"/>
      <c r="Q29" s="469"/>
      <c r="R29" s="469"/>
      <c r="S29" s="1"/>
      <c r="T29" s="58" t="s">
        <v>273</v>
      </c>
      <c r="U29" s="53">
        <v>2</v>
      </c>
      <c r="V29" s="53">
        <v>1</v>
      </c>
      <c r="W29" s="53">
        <v>190</v>
      </c>
      <c r="X29" s="53">
        <f t="shared" si="0"/>
        <v>0.005075464137838921</v>
      </c>
      <c r="Y29" s="53"/>
      <c r="Z29" s="53">
        <v>2</v>
      </c>
      <c r="AA29" s="53">
        <v>2</v>
      </c>
      <c r="AB29" s="53">
        <v>200</v>
      </c>
      <c r="AC29" s="53"/>
      <c r="AD29" s="53">
        <v>2</v>
      </c>
      <c r="AE29" s="53">
        <v>2</v>
      </c>
      <c r="AF29" s="53">
        <v>200</v>
      </c>
      <c r="AG29" s="53"/>
      <c r="AH29" s="53">
        <f t="shared" si="1"/>
        <v>0</v>
      </c>
      <c r="AI29" s="53">
        <f t="shared" si="1"/>
        <v>0</v>
      </c>
      <c r="AJ29" s="53">
        <f t="shared" si="1"/>
        <v>0</v>
      </c>
    </row>
    <row r="30" spans="1:36" ht="15.75" hidden="1">
      <c r="A30" s="469"/>
      <c r="B30" s="469"/>
      <c r="C30" s="469"/>
      <c r="D30" s="469"/>
      <c r="E30" s="469"/>
      <c r="F30" s="469"/>
      <c r="G30" s="469"/>
      <c r="H30" s="469"/>
      <c r="I30" s="469"/>
      <c r="J30" s="469"/>
      <c r="K30" s="469"/>
      <c r="L30" s="469"/>
      <c r="M30" s="469"/>
      <c r="N30" s="469"/>
      <c r="O30" s="469"/>
      <c r="P30" s="469"/>
      <c r="Q30" s="469"/>
      <c r="R30" s="469"/>
      <c r="S30" s="1"/>
      <c r="T30" s="58" t="s">
        <v>273</v>
      </c>
      <c r="U30" s="53">
        <v>3</v>
      </c>
      <c r="V30" s="53">
        <v>2</v>
      </c>
      <c r="W30" s="53">
        <v>331</v>
      </c>
      <c r="X30" s="53">
        <f t="shared" si="0"/>
        <v>0.00884199278749833</v>
      </c>
      <c r="Y30" s="53"/>
      <c r="Z30" s="53">
        <v>3</v>
      </c>
      <c r="AA30" s="53">
        <v>3</v>
      </c>
      <c r="AB30" s="53">
        <v>330</v>
      </c>
      <c r="AC30" s="53"/>
      <c r="AD30" s="53">
        <v>3</v>
      </c>
      <c r="AE30" s="53">
        <v>3</v>
      </c>
      <c r="AF30" s="53">
        <v>330</v>
      </c>
      <c r="AG30" s="53"/>
      <c r="AH30" s="53">
        <f>AD30-Z30</f>
        <v>0</v>
      </c>
      <c r="AI30" s="53">
        <f>AE30-AA30</f>
        <v>0</v>
      </c>
      <c r="AJ30" s="53">
        <f>AF30-AB30</f>
        <v>0</v>
      </c>
    </row>
    <row r="31" spans="1:36" ht="15.75" hidden="1">
      <c r="A31" s="469"/>
      <c r="B31" s="469"/>
      <c r="C31" s="469"/>
      <c r="D31" s="469"/>
      <c r="E31" s="469"/>
      <c r="F31" s="469"/>
      <c r="G31" s="469"/>
      <c r="H31" s="469"/>
      <c r="I31" s="469"/>
      <c r="J31" s="469"/>
      <c r="K31" s="469"/>
      <c r="L31" s="469"/>
      <c r="M31" s="469"/>
      <c r="N31" s="469"/>
      <c r="O31" s="469"/>
      <c r="P31" s="469"/>
      <c r="Q31" s="469"/>
      <c r="R31" s="469"/>
      <c r="S31" s="1"/>
      <c r="T31" s="58" t="s">
        <v>273</v>
      </c>
      <c r="U31" s="53">
        <v>4</v>
      </c>
      <c r="V31" s="53">
        <v>3</v>
      </c>
      <c r="W31" s="53">
        <v>1297</v>
      </c>
      <c r="X31" s="53">
        <f aca="true" t="shared" si="2" ref="X31:X41">W31/$W$45</f>
        <v>0.03464672098303726</v>
      </c>
      <c r="Y31" s="53"/>
      <c r="Z31" s="53">
        <v>4</v>
      </c>
      <c r="AA31" s="53">
        <v>4</v>
      </c>
      <c r="AB31" s="53">
        <v>1300</v>
      </c>
      <c r="AC31" s="53"/>
      <c r="AD31" s="53">
        <v>4</v>
      </c>
      <c r="AE31" s="53">
        <v>4</v>
      </c>
      <c r="AF31" s="53">
        <v>1400</v>
      </c>
      <c r="AG31" s="53"/>
      <c r="AH31" s="53">
        <f aca="true" t="shared" si="3" ref="AH31:AH41">AD31-Z31</f>
        <v>0</v>
      </c>
      <c r="AI31" s="53">
        <f aca="true" t="shared" si="4" ref="AI31:AI41">AE31-AA31</f>
        <v>0</v>
      </c>
      <c r="AJ31" s="53">
        <f aca="true" t="shared" si="5" ref="AJ31:AJ41">AF31-AB31</f>
        <v>100</v>
      </c>
    </row>
    <row r="32" spans="1:36" ht="15.75" hidden="1">
      <c r="A32" s="469"/>
      <c r="B32" s="469"/>
      <c r="C32" s="469"/>
      <c r="D32" s="469"/>
      <c r="E32" s="469"/>
      <c r="F32" s="469"/>
      <c r="G32" s="469"/>
      <c r="H32" s="469"/>
      <c r="I32" s="469"/>
      <c r="J32" s="469"/>
      <c r="K32" s="469"/>
      <c r="L32" s="469"/>
      <c r="M32" s="469"/>
      <c r="N32" s="469"/>
      <c r="O32" s="469"/>
      <c r="P32" s="469"/>
      <c r="Q32" s="469"/>
      <c r="R32" s="469"/>
      <c r="S32" s="1"/>
      <c r="T32" s="58" t="s">
        <v>273</v>
      </c>
      <c r="U32" s="53">
        <v>14</v>
      </c>
      <c r="V32" s="53">
        <v>12</v>
      </c>
      <c r="W32" s="53">
        <v>1755</v>
      </c>
      <c r="X32" s="53">
        <f t="shared" si="2"/>
        <v>0.04688126085214372</v>
      </c>
      <c r="Y32" s="53"/>
      <c r="Z32" s="53">
        <v>12</v>
      </c>
      <c r="AA32" s="53">
        <v>12</v>
      </c>
      <c r="AB32" s="53">
        <v>1800</v>
      </c>
      <c r="AC32" s="53"/>
      <c r="AD32" s="53">
        <v>12</v>
      </c>
      <c r="AE32" s="53">
        <v>12</v>
      </c>
      <c r="AF32" s="53">
        <v>1950</v>
      </c>
      <c r="AG32" s="53"/>
      <c r="AH32" s="53">
        <f t="shared" si="3"/>
        <v>0</v>
      </c>
      <c r="AI32" s="53">
        <f t="shared" si="4"/>
        <v>0</v>
      </c>
      <c r="AJ32" s="53">
        <f t="shared" si="5"/>
        <v>150</v>
      </c>
    </row>
    <row r="33" spans="1:36" ht="15.75" hidden="1">
      <c r="A33" s="469"/>
      <c r="B33" s="469"/>
      <c r="C33" s="469"/>
      <c r="D33" s="469"/>
      <c r="E33" s="469"/>
      <c r="F33" s="469"/>
      <c r="G33" s="469"/>
      <c r="H33" s="469"/>
      <c r="I33" s="469"/>
      <c r="J33" s="469"/>
      <c r="K33" s="469"/>
      <c r="L33" s="469"/>
      <c r="M33" s="469"/>
      <c r="N33" s="469"/>
      <c r="O33" s="469"/>
      <c r="P33" s="469"/>
      <c r="Q33" s="469"/>
      <c r="R33" s="469"/>
      <c r="S33" s="1"/>
      <c r="T33" s="58" t="s">
        <v>273</v>
      </c>
      <c r="U33" s="53">
        <v>1</v>
      </c>
      <c r="V33" s="53">
        <v>1</v>
      </c>
      <c r="W33" s="53">
        <v>111</v>
      </c>
      <c r="X33" s="53">
        <f t="shared" si="2"/>
        <v>0.0029651395752637905</v>
      </c>
      <c r="Y33" s="53"/>
      <c r="Z33" s="53">
        <v>1</v>
      </c>
      <c r="AA33" s="53">
        <v>1</v>
      </c>
      <c r="AB33" s="53">
        <v>100</v>
      </c>
      <c r="AC33" s="53"/>
      <c r="AD33" s="53">
        <v>1</v>
      </c>
      <c r="AE33" s="53">
        <v>1</v>
      </c>
      <c r="AF33" s="53">
        <v>100</v>
      </c>
      <c r="AG33" s="53"/>
      <c r="AH33" s="53">
        <f t="shared" si="3"/>
        <v>0</v>
      </c>
      <c r="AI33" s="53">
        <f t="shared" si="4"/>
        <v>0</v>
      </c>
      <c r="AJ33" s="53">
        <f t="shared" si="5"/>
        <v>0</v>
      </c>
    </row>
    <row r="34" spans="1:36" ht="15.75" hidden="1">
      <c r="A34" s="469"/>
      <c r="B34" s="469"/>
      <c r="C34" s="469"/>
      <c r="D34" s="469"/>
      <c r="E34" s="469"/>
      <c r="F34" s="469"/>
      <c r="G34" s="469"/>
      <c r="H34" s="469"/>
      <c r="I34" s="469"/>
      <c r="J34" s="469"/>
      <c r="K34" s="469"/>
      <c r="L34" s="469"/>
      <c r="M34" s="469"/>
      <c r="N34" s="469"/>
      <c r="O34" s="469"/>
      <c r="P34" s="469"/>
      <c r="Q34" s="469"/>
      <c r="R34" s="469"/>
      <c r="S34" s="1"/>
      <c r="T34" s="58" t="s">
        <v>273</v>
      </c>
      <c r="U34" s="53">
        <v>31</v>
      </c>
      <c r="V34" s="53">
        <v>27</v>
      </c>
      <c r="W34" s="53">
        <v>5605</v>
      </c>
      <c r="X34" s="53">
        <f t="shared" si="2"/>
        <v>0.14972619206624815</v>
      </c>
      <c r="Y34" s="53"/>
      <c r="Z34" s="53">
        <v>30</v>
      </c>
      <c r="AA34" s="53">
        <v>30</v>
      </c>
      <c r="AB34" s="53">
        <v>5800</v>
      </c>
      <c r="AC34" s="53"/>
      <c r="AD34" s="53">
        <v>30</v>
      </c>
      <c r="AE34" s="53">
        <v>30</v>
      </c>
      <c r="AF34" s="53">
        <v>6000</v>
      </c>
      <c r="AG34" s="53"/>
      <c r="AH34" s="53">
        <f t="shared" si="3"/>
        <v>0</v>
      </c>
      <c r="AI34" s="53">
        <f t="shared" si="4"/>
        <v>0</v>
      </c>
      <c r="AJ34" s="53">
        <f t="shared" si="5"/>
        <v>200</v>
      </c>
    </row>
    <row r="35" spans="1:36" ht="15.75" hidden="1">
      <c r="A35" s="469"/>
      <c r="B35" s="469"/>
      <c r="C35" s="469"/>
      <c r="D35" s="469"/>
      <c r="E35" s="469"/>
      <c r="F35" s="469"/>
      <c r="G35" s="469"/>
      <c r="H35" s="469"/>
      <c r="I35" s="469"/>
      <c r="J35" s="469"/>
      <c r="K35" s="469"/>
      <c r="L35" s="469"/>
      <c r="M35" s="469"/>
      <c r="N35" s="469"/>
      <c r="O35" s="469"/>
      <c r="P35" s="469"/>
      <c r="Q35" s="469"/>
      <c r="R35" s="469"/>
      <c r="S35" s="1"/>
      <c r="T35" s="58" t="s">
        <v>273</v>
      </c>
      <c r="U35" s="53">
        <v>9</v>
      </c>
      <c r="V35" s="53">
        <v>7</v>
      </c>
      <c r="W35" s="53">
        <v>3633</v>
      </c>
      <c r="X35" s="53">
        <f t="shared" si="2"/>
        <v>0.09704821690930947</v>
      </c>
      <c r="Y35" s="53"/>
      <c r="Z35" s="53">
        <v>6</v>
      </c>
      <c r="AA35" s="53">
        <v>6</v>
      </c>
      <c r="AB35" s="53">
        <v>2186</v>
      </c>
      <c r="AC35" s="53"/>
      <c r="AD35" s="53">
        <v>0</v>
      </c>
      <c r="AE35" s="53">
        <v>0</v>
      </c>
      <c r="AF35" s="53">
        <v>0</v>
      </c>
      <c r="AG35" s="53"/>
      <c r="AH35" s="53">
        <f t="shared" si="3"/>
        <v>-6</v>
      </c>
      <c r="AI35" s="53">
        <f t="shared" si="4"/>
        <v>-6</v>
      </c>
      <c r="AJ35" s="53">
        <f t="shared" si="5"/>
        <v>-2186</v>
      </c>
    </row>
    <row r="36" spans="1:36" ht="15.75" hidden="1">
      <c r="A36" s="469"/>
      <c r="B36" s="469"/>
      <c r="C36" s="469"/>
      <c r="D36" s="469"/>
      <c r="E36" s="469"/>
      <c r="F36" s="469"/>
      <c r="G36" s="469"/>
      <c r="H36" s="469"/>
      <c r="I36" s="469"/>
      <c r="J36" s="469"/>
      <c r="K36" s="469"/>
      <c r="L36" s="469"/>
      <c r="M36" s="469"/>
      <c r="N36" s="469"/>
      <c r="O36" s="469"/>
      <c r="P36" s="469"/>
      <c r="Q36" s="469"/>
      <c r="R36" s="469"/>
      <c r="S36" s="1"/>
      <c r="T36" s="58" t="s">
        <v>273</v>
      </c>
      <c r="U36" s="53">
        <v>4</v>
      </c>
      <c r="V36" s="53">
        <v>3</v>
      </c>
      <c r="W36" s="53">
        <v>637</v>
      </c>
      <c r="X36" s="53">
        <f t="shared" si="2"/>
        <v>0.017016161346333644</v>
      </c>
      <c r="Y36" s="53"/>
      <c r="Z36" s="53">
        <v>4</v>
      </c>
      <c r="AA36" s="53">
        <v>4</v>
      </c>
      <c r="AB36" s="53">
        <v>650</v>
      </c>
      <c r="AC36" s="53"/>
      <c r="AD36" s="53">
        <v>4</v>
      </c>
      <c r="AE36" s="53">
        <v>4</v>
      </c>
      <c r="AF36" s="53">
        <v>700</v>
      </c>
      <c r="AG36" s="53"/>
      <c r="AH36" s="53">
        <f t="shared" si="3"/>
        <v>0</v>
      </c>
      <c r="AI36" s="53">
        <f t="shared" si="4"/>
        <v>0</v>
      </c>
      <c r="AJ36" s="53">
        <f t="shared" si="5"/>
        <v>50</v>
      </c>
    </row>
    <row r="37" spans="1:36" ht="15.75" hidden="1">
      <c r="A37" s="469"/>
      <c r="B37" s="469"/>
      <c r="C37" s="469"/>
      <c r="D37" s="469"/>
      <c r="E37" s="469"/>
      <c r="F37" s="469"/>
      <c r="G37" s="469"/>
      <c r="H37" s="469"/>
      <c r="I37" s="469"/>
      <c r="J37" s="469"/>
      <c r="K37" s="469"/>
      <c r="L37" s="469"/>
      <c r="M37" s="469"/>
      <c r="N37" s="469"/>
      <c r="O37" s="469"/>
      <c r="P37" s="469"/>
      <c r="Q37" s="469"/>
      <c r="R37" s="469"/>
      <c r="S37" s="1"/>
      <c r="T37" s="58" t="s">
        <v>273</v>
      </c>
      <c r="U37" s="53">
        <v>7</v>
      </c>
      <c r="V37" s="53">
        <v>4</v>
      </c>
      <c r="W37" s="53">
        <v>9660</v>
      </c>
      <c r="X37" s="53">
        <f t="shared" si="2"/>
        <v>0.25804728195538934</v>
      </c>
      <c r="Y37" s="53"/>
      <c r="Z37" s="53">
        <v>7</v>
      </c>
      <c r="AA37" s="53">
        <v>7</v>
      </c>
      <c r="AB37" s="53">
        <v>4000</v>
      </c>
      <c r="AC37" s="53"/>
      <c r="AD37" s="53">
        <v>7</v>
      </c>
      <c r="AE37" s="53">
        <v>7</v>
      </c>
      <c r="AF37" s="53">
        <v>3000</v>
      </c>
      <c r="AG37" s="53"/>
      <c r="AH37" s="53">
        <f t="shared" si="3"/>
        <v>0</v>
      </c>
      <c r="AI37" s="53">
        <f t="shared" si="4"/>
        <v>0</v>
      </c>
      <c r="AJ37" s="53">
        <f t="shared" si="5"/>
        <v>-1000</v>
      </c>
    </row>
    <row r="38" spans="1:36" ht="15.75" hidden="1">
      <c r="A38" s="469"/>
      <c r="B38" s="469"/>
      <c r="C38" s="469"/>
      <c r="D38" s="469"/>
      <c r="E38" s="469"/>
      <c r="F38" s="469"/>
      <c r="G38" s="469"/>
      <c r="H38" s="469"/>
      <c r="I38" s="469"/>
      <c r="J38" s="469"/>
      <c r="K38" s="469"/>
      <c r="L38" s="469"/>
      <c r="M38" s="469"/>
      <c r="N38" s="469"/>
      <c r="O38" s="469"/>
      <c r="P38" s="469"/>
      <c r="Q38" s="469"/>
      <c r="R38" s="469"/>
      <c r="S38" s="1"/>
      <c r="T38" s="58" t="s">
        <v>273</v>
      </c>
      <c r="U38" s="53">
        <v>3</v>
      </c>
      <c r="V38" s="53">
        <v>3</v>
      </c>
      <c r="W38" s="53">
        <v>481</v>
      </c>
      <c r="X38" s="53">
        <f t="shared" si="2"/>
        <v>0.012848938159476426</v>
      </c>
      <c r="Y38" s="53"/>
      <c r="Z38" s="53">
        <v>3</v>
      </c>
      <c r="AA38" s="53">
        <v>3</v>
      </c>
      <c r="AB38" s="53">
        <v>500</v>
      </c>
      <c r="AC38" s="53"/>
      <c r="AD38" s="53">
        <v>3</v>
      </c>
      <c r="AE38" s="53">
        <v>3</v>
      </c>
      <c r="AF38" s="53">
        <v>500</v>
      </c>
      <c r="AG38" s="53"/>
      <c r="AH38" s="53">
        <f t="shared" si="3"/>
        <v>0</v>
      </c>
      <c r="AI38" s="53">
        <f t="shared" si="4"/>
        <v>0</v>
      </c>
      <c r="AJ38" s="53">
        <f t="shared" si="5"/>
        <v>0</v>
      </c>
    </row>
    <row r="39" spans="1:36" ht="15.75" hidden="1">
      <c r="A39" s="469"/>
      <c r="B39" s="469"/>
      <c r="C39" s="469"/>
      <c r="D39" s="469"/>
      <c r="E39" s="469"/>
      <c r="F39" s="469"/>
      <c r="G39" s="469"/>
      <c r="H39" s="469"/>
      <c r="I39" s="469"/>
      <c r="J39" s="469"/>
      <c r="K39" s="469"/>
      <c r="L39" s="469"/>
      <c r="M39" s="469"/>
      <c r="N39" s="469"/>
      <c r="O39" s="469"/>
      <c r="P39" s="469"/>
      <c r="Q39" s="469"/>
      <c r="R39" s="469"/>
      <c r="S39" s="1"/>
      <c r="T39" s="58" t="s">
        <v>273</v>
      </c>
      <c r="U39" s="53">
        <v>0</v>
      </c>
      <c r="V39" s="53">
        <v>0</v>
      </c>
      <c r="W39" s="53">
        <v>7</v>
      </c>
      <c r="X39" s="53">
        <f t="shared" si="2"/>
        <v>0.00018699078402564445</v>
      </c>
      <c r="Y39" s="53"/>
      <c r="Z39" s="53">
        <v>0</v>
      </c>
      <c r="AA39" s="53">
        <v>0</v>
      </c>
      <c r="AB39" s="53">
        <v>10</v>
      </c>
      <c r="AC39" s="53"/>
      <c r="AD39" s="53">
        <v>0</v>
      </c>
      <c r="AE39" s="53">
        <v>0</v>
      </c>
      <c r="AF39" s="53">
        <v>10</v>
      </c>
      <c r="AG39" s="53"/>
      <c r="AH39" s="53">
        <f t="shared" si="3"/>
        <v>0</v>
      </c>
      <c r="AI39" s="53">
        <f t="shared" si="4"/>
        <v>0</v>
      </c>
      <c r="AJ39" s="53">
        <f t="shared" si="5"/>
        <v>0</v>
      </c>
    </row>
    <row r="40" spans="1:36" ht="15.75" hidden="1">
      <c r="A40" s="469"/>
      <c r="B40" s="469"/>
      <c r="C40" s="469"/>
      <c r="D40" s="469"/>
      <c r="E40" s="469"/>
      <c r="F40" s="469"/>
      <c r="G40" s="469"/>
      <c r="H40" s="469"/>
      <c r="I40" s="469"/>
      <c r="J40" s="469"/>
      <c r="K40" s="469"/>
      <c r="L40" s="469"/>
      <c r="M40" s="469"/>
      <c r="N40" s="469"/>
      <c r="O40" s="469"/>
      <c r="P40" s="469"/>
      <c r="Q40" s="469"/>
      <c r="R40" s="469"/>
      <c r="S40" s="1"/>
      <c r="T40" s="58" t="s">
        <v>273</v>
      </c>
      <c r="U40" s="53">
        <v>1</v>
      </c>
      <c r="V40" s="53">
        <v>0</v>
      </c>
      <c r="W40" s="53">
        <v>65</v>
      </c>
      <c r="X40" s="53">
        <f t="shared" si="2"/>
        <v>0.0017363429945238414</v>
      </c>
      <c r="Y40" s="53"/>
      <c r="Z40" s="53">
        <v>1</v>
      </c>
      <c r="AA40" s="53">
        <v>1</v>
      </c>
      <c r="AB40" s="53">
        <v>70</v>
      </c>
      <c r="AC40" s="53"/>
      <c r="AD40" s="53">
        <v>1</v>
      </c>
      <c r="AE40" s="53">
        <v>1</v>
      </c>
      <c r="AF40" s="53">
        <v>70</v>
      </c>
      <c r="AG40" s="53"/>
      <c r="AH40" s="53">
        <f t="shared" si="3"/>
        <v>0</v>
      </c>
      <c r="AI40" s="53">
        <f t="shared" si="4"/>
        <v>0</v>
      </c>
      <c r="AJ40" s="53">
        <f t="shared" si="5"/>
        <v>0</v>
      </c>
    </row>
    <row r="41" spans="1:36" ht="15.75" hidden="1">
      <c r="A41" s="469"/>
      <c r="B41" s="469"/>
      <c r="C41" s="469"/>
      <c r="D41" s="469"/>
      <c r="E41" s="469"/>
      <c r="F41" s="469"/>
      <c r="G41" s="469"/>
      <c r="H41" s="469"/>
      <c r="I41" s="469"/>
      <c r="J41" s="469"/>
      <c r="K41" s="469"/>
      <c r="L41" s="469"/>
      <c r="M41" s="469"/>
      <c r="N41" s="469"/>
      <c r="O41" s="469"/>
      <c r="P41" s="469"/>
      <c r="Q41" s="469"/>
      <c r="R41" s="469"/>
      <c r="S41" s="1"/>
      <c r="T41" s="58" t="s">
        <v>273</v>
      </c>
      <c r="U41" s="53">
        <v>3</v>
      </c>
      <c r="V41" s="53">
        <v>1</v>
      </c>
      <c r="W41" s="53">
        <v>331</v>
      </c>
      <c r="X41" s="53">
        <f t="shared" si="2"/>
        <v>0.00884199278749833</v>
      </c>
      <c r="Y41" s="53"/>
      <c r="Z41" s="53">
        <v>3</v>
      </c>
      <c r="AA41" s="53">
        <v>3</v>
      </c>
      <c r="AB41" s="53">
        <v>350</v>
      </c>
      <c r="AC41" s="53"/>
      <c r="AD41" s="53">
        <v>3</v>
      </c>
      <c r="AE41" s="53">
        <v>3</v>
      </c>
      <c r="AF41" s="53">
        <v>350</v>
      </c>
      <c r="AG41" s="53"/>
      <c r="AH41" s="53">
        <f t="shared" si="3"/>
        <v>0</v>
      </c>
      <c r="AI41" s="53">
        <f t="shared" si="4"/>
        <v>0</v>
      </c>
      <c r="AJ41" s="53">
        <f t="shared" si="5"/>
        <v>0</v>
      </c>
    </row>
    <row r="42" spans="1:36" ht="15.75" hidden="1">
      <c r="A42" s="469"/>
      <c r="B42" s="469"/>
      <c r="C42" s="469"/>
      <c r="D42" s="469"/>
      <c r="E42" s="469"/>
      <c r="F42" s="469"/>
      <c r="G42" s="469"/>
      <c r="H42" s="469"/>
      <c r="I42" s="469"/>
      <c r="J42" s="469"/>
      <c r="K42" s="469"/>
      <c r="L42" s="469"/>
      <c r="M42" s="469"/>
      <c r="N42" s="469"/>
      <c r="O42" s="469"/>
      <c r="P42" s="469"/>
      <c r="Q42" s="469"/>
      <c r="R42" s="469"/>
      <c r="S42" s="1"/>
      <c r="T42" s="58" t="s">
        <v>273</v>
      </c>
      <c r="U42" s="53">
        <v>1</v>
      </c>
      <c r="V42" s="53">
        <v>0</v>
      </c>
      <c r="W42" s="53">
        <v>44</v>
      </c>
      <c r="X42" s="53"/>
      <c r="Y42" s="53"/>
      <c r="Z42" s="53">
        <v>1</v>
      </c>
      <c r="AA42" s="53">
        <v>1</v>
      </c>
      <c r="AB42" s="53">
        <v>50</v>
      </c>
      <c r="AC42" s="53"/>
      <c r="AD42" s="53">
        <v>1</v>
      </c>
      <c r="AE42" s="53">
        <v>1</v>
      </c>
      <c r="AF42" s="53">
        <v>50</v>
      </c>
      <c r="AG42" s="53"/>
      <c r="AH42" s="53"/>
      <c r="AI42" s="53"/>
      <c r="AJ42" s="53"/>
    </row>
    <row r="43" spans="1:36" ht="15.75" hidden="1">
      <c r="A43" s="469"/>
      <c r="B43" s="469"/>
      <c r="C43" s="469"/>
      <c r="D43" s="469"/>
      <c r="E43" s="469"/>
      <c r="F43" s="469"/>
      <c r="G43" s="469"/>
      <c r="H43" s="469"/>
      <c r="I43" s="469"/>
      <c r="J43" s="469"/>
      <c r="K43" s="469"/>
      <c r="L43" s="469"/>
      <c r="M43" s="469"/>
      <c r="N43" s="469"/>
      <c r="O43" s="469"/>
      <c r="P43" s="469"/>
      <c r="Q43" s="469"/>
      <c r="R43" s="469"/>
      <c r="S43" s="1"/>
      <c r="T43" s="58" t="s">
        <v>271</v>
      </c>
      <c r="U43" s="57">
        <v>10</v>
      </c>
      <c r="V43" s="57">
        <v>6</v>
      </c>
      <c r="W43" s="57">
        <f>9456+17</f>
        <v>9473</v>
      </c>
      <c r="X43" s="53">
        <f>W43/$W$45</f>
        <v>0.25305195672499</v>
      </c>
      <c r="Y43" s="53"/>
      <c r="Z43" s="57">
        <v>36</v>
      </c>
      <c r="AA43" s="57">
        <v>36</v>
      </c>
      <c r="AB43" s="57">
        <v>11477</v>
      </c>
      <c r="AC43" s="53"/>
      <c r="AD43" s="57">
        <v>36</v>
      </c>
      <c r="AE43" s="57">
        <v>36</v>
      </c>
      <c r="AF43" s="57">
        <v>13963</v>
      </c>
      <c r="AG43" s="53"/>
      <c r="AH43" s="57">
        <f>AD43-Z43</f>
        <v>0</v>
      </c>
      <c r="AI43" s="57">
        <f>AE43-AA43</f>
        <v>0</v>
      </c>
      <c r="AJ43" s="57">
        <f>AF43-AB43</f>
        <v>2486</v>
      </c>
    </row>
    <row r="44" spans="1:36" ht="15.75" hidden="1">
      <c r="A44" s="469"/>
      <c r="B44" s="469"/>
      <c r="C44" s="469"/>
      <c r="D44" s="469"/>
      <c r="E44" s="469"/>
      <c r="F44" s="469"/>
      <c r="G44" s="469"/>
      <c r="H44" s="469"/>
      <c r="I44" s="469"/>
      <c r="J44" s="469"/>
      <c r="K44" s="469"/>
      <c r="L44" s="469"/>
      <c r="M44" s="469"/>
      <c r="N44" s="469"/>
      <c r="O44" s="469"/>
      <c r="P44" s="469"/>
      <c r="Q44" s="469"/>
      <c r="R44" s="469"/>
      <c r="S44" s="1"/>
      <c r="T44" s="53"/>
      <c r="U44" s="53"/>
      <c r="V44" s="53"/>
      <c r="W44" s="53"/>
      <c r="X44" s="53"/>
      <c r="Y44" s="53"/>
      <c r="Z44" s="53"/>
      <c r="AA44" s="53"/>
      <c r="AB44" s="53"/>
      <c r="AC44" s="53"/>
      <c r="AD44" s="53"/>
      <c r="AE44" s="53"/>
      <c r="AF44" s="53"/>
      <c r="AG44" s="53"/>
      <c r="AH44" s="53"/>
      <c r="AI44" s="53"/>
      <c r="AJ44" s="53"/>
    </row>
    <row r="45" spans="1:36" ht="15.75" hidden="1">
      <c r="A45" s="469"/>
      <c r="B45" s="469"/>
      <c r="C45" s="469"/>
      <c r="D45" s="469"/>
      <c r="E45" s="469"/>
      <c r="F45" s="469"/>
      <c r="G45" s="469"/>
      <c r="H45" s="469"/>
      <c r="I45" s="469"/>
      <c r="J45" s="469"/>
      <c r="K45" s="469"/>
      <c r="L45" s="469"/>
      <c r="M45" s="469"/>
      <c r="N45" s="469"/>
      <c r="O45" s="469"/>
      <c r="P45" s="469"/>
      <c r="Q45" s="469"/>
      <c r="R45" s="469"/>
      <c r="S45" s="1"/>
      <c r="T45" s="53" t="s">
        <v>272</v>
      </c>
      <c r="U45" s="53">
        <f>SUM(U24:U43)</f>
        <v>111</v>
      </c>
      <c r="V45" s="53">
        <f>SUM(V24:V43)</f>
        <v>83</v>
      </c>
      <c r="W45" s="53">
        <f>SUM(W24:W43)</f>
        <v>37435</v>
      </c>
      <c r="X45" s="53">
        <f>SUM(X24:X43)</f>
        <v>0.9988246293575531</v>
      </c>
      <c r="Y45" s="53"/>
      <c r="Z45" s="53">
        <f>SUM(Z24:Z43)</f>
        <v>131</v>
      </c>
      <c r="AA45" s="53">
        <f>SUM(AA24:AA43)</f>
        <v>131</v>
      </c>
      <c r="AB45" s="53">
        <f>SUM(AB24:AB43)</f>
        <v>32648</v>
      </c>
      <c r="AC45" s="53"/>
      <c r="AD45" s="53">
        <f>SUM(AD24:AD43)</f>
        <v>125</v>
      </c>
      <c r="AE45" s="53">
        <f>SUM(AE24:AE43)</f>
        <v>125</v>
      </c>
      <c r="AF45" s="53">
        <f>SUM(AF24:AF43)</f>
        <v>32648</v>
      </c>
      <c r="AG45" s="53"/>
      <c r="AH45" s="53">
        <f>SUM(AH24:AH43)</f>
        <v>-6</v>
      </c>
      <c r="AI45" s="53">
        <f>SUM(AI24:AI43)</f>
        <v>-6</v>
      </c>
      <c r="AJ45" s="53">
        <f>SUM(AJ24:AJ43)</f>
        <v>0</v>
      </c>
    </row>
    <row r="46" spans="1:36" ht="84" customHeight="1" hidden="1">
      <c r="A46" s="746" t="s">
        <v>131</v>
      </c>
      <c r="B46" s="743"/>
      <c r="C46" s="743"/>
      <c r="D46" s="743"/>
      <c r="E46" s="743"/>
      <c r="F46" s="743"/>
      <c r="G46" s="743"/>
      <c r="H46" s="743"/>
      <c r="I46" s="743"/>
      <c r="J46" s="743"/>
      <c r="K46" s="743"/>
      <c r="L46" s="743"/>
      <c r="M46" s="743"/>
      <c r="N46" s="743"/>
      <c r="O46" s="743"/>
      <c r="P46" s="743"/>
      <c r="Q46" s="743"/>
      <c r="R46" s="743"/>
      <c r="S46" s="1"/>
      <c r="T46" s="53"/>
      <c r="U46" s="53"/>
      <c r="V46" s="53"/>
      <c r="W46" s="53"/>
      <c r="X46" s="53"/>
      <c r="Y46" s="53"/>
      <c r="Z46" s="53"/>
      <c r="AA46" s="53"/>
      <c r="AB46" s="53"/>
      <c r="AC46" s="53"/>
      <c r="AD46" s="53"/>
      <c r="AE46" s="53"/>
      <c r="AF46" s="53"/>
      <c r="AG46" s="53"/>
      <c r="AH46" s="53"/>
      <c r="AI46" s="53"/>
      <c r="AJ46" s="53"/>
    </row>
    <row r="47" spans="1:36" ht="4.5" customHeight="1" hidden="1">
      <c r="A47" s="469"/>
      <c r="B47" s="469"/>
      <c r="C47" s="469"/>
      <c r="D47" s="469"/>
      <c r="E47" s="469"/>
      <c r="F47" s="469"/>
      <c r="G47" s="469"/>
      <c r="H47" s="469"/>
      <c r="I47" s="469"/>
      <c r="J47" s="469"/>
      <c r="K47" s="469"/>
      <c r="L47" s="469"/>
      <c r="M47" s="469"/>
      <c r="N47" s="469"/>
      <c r="O47" s="469"/>
      <c r="P47" s="469"/>
      <c r="Q47" s="469"/>
      <c r="R47" s="469"/>
      <c r="S47" s="1"/>
      <c r="T47" s="53"/>
      <c r="U47" s="53"/>
      <c r="V47" s="53"/>
      <c r="W47" s="59"/>
      <c r="X47" s="59"/>
      <c r="Y47" s="53"/>
      <c r="Z47" s="53"/>
      <c r="AA47" s="53"/>
      <c r="AB47" s="53"/>
      <c r="AC47" s="53"/>
      <c r="AD47" s="53"/>
      <c r="AE47" s="53"/>
      <c r="AF47" s="53"/>
      <c r="AG47" s="53"/>
      <c r="AH47" s="53"/>
      <c r="AI47" s="53"/>
      <c r="AJ47" s="53"/>
    </row>
    <row r="48" spans="1:36" ht="15.75" hidden="1">
      <c r="A48" s="745" t="s">
        <v>61</v>
      </c>
      <c r="B48" s="735"/>
      <c r="C48" s="735"/>
      <c r="D48" s="735"/>
      <c r="E48" s="735"/>
      <c r="F48" s="735"/>
      <c r="G48" s="735"/>
      <c r="H48" s="735"/>
      <c r="I48" s="735"/>
      <c r="J48" s="735"/>
      <c r="K48" s="735"/>
      <c r="L48" s="735"/>
      <c r="M48" s="735"/>
      <c r="N48" s="735"/>
      <c r="O48" s="735"/>
      <c r="P48" s="735"/>
      <c r="Q48" s="735"/>
      <c r="R48" s="735"/>
      <c r="S48" s="1"/>
      <c r="T48" s="53"/>
      <c r="U48" s="53"/>
      <c r="V48" s="53"/>
      <c r="W48" s="53"/>
      <c r="X48" s="53"/>
      <c r="Y48" s="53"/>
      <c r="Z48" s="53"/>
      <c r="AA48" s="53"/>
      <c r="AB48" s="53"/>
      <c r="AC48" s="53"/>
      <c r="AD48" s="53"/>
      <c r="AE48" s="53"/>
      <c r="AF48" s="53"/>
      <c r="AG48" s="53"/>
      <c r="AH48" s="53"/>
      <c r="AI48" s="53"/>
      <c r="AJ48" s="53"/>
    </row>
    <row r="49" spans="1:36" ht="24" customHeight="1" hidden="1">
      <c r="A49" s="735"/>
      <c r="B49" s="735"/>
      <c r="C49" s="735"/>
      <c r="D49" s="735"/>
      <c r="E49" s="735"/>
      <c r="F49" s="735"/>
      <c r="G49" s="735"/>
      <c r="H49" s="735"/>
      <c r="I49" s="735"/>
      <c r="J49" s="735"/>
      <c r="K49" s="735"/>
      <c r="L49" s="735"/>
      <c r="M49" s="735"/>
      <c r="N49" s="735"/>
      <c r="O49" s="735"/>
      <c r="P49" s="735"/>
      <c r="Q49" s="735"/>
      <c r="R49" s="735"/>
      <c r="S49" s="1"/>
      <c r="T49" s="53"/>
      <c r="U49" s="53"/>
      <c r="V49" s="53"/>
      <c r="W49" s="53"/>
      <c r="X49" s="53"/>
      <c r="Y49" s="53"/>
      <c r="Z49" s="53"/>
      <c r="AA49" s="53"/>
      <c r="AB49" s="53"/>
      <c r="AC49" s="53"/>
      <c r="AD49" s="53"/>
      <c r="AE49" s="53"/>
      <c r="AF49" s="53"/>
      <c r="AG49" s="53"/>
      <c r="AH49" s="53"/>
      <c r="AI49" s="53"/>
      <c r="AJ49" s="53"/>
    </row>
    <row r="50" spans="1:36" ht="15.75" customHeight="1" hidden="1">
      <c r="A50" s="469"/>
      <c r="B50" s="469"/>
      <c r="C50" s="469"/>
      <c r="D50" s="469"/>
      <c r="E50" s="469"/>
      <c r="F50" s="469"/>
      <c r="G50" s="469"/>
      <c r="H50" s="469"/>
      <c r="I50" s="469"/>
      <c r="J50" s="469"/>
      <c r="K50" s="469"/>
      <c r="L50" s="469"/>
      <c r="M50" s="469"/>
      <c r="N50" s="469"/>
      <c r="O50" s="469"/>
      <c r="P50" s="469"/>
      <c r="Q50" s="469"/>
      <c r="R50" s="469"/>
      <c r="S50" s="1"/>
      <c r="T50" s="53"/>
      <c r="U50" s="53"/>
      <c r="V50" s="53"/>
      <c r="W50" s="53"/>
      <c r="X50" s="53"/>
      <c r="Y50" s="53"/>
      <c r="Z50" s="53"/>
      <c r="AA50" s="53"/>
      <c r="AB50" s="53"/>
      <c r="AC50" s="53"/>
      <c r="AD50" s="53"/>
      <c r="AE50" s="53"/>
      <c r="AF50" s="53"/>
      <c r="AG50" s="53"/>
      <c r="AH50" s="53"/>
      <c r="AI50" s="53"/>
      <c r="AJ50" s="53"/>
    </row>
    <row r="51" spans="1:36" ht="18" hidden="1">
      <c r="A51" s="742" t="s">
        <v>132</v>
      </c>
      <c r="B51" s="743"/>
      <c r="C51" s="743"/>
      <c r="D51" s="743"/>
      <c r="E51" s="743"/>
      <c r="F51" s="743"/>
      <c r="G51" s="743"/>
      <c r="H51" s="743"/>
      <c r="I51" s="743"/>
      <c r="J51" s="743"/>
      <c r="K51" s="743"/>
      <c r="L51" s="743"/>
      <c r="M51" s="743"/>
      <c r="N51" s="743"/>
      <c r="O51" s="743"/>
      <c r="P51" s="743"/>
      <c r="Q51" s="743"/>
      <c r="R51" s="744"/>
      <c r="S51" s="1"/>
      <c r="T51" s="53"/>
      <c r="U51" s="53"/>
      <c r="V51" s="53"/>
      <c r="W51" s="53"/>
      <c r="X51" s="53"/>
      <c r="Y51" s="53"/>
      <c r="Z51" s="53"/>
      <c r="AA51" s="53"/>
      <c r="AB51" s="53"/>
      <c r="AC51" s="53"/>
      <c r="AD51" s="53"/>
      <c r="AE51" s="53"/>
      <c r="AF51" s="53"/>
      <c r="AG51" s="53"/>
      <c r="AH51" s="53"/>
      <c r="AI51" s="53"/>
      <c r="AJ51" s="53"/>
    </row>
    <row r="52" spans="1:36" ht="15.75">
      <c r="A52" s="1"/>
      <c r="B52" s="1"/>
      <c r="C52" s="1"/>
      <c r="D52" s="1"/>
      <c r="E52" s="1"/>
      <c r="F52" s="1"/>
      <c r="G52" s="1"/>
      <c r="H52" s="1"/>
      <c r="I52" s="1"/>
      <c r="J52" s="1"/>
      <c r="K52" s="1"/>
      <c r="L52" s="1"/>
      <c r="M52" s="1"/>
      <c r="N52" s="1"/>
      <c r="O52" s="1"/>
      <c r="P52" s="1"/>
      <c r="Q52" s="1"/>
      <c r="R52" s="1"/>
      <c r="S52" s="1"/>
      <c r="T52" s="53"/>
      <c r="U52" s="53"/>
      <c r="V52" s="53"/>
      <c r="W52" s="53"/>
      <c r="X52" s="53"/>
      <c r="Y52" s="53"/>
      <c r="Z52" s="53"/>
      <c r="AA52" s="53"/>
      <c r="AB52" s="53"/>
      <c r="AC52" s="53"/>
      <c r="AD52" s="53"/>
      <c r="AE52" s="53"/>
      <c r="AF52" s="53"/>
      <c r="AG52" s="53"/>
      <c r="AH52" s="53"/>
      <c r="AI52" s="53"/>
      <c r="AJ52" s="53"/>
    </row>
    <row r="53" spans="1:36" ht="15.75">
      <c r="A53" s="1"/>
      <c r="B53" s="1"/>
      <c r="C53" s="1"/>
      <c r="D53" s="1"/>
      <c r="E53" s="1"/>
      <c r="F53" s="1"/>
      <c r="G53" s="1"/>
      <c r="H53" s="1"/>
      <c r="I53" s="1"/>
      <c r="J53" s="1"/>
      <c r="K53" s="1"/>
      <c r="L53" s="1"/>
      <c r="M53" s="1"/>
      <c r="N53" s="1"/>
      <c r="O53" s="1"/>
      <c r="P53" s="1"/>
      <c r="Q53" s="1"/>
      <c r="R53" s="1"/>
      <c r="S53" s="1"/>
      <c r="T53" s="53"/>
      <c r="U53" s="53"/>
      <c r="V53" s="53"/>
      <c r="W53" s="53"/>
      <c r="X53" s="53"/>
      <c r="Y53" s="53"/>
      <c r="Z53" s="53"/>
      <c r="AA53" s="53"/>
      <c r="AB53" s="53">
        <f>11335-1508</f>
        <v>9827</v>
      </c>
      <c r="AC53" s="53"/>
      <c r="AD53" s="53"/>
      <c r="AE53" s="53"/>
      <c r="AF53" s="53"/>
      <c r="AG53" s="53"/>
      <c r="AH53" s="53"/>
      <c r="AI53" s="53"/>
      <c r="AJ53" s="53"/>
    </row>
    <row r="73" ht="18" customHeight="1"/>
  </sheetData>
  <mergeCells count="5">
    <mergeCell ref="B5:S5"/>
    <mergeCell ref="A51:R51"/>
    <mergeCell ref="A48:R49"/>
    <mergeCell ref="A20:R20"/>
    <mergeCell ref="A46:R46"/>
  </mergeCells>
  <printOptions horizontalCentered="1"/>
  <pageMargins left="1" right="1" top="0.5" bottom="0.55" header="0" footer="0"/>
  <pageSetup fitToHeight="1" fitToWidth="1" horizontalDpi="300" verticalDpi="300" orientation="landscape" scale="69"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51"/>
  <sheetViews>
    <sheetView zoomScale="75" zoomScaleNormal="75" workbookViewId="0" topLeftCell="A1">
      <pane xSplit="2" ySplit="11" topLeftCell="C12" activePane="bottomRight" state="frozen"/>
      <selection pane="topLeft" activeCell="A44" sqref="A44:Y44"/>
      <selection pane="topRight" activeCell="A44" sqref="A44:Y44"/>
      <selection pane="bottomLeft" activeCell="A44" sqref="A44:Y44"/>
      <selection pane="bottomRight" activeCell="A1" sqref="A1"/>
    </sheetView>
  </sheetViews>
  <sheetFormatPr defaultColWidth="8.88671875" defaultRowHeight="15"/>
  <cols>
    <col min="1" max="1" width="21.6640625" style="30" customWidth="1"/>
    <col min="2" max="2" width="5.99609375" style="30" customWidth="1"/>
    <col min="3" max="3" width="9.88671875" style="30" customWidth="1"/>
    <col min="4" max="4" width="11.77734375" style="30" customWidth="1"/>
    <col min="5" max="5" width="10.88671875" style="30" customWidth="1"/>
    <col min="6" max="6" width="11.77734375" style="30" customWidth="1"/>
    <col min="7" max="7" width="9.77734375" style="30" customWidth="1"/>
    <col min="8" max="8" width="11.99609375" style="30" customWidth="1"/>
    <col min="9" max="9" width="9.77734375" style="30" hidden="1" customWidth="1"/>
    <col min="10" max="12" width="9.77734375" style="30" customWidth="1"/>
    <col min="13" max="13" width="12.21484375" style="30" customWidth="1"/>
    <col min="14" max="16384" width="8.88671875" style="30" customWidth="1"/>
  </cols>
  <sheetData>
    <row r="1" ht="20.25">
      <c r="A1" s="51" t="s">
        <v>186</v>
      </c>
    </row>
    <row r="2" ht="20.25">
      <c r="A2" s="51"/>
    </row>
    <row r="3" ht="12" customHeight="1">
      <c r="A3" s="51"/>
    </row>
    <row r="4" spans="1:13" ht="18.75">
      <c r="A4" s="23" t="s">
        <v>215</v>
      </c>
      <c r="B4" s="29"/>
      <c r="C4" s="29"/>
      <c r="D4" s="29"/>
      <c r="E4" s="29"/>
      <c r="F4" s="29"/>
      <c r="G4" s="29"/>
      <c r="H4" s="29"/>
      <c r="I4" s="29"/>
      <c r="J4" s="29"/>
      <c r="K4" s="29"/>
      <c r="L4" s="29"/>
      <c r="M4" s="29"/>
    </row>
    <row r="5" spans="1:13" ht="16.5">
      <c r="A5" s="26" t="str">
        <f>+'(B) Sum of Req '!A5</f>
        <v>Community Relations Service</v>
      </c>
      <c r="B5" s="29"/>
      <c r="C5" s="29"/>
      <c r="D5" s="29"/>
      <c r="E5" s="29"/>
      <c r="F5" s="29"/>
      <c r="G5" s="29"/>
      <c r="H5" s="29"/>
      <c r="I5" s="29"/>
      <c r="J5" s="29"/>
      <c r="K5" s="29"/>
      <c r="L5" s="29"/>
      <c r="M5" s="29"/>
    </row>
    <row r="6" spans="1:13" ht="16.5">
      <c r="A6" s="26" t="str">
        <f>+'(B) Sum of Req '!A6</f>
        <v>Salaries and Expenses</v>
      </c>
      <c r="B6" s="29"/>
      <c r="C6" s="29"/>
      <c r="D6" s="29"/>
      <c r="E6" s="29"/>
      <c r="F6" s="29"/>
      <c r="G6" s="29"/>
      <c r="H6" s="29"/>
      <c r="I6" s="29"/>
      <c r="J6" s="29"/>
      <c r="K6" s="29"/>
      <c r="L6" s="29"/>
      <c r="M6" s="29"/>
    </row>
    <row r="8" spans="1:13" ht="15">
      <c r="A8" s="31"/>
      <c r="B8" s="31"/>
      <c r="C8" s="31"/>
      <c r="D8" s="31"/>
      <c r="E8" s="31"/>
      <c r="F8" s="31"/>
      <c r="G8" s="31"/>
      <c r="H8" s="31"/>
      <c r="I8" s="31"/>
      <c r="J8" s="31"/>
      <c r="K8" s="31"/>
      <c r="L8" s="31"/>
      <c r="M8" s="31"/>
    </row>
    <row r="9" spans="1:14" ht="29.25" customHeight="1">
      <c r="A9" s="105"/>
      <c r="B9" s="398"/>
      <c r="C9" s="396" t="s">
        <v>54</v>
      </c>
      <c r="D9" s="106"/>
      <c r="E9" s="396" t="s">
        <v>195</v>
      </c>
      <c r="F9" s="106"/>
      <c r="G9" s="617"/>
      <c r="H9" s="749" t="s">
        <v>60</v>
      </c>
      <c r="I9" s="750"/>
      <c r="J9" s="750"/>
      <c r="K9" s="750"/>
      <c r="L9" s="750"/>
      <c r="M9" s="751"/>
      <c r="N9" s="32"/>
    </row>
    <row r="10" spans="1:14" ht="15">
      <c r="A10" s="107"/>
      <c r="B10" s="108"/>
      <c r="C10" s="109" t="s">
        <v>214</v>
      </c>
      <c r="D10" s="110" t="s">
        <v>214</v>
      </c>
      <c r="E10" s="111" t="s">
        <v>214</v>
      </c>
      <c r="F10" s="110" t="s">
        <v>214</v>
      </c>
      <c r="G10" s="118"/>
      <c r="H10" s="113" t="s">
        <v>219</v>
      </c>
      <c r="I10" s="113" t="s">
        <v>219</v>
      </c>
      <c r="J10" s="113" t="s">
        <v>219</v>
      </c>
      <c r="K10" s="113" t="s">
        <v>303</v>
      </c>
      <c r="L10" s="400" t="s">
        <v>214</v>
      </c>
      <c r="M10" s="112" t="s">
        <v>214</v>
      </c>
      <c r="N10" s="32"/>
    </row>
    <row r="11" spans="1:14" ht="15">
      <c r="A11" s="114" t="s">
        <v>216</v>
      </c>
      <c r="B11" s="108"/>
      <c r="C11" s="115" t="s">
        <v>217</v>
      </c>
      <c r="D11" s="116" t="s">
        <v>218</v>
      </c>
      <c r="E11" s="117" t="s">
        <v>217</v>
      </c>
      <c r="F11" s="116" t="s">
        <v>218</v>
      </c>
      <c r="G11" s="118" t="s">
        <v>181</v>
      </c>
      <c r="H11" s="119" t="s">
        <v>108</v>
      </c>
      <c r="I11" s="119" t="s">
        <v>114</v>
      </c>
      <c r="J11" s="119" t="s">
        <v>62</v>
      </c>
      <c r="K11" s="119" t="s">
        <v>304</v>
      </c>
      <c r="L11" s="401" t="s">
        <v>217</v>
      </c>
      <c r="M11" s="118" t="s">
        <v>218</v>
      </c>
      <c r="N11" s="32"/>
    </row>
    <row r="12" spans="1:14" ht="15">
      <c r="A12" s="618"/>
      <c r="B12" s="623"/>
      <c r="C12" s="602"/>
      <c r="D12" s="603"/>
      <c r="E12" s="602"/>
      <c r="F12" s="602"/>
      <c r="G12" s="601"/>
      <c r="H12" s="601"/>
      <c r="I12" s="601"/>
      <c r="J12" s="601"/>
      <c r="K12" s="601"/>
      <c r="L12" s="601"/>
      <c r="M12" s="604"/>
      <c r="N12" s="32"/>
    </row>
    <row r="13" spans="1:14" ht="15" hidden="1">
      <c r="A13" s="619" t="s">
        <v>196</v>
      </c>
      <c r="B13" s="624"/>
      <c r="C13" s="605"/>
      <c r="D13" s="605"/>
      <c r="E13" s="605"/>
      <c r="F13" s="605"/>
      <c r="G13" s="605"/>
      <c r="H13" s="605"/>
      <c r="I13" s="605"/>
      <c r="J13" s="605"/>
      <c r="K13" s="605">
        <f>H13+J13</f>
        <v>0</v>
      </c>
      <c r="L13" s="605">
        <f>E13+G13+K13</f>
        <v>0</v>
      </c>
      <c r="M13" s="606"/>
      <c r="N13" s="32"/>
    </row>
    <row r="14" spans="1:14" ht="15" hidden="1">
      <c r="A14" s="620" t="s">
        <v>109</v>
      </c>
      <c r="B14" s="624"/>
      <c r="C14" s="605"/>
      <c r="D14" s="605"/>
      <c r="E14" s="605"/>
      <c r="F14" s="605"/>
      <c r="G14" s="605"/>
      <c r="H14" s="605"/>
      <c r="I14" s="605"/>
      <c r="J14" s="605"/>
      <c r="K14" s="605">
        <f aca="true" t="shared" si="0" ref="K14:K29">H14+J14</f>
        <v>0</v>
      </c>
      <c r="L14" s="605">
        <f aca="true" t="shared" si="1" ref="L14:L29">E14+G14+K14</f>
        <v>0</v>
      </c>
      <c r="M14" s="606"/>
      <c r="N14" s="32"/>
    </row>
    <row r="15" spans="1:14" ht="15">
      <c r="A15" s="620" t="s">
        <v>110</v>
      </c>
      <c r="B15" s="624"/>
      <c r="C15" s="605">
        <v>53</v>
      </c>
      <c r="D15" s="605"/>
      <c r="E15" s="605">
        <v>53</v>
      </c>
      <c r="F15" s="605"/>
      <c r="G15" s="605"/>
      <c r="H15" s="605"/>
      <c r="I15" s="605"/>
      <c r="J15" s="605"/>
      <c r="K15" s="605">
        <f t="shared" si="0"/>
        <v>0</v>
      </c>
      <c r="L15" s="605">
        <f t="shared" si="1"/>
        <v>53</v>
      </c>
      <c r="M15" s="606"/>
      <c r="N15" s="32"/>
    </row>
    <row r="16" spans="1:14" ht="15">
      <c r="A16" s="620" t="s">
        <v>111</v>
      </c>
      <c r="B16" s="624"/>
      <c r="C16" s="605">
        <v>1</v>
      </c>
      <c r="D16" s="605"/>
      <c r="E16" s="605">
        <v>1</v>
      </c>
      <c r="F16" s="605"/>
      <c r="G16" s="605"/>
      <c r="H16" s="605"/>
      <c r="I16" s="605"/>
      <c r="J16" s="605"/>
      <c r="K16" s="605">
        <f t="shared" si="0"/>
        <v>0</v>
      </c>
      <c r="L16" s="605">
        <f t="shared" si="1"/>
        <v>1</v>
      </c>
      <c r="M16" s="606"/>
      <c r="N16" s="32"/>
    </row>
    <row r="17" spans="1:14" ht="15">
      <c r="A17" s="620" t="s">
        <v>283</v>
      </c>
      <c r="B17" s="624"/>
      <c r="C17" s="605">
        <v>1</v>
      </c>
      <c r="D17" s="605"/>
      <c r="E17" s="605">
        <v>1</v>
      </c>
      <c r="F17" s="605"/>
      <c r="G17" s="605"/>
      <c r="H17" s="605"/>
      <c r="I17" s="605"/>
      <c r="J17" s="605"/>
      <c r="K17" s="605">
        <f t="shared" si="0"/>
        <v>0</v>
      </c>
      <c r="L17" s="605">
        <f t="shared" si="1"/>
        <v>1</v>
      </c>
      <c r="M17" s="606"/>
      <c r="N17" s="32"/>
    </row>
    <row r="18" spans="1:14" ht="15" hidden="1">
      <c r="A18" s="621" t="s">
        <v>284</v>
      </c>
      <c r="B18" s="624"/>
      <c r="C18" s="605"/>
      <c r="D18" s="605"/>
      <c r="E18" s="605"/>
      <c r="F18" s="605"/>
      <c r="G18" s="605"/>
      <c r="H18" s="605"/>
      <c r="I18" s="605"/>
      <c r="J18" s="605"/>
      <c r="K18" s="605">
        <f t="shared" si="0"/>
        <v>0</v>
      </c>
      <c r="L18" s="605">
        <f t="shared" si="1"/>
        <v>0</v>
      </c>
      <c r="M18" s="606"/>
      <c r="N18" s="32"/>
    </row>
    <row r="19" spans="1:14" ht="15" hidden="1">
      <c r="A19" s="620" t="s">
        <v>295</v>
      </c>
      <c r="B19" s="624"/>
      <c r="C19" s="605"/>
      <c r="D19" s="605"/>
      <c r="E19" s="605"/>
      <c r="F19" s="605"/>
      <c r="G19" s="605"/>
      <c r="H19" s="605"/>
      <c r="I19" s="605"/>
      <c r="J19" s="605"/>
      <c r="K19" s="605">
        <f t="shared" si="0"/>
        <v>0</v>
      </c>
      <c r="L19" s="605">
        <f t="shared" si="1"/>
        <v>0</v>
      </c>
      <c r="M19" s="606"/>
      <c r="N19" s="32"/>
    </row>
    <row r="20" spans="1:14" ht="15" hidden="1">
      <c r="A20" s="620" t="s">
        <v>296</v>
      </c>
      <c r="B20" s="624"/>
      <c r="C20" s="605"/>
      <c r="D20" s="605"/>
      <c r="E20" s="605"/>
      <c r="F20" s="605"/>
      <c r="G20" s="605"/>
      <c r="H20" s="605"/>
      <c r="I20" s="605"/>
      <c r="J20" s="605"/>
      <c r="K20" s="605">
        <f t="shared" si="0"/>
        <v>0</v>
      </c>
      <c r="L20" s="605">
        <f t="shared" si="1"/>
        <v>0</v>
      </c>
      <c r="M20" s="606"/>
      <c r="N20" s="32"/>
    </row>
    <row r="21" spans="1:14" ht="15" hidden="1">
      <c r="A21" s="620" t="s">
        <v>297</v>
      </c>
      <c r="B21" s="624"/>
      <c r="C21" s="605"/>
      <c r="D21" s="605"/>
      <c r="E21" s="605"/>
      <c r="F21" s="605"/>
      <c r="G21" s="605"/>
      <c r="H21" s="605"/>
      <c r="I21" s="605"/>
      <c r="J21" s="605"/>
      <c r="K21" s="605">
        <f t="shared" si="0"/>
        <v>0</v>
      </c>
      <c r="L21" s="605">
        <f t="shared" si="1"/>
        <v>0</v>
      </c>
      <c r="M21" s="606"/>
      <c r="N21" s="32"/>
    </row>
    <row r="22" spans="1:14" ht="15" hidden="1">
      <c r="A22" s="620" t="s">
        <v>298</v>
      </c>
      <c r="B22" s="624"/>
      <c r="C22" s="605"/>
      <c r="D22" s="605"/>
      <c r="E22" s="605"/>
      <c r="F22" s="605"/>
      <c r="G22" s="605"/>
      <c r="H22" s="605"/>
      <c r="I22" s="605"/>
      <c r="J22" s="605"/>
      <c r="K22" s="605">
        <f t="shared" si="0"/>
        <v>0</v>
      </c>
      <c r="L22" s="605">
        <f t="shared" si="1"/>
        <v>0</v>
      </c>
      <c r="M22" s="606"/>
      <c r="N22" s="32"/>
    </row>
    <row r="23" spans="1:14" ht="15" hidden="1">
      <c r="A23" s="622" t="s">
        <v>33</v>
      </c>
      <c r="B23" s="624"/>
      <c r="C23" s="605"/>
      <c r="D23" s="605"/>
      <c r="E23" s="605"/>
      <c r="F23" s="605"/>
      <c r="G23" s="605"/>
      <c r="H23" s="605"/>
      <c r="I23" s="605"/>
      <c r="J23" s="605"/>
      <c r="K23" s="605">
        <f t="shared" si="0"/>
        <v>0</v>
      </c>
      <c r="L23" s="605">
        <f t="shared" si="1"/>
        <v>0</v>
      </c>
      <c r="M23" s="606"/>
      <c r="N23" s="32"/>
    </row>
    <row r="24" spans="1:14" ht="15" hidden="1">
      <c r="A24" s="620" t="s">
        <v>197</v>
      </c>
      <c r="B24" s="624"/>
      <c r="C24" s="605"/>
      <c r="D24" s="605"/>
      <c r="E24" s="605"/>
      <c r="F24" s="605"/>
      <c r="G24" s="605"/>
      <c r="H24" s="605"/>
      <c r="I24" s="605"/>
      <c r="J24" s="605"/>
      <c r="K24" s="605">
        <f t="shared" si="0"/>
        <v>0</v>
      </c>
      <c r="L24" s="605">
        <f t="shared" si="1"/>
        <v>0</v>
      </c>
      <c r="M24" s="606"/>
      <c r="N24" s="32"/>
    </row>
    <row r="25" spans="1:14" ht="15" hidden="1">
      <c r="A25" s="620" t="s">
        <v>299</v>
      </c>
      <c r="B25" s="624"/>
      <c r="C25" s="605"/>
      <c r="D25" s="605"/>
      <c r="E25" s="605"/>
      <c r="F25" s="605"/>
      <c r="G25" s="605"/>
      <c r="H25" s="605"/>
      <c r="I25" s="605"/>
      <c r="J25" s="605"/>
      <c r="K25" s="605">
        <f t="shared" si="0"/>
        <v>0</v>
      </c>
      <c r="L25" s="605">
        <f t="shared" si="1"/>
        <v>0</v>
      </c>
      <c r="M25" s="606"/>
      <c r="N25" s="32"/>
    </row>
    <row r="26" spans="1:14" ht="15" hidden="1">
      <c r="A26" s="620" t="s">
        <v>301</v>
      </c>
      <c r="B26" s="624"/>
      <c r="C26" s="605"/>
      <c r="D26" s="605"/>
      <c r="E26" s="605"/>
      <c r="F26" s="605"/>
      <c r="G26" s="605"/>
      <c r="H26" s="605"/>
      <c r="I26" s="605"/>
      <c r="J26" s="605"/>
      <c r="K26" s="605">
        <f t="shared" si="0"/>
        <v>0</v>
      </c>
      <c r="L26" s="605">
        <f t="shared" si="1"/>
        <v>0</v>
      </c>
      <c r="M26" s="606"/>
      <c r="N26" s="32"/>
    </row>
    <row r="27" spans="1:14" ht="15">
      <c r="A27" s="620" t="s">
        <v>305</v>
      </c>
      <c r="B27" s="624"/>
      <c r="C27" s="605">
        <v>1</v>
      </c>
      <c r="D27" s="605"/>
      <c r="E27" s="605">
        <v>1</v>
      </c>
      <c r="F27" s="605"/>
      <c r="G27" s="605"/>
      <c r="H27" s="605"/>
      <c r="I27" s="605"/>
      <c r="J27" s="605"/>
      <c r="K27" s="605">
        <f t="shared" si="0"/>
        <v>0</v>
      </c>
      <c r="L27" s="605">
        <f t="shared" si="1"/>
        <v>1</v>
      </c>
      <c r="M27" s="606"/>
      <c r="N27" s="32"/>
    </row>
    <row r="28" spans="1:14" ht="15" hidden="1">
      <c r="A28" s="620" t="s">
        <v>300</v>
      </c>
      <c r="B28" s="624"/>
      <c r="C28" s="605"/>
      <c r="D28" s="605"/>
      <c r="E28" s="605"/>
      <c r="F28" s="605"/>
      <c r="G28" s="605"/>
      <c r="H28" s="605"/>
      <c r="I28" s="605"/>
      <c r="J28" s="605"/>
      <c r="K28" s="605">
        <f t="shared" si="0"/>
        <v>0</v>
      </c>
      <c r="L28" s="605">
        <f t="shared" si="1"/>
        <v>0</v>
      </c>
      <c r="M28" s="606"/>
      <c r="N28" s="32"/>
    </row>
    <row r="29" spans="1:14" ht="15" hidden="1">
      <c r="A29" s="607" t="s">
        <v>302</v>
      </c>
      <c r="B29" s="608"/>
      <c r="C29" s="608"/>
      <c r="D29" s="608"/>
      <c r="E29" s="608"/>
      <c r="F29" s="608"/>
      <c r="G29" s="608"/>
      <c r="H29" s="608"/>
      <c r="I29" s="608"/>
      <c r="J29" s="608"/>
      <c r="K29" s="608">
        <f t="shared" si="0"/>
        <v>0</v>
      </c>
      <c r="L29" s="608">
        <f t="shared" si="1"/>
        <v>0</v>
      </c>
      <c r="M29" s="609"/>
      <c r="N29" s="32"/>
    </row>
    <row r="30" spans="1:14" ht="15.75" thickBot="1">
      <c r="A30" s="100" t="s">
        <v>210</v>
      </c>
      <c r="B30" s="101"/>
      <c r="C30" s="102">
        <f aca="true" t="shared" si="2" ref="C30:H30">SUM(C13:C29)</f>
        <v>56</v>
      </c>
      <c r="D30" s="103">
        <f t="shared" si="2"/>
        <v>0</v>
      </c>
      <c r="E30" s="104">
        <f t="shared" si="2"/>
        <v>56</v>
      </c>
      <c r="F30" s="103">
        <f t="shared" si="2"/>
        <v>0</v>
      </c>
      <c r="G30" s="104">
        <f t="shared" si="2"/>
        <v>0</v>
      </c>
      <c r="H30" s="103">
        <f t="shared" si="2"/>
        <v>0</v>
      </c>
      <c r="I30" s="103">
        <f>SUM(I27:I29)</f>
        <v>0</v>
      </c>
      <c r="J30" s="103">
        <f>SUM(J13:J29)</f>
        <v>0</v>
      </c>
      <c r="K30" s="103">
        <f>SUM(K13:K29)</f>
        <v>0</v>
      </c>
      <c r="L30" s="402">
        <f>SUM(L13:L29)</f>
        <v>56</v>
      </c>
      <c r="M30" s="104">
        <f>SUM(M13:M29)</f>
        <v>0</v>
      </c>
      <c r="N30" s="32"/>
    </row>
    <row r="31" spans="1:14" ht="15.75">
      <c r="A31" s="48"/>
      <c r="B31" s="5"/>
      <c r="C31" s="98"/>
      <c r="D31" s="98"/>
      <c r="E31" s="61"/>
      <c r="F31" s="98"/>
      <c r="G31" s="61"/>
      <c r="H31" s="99"/>
      <c r="I31" s="99"/>
      <c r="J31" s="99"/>
      <c r="K31" s="99"/>
      <c r="L31" s="403"/>
      <c r="M31" s="61"/>
      <c r="N31" s="32"/>
    </row>
    <row r="32" spans="1:14" ht="15.75">
      <c r="A32" s="141" t="s">
        <v>83</v>
      </c>
      <c r="B32" s="146"/>
      <c r="C32" s="147">
        <v>9</v>
      </c>
      <c r="D32" s="147"/>
      <c r="E32" s="148">
        <v>9</v>
      </c>
      <c r="F32" s="147"/>
      <c r="G32" s="148"/>
      <c r="H32" s="147"/>
      <c r="I32" s="147"/>
      <c r="J32" s="150"/>
      <c r="K32" s="145">
        <f>H32+J32</f>
        <v>0</v>
      </c>
      <c r="L32" s="143">
        <f>E32+G32+K32</f>
        <v>9</v>
      </c>
      <c r="M32" s="144"/>
      <c r="N32" s="32"/>
    </row>
    <row r="33" spans="1:14" ht="15.75">
      <c r="A33" s="141" t="s">
        <v>112</v>
      </c>
      <c r="B33" s="149"/>
      <c r="C33" s="150">
        <v>47</v>
      </c>
      <c r="D33" s="150"/>
      <c r="E33" s="151">
        <v>47</v>
      </c>
      <c r="F33" s="150"/>
      <c r="G33" s="151"/>
      <c r="H33" s="150"/>
      <c r="I33" s="150"/>
      <c r="J33" s="150"/>
      <c r="K33" s="145">
        <f>H33+J33</f>
        <v>0</v>
      </c>
      <c r="L33" s="143">
        <f>E33+G33+K33</f>
        <v>47</v>
      </c>
      <c r="M33" s="144"/>
      <c r="N33" s="32"/>
    </row>
    <row r="34" spans="1:14" ht="15.75">
      <c r="A34" s="141" t="s">
        <v>113</v>
      </c>
      <c r="B34" s="149"/>
      <c r="C34" s="150"/>
      <c r="D34" s="150"/>
      <c r="E34" s="151"/>
      <c r="F34" s="150"/>
      <c r="G34" s="151"/>
      <c r="H34" s="150"/>
      <c r="I34" s="150"/>
      <c r="J34" s="150"/>
      <c r="K34" s="145">
        <f>H34+J34</f>
        <v>0</v>
      </c>
      <c r="L34" s="143">
        <f>E34+G34+K34</f>
        <v>0</v>
      </c>
      <c r="M34" s="144"/>
      <c r="N34" s="32"/>
    </row>
    <row r="35" spans="1:14" s="34" customFormat="1" ht="15">
      <c r="A35" s="254" t="s">
        <v>210</v>
      </c>
      <c r="B35" s="255"/>
      <c r="C35" s="256">
        <f aca="true" t="shared" si="3" ref="C35:M35">SUM(C32:C34)</f>
        <v>56</v>
      </c>
      <c r="D35" s="256">
        <f t="shared" si="3"/>
        <v>0</v>
      </c>
      <c r="E35" s="256">
        <f t="shared" si="3"/>
        <v>56</v>
      </c>
      <c r="F35" s="256">
        <f t="shared" si="3"/>
        <v>0</v>
      </c>
      <c r="G35" s="256">
        <f t="shared" si="3"/>
        <v>0</v>
      </c>
      <c r="H35" s="256">
        <f t="shared" si="3"/>
        <v>0</v>
      </c>
      <c r="I35" s="256">
        <f t="shared" si="3"/>
        <v>0</v>
      </c>
      <c r="J35" s="256"/>
      <c r="K35" s="256">
        <f t="shared" si="3"/>
        <v>0</v>
      </c>
      <c r="L35" s="404">
        <f t="shared" si="3"/>
        <v>56</v>
      </c>
      <c r="M35" s="399">
        <f t="shared" si="3"/>
        <v>0</v>
      </c>
      <c r="N35" s="33"/>
    </row>
    <row r="36" s="35" customFormat="1" ht="15"/>
    <row r="37" s="35" customFormat="1" ht="15"/>
    <row r="38" s="35" customFormat="1" ht="15"/>
    <row r="39" spans="1:13" s="35" customFormat="1" ht="15" hidden="1">
      <c r="A39" s="131" t="s">
        <v>68</v>
      </c>
      <c r="B39" s="130"/>
      <c r="C39" s="130">
        <f aca="true" t="shared" si="4" ref="C39:M39">C35-C30</f>
        <v>0</v>
      </c>
      <c r="D39" s="130">
        <f t="shared" si="4"/>
        <v>0</v>
      </c>
      <c r="E39" s="130">
        <f t="shared" si="4"/>
        <v>0</v>
      </c>
      <c r="F39" s="130">
        <f t="shared" si="4"/>
        <v>0</v>
      </c>
      <c r="G39" s="130">
        <f t="shared" si="4"/>
        <v>0</v>
      </c>
      <c r="H39" s="130">
        <f t="shared" si="4"/>
        <v>0</v>
      </c>
      <c r="I39" s="130">
        <f t="shared" si="4"/>
        <v>0</v>
      </c>
      <c r="J39" s="130"/>
      <c r="K39" s="130">
        <f t="shared" si="4"/>
        <v>0</v>
      </c>
      <c r="L39" s="130">
        <f t="shared" si="4"/>
        <v>0</v>
      </c>
      <c r="M39" s="130">
        <f t="shared" si="4"/>
        <v>0</v>
      </c>
    </row>
    <row r="40" spans="1:13" s="35" customFormat="1" ht="15" hidden="1">
      <c r="A40" s="132" t="s">
        <v>67</v>
      </c>
      <c r="B40" s="130"/>
      <c r="C40" s="130"/>
      <c r="D40" s="130" t="e">
        <f>D30-'(H) Reimb Resources'!#REF!</f>
        <v>#REF!</v>
      </c>
      <c r="E40" s="130"/>
      <c r="F40" s="130" t="e">
        <f>F30-'(H) Reimb Resources'!#REF!</f>
        <v>#REF!</v>
      </c>
      <c r="G40" s="130"/>
      <c r="H40" s="130"/>
      <c r="I40" s="130"/>
      <c r="J40" s="130"/>
      <c r="K40" s="130"/>
      <c r="L40" s="130"/>
      <c r="M40" s="130" t="e">
        <f>M30-'(H) Reimb Resources'!#REF!</f>
        <v>#REF!</v>
      </c>
    </row>
    <row r="41" spans="1:13" s="35" customFormat="1" ht="15" hidden="1">
      <c r="A41" s="132" t="s">
        <v>65</v>
      </c>
      <c r="B41" s="130"/>
      <c r="C41" s="130">
        <f>C35-'(B) Sum of Req '!AF21</f>
        <v>0</v>
      </c>
      <c r="D41" s="130"/>
      <c r="E41" s="130" t="e">
        <f>E35-'(B) Sum of Req '!#REF!</f>
        <v>#REF!</v>
      </c>
      <c r="F41" s="130"/>
      <c r="G41" s="130"/>
      <c r="H41" s="130">
        <f>H35-'(B) Sum of Req '!AF48</f>
        <v>0</v>
      </c>
      <c r="I41" s="130"/>
      <c r="J41" s="130"/>
      <c r="K41" s="130">
        <f>K35-'(B) Sum of Req '!AF51</f>
        <v>-56</v>
      </c>
      <c r="L41" s="130">
        <f>L35-'(B) Sum of Req '!AF60</f>
        <v>0</v>
      </c>
      <c r="M41" s="130"/>
    </row>
    <row r="42" spans="1:13" s="35" customFormat="1" ht="15" hidden="1">
      <c r="A42" s="294"/>
      <c r="B42" s="295"/>
      <c r="C42" s="295"/>
      <c r="D42" s="295"/>
      <c r="E42" s="295"/>
      <c r="F42" s="295"/>
      <c r="G42" s="295"/>
      <c r="H42" s="295"/>
      <c r="I42" s="295"/>
      <c r="J42" s="295"/>
      <c r="K42" s="295"/>
      <c r="L42" s="295"/>
      <c r="M42" s="295"/>
    </row>
    <row r="43" spans="1:13" s="36" customFormat="1" ht="15.75" hidden="1">
      <c r="A43" s="502" t="s">
        <v>94</v>
      </c>
      <c r="B43" s="503"/>
      <c r="C43" s="503"/>
      <c r="D43" s="503"/>
      <c r="E43" s="503"/>
      <c r="F43" s="503"/>
      <c r="G43" s="503"/>
      <c r="H43" s="503"/>
      <c r="I43" s="503"/>
      <c r="J43" s="503"/>
      <c r="K43" s="503"/>
      <c r="L43" s="503"/>
      <c r="M43" s="503"/>
    </row>
    <row r="44" spans="1:13" ht="71.25" customHeight="1" hidden="1">
      <c r="A44" s="683" t="s">
        <v>199</v>
      </c>
      <c r="B44" s="747"/>
      <c r="C44" s="747"/>
      <c r="D44" s="747"/>
      <c r="E44" s="747"/>
      <c r="F44" s="747"/>
      <c r="G44" s="747"/>
      <c r="H44" s="747"/>
      <c r="I44" s="747"/>
      <c r="J44" s="747"/>
      <c r="K44" s="747"/>
      <c r="L44" s="747"/>
      <c r="M44" s="748"/>
    </row>
    <row r="45" spans="1:13" ht="39.75" customHeight="1" hidden="1">
      <c r="A45" s="683" t="s">
        <v>307</v>
      </c>
      <c r="B45" s="747"/>
      <c r="C45" s="747"/>
      <c r="D45" s="747"/>
      <c r="E45" s="747"/>
      <c r="F45" s="747"/>
      <c r="G45" s="747"/>
      <c r="H45" s="747"/>
      <c r="I45" s="747"/>
      <c r="J45" s="747"/>
      <c r="K45" s="747"/>
      <c r="L45" s="747"/>
      <c r="M45" s="748"/>
    </row>
    <row r="46" spans="1:13" ht="15" hidden="1">
      <c r="A46" s="436"/>
      <c r="B46" s="436"/>
      <c r="C46" s="436"/>
      <c r="D46" s="436"/>
      <c r="E46" s="436"/>
      <c r="F46" s="436"/>
      <c r="G46" s="436"/>
      <c r="H46" s="436"/>
      <c r="I46" s="436"/>
      <c r="J46" s="436"/>
      <c r="K46" s="436"/>
      <c r="L46" s="436"/>
      <c r="M46" s="436"/>
    </row>
    <row r="47" spans="1:13" ht="58.5" customHeight="1" hidden="1">
      <c r="A47" s="683" t="s">
        <v>20</v>
      </c>
      <c r="B47" s="747"/>
      <c r="C47" s="747"/>
      <c r="D47" s="747"/>
      <c r="E47" s="747"/>
      <c r="F47" s="747"/>
      <c r="G47" s="747"/>
      <c r="H47" s="747"/>
      <c r="I47" s="747"/>
      <c r="J47" s="747"/>
      <c r="K47" s="747"/>
      <c r="L47" s="747"/>
      <c r="M47" s="748"/>
    </row>
    <row r="48" spans="1:13" ht="15" hidden="1">
      <c r="A48" s="436"/>
      <c r="B48" s="436"/>
      <c r="C48" s="436"/>
      <c r="D48" s="436"/>
      <c r="E48" s="436"/>
      <c r="F48" s="436"/>
      <c r="G48" s="436"/>
      <c r="H48" s="436"/>
      <c r="I48" s="436"/>
      <c r="J48" s="436"/>
      <c r="K48" s="436"/>
      <c r="L48" s="436"/>
      <c r="M48" s="436"/>
    </row>
    <row r="49" spans="1:13" ht="69" customHeight="1" hidden="1">
      <c r="A49" s="683" t="s">
        <v>198</v>
      </c>
      <c r="B49" s="747"/>
      <c r="C49" s="747"/>
      <c r="D49" s="747"/>
      <c r="E49" s="747"/>
      <c r="F49" s="747"/>
      <c r="G49" s="747"/>
      <c r="H49" s="747"/>
      <c r="I49" s="747"/>
      <c r="J49" s="747"/>
      <c r="K49" s="747"/>
      <c r="L49" s="747"/>
      <c r="M49" s="748"/>
    </row>
    <row r="50" spans="1:13" ht="15" hidden="1">
      <c r="A50" s="436"/>
      <c r="B50" s="436"/>
      <c r="C50" s="436"/>
      <c r="D50" s="436"/>
      <c r="E50" s="436"/>
      <c r="F50" s="436"/>
      <c r="G50" s="436"/>
      <c r="H50" s="436"/>
      <c r="I50" s="436"/>
      <c r="J50" s="436"/>
      <c r="K50" s="436"/>
      <c r="L50" s="436"/>
      <c r="M50" s="436"/>
    </row>
    <row r="51" spans="1:13" ht="15" hidden="1">
      <c r="A51" s="474" t="s">
        <v>64</v>
      </c>
      <c r="B51" s="436"/>
      <c r="C51" s="436"/>
      <c r="D51" s="436"/>
      <c r="E51" s="436"/>
      <c r="F51" s="436"/>
      <c r="G51" s="436"/>
      <c r="H51" s="436"/>
      <c r="I51" s="436"/>
      <c r="J51" s="436"/>
      <c r="K51" s="436"/>
      <c r="L51" s="436"/>
      <c r="M51" s="436"/>
    </row>
  </sheetData>
  <mergeCells count="5">
    <mergeCell ref="A49:M49"/>
    <mergeCell ref="H9:M9"/>
    <mergeCell ref="A44:M44"/>
    <mergeCell ref="A45:M45"/>
    <mergeCell ref="A47:M47"/>
  </mergeCells>
  <printOptions horizontalCentered="1"/>
  <pageMargins left="0.75" right="0.75" top="1" bottom="1" header="0.5" footer="0.5"/>
  <pageSetup fitToHeight="1" fitToWidth="1" horizontalDpi="600" verticalDpi="600" orientation="landscape" scale="75"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Nbrunson</cp:lastModifiedBy>
  <cp:lastPrinted>2007-01-25T20:57:42Z</cp:lastPrinted>
  <dcterms:created xsi:type="dcterms:W3CDTF">2003-08-28T20:51:00Z</dcterms:created>
  <dcterms:modified xsi:type="dcterms:W3CDTF">2007-01-30T16:05:24Z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