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70" windowHeight="7245" activeTab="0"/>
  </bookViews>
  <sheets>
    <sheet name="TABLE23d" sheetId="1" r:id="rId1"/>
  </sheets>
  <definedNames>
    <definedName name="Print_Area_M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<sst xmlns="http://schemas.openxmlformats.org/spreadsheetml/2006/main" count="89" uniqueCount="81">
  <si>
    <t xml:space="preserve">         10/00-09/01</t>
  </si>
  <si>
    <t xml:space="preserve">         10/01-09/02</t>
  </si>
  <si>
    <t>TRQ</t>
  </si>
  <si>
    <t>Entered thru</t>
  </si>
  <si>
    <t>Estimated</t>
  </si>
  <si>
    <t>CQE</t>
  </si>
  <si>
    <t>Rollover</t>
  </si>
  <si>
    <t>Country 1/</t>
  </si>
  <si>
    <t xml:space="preserve">    allocation </t>
  </si>
  <si>
    <t>09/30/01</t>
  </si>
  <si>
    <t>balance</t>
  </si>
  <si>
    <t>surrendered 5/</t>
  </si>
  <si>
    <t xml:space="preserve">  quantity 6/</t>
  </si>
  <si>
    <t>Metric tons, raw value</t>
  </si>
  <si>
    <t xml:space="preserve">   Argentina</t>
  </si>
  <si>
    <t xml:space="preserve">   Australia</t>
  </si>
  <si>
    <t xml:space="preserve">   Barbados</t>
  </si>
  <si>
    <t xml:space="preserve">   Belize</t>
  </si>
  <si>
    <t xml:space="preserve">   Bolivia</t>
  </si>
  <si>
    <t xml:space="preserve">   Brazil</t>
  </si>
  <si>
    <t xml:space="preserve">   Colombia</t>
  </si>
  <si>
    <t xml:space="preserve">   Congo</t>
  </si>
  <si>
    <t xml:space="preserve">   Costa Rica</t>
  </si>
  <si>
    <t xml:space="preserve">   Cote D'Ivoire</t>
  </si>
  <si>
    <t xml:space="preserve">   Dominican Republic</t>
  </si>
  <si>
    <t xml:space="preserve">   Ecuador</t>
  </si>
  <si>
    <t xml:space="preserve">   El Salvador</t>
  </si>
  <si>
    <t xml:space="preserve">   Fiji</t>
  </si>
  <si>
    <t xml:space="preserve">   Gabon</t>
  </si>
  <si>
    <t xml:space="preserve">   Guatemala</t>
  </si>
  <si>
    <t xml:space="preserve">   Guyana</t>
  </si>
  <si>
    <t xml:space="preserve">   Haiti</t>
  </si>
  <si>
    <t xml:space="preserve">   Honduras</t>
  </si>
  <si>
    <t xml:space="preserve">   India</t>
  </si>
  <si>
    <t xml:space="preserve">   Jamaica</t>
  </si>
  <si>
    <t xml:space="preserve">   Madagascar</t>
  </si>
  <si>
    <t xml:space="preserve">   Malawi</t>
  </si>
  <si>
    <t xml:space="preserve">   Mauritius</t>
  </si>
  <si>
    <t xml:space="preserve">   Mexico 7/</t>
  </si>
  <si>
    <t xml:space="preserve">   Mozambique</t>
  </si>
  <si>
    <t xml:space="preserve">   Nicaragua</t>
  </si>
  <si>
    <t xml:space="preserve">   Panama</t>
  </si>
  <si>
    <t xml:space="preserve">   Papua New Guinea</t>
  </si>
  <si>
    <t xml:space="preserve">   Paraguay</t>
  </si>
  <si>
    <t xml:space="preserve">   Peru</t>
  </si>
  <si>
    <t xml:space="preserve">   Philippines</t>
  </si>
  <si>
    <t xml:space="preserve">   South Africa</t>
  </si>
  <si>
    <t xml:space="preserve">   St. Kitts and Nevis</t>
  </si>
  <si>
    <t xml:space="preserve">   Swaziland</t>
  </si>
  <si>
    <t xml:space="preserve">   Taiwan</t>
  </si>
  <si>
    <t xml:space="preserve">   Thailand</t>
  </si>
  <si>
    <t xml:space="preserve">   Trinidad-Tobago</t>
  </si>
  <si>
    <t xml:space="preserve">   Uruguay</t>
  </si>
  <si>
    <t xml:space="preserve">   Zimbabwe</t>
  </si>
  <si>
    <t>Rounding</t>
  </si>
  <si>
    <t xml:space="preserve">  Subtotal raw cane sugar</t>
  </si>
  <si>
    <t xml:space="preserve">     TRQ shortfall  8/</t>
  </si>
  <si>
    <t>Refined sugars</t>
  </si>
  <si>
    <t xml:space="preserve">    Mexico (NAFTA) 7/</t>
  </si>
  <si>
    <t xml:space="preserve">    Mexico (Sept. 1997,1998, 1999, 2000,</t>
  </si>
  <si>
    <t xml:space="preserve">   2001 and 2002 allocation)</t>
  </si>
  <si>
    <t xml:space="preserve">   Canada (Sept. 1997, 1998, 1999, 2000, </t>
  </si>
  <si>
    <t xml:space="preserve">   2001 ,2002, and 2003 allocation)</t>
  </si>
  <si>
    <t xml:space="preserve">       Specialty sugar 9/</t>
  </si>
  <si>
    <t xml:space="preserve">       Other refined sugars 9/</t>
  </si>
  <si>
    <t xml:space="preserve">            Subtotal refined sugars</t>
  </si>
  <si>
    <t>Potential TRQ not yet allocated</t>
  </si>
  <si>
    <t>Grand total 10/</t>
  </si>
  <si>
    <t>Grand total (short tons)</t>
  </si>
  <si>
    <t xml:space="preserve"> ---=Not applicable.  Note: Imports are reported on an actual weight basis, adjusted upward by Customs by a factor of 1.035.  When final polarization results  </t>
  </si>
  <si>
    <t xml:space="preserve">are received or when adjustments are made to raw value on final vessels, cumulative import data are adjusted accordingly.  To convert from metric tons to </t>
  </si>
  <si>
    <t xml:space="preserve">short tons, multiply by 1.10231225.  Numbers may not add due to rounding.  1/ A country's excess of cumulative and adjustments over its TRQ allocation are </t>
  </si>
  <si>
    <t xml:space="preserve">carried over and applied against the country's allocation for the next TRQ period.  2/ Entered during August and September 1995, but counted against the </t>
  </si>
  <si>
    <t xml:space="preserve">the 10/95-9/96 TRQ. 3/ October 1, 1995, through September 30, 1996, plus early entries.  4/ As adjusted in March and May 1997.  5/ Amount that exceed      </t>
  </si>
  <si>
    <t xml:space="preserve">TRQ allocation and is deducted from the country's next year allocation.  6/ Certificate of Quota Eligibility submitted to USDA in lieu of actual imports. </t>
  </si>
  <si>
    <t>Quota Eligibility submitted  to USDA in lieu of actual imports. 7/ Mexico's NAFTA allocation may be  shipped either raw or refined.  8/ Forecast.</t>
  </si>
  <si>
    <t>9/ Other refined sugars are on first-come first-served  basis beginning fiscal 1996.  Beginning in fiscal 1997, the specialty sugars are also on first-come</t>
  </si>
  <si>
    <t>first-served basis. 10/ In fiscal years 1997 thru 2000, total is 25,000 metric tons less than the sum of individual components so as to not double-count Mexico.</t>
  </si>
  <si>
    <t>Source:  Foreign Agricultural Service, USDA.</t>
  </si>
  <si>
    <t>Last updated:  11/10/03.</t>
  </si>
  <si>
    <t>Table 23d--U.S. sugar imports under tariff-rate quota (TRQ), by country, fiscal years 2001-2002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</si>
</sst>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8"/>
      <name val="Helvetica"/>
      <family val="0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NumberFormat="1" applyFont="1" applyFill="1" applyBorder="1" applyAlignment="1" quotePrefix="1">
      <alignment horizontal="left"/>
    </xf>
    <xf numFmtId="0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2" borderId="0" xfId="0" applyNumberFormat="1" applyFont="1" applyFill="1" applyBorder="1" applyAlignment="1" quotePrefix="1">
      <alignment horizontal="left"/>
    </xf>
    <xf numFmtId="0" fontId="2" fillId="0" borderId="0" xfId="0" applyNumberFormat="1" applyFont="1" applyBorder="1" applyAlignment="1">
      <alignment/>
    </xf>
    <xf numFmtId="37" fontId="1" fillId="2" borderId="2" xfId="0" applyNumberFormat="1" applyFont="1" applyFill="1" applyBorder="1" applyAlignment="1" quotePrefix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37" fontId="1" fillId="2" borderId="2" xfId="0" applyNumberFormat="1" applyFont="1" applyFill="1" applyBorder="1" applyAlignment="1">
      <alignment horizontal="center"/>
    </xf>
    <xf numFmtId="3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2" xfId="0" applyNumberFormat="1" applyFont="1" applyFill="1" applyBorder="1" applyAlignment="1" quotePrefix="1">
      <alignment horizontal="center"/>
    </xf>
    <xf numFmtId="37" fontId="1" fillId="2" borderId="4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 quotePrefix="1">
      <alignment horizontal="center"/>
    </xf>
    <xf numFmtId="3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" xfId="0" applyFont="1" applyBorder="1" applyAlignment="1">
      <alignment horizontal="left"/>
    </xf>
    <xf numFmtId="14" fontId="1" fillId="2" borderId="4" xfId="0" applyNumberFormat="1" applyFont="1" applyFill="1" applyBorder="1" applyAlignment="1">
      <alignment horizontal="center"/>
    </xf>
    <xf numFmtId="0" fontId="2" fillId="0" borderId="0" xfId="0" applyFont="1" applyAlignment="1" quotePrefix="1">
      <alignment horizontal="left"/>
    </xf>
    <xf numFmtId="37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7" fontId="1" fillId="0" borderId="0" xfId="0" applyNumberFormat="1" applyFont="1" applyAlignment="1" quotePrefix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 quotePrefix="1">
      <alignment horizontal="left"/>
    </xf>
    <xf numFmtId="37" fontId="2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M1" sqref="M1:N3"/>
    </sheetView>
  </sheetViews>
  <sheetFormatPr defaultColWidth="9.33203125" defaultRowHeight="10.5"/>
  <cols>
    <col min="1" max="1" width="27.16015625" style="4" customWidth="1"/>
    <col min="2" max="5" width="14.33203125" style="4" customWidth="1"/>
    <col min="6" max="6" width="4.33203125" style="4" customWidth="1"/>
    <col min="7" max="7" width="14.33203125" style="4" customWidth="1"/>
    <col min="8" max="8" width="0.82421875" style="4" customWidth="1"/>
    <col min="9" max="12" width="15" style="4" customWidth="1"/>
    <col min="13" max="13" width="6.83203125" style="4" customWidth="1"/>
    <col min="14" max="16384" width="8.16015625" style="0" customWidth="1"/>
  </cols>
  <sheetData>
    <row r="1" spans="1:14" ht="12.75">
      <c r="A1" s="2" t="s">
        <v>80</v>
      </c>
      <c r="B1" s="3"/>
      <c r="D1" s="5"/>
      <c r="E1" s="5"/>
      <c r="F1" s="5"/>
      <c r="G1" s="5"/>
      <c r="H1" s="5"/>
      <c r="I1" s="5"/>
      <c r="K1" s="5"/>
      <c r="M1" s="10"/>
      <c r="N1" s="1"/>
    </row>
    <row r="2" spans="1:14" ht="12.75">
      <c r="A2" s="6"/>
      <c r="B2" s="7"/>
      <c r="C2" s="8" t="s">
        <v>0</v>
      </c>
      <c r="D2" s="5"/>
      <c r="E2" s="9"/>
      <c r="F2" s="10"/>
      <c r="G2" s="9"/>
      <c r="H2" s="10"/>
      <c r="I2" s="7"/>
      <c r="J2" s="8" t="s">
        <v>1</v>
      </c>
      <c r="K2" s="5"/>
      <c r="L2" s="9"/>
      <c r="M2" s="10"/>
      <c r="N2" s="1"/>
    </row>
    <row r="3" spans="2:14" ht="12.75">
      <c r="B3" s="11" t="s">
        <v>2</v>
      </c>
      <c r="C3" s="8" t="s">
        <v>3</v>
      </c>
      <c r="D3" s="12" t="s">
        <v>4</v>
      </c>
      <c r="E3" s="13" t="s">
        <v>5</v>
      </c>
      <c r="F3" s="13"/>
      <c r="G3" s="14" t="s">
        <v>6</v>
      </c>
      <c r="H3" s="13"/>
      <c r="I3" s="11" t="s">
        <v>2</v>
      </c>
      <c r="J3" s="15" t="s">
        <v>3</v>
      </c>
      <c r="K3" s="12" t="s">
        <v>4</v>
      </c>
      <c r="L3" s="13" t="s">
        <v>5</v>
      </c>
      <c r="M3" s="14"/>
      <c r="N3" s="1"/>
    </row>
    <row r="4" spans="1:13" ht="12.75">
      <c r="A4" s="5" t="s">
        <v>7</v>
      </c>
      <c r="B4" s="16" t="s">
        <v>8</v>
      </c>
      <c r="C4" s="17" t="s">
        <v>9</v>
      </c>
      <c r="D4" s="18" t="s">
        <v>10</v>
      </c>
      <c r="E4" s="19" t="s">
        <v>11</v>
      </c>
      <c r="F4" s="20"/>
      <c r="G4" s="21" t="s">
        <v>12</v>
      </c>
      <c r="H4" s="20"/>
      <c r="I4" s="16" t="s">
        <v>8</v>
      </c>
      <c r="J4" s="22">
        <v>37529</v>
      </c>
      <c r="K4" s="18" t="s">
        <v>10</v>
      </c>
      <c r="L4" s="19" t="s">
        <v>11</v>
      </c>
      <c r="M4" s="20"/>
    </row>
    <row r="5" spans="3:10" ht="12.75">
      <c r="C5" s="23" t="s">
        <v>13</v>
      </c>
      <c r="J5" s="23" t="s">
        <v>13</v>
      </c>
    </row>
    <row r="6" ht="3" customHeight="1"/>
    <row r="7" spans="1:13" ht="9.75" customHeight="1">
      <c r="A7" s="24" t="s">
        <v>14</v>
      </c>
      <c r="B7" s="25">
        <v>45283</v>
      </c>
      <c r="C7" s="25">
        <v>44947</v>
      </c>
      <c r="D7" s="25">
        <f>B7-C7</f>
        <v>336</v>
      </c>
      <c r="E7" s="24"/>
      <c r="F7" s="24"/>
      <c r="G7" s="24"/>
      <c r="H7" s="24"/>
      <c r="I7" s="25">
        <v>45281</v>
      </c>
      <c r="J7" s="25">
        <v>45273</v>
      </c>
      <c r="K7" s="25">
        <f>I7-J7</f>
        <v>8</v>
      </c>
      <c r="L7" s="25"/>
      <c r="M7" s="25"/>
    </row>
    <row r="8" spans="1:11" ht="12.75">
      <c r="A8" s="24" t="s">
        <v>15</v>
      </c>
      <c r="B8" s="25">
        <v>87408</v>
      </c>
      <c r="C8" s="25">
        <v>87822</v>
      </c>
      <c r="D8" s="25">
        <v>0</v>
      </c>
      <c r="E8" s="24"/>
      <c r="F8" s="24"/>
      <c r="G8" s="25">
        <f>C8-B8</f>
        <v>414</v>
      </c>
      <c r="H8" s="24"/>
      <c r="I8" s="25">
        <v>87402</v>
      </c>
      <c r="J8" s="25">
        <v>87402</v>
      </c>
      <c r="K8" s="25">
        <f>J8-I8</f>
        <v>0</v>
      </c>
    </row>
    <row r="9" spans="1:11" ht="12.75">
      <c r="A9" s="24" t="s">
        <v>16</v>
      </c>
      <c r="B9" s="25">
        <v>7372</v>
      </c>
      <c r="C9" s="25">
        <v>0</v>
      </c>
      <c r="D9" s="25">
        <f>B9-C9</f>
        <v>7372</v>
      </c>
      <c r="E9" s="24"/>
      <c r="F9" s="24"/>
      <c r="G9" s="24"/>
      <c r="H9" s="24"/>
      <c r="I9" s="25">
        <v>7371</v>
      </c>
      <c r="J9" s="25">
        <v>0</v>
      </c>
      <c r="K9" s="25">
        <f>I9-J9</f>
        <v>7371</v>
      </c>
    </row>
    <row r="10" spans="1:11" ht="12.75">
      <c r="A10" s="24" t="s">
        <v>17</v>
      </c>
      <c r="B10" s="25">
        <v>11584</v>
      </c>
      <c r="C10" s="25">
        <v>11616</v>
      </c>
      <c r="D10" s="25">
        <v>0</v>
      </c>
      <c r="E10" s="24"/>
      <c r="F10" s="24"/>
      <c r="G10" s="25">
        <f>C10-B10</f>
        <v>32</v>
      </c>
      <c r="H10" s="24"/>
      <c r="I10" s="25">
        <v>11583</v>
      </c>
      <c r="J10" s="25">
        <v>11583</v>
      </c>
      <c r="K10" s="25">
        <f>J10-I10</f>
        <v>0</v>
      </c>
    </row>
    <row r="11" spans="1:11" ht="12.75">
      <c r="A11" s="24" t="s">
        <v>18</v>
      </c>
      <c r="B11" s="25">
        <v>8425</v>
      </c>
      <c r="C11" s="25">
        <v>8331</v>
      </c>
      <c r="D11" s="25">
        <f>B11-C11</f>
        <v>94</v>
      </c>
      <c r="E11" s="24"/>
      <c r="F11" s="24"/>
      <c r="G11" s="24"/>
      <c r="H11" s="24"/>
      <c r="I11" s="25">
        <v>8424</v>
      </c>
      <c r="J11" s="25">
        <v>8424</v>
      </c>
      <c r="K11" s="25">
        <f>J11-I11</f>
        <v>0</v>
      </c>
    </row>
    <row r="12" spans="1:13" ht="12.75">
      <c r="A12" s="24" t="s">
        <v>19</v>
      </c>
      <c r="B12" s="25">
        <v>152700</v>
      </c>
      <c r="C12" s="25">
        <v>152372</v>
      </c>
      <c r="D12" s="25">
        <f>B12-C12</f>
        <v>328</v>
      </c>
      <c r="E12" s="24"/>
      <c r="F12" s="24"/>
      <c r="G12" s="24"/>
      <c r="H12" s="24"/>
      <c r="I12" s="25">
        <v>152691</v>
      </c>
      <c r="J12" s="25">
        <v>95393</v>
      </c>
      <c r="K12" s="25">
        <v>-241</v>
      </c>
      <c r="L12" s="25">
        <v>57539</v>
      </c>
      <c r="M12" s="25"/>
    </row>
    <row r="13" spans="1:11" ht="12.75">
      <c r="A13" s="24" t="s">
        <v>20</v>
      </c>
      <c r="B13" s="25">
        <v>25274</v>
      </c>
      <c r="C13" s="25">
        <v>25237</v>
      </c>
      <c r="D13" s="25">
        <f>B13-C13</f>
        <v>37</v>
      </c>
      <c r="E13" s="24"/>
      <c r="F13" s="24"/>
      <c r="G13" s="24"/>
      <c r="H13" s="24"/>
      <c r="I13" s="25">
        <v>25273</v>
      </c>
      <c r="J13" s="25">
        <v>24084</v>
      </c>
      <c r="K13" s="25">
        <f>I13-J13</f>
        <v>1189</v>
      </c>
    </row>
    <row r="14" spans="1:11" ht="12.75">
      <c r="A14" s="24" t="s">
        <v>21</v>
      </c>
      <c r="B14" s="25">
        <v>7258</v>
      </c>
      <c r="C14" s="25">
        <v>7369</v>
      </c>
      <c r="D14" s="25">
        <v>0</v>
      </c>
      <c r="E14" s="24"/>
      <c r="F14" s="24"/>
      <c r="G14" s="25">
        <f>C14-B14</f>
        <v>111</v>
      </c>
      <c r="H14" s="24"/>
      <c r="I14" s="25">
        <v>7258</v>
      </c>
      <c r="J14" s="25">
        <v>7258</v>
      </c>
      <c r="K14" s="25">
        <f>J14-I14</f>
        <v>0</v>
      </c>
    </row>
    <row r="15" spans="1:11" ht="12.75">
      <c r="A15" s="24" t="s">
        <v>22</v>
      </c>
      <c r="B15" s="25">
        <v>15797</v>
      </c>
      <c r="C15" s="25">
        <v>15922</v>
      </c>
      <c r="D15" s="25">
        <v>0</v>
      </c>
      <c r="E15" s="24"/>
      <c r="F15" s="24"/>
      <c r="G15" s="25">
        <f>C15-B15</f>
        <v>125</v>
      </c>
      <c r="H15" s="24"/>
      <c r="I15" s="25">
        <v>15796</v>
      </c>
      <c r="J15" s="25">
        <v>15796</v>
      </c>
      <c r="K15" s="25">
        <f>J15-I15</f>
        <v>0</v>
      </c>
    </row>
    <row r="16" spans="1:13" ht="12.75">
      <c r="A16" s="24" t="s">
        <v>23</v>
      </c>
      <c r="B16" s="25">
        <v>7258</v>
      </c>
      <c r="C16" s="25">
        <v>7271</v>
      </c>
      <c r="D16" s="25">
        <v>0</v>
      </c>
      <c r="E16" s="24"/>
      <c r="F16" s="24"/>
      <c r="G16" s="25">
        <f>C16-B16</f>
        <v>13</v>
      </c>
      <c r="H16" s="24"/>
      <c r="I16" s="25">
        <v>7258</v>
      </c>
      <c r="J16" s="25">
        <v>13</v>
      </c>
      <c r="K16" s="25">
        <v>0</v>
      </c>
      <c r="L16" s="25">
        <v>7245</v>
      </c>
      <c r="M16" s="25"/>
    </row>
    <row r="17" spans="1:11" ht="12.75">
      <c r="A17" s="24" t="s">
        <v>24</v>
      </c>
      <c r="B17" s="25">
        <v>185346</v>
      </c>
      <c r="C17" s="25">
        <v>181708</v>
      </c>
      <c r="D17" s="25">
        <f>B17-C17</f>
        <v>3638</v>
      </c>
      <c r="E17" s="24"/>
      <c r="F17" s="24"/>
      <c r="G17" s="24"/>
      <c r="H17" s="24"/>
      <c r="I17" s="25">
        <v>185335</v>
      </c>
      <c r="J17" s="25">
        <v>185335</v>
      </c>
      <c r="K17" s="25">
        <f>J17-I17</f>
        <v>0</v>
      </c>
    </row>
    <row r="18" spans="1:13" ht="12.75">
      <c r="A18" s="24" t="s">
        <v>25</v>
      </c>
      <c r="B18" s="25">
        <v>11584</v>
      </c>
      <c r="C18" s="25">
        <v>11584</v>
      </c>
      <c r="D18" s="25">
        <f>B18-C18</f>
        <v>0</v>
      </c>
      <c r="E18" s="24"/>
      <c r="F18" s="24"/>
      <c r="G18" s="24"/>
      <c r="H18" s="24"/>
      <c r="I18" s="25">
        <v>11583</v>
      </c>
      <c r="J18" s="25">
        <v>0</v>
      </c>
      <c r="K18" s="25">
        <v>0</v>
      </c>
      <c r="L18" s="25">
        <v>11583</v>
      </c>
      <c r="M18" s="25"/>
    </row>
    <row r="19" spans="1:11" ht="12.75">
      <c r="A19" s="24" t="s">
        <v>26</v>
      </c>
      <c r="B19" s="25">
        <v>27381</v>
      </c>
      <c r="C19" s="25">
        <v>28455</v>
      </c>
      <c r="D19" s="25">
        <v>0</v>
      </c>
      <c r="E19" s="24"/>
      <c r="F19" s="24"/>
      <c r="G19" s="25">
        <f>C19-B19</f>
        <v>1074</v>
      </c>
      <c r="H19" s="24"/>
      <c r="I19" s="25">
        <v>27379</v>
      </c>
      <c r="J19" s="25">
        <v>27379</v>
      </c>
      <c r="K19" s="25">
        <f>J19-I19</f>
        <v>0</v>
      </c>
    </row>
    <row r="20" spans="1:11" ht="12.75">
      <c r="A20" s="4" t="s">
        <v>27</v>
      </c>
      <c r="B20" s="25">
        <v>9478</v>
      </c>
      <c r="C20" s="25">
        <v>9573</v>
      </c>
      <c r="D20" s="25">
        <v>0</v>
      </c>
      <c r="E20" s="24"/>
      <c r="F20" s="24"/>
      <c r="G20" s="25">
        <f>C20-B20</f>
        <v>95</v>
      </c>
      <c r="H20" s="24"/>
      <c r="I20" s="25">
        <v>9477</v>
      </c>
      <c r="J20" s="25">
        <v>9477</v>
      </c>
      <c r="K20" s="25">
        <f>J20-I20</f>
        <v>0</v>
      </c>
    </row>
    <row r="21" spans="1:11" ht="12.75">
      <c r="A21" s="24" t="s">
        <v>28</v>
      </c>
      <c r="B21" s="25">
        <v>7258</v>
      </c>
      <c r="C21" s="25">
        <v>0</v>
      </c>
      <c r="D21" s="25">
        <f>B21-C21</f>
        <v>7258</v>
      </c>
      <c r="E21" s="24"/>
      <c r="F21" s="24"/>
      <c r="G21" s="24"/>
      <c r="H21" s="24"/>
      <c r="I21" s="25">
        <v>7258</v>
      </c>
      <c r="J21" s="25">
        <v>0</v>
      </c>
      <c r="K21" s="25">
        <f>I21-J21</f>
        <v>7258</v>
      </c>
    </row>
    <row r="22" spans="1:11" ht="12.75">
      <c r="A22" s="24" t="s">
        <v>29</v>
      </c>
      <c r="B22" s="25">
        <v>50549</v>
      </c>
      <c r="C22" s="25">
        <v>55924</v>
      </c>
      <c r="D22" s="25">
        <v>0</v>
      </c>
      <c r="E22" s="24"/>
      <c r="F22" s="24"/>
      <c r="G22" s="25">
        <f>C22-B22</f>
        <v>5375</v>
      </c>
      <c r="H22" s="24"/>
      <c r="I22" s="25">
        <v>50546</v>
      </c>
      <c r="J22" s="25">
        <v>50122</v>
      </c>
      <c r="K22" s="25">
        <f>I22-J22</f>
        <v>424</v>
      </c>
    </row>
    <row r="23" spans="1:11" ht="12.75">
      <c r="A23" s="24" t="s">
        <v>30</v>
      </c>
      <c r="B23" s="25">
        <v>12637</v>
      </c>
      <c r="C23" s="25">
        <v>12755</v>
      </c>
      <c r="D23" s="25">
        <v>0</v>
      </c>
      <c r="E23" s="24"/>
      <c r="F23" s="24"/>
      <c r="G23" s="25">
        <f>C23-B23</f>
        <v>118</v>
      </c>
      <c r="H23" s="24"/>
      <c r="I23" s="25">
        <v>12636</v>
      </c>
      <c r="J23" s="25">
        <v>12636</v>
      </c>
      <c r="K23" s="25">
        <f>I23-J23</f>
        <v>0</v>
      </c>
    </row>
    <row r="24" spans="1:11" ht="12.75">
      <c r="A24" s="24" t="s">
        <v>31</v>
      </c>
      <c r="B24" s="25">
        <v>7258</v>
      </c>
      <c r="C24" s="25">
        <v>0</v>
      </c>
      <c r="D24" s="25">
        <f>B24-C24</f>
        <v>7258</v>
      </c>
      <c r="E24" s="24"/>
      <c r="F24" s="24"/>
      <c r="G24" s="24"/>
      <c r="H24" s="24"/>
      <c r="I24" s="25">
        <v>7258</v>
      </c>
      <c r="J24" s="25">
        <v>0</v>
      </c>
      <c r="K24" s="25">
        <f>I24-J24</f>
        <v>7258</v>
      </c>
    </row>
    <row r="25" spans="1:11" ht="12.75">
      <c r="A25" s="24" t="s">
        <v>32</v>
      </c>
      <c r="B25" s="25">
        <v>10531</v>
      </c>
      <c r="C25" s="25">
        <v>10675</v>
      </c>
      <c r="D25" s="25">
        <v>0</v>
      </c>
      <c r="E25" s="24"/>
      <c r="F25" s="24"/>
      <c r="G25" s="25">
        <f>C25-B25</f>
        <v>144</v>
      </c>
      <c r="H25" s="24"/>
      <c r="I25" s="25">
        <v>10530</v>
      </c>
      <c r="J25" s="25">
        <v>10530</v>
      </c>
      <c r="K25" s="25">
        <f>J25-I25</f>
        <v>0</v>
      </c>
    </row>
    <row r="26" spans="1:11" ht="12.75">
      <c r="A26" s="24" t="s">
        <v>33</v>
      </c>
      <c r="B26" s="25">
        <v>8425</v>
      </c>
      <c r="C26" s="25">
        <v>0</v>
      </c>
      <c r="D26" s="25">
        <v>0</v>
      </c>
      <c r="E26" s="24">
        <v>8425</v>
      </c>
      <c r="F26" s="24"/>
      <c r="G26" s="24"/>
      <c r="H26" s="24"/>
      <c r="I26" s="25">
        <v>8424</v>
      </c>
      <c r="J26" s="25">
        <v>8424</v>
      </c>
      <c r="K26" s="25">
        <f>J26-I26</f>
        <v>0</v>
      </c>
    </row>
    <row r="27" spans="1:13" ht="12.75">
      <c r="A27" s="24" t="s">
        <v>34</v>
      </c>
      <c r="B27" s="25">
        <v>11584</v>
      </c>
      <c r="C27" s="25">
        <v>0</v>
      </c>
      <c r="D27" s="25">
        <v>0</v>
      </c>
      <c r="E27" s="24">
        <v>11584</v>
      </c>
      <c r="F27" s="24"/>
      <c r="G27" s="24"/>
      <c r="H27" s="24"/>
      <c r="I27" s="25">
        <v>11583</v>
      </c>
      <c r="J27" s="25">
        <v>0</v>
      </c>
      <c r="K27" s="26">
        <f>(L27+J27)-I27</f>
        <v>0</v>
      </c>
      <c r="L27" s="25">
        <v>11583</v>
      </c>
      <c r="M27" s="25"/>
    </row>
    <row r="28" spans="1:11" ht="12.75">
      <c r="A28" s="24" t="s">
        <v>35</v>
      </c>
      <c r="B28" s="25">
        <v>7258</v>
      </c>
      <c r="C28" s="25">
        <v>6435</v>
      </c>
      <c r="D28" s="25">
        <f>B28-C28</f>
        <v>823</v>
      </c>
      <c r="E28" s="24"/>
      <c r="F28" s="24"/>
      <c r="G28" s="24"/>
      <c r="H28" s="24"/>
      <c r="I28" s="25">
        <v>7258</v>
      </c>
      <c r="J28" s="25">
        <v>5885</v>
      </c>
      <c r="K28" s="25">
        <f>I28-J28</f>
        <v>1373</v>
      </c>
    </row>
    <row r="29" spans="1:11" ht="12.75">
      <c r="A29" s="24" t="s">
        <v>36</v>
      </c>
      <c r="B29" s="25">
        <v>10531</v>
      </c>
      <c r="C29" s="25">
        <v>10321</v>
      </c>
      <c r="D29" s="25">
        <f>B29-C29</f>
        <v>210</v>
      </c>
      <c r="E29" s="24"/>
      <c r="F29" s="24"/>
      <c r="G29" s="24"/>
      <c r="H29" s="24"/>
      <c r="I29" s="25">
        <v>10530</v>
      </c>
      <c r="J29" s="25">
        <v>10530</v>
      </c>
      <c r="K29" s="25">
        <f>J29-I29</f>
        <v>0</v>
      </c>
    </row>
    <row r="30" spans="1:11" ht="12.75">
      <c r="A30" s="24" t="s">
        <v>37</v>
      </c>
      <c r="B30" s="25">
        <v>12637</v>
      </c>
      <c r="C30" s="25">
        <v>12667</v>
      </c>
      <c r="D30" s="25">
        <v>0</v>
      </c>
      <c r="E30" s="24"/>
      <c r="F30" s="24"/>
      <c r="G30" s="25">
        <f>C30-B30</f>
        <v>30</v>
      </c>
      <c r="H30" s="24"/>
      <c r="I30" s="25">
        <v>12636</v>
      </c>
      <c r="J30" s="25">
        <v>11631</v>
      </c>
      <c r="K30" s="25">
        <f>I30-J30</f>
        <v>1005</v>
      </c>
    </row>
    <row r="31" spans="1:11" ht="12.75">
      <c r="A31" s="27" t="s">
        <v>38</v>
      </c>
      <c r="B31" s="25">
        <v>7258</v>
      </c>
      <c r="C31" s="25">
        <v>7258</v>
      </c>
      <c r="D31" s="25">
        <f>B31-C31</f>
        <v>0</v>
      </c>
      <c r="E31" s="24"/>
      <c r="F31" s="24"/>
      <c r="G31" s="24"/>
      <c r="H31" s="24"/>
      <c r="I31" s="25">
        <v>7258</v>
      </c>
      <c r="J31" s="25">
        <v>7258</v>
      </c>
      <c r="K31" s="25">
        <f>J31-I31</f>
        <v>0</v>
      </c>
    </row>
    <row r="32" spans="1:11" ht="12.75">
      <c r="A32" s="24" t="s">
        <v>39</v>
      </c>
      <c r="B32" s="25">
        <v>13690</v>
      </c>
      <c r="C32" s="25">
        <v>14146</v>
      </c>
      <c r="D32" s="25">
        <v>0</v>
      </c>
      <c r="E32" s="24"/>
      <c r="F32" s="24"/>
      <c r="G32" s="25">
        <f>C32-B32</f>
        <v>456</v>
      </c>
      <c r="H32" s="24"/>
      <c r="I32" s="25">
        <v>13690</v>
      </c>
      <c r="J32" s="25">
        <v>13555</v>
      </c>
      <c r="K32" s="25">
        <f>I32-J32</f>
        <v>135</v>
      </c>
    </row>
    <row r="33" spans="1:11" ht="12.75">
      <c r="A33" s="24" t="s">
        <v>40</v>
      </c>
      <c r="B33" s="25">
        <v>22115</v>
      </c>
      <c r="C33" s="25">
        <v>22103</v>
      </c>
      <c r="D33" s="25">
        <f>B33-C33</f>
        <v>12</v>
      </c>
      <c r="E33" s="24"/>
      <c r="F33" s="24"/>
      <c r="G33" s="24"/>
      <c r="H33" s="24"/>
      <c r="I33" s="25">
        <v>22114</v>
      </c>
      <c r="J33" s="25">
        <v>22114</v>
      </c>
      <c r="K33" s="25">
        <f>J33-I33</f>
        <v>0</v>
      </c>
    </row>
    <row r="34" spans="1:11" ht="12.75">
      <c r="A34" s="24" t="s">
        <v>41</v>
      </c>
      <c r="B34" s="25">
        <v>30540</v>
      </c>
      <c r="C34" s="25">
        <v>30588</v>
      </c>
      <c r="D34" s="25">
        <v>0</v>
      </c>
      <c r="E34" s="24"/>
      <c r="F34" s="24"/>
      <c r="G34" s="25">
        <f>C34-B34</f>
        <v>48</v>
      </c>
      <c r="H34" s="24"/>
      <c r="I34" s="25">
        <v>30538</v>
      </c>
      <c r="J34" s="25">
        <v>30493</v>
      </c>
      <c r="K34" s="25">
        <f>I34-J34</f>
        <v>45</v>
      </c>
    </row>
    <row r="35" spans="1:11" ht="12.75">
      <c r="A35" s="24" t="s">
        <v>42</v>
      </c>
      <c r="B35" s="25">
        <v>7258</v>
      </c>
      <c r="C35" s="25">
        <v>7447</v>
      </c>
      <c r="D35" s="25">
        <v>0</v>
      </c>
      <c r="E35" s="24"/>
      <c r="F35" s="24"/>
      <c r="G35" s="25">
        <f>C35-B35</f>
        <v>189</v>
      </c>
      <c r="H35" s="24"/>
      <c r="I35" s="25">
        <v>7258</v>
      </c>
      <c r="J35" s="25">
        <v>7258</v>
      </c>
      <c r="K35" s="25">
        <f>J35-I35</f>
        <v>0</v>
      </c>
    </row>
    <row r="36" spans="1:11" ht="12.75">
      <c r="A36" s="24" t="s">
        <v>43</v>
      </c>
      <c r="B36" s="25">
        <v>7258</v>
      </c>
      <c r="C36" s="25">
        <v>7319</v>
      </c>
      <c r="D36" s="25">
        <v>0</v>
      </c>
      <c r="E36" s="24"/>
      <c r="F36" s="24"/>
      <c r="G36" s="25">
        <f>C36-B36</f>
        <v>61</v>
      </c>
      <c r="H36" s="24"/>
      <c r="I36" s="25">
        <v>7258</v>
      </c>
      <c r="J36" s="25">
        <v>7187</v>
      </c>
      <c r="K36" s="25">
        <f>I36-J36</f>
        <v>71</v>
      </c>
    </row>
    <row r="37" spans="1:11" ht="12.75">
      <c r="A37" s="24" t="s">
        <v>44</v>
      </c>
      <c r="B37" s="25">
        <v>43177</v>
      </c>
      <c r="C37" s="25">
        <v>43309</v>
      </c>
      <c r="D37" s="25">
        <v>0</v>
      </c>
      <c r="E37" s="24"/>
      <c r="F37" s="24"/>
      <c r="G37" s="25">
        <f>C37-B37</f>
        <v>132</v>
      </c>
      <c r="H37" s="24"/>
      <c r="I37" s="25">
        <v>43175</v>
      </c>
      <c r="J37" s="25">
        <v>43175</v>
      </c>
      <c r="K37" s="25">
        <f>J37-I37</f>
        <v>0</v>
      </c>
    </row>
    <row r="38" spans="1:13" ht="12.75">
      <c r="A38" s="24" t="s">
        <v>45</v>
      </c>
      <c r="B38" s="25">
        <v>142169</v>
      </c>
      <c r="C38" s="25">
        <v>92470</v>
      </c>
      <c r="D38" s="25">
        <v>0</v>
      </c>
      <c r="E38" s="24">
        <v>49709</v>
      </c>
      <c r="F38" s="24"/>
      <c r="G38" s="25">
        <f>(C38+E38)-B38</f>
        <v>10</v>
      </c>
      <c r="H38" s="24"/>
      <c r="I38" s="25">
        <v>142160</v>
      </c>
      <c r="J38" s="25">
        <v>73077</v>
      </c>
      <c r="K38" s="25">
        <f>I38-(J38+L38)</f>
        <v>4963</v>
      </c>
      <c r="L38" s="25">
        <v>64120</v>
      </c>
      <c r="M38" s="25"/>
    </row>
    <row r="39" spans="1:11" ht="12.75">
      <c r="A39" s="24" t="s">
        <v>46</v>
      </c>
      <c r="B39" s="25">
        <v>24221</v>
      </c>
      <c r="C39" s="25">
        <v>24990</v>
      </c>
      <c r="D39" s="25">
        <v>0</v>
      </c>
      <c r="E39" s="24"/>
      <c r="F39" s="24"/>
      <c r="G39" s="25">
        <f>C39-B39</f>
        <v>769</v>
      </c>
      <c r="H39" s="24"/>
      <c r="I39" s="25">
        <v>24220</v>
      </c>
      <c r="J39" s="25">
        <v>24219</v>
      </c>
      <c r="K39" s="25">
        <f>I39-J39</f>
        <v>1</v>
      </c>
    </row>
    <row r="40" spans="1:13" ht="12.75">
      <c r="A40" s="24" t="s">
        <v>47</v>
      </c>
      <c r="B40" s="25">
        <v>7258</v>
      </c>
      <c r="C40" s="25">
        <v>0</v>
      </c>
      <c r="D40" s="25">
        <v>0</v>
      </c>
      <c r="E40" s="24">
        <v>7258</v>
      </c>
      <c r="F40" s="24"/>
      <c r="G40" s="24"/>
      <c r="H40" s="24"/>
      <c r="I40" s="24">
        <v>7258</v>
      </c>
      <c r="J40" s="25">
        <v>0</v>
      </c>
      <c r="K40" s="25">
        <v>0</v>
      </c>
      <c r="L40" s="25">
        <v>7258</v>
      </c>
      <c r="M40" s="25"/>
    </row>
    <row r="41" spans="1:11" ht="12.75">
      <c r="A41" s="24" t="s">
        <v>48</v>
      </c>
      <c r="B41" s="25">
        <v>16850</v>
      </c>
      <c r="C41" s="25">
        <v>17365</v>
      </c>
      <c r="D41" s="25">
        <v>0</v>
      </c>
      <c r="E41" s="24"/>
      <c r="F41" s="24"/>
      <c r="G41" s="25">
        <f>C41-B41</f>
        <v>515</v>
      </c>
      <c r="H41" s="24"/>
      <c r="I41" s="25">
        <v>16849</v>
      </c>
      <c r="J41" s="25">
        <v>16849</v>
      </c>
      <c r="K41" s="25">
        <f>J41-I41</f>
        <v>0</v>
      </c>
    </row>
    <row r="42" spans="1:11" ht="12.75">
      <c r="A42" s="24" t="s">
        <v>49</v>
      </c>
      <c r="B42" s="25">
        <v>12637</v>
      </c>
      <c r="C42" s="25">
        <v>12215</v>
      </c>
      <c r="D42" s="25">
        <f>B42-C42</f>
        <v>422</v>
      </c>
      <c r="E42" s="24"/>
      <c r="F42" s="24"/>
      <c r="G42" s="24"/>
      <c r="H42" s="24"/>
      <c r="I42" s="25">
        <v>12636</v>
      </c>
      <c r="J42" s="25">
        <v>12636</v>
      </c>
      <c r="K42" s="25">
        <f>J42-I42</f>
        <v>0</v>
      </c>
    </row>
    <row r="43" spans="1:13" ht="12.75">
      <c r="A43" s="24" t="s">
        <v>50</v>
      </c>
      <c r="B43" s="25">
        <v>14743</v>
      </c>
      <c r="C43" s="25">
        <v>14812</v>
      </c>
      <c r="D43" s="25">
        <v>0</v>
      </c>
      <c r="E43" s="24"/>
      <c r="F43" s="24"/>
      <c r="G43" s="25">
        <f>C43-B43</f>
        <v>69</v>
      </c>
      <c r="H43" s="24"/>
      <c r="I43" s="25">
        <v>14743</v>
      </c>
      <c r="J43" s="25">
        <v>69</v>
      </c>
      <c r="K43" s="25">
        <f>I43-(L43+J43)</f>
        <v>430</v>
      </c>
      <c r="L43" s="25">
        <v>14244</v>
      </c>
      <c r="M43" s="25"/>
    </row>
    <row r="44" spans="1:11" ht="12.75">
      <c r="A44" s="24" t="s">
        <v>51</v>
      </c>
      <c r="B44" s="25">
        <v>7372</v>
      </c>
      <c r="C44" s="25">
        <v>7402</v>
      </c>
      <c r="D44" s="25">
        <v>0</v>
      </c>
      <c r="E44" s="24"/>
      <c r="F44" s="24"/>
      <c r="G44" s="25">
        <f>C44-B44</f>
        <v>30</v>
      </c>
      <c r="H44" s="24"/>
      <c r="I44" s="25">
        <v>7371</v>
      </c>
      <c r="J44" s="25">
        <v>7371</v>
      </c>
      <c r="K44" s="25">
        <f>J44-I44</f>
        <v>0</v>
      </c>
    </row>
    <row r="45" spans="1:11" ht="12.75">
      <c r="A45" s="24" t="s">
        <v>52</v>
      </c>
      <c r="B45" s="25">
        <v>7258</v>
      </c>
      <c r="C45" s="25">
        <v>7323</v>
      </c>
      <c r="D45" s="25">
        <v>0</v>
      </c>
      <c r="E45" s="24"/>
      <c r="F45" s="24"/>
      <c r="G45" s="25">
        <f>C45-B45</f>
        <v>65</v>
      </c>
      <c r="H45" s="24"/>
      <c r="I45" s="25">
        <v>7258</v>
      </c>
      <c r="J45" s="25">
        <v>7258</v>
      </c>
      <c r="K45" s="25">
        <f>J45-I45</f>
        <v>0</v>
      </c>
    </row>
    <row r="46" spans="1:11" ht="12.75">
      <c r="A46" s="24" t="s">
        <v>53</v>
      </c>
      <c r="B46" s="25">
        <v>12637</v>
      </c>
      <c r="C46" s="25">
        <v>12777</v>
      </c>
      <c r="D46" s="25">
        <v>0</v>
      </c>
      <c r="E46" s="24"/>
      <c r="F46" s="24"/>
      <c r="G46" s="25">
        <f>C46-B46</f>
        <v>140</v>
      </c>
      <c r="H46" s="24"/>
      <c r="I46" s="25">
        <v>12636</v>
      </c>
      <c r="J46" s="25">
        <v>12636</v>
      </c>
      <c r="K46" s="25">
        <f>J46-I46</f>
        <v>0</v>
      </c>
    </row>
    <row r="47" spans="1:11" ht="12.75">
      <c r="A47" s="24" t="s">
        <v>54</v>
      </c>
      <c r="B47" s="25">
        <v>-62</v>
      </c>
      <c r="C47" s="25"/>
      <c r="D47" s="25"/>
      <c r="E47" s="24"/>
      <c r="F47" s="24"/>
      <c r="G47" s="24"/>
      <c r="H47" s="24"/>
      <c r="I47" s="25">
        <v>3</v>
      </c>
      <c r="J47" s="4">
        <v>3</v>
      </c>
      <c r="K47" s="25">
        <v>0</v>
      </c>
    </row>
    <row r="48" spans="1:13" ht="12.75">
      <c r="A48" s="24" t="s">
        <v>55</v>
      </c>
      <c r="B48" s="25">
        <f>SUM(B5:B47)</f>
        <v>1117195</v>
      </c>
      <c r="C48" s="25">
        <f>SUM(C7:C47)</f>
        <v>1022508</v>
      </c>
      <c r="D48" s="25">
        <f>SUM(D7:D47)</f>
        <v>27788</v>
      </c>
      <c r="E48" s="24">
        <f>SUM(E7:E47)</f>
        <v>76976</v>
      </c>
      <c r="F48" s="24"/>
      <c r="G48" s="24">
        <f>SUM(G7:G47)</f>
        <v>10015</v>
      </c>
      <c r="H48" s="24"/>
      <c r="I48" s="25">
        <f>SUM(I7:I47)</f>
        <v>1117195</v>
      </c>
      <c r="J48" s="25">
        <f>SUM(J7:J47)</f>
        <v>912333</v>
      </c>
      <c r="K48" s="25">
        <f>SUM(K7:K47)</f>
        <v>31290</v>
      </c>
      <c r="L48" s="24">
        <f>SUM(L7:L47)</f>
        <v>173572</v>
      </c>
      <c r="M48" s="24"/>
    </row>
    <row r="49" spans="1:11" ht="12.75">
      <c r="A49" s="24" t="s">
        <v>56</v>
      </c>
      <c r="B49" s="25"/>
      <c r="C49" s="25">
        <v>27788</v>
      </c>
      <c r="E49" s="24"/>
      <c r="F49" s="24"/>
      <c r="G49" s="24"/>
      <c r="H49" s="24"/>
      <c r="I49" s="25"/>
      <c r="J49" s="25">
        <v>31290</v>
      </c>
      <c r="K49" s="26"/>
    </row>
    <row r="50" spans="1:9" ht="3" customHeight="1">
      <c r="A50" s="24"/>
      <c r="B50" s="25"/>
      <c r="C50" s="25"/>
      <c r="D50" s="26"/>
      <c r="E50" s="24"/>
      <c r="F50" s="24"/>
      <c r="G50" s="24"/>
      <c r="H50" s="24"/>
      <c r="I50" s="25"/>
    </row>
    <row r="51" spans="1:9" ht="12.75">
      <c r="A51" s="24" t="s">
        <v>57</v>
      </c>
      <c r="B51" s="25"/>
      <c r="C51" s="25"/>
      <c r="D51" s="26"/>
      <c r="E51" s="24"/>
      <c r="F51" s="24"/>
      <c r="G51" s="24"/>
      <c r="H51" s="24"/>
      <c r="I51" s="25"/>
    </row>
    <row r="52" spans="1:11" ht="12.75">
      <c r="A52" s="27" t="s">
        <v>58</v>
      </c>
      <c r="B52" s="25">
        <v>105788</v>
      </c>
      <c r="C52" s="25">
        <v>98653</v>
      </c>
      <c r="D52" s="25">
        <f>C52-B52</f>
        <v>-7135</v>
      </c>
      <c r="E52" s="24"/>
      <c r="F52" s="24"/>
      <c r="G52" s="24"/>
      <c r="H52" s="24"/>
      <c r="I52" s="25">
        <v>137788</v>
      </c>
      <c r="J52" s="25">
        <v>108235</v>
      </c>
      <c r="K52" s="25">
        <f>I52-J52</f>
        <v>29553</v>
      </c>
    </row>
    <row r="53" spans="1:11" ht="12.75">
      <c r="A53" s="28" t="s">
        <v>59</v>
      </c>
      <c r="B53" s="25">
        <v>2954</v>
      </c>
      <c r="C53" s="25">
        <v>2954</v>
      </c>
      <c r="D53" s="25">
        <f>C53-B53</f>
        <v>0</v>
      </c>
      <c r="E53" s="24"/>
      <c r="F53" s="24"/>
      <c r="G53" s="24"/>
      <c r="H53" s="24"/>
      <c r="I53" s="25">
        <v>2954</v>
      </c>
      <c r="J53" s="25">
        <v>2954</v>
      </c>
      <c r="K53" s="25">
        <f>J53-I53</f>
        <v>0</v>
      </c>
    </row>
    <row r="54" spans="1:11" ht="12.75">
      <c r="A54" s="29" t="s">
        <v>60</v>
      </c>
      <c r="B54" s="25"/>
      <c r="C54" s="25"/>
      <c r="D54" s="25"/>
      <c r="E54" s="24"/>
      <c r="F54" s="24"/>
      <c r="G54" s="24"/>
      <c r="H54" s="24"/>
      <c r="I54" s="25"/>
      <c r="J54" s="25"/>
      <c r="K54" s="25"/>
    </row>
    <row r="55" spans="1:11" ht="12.75">
      <c r="A55" s="29" t="s">
        <v>61</v>
      </c>
      <c r="B55" s="25">
        <v>10300</v>
      </c>
      <c r="C55" s="25">
        <v>9522</v>
      </c>
      <c r="D55" s="25">
        <f>C55-B55</f>
        <v>-778</v>
      </c>
      <c r="E55" s="24"/>
      <c r="F55" s="24"/>
      <c r="G55" s="24"/>
      <c r="H55" s="24"/>
      <c r="I55" s="25">
        <v>10300</v>
      </c>
      <c r="J55" s="25">
        <v>9439</v>
      </c>
      <c r="K55" s="25">
        <f>I55-J55</f>
        <v>861</v>
      </c>
    </row>
    <row r="56" spans="1:11" ht="12.75">
      <c r="A56" s="29" t="s">
        <v>62</v>
      </c>
      <c r="B56" s="25"/>
      <c r="C56" s="25"/>
      <c r="D56" s="25"/>
      <c r="E56" s="24"/>
      <c r="F56" s="24"/>
      <c r="G56" s="24"/>
      <c r="H56" s="24"/>
      <c r="I56" s="25"/>
      <c r="J56" s="25"/>
      <c r="K56" s="25"/>
    </row>
    <row r="57" spans="1:11" ht="12.75">
      <c r="A57" s="27" t="s">
        <v>63</v>
      </c>
      <c r="B57" s="25">
        <v>17656</v>
      </c>
      <c r="C57" s="25">
        <v>17656</v>
      </c>
      <c r="D57" s="25">
        <f>C57-B57</f>
        <v>0</v>
      </c>
      <c r="E57" s="24"/>
      <c r="F57" s="24"/>
      <c r="G57" s="24"/>
      <c r="H57" s="24"/>
      <c r="I57" s="25">
        <v>13656</v>
      </c>
      <c r="J57" s="25">
        <v>13656</v>
      </c>
      <c r="K57" s="25">
        <f>J57-I57</f>
        <v>0</v>
      </c>
    </row>
    <row r="58" spans="1:11" ht="12.75">
      <c r="A58" s="27" t="s">
        <v>64</v>
      </c>
      <c r="B58" s="25">
        <v>7090</v>
      </c>
      <c r="C58" s="25">
        <v>7090</v>
      </c>
      <c r="D58" s="25">
        <f>C58-B58</f>
        <v>0</v>
      </c>
      <c r="E58" s="24"/>
      <c r="F58" s="24"/>
      <c r="G58" s="24"/>
      <c r="H58" s="24"/>
      <c r="I58" s="25">
        <v>7090</v>
      </c>
      <c r="J58" s="25">
        <v>7090</v>
      </c>
      <c r="K58" s="25">
        <f>J58-I58</f>
        <v>0</v>
      </c>
    </row>
    <row r="59" spans="1:11" ht="12.75">
      <c r="A59" s="24" t="s">
        <v>65</v>
      </c>
      <c r="B59" s="25">
        <f>SUM(B52:B58)</f>
        <v>143788</v>
      </c>
      <c r="C59" s="25">
        <f>SUM(C52:C58)</f>
        <v>135875</v>
      </c>
      <c r="D59" s="25">
        <f>C59-B59</f>
        <v>-7913</v>
      </c>
      <c r="E59" s="24"/>
      <c r="F59" s="24"/>
      <c r="G59" s="24"/>
      <c r="H59" s="24"/>
      <c r="I59" s="25">
        <f>SUM(I52:I58)</f>
        <v>171788</v>
      </c>
      <c r="J59" s="25">
        <f>SUM(J52:J58)</f>
        <v>141374</v>
      </c>
      <c r="K59" s="25">
        <f>I59-J59</f>
        <v>30414</v>
      </c>
    </row>
    <row r="60" spans="1:8" ht="3" customHeight="1">
      <c r="A60" s="30"/>
      <c r="B60" s="25"/>
      <c r="C60" s="25"/>
      <c r="D60" s="26"/>
      <c r="E60" s="30"/>
      <c r="F60" s="30"/>
      <c r="G60" s="30"/>
      <c r="H60" s="30"/>
    </row>
    <row r="61" spans="1:8" ht="12.75">
      <c r="A61" s="24" t="s">
        <v>66</v>
      </c>
      <c r="B61" s="25">
        <v>100000</v>
      </c>
      <c r="C61" s="25"/>
      <c r="D61" s="25">
        <v>100000</v>
      </c>
      <c r="E61" s="24"/>
      <c r="F61" s="24"/>
      <c r="G61" s="24"/>
      <c r="H61" s="24"/>
    </row>
    <row r="62" spans="1:13" ht="12.75">
      <c r="A62" s="27" t="s">
        <v>67</v>
      </c>
      <c r="B62" s="25">
        <f>B48+B59</f>
        <v>1260983</v>
      </c>
      <c r="C62" s="25">
        <f>C48+C59+E62</f>
        <v>1235359</v>
      </c>
      <c r="D62" s="25">
        <f>D48+D59</f>
        <v>19875</v>
      </c>
      <c r="E62" s="24">
        <v>76976</v>
      </c>
      <c r="F62" s="24"/>
      <c r="G62" s="24">
        <f>G48</f>
        <v>10015</v>
      </c>
      <c r="H62" s="24"/>
      <c r="I62" s="25">
        <f>I48+I59</f>
        <v>1288983</v>
      </c>
      <c r="J62" s="25">
        <f>J48+J59+L62</f>
        <v>1214421</v>
      </c>
      <c r="K62" s="25">
        <f>K48+K59</f>
        <v>61704</v>
      </c>
      <c r="L62" s="24">
        <v>160714</v>
      </c>
      <c r="M62" s="24"/>
    </row>
    <row r="63" spans="1:8" ht="3" customHeight="1">
      <c r="A63" s="24"/>
      <c r="B63" s="25"/>
      <c r="C63" s="25"/>
      <c r="D63" s="26"/>
      <c r="E63" s="24"/>
      <c r="F63" s="24"/>
      <c r="G63" s="24"/>
      <c r="H63" s="24"/>
    </row>
    <row r="64" spans="1:13" s="1" customFormat="1" ht="12.75">
      <c r="A64" s="31" t="s">
        <v>68</v>
      </c>
      <c r="B64" s="32">
        <f>B62*1.10231225</f>
        <v>1389997.0079417499</v>
      </c>
      <c r="C64" s="32">
        <f>C62*1.10231225</f>
        <v>1361751.35884775</v>
      </c>
      <c r="D64" s="32">
        <f>D62*1.10231225</f>
        <v>21908.45596875</v>
      </c>
      <c r="E64" s="32">
        <f>E62*1.10231225</f>
        <v>84851.587756</v>
      </c>
      <c r="F64" s="31"/>
      <c r="G64" s="32">
        <f>G62*1.10231225</f>
        <v>11039.65718375</v>
      </c>
      <c r="H64" s="31"/>
      <c r="I64" s="32">
        <f>I62*1.10231225</f>
        <v>1420861.75094175</v>
      </c>
      <c r="J64" s="32">
        <f>J62*1.10231225</f>
        <v>1338671.14495725</v>
      </c>
      <c r="K64" s="32">
        <f>K62*1.10231225</f>
        <v>68017.075074</v>
      </c>
      <c r="L64" s="32">
        <f>L62*1.10231225</f>
        <v>177157.0109465</v>
      </c>
      <c r="M64" s="33"/>
    </row>
    <row r="65" ht="12.75">
      <c r="A65" s="34" t="s">
        <v>69</v>
      </c>
    </row>
    <row r="66" ht="12.75">
      <c r="A66" s="34" t="s">
        <v>70</v>
      </c>
    </row>
    <row r="67" ht="12.75">
      <c r="A67" s="34" t="s">
        <v>71</v>
      </c>
    </row>
    <row r="68" ht="12.75">
      <c r="A68" s="34" t="s">
        <v>72</v>
      </c>
    </row>
    <row r="69" ht="12.75">
      <c r="A69" s="29" t="s">
        <v>73</v>
      </c>
    </row>
    <row r="70" ht="12.75">
      <c r="A70" s="28" t="s">
        <v>74</v>
      </c>
    </row>
    <row r="71" ht="12.75">
      <c r="A71" s="29" t="s">
        <v>75</v>
      </c>
    </row>
    <row r="72" ht="12.75">
      <c r="A72" s="29" t="s">
        <v>76</v>
      </c>
    </row>
    <row r="73" ht="12.75">
      <c r="A73" s="29" t="s">
        <v>77</v>
      </c>
    </row>
    <row r="74" spans="1:4" ht="12.75">
      <c r="A74" s="34" t="s">
        <v>78</v>
      </c>
      <c r="D74" s="35"/>
    </row>
    <row r="76" ht="12.75">
      <c r="A76" s="23" t="s">
        <v>79</v>
      </c>
    </row>
  </sheetData>
  <printOptions/>
  <pageMargins left="0.667" right="0.67" top="0.54" bottom="0" header="0.5" footer="0.5"/>
  <pageSetup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MAEDEAN</cp:lastModifiedBy>
  <dcterms:created xsi:type="dcterms:W3CDTF">2006-06-22T16:26:03Z</dcterms:created>
  <dcterms:modified xsi:type="dcterms:W3CDTF">2006-09-06T14:58:06Z</dcterms:modified>
  <cp:category/>
  <cp:version/>
  <cp:contentType/>
  <cp:contentStatus/>
</cp:coreProperties>
</file>