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<sst xmlns="http://schemas.openxmlformats.org/spreadsheetml/2006/main" count="78" uniqueCount="45">
  <si>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</si>
  <si>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</si>
  <si>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</si>
  <si>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</si>
  <si>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</si>
  <si>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</si>
  <si>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</si>
  <si>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</si>
  <si>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</si>
  <si>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</si>
  <si>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</si>
  <si>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</si>
  <si>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</si>
  <si>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Description</t>
  </si>
  <si>
    <t>CURRENT INVENTORY</t>
  </si>
  <si>
    <t>Sub-total</t>
  </si>
  <si>
    <t>Current Inventory of Hours</t>
  </si>
  <si>
    <t>Difference</t>
  </si>
  <si>
    <t xml:space="preserve"> </t>
  </si>
  <si>
    <t>Decrease in burden</t>
  </si>
  <si>
    <t>Total</t>
  </si>
  <si>
    <t xml:space="preserve">Section A: Burden by Affected Entity
</t>
  </si>
  <si>
    <t>Section B: Burden Impact Totals</t>
  </si>
  <si>
    <t>Section C: Burden by Regulation Group</t>
  </si>
  <si>
    <t>Individuals</t>
  </si>
  <si>
    <t xml:space="preserve">Business or other for-profits </t>
  </si>
  <si>
    <t>GRAND TOTAL</t>
  </si>
  <si>
    <t>Current # of Responses</t>
  </si>
  <si>
    <t>Current # of Respondents</t>
  </si>
  <si>
    <t>REVISED # OF RESPONDENTS</t>
  </si>
  <si>
    <t>REVISED # OF RESPONSES</t>
  </si>
  <si>
    <t>REVISED # OF BURDEN HOURS</t>
  </si>
  <si>
    <t>1 Single Deferment Submissions</t>
  </si>
  <si>
    <t>TOTAL # RESPONDENTS</t>
  </si>
  <si>
    <t>TOTAL # RESPONSES</t>
  </si>
  <si>
    <t>TOTAL # HOURS</t>
  </si>
  <si>
    <t>OMB.1845.0022.Table.06.06.07</t>
  </si>
  <si>
    <t>Date: 06.06.07</t>
  </si>
  <si>
    <t>34 CFR 668.4, 668.22, &amp; 668.164</t>
  </si>
  <si>
    <t>1. Sections 668.4 and 688.22 – Payment periods and disbursements of TIV funds</t>
  </si>
  <si>
    <t>Business or other for-profits</t>
  </si>
  <si>
    <t>1 Payment periods and disbursements of TIV aid</t>
  </si>
  <si>
    <t>2 Direct disbursements of grant PWDs</t>
  </si>
  <si>
    <t>34 CFR 668.22</t>
  </si>
  <si>
    <t>2. Sections 668.22 - PWDs and disb of grants directly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</si>
</sst>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37">
      <selection activeCell="C82" sqref="C82"/>
    </sheetView>
  </sheetViews>
  <sheetFormatPr defaultColWidth="9.140625" defaultRowHeight="12.75"/>
  <cols>
    <col min="1" max="1" width="36.28125" style="0" customWidth="1"/>
    <col min="2" max="2" width="14.8515625" style="0" customWidth="1"/>
    <col min="3" max="3" width="16.57421875" style="0" customWidth="1"/>
    <col min="4" max="4" width="15.7109375" style="0" customWidth="1"/>
    <col min="5" max="5" width="15.57421875" style="0" customWidth="1"/>
    <col min="6" max="6" width="11.8515625" style="0" customWidth="1"/>
    <col min="7" max="7" width="28.421875" style="0" customWidth="1"/>
  </cols>
  <sheetData>
    <row r="1" spans="1:5" ht="13.5" thickBot="1">
      <c r="A1" t="s">
        <v>36</v>
      </c>
      <c r="B1" s="4">
        <v>39239</v>
      </c>
      <c r="E1" t="s">
        <v>37</v>
      </c>
    </row>
    <row r="2" spans="1:7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13</v>
      </c>
    </row>
    <row r="3" ht="25.5">
      <c r="A3" s="6" t="s">
        <v>21</v>
      </c>
    </row>
    <row r="4" ht="12.75">
      <c r="A4" t="s">
        <v>6</v>
      </c>
    </row>
    <row r="6" ht="12.75">
      <c r="A6" t="s">
        <v>7</v>
      </c>
    </row>
    <row r="7" spans="1:7" ht="38.25">
      <c r="A7">
        <v>1</v>
      </c>
      <c r="B7" s="5" t="s">
        <v>38</v>
      </c>
      <c r="C7" s="3">
        <f>134316*0.2</f>
        <v>26863.2</v>
      </c>
      <c r="D7" s="3">
        <f>149996*0.2</f>
        <v>29999.2</v>
      </c>
      <c r="E7">
        <v>0.12</v>
      </c>
      <c r="F7">
        <v>-3599</v>
      </c>
      <c r="G7" s="5" t="s">
        <v>41</v>
      </c>
    </row>
    <row r="8" spans="2:7" ht="12.75">
      <c r="B8" s="5"/>
      <c r="C8" s="3"/>
      <c r="D8" s="3"/>
      <c r="G8" s="5"/>
    </row>
    <row r="9" spans="1:7" ht="25.5">
      <c r="A9">
        <v>2</v>
      </c>
      <c r="B9" s="5" t="s">
        <v>43</v>
      </c>
      <c r="C9" s="3">
        <f>168116*0.4</f>
        <v>67246.40000000001</v>
      </c>
      <c r="D9" s="3">
        <f>168116*0.4*0.01</f>
        <v>672.464</v>
      </c>
      <c r="E9">
        <v>0.33</v>
      </c>
      <c r="F9">
        <v>-222</v>
      </c>
      <c r="G9" s="5" t="s">
        <v>42</v>
      </c>
    </row>
    <row r="10" spans="2:7" ht="12.75">
      <c r="B10" s="5"/>
      <c r="C10" s="3"/>
      <c r="D10" s="3"/>
      <c r="G10" s="5"/>
    </row>
    <row r="11" spans="1:7" ht="12.75">
      <c r="A11" t="s">
        <v>15</v>
      </c>
      <c r="C11" s="3">
        <f>SUM(C7:C10)</f>
        <v>94109.6</v>
      </c>
      <c r="D11" s="3">
        <f>SUM(D7:D10)</f>
        <v>30671.664</v>
      </c>
      <c r="F11">
        <f>SUM(F7:F10)</f>
        <v>-3821</v>
      </c>
      <c r="G11" s="5" t="s">
        <v>19</v>
      </c>
    </row>
    <row r="13" ht="12.75">
      <c r="A13" t="s">
        <v>8</v>
      </c>
    </row>
    <row r="14" ht="12.75">
      <c r="A14" t="s">
        <v>9</v>
      </c>
    </row>
    <row r="15" spans="1:7" ht="38.25">
      <c r="A15">
        <v>1</v>
      </c>
      <c r="B15" s="5" t="s">
        <v>38</v>
      </c>
      <c r="C15" s="3">
        <f>(134316*0.8)/3</f>
        <v>35817.6</v>
      </c>
      <c r="D15" s="3">
        <f>(149966*0.8)/3</f>
        <v>39990.933333333334</v>
      </c>
      <c r="E15">
        <v>0.12</v>
      </c>
      <c r="F15">
        <v>-4799</v>
      </c>
      <c r="G15" t="s">
        <v>32</v>
      </c>
    </row>
    <row r="16" spans="2:4" ht="12.75">
      <c r="B16" s="5"/>
      <c r="C16" s="3"/>
      <c r="D16" s="3"/>
    </row>
    <row r="17" spans="1:7" ht="25.5">
      <c r="A17">
        <v>2</v>
      </c>
      <c r="B17" s="5" t="s">
        <v>43</v>
      </c>
      <c r="C17" s="3">
        <f>168116*0.6/3</f>
        <v>33623.2</v>
      </c>
      <c r="D17" s="3">
        <f>168116*0.6*0.01/3</f>
        <v>336.23199999999997</v>
      </c>
      <c r="E17">
        <v>0.33</v>
      </c>
      <c r="F17">
        <v>-111</v>
      </c>
      <c r="G17" s="5" t="s">
        <v>42</v>
      </c>
    </row>
    <row r="18" spans="2:7" ht="12.75">
      <c r="B18" s="5"/>
      <c r="C18" s="3"/>
      <c r="D18" s="3"/>
      <c r="G18" s="5"/>
    </row>
    <row r="19" spans="1:7" ht="12.75">
      <c r="A19" t="s">
        <v>15</v>
      </c>
      <c r="C19" s="3">
        <f>SUM(C15:C18)</f>
        <v>69440.79999999999</v>
      </c>
      <c r="D19" s="3">
        <f>SUM(D15:D18)</f>
        <v>40327.16533333334</v>
      </c>
      <c r="F19">
        <f>SUM(F15:F18)</f>
        <v>-4910</v>
      </c>
      <c r="G19" s="5" t="s">
        <v>19</v>
      </c>
    </row>
    <row r="21" ht="12.75">
      <c r="A21" t="s">
        <v>10</v>
      </c>
    </row>
    <row r="22" spans="1:7" ht="38.25">
      <c r="A22">
        <v>1</v>
      </c>
      <c r="B22" s="5" t="s">
        <v>38</v>
      </c>
      <c r="C22" s="3">
        <f>(134316*0.8)/3</f>
        <v>35817.6</v>
      </c>
      <c r="D22" s="3">
        <f>(149966*0.8)/3</f>
        <v>39990.933333333334</v>
      </c>
      <c r="E22">
        <v>0.12</v>
      </c>
      <c r="F22">
        <v>-4799</v>
      </c>
      <c r="G22" t="s">
        <v>32</v>
      </c>
    </row>
    <row r="23" spans="2:7" ht="12.75">
      <c r="B23" s="5"/>
      <c r="C23" s="3"/>
      <c r="D23" s="3"/>
      <c r="G23" s="5"/>
    </row>
    <row r="24" spans="1:7" ht="25.5">
      <c r="A24">
        <v>2</v>
      </c>
      <c r="B24" s="5" t="s">
        <v>43</v>
      </c>
      <c r="C24" s="3">
        <f>168116*0.6/3</f>
        <v>33623.2</v>
      </c>
      <c r="D24" s="3">
        <f>168116*0.6*0.01/3</f>
        <v>336.23199999999997</v>
      </c>
      <c r="E24">
        <v>0.33</v>
      </c>
      <c r="F24">
        <v>-111</v>
      </c>
      <c r="G24" s="5" t="s">
        <v>42</v>
      </c>
    </row>
    <row r="25" spans="2:7" ht="12.75">
      <c r="B25" s="5"/>
      <c r="C25" s="3"/>
      <c r="D25" s="3"/>
      <c r="G25" s="5"/>
    </row>
    <row r="26" spans="1:7" ht="12.75">
      <c r="A26" t="s">
        <v>15</v>
      </c>
      <c r="C26" s="3">
        <f>SUM(C22:C25)</f>
        <v>69440.79999999999</v>
      </c>
      <c r="D26" s="3">
        <f>SUM(D22:D25)</f>
        <v>40327.16533333334</v>
      </c>
      <c r="F26">
        <f>SUM(F22:F25)</f>
        <v>-4910</v>
      </c>
      <c r="G26" s="5" t="s">
        <v>19</v>
      </c>
    </row>
    <row r="27" spans="3:4" ht="12.75">
      <c r="C27" s="3"/>
      <c r="D27" s="3"/>
    </row>
    <row r="28" spans="1:4" ht="12.75">
      <c r="A28" t="s">
        <v>11</v>
      </c>
      <c r="C28" s="3"/>
      <c r="D28" s="3"/>
    </row>
    <row r="29" spans="3:4" ht="12.75">
      <c r="C29" s="3"/>
      <c r="D29" s="3"/>
    </row>
    <row r="30" spans="1:4" ht="12.75">
      <c r="A30" t="s">
        <v>12</v>
      </c>
      <c r="C30" s="3"/>
      <c r="D30" s="3"/>
    </row>
    <row r="31" spans="1:7" ht="38.25">
      <c r="A31">
        <v>1</v>
      </c>
      <c r="B31" s="5" t="s">
        <v>38</v>
      </c>
      <c r="C31" s="3">
        <f>(134316*0.8)/3</f>
        <v>35817.6</v>
      </c>
      <c r="D31" s="3">
        <f>(149966*0.8)/3</f>
        <v>39990.933333333334</v>
      </c>
      <c r="E31">
        <v>0.12</v>
      </c>
      <c r="F31">
        <v>-4799</v>
      </c>
      <c r="G31" t="s">
        <v>32</v>
      </c>
    </row>
    <row r="32" spans="2:7" ht="12.75">
      <c r="B32" s="5"/>
      <c r="C32" s="3"/>
      <c r="D32" s="3"/>
      <c r="G32" s="5"/>
    </row>
    <row r="33" spans="1:7" ht="25.5">
      <c r="A33">
        <v>2</v>
      </c>
      <c r="B33" s="5" t="s">
        <v>43</v>
      </c>
      <c r="C33" s="3">
        <f>168116*0.6/3</f>
        <v>33623.2</v>
      </c>
      <c r="D33" s="3">
        <f>168116*0.6*0.01/3</f>
        <v>336.23199999999997</v>
      </c>
      <c r="E33">
        <v>0.33</v>
      </c>
      <c r="F33">
        <v>-111</v>
      </c>
      <c r="G33" s="5" t="s">
        <v>42</v>
      </c>
    </row>
    <row r="34" spans="2:7" ht="12.75">
      <c r="B34" s="5"/>
      <c r="C34" s="3"/>
      <c r="D34" s="3"/>
      <c r="G34" s="5"/>
    </row>
    <row r="35" spans="1:7" ht="12.75">
      <c r="A35" t="s">
        <v>15</v>
      </c>
      <c r="C35" s="3">
        <f>SUM(C31:C34)</f>
        <v>69440.79999999999</v>
      </c>
      <c r="D35" s="3">
        <f>SUM(D31:D34)</f>
        <v>40327.16533333334</v>
      </c>
      <c r="F35">
        <f>SUM(F31:F34)</f>
        <v>-4910</v>
      </c>
      <c r="G35" s="5" t="s">
        <v>19</v>
      </c>
    </row>
    <row r="37" ht="12.75">
      <c r="A37" s="1" t="s">
        <v>22</v>
      </c>
    </row>
    <row r="38" spans="1:6" ht="12.75">
      <c r="A38" s="1" t="s">
        <v>20</v>
      </c>
      <c r="B38" s="1"/>
      <c r="C38" s="11">
        <f>C11+C19+C26+C35</f>
        <v>302432</v>
      </c>
      <c r="D38" s="11">
        <f>D11+D19+D26+D35</f>
        <v>151653.16000000003</v>
      </c>
      <c r="E38" s="1" t="s">
        <v>18</v>
      </c>
      <c r="F38" s="1">
        <f>F11+F19+F26+F35</f>
        <v>-18551</v>
      </c>
    </row>
    <row r="40" ht="12.75">
      <c r="A40" s="1" t="s">
        <v>14</v>
      </c>
    </row>
    <row r="41" spans="1:3" ht="12.75">
      <c r="A41" t="s">
        <v>28</v>
      </c>
      <c r="C41" s="10">
        <v>122582</v>
      </c>
    </row>
    <row r="42" spans="1:4" ht="12.75">
      <c r="A42" s="9" t="s">
        <v>27</v>
      </c>
      <c r="D42" s="10">
        <v>93877</v>
      </c>
    </row>
    <row r="43" spans="1:6" ht="12.75">
      <c r="A43" t="s">
        <v>16</v>
      </c>
      <c r="F43">
        <v>1209890</v>
      </c>
    </row>
    <row r="45" spans="1:3" ht="12.75">
      <c r="A45" s="1" t="s">
        <v>29</v>
      </c>
      <c r="C45" s="3">
        <f>C38</f>
        <v>302432</v>
      </c>
    </row>
    <row r="46" spans="1:4" ht="12.75">
      <c r="A46" t="s">
        <v>30</v>
      </c>
      <c r="D46" s="3">
        <f>D38</f>
        <v>151653.16000000003</v>
      </c>
    </row>
    <row r="47" spans="1:6" ht="12.75">
      <c r="A47" s="1" t="s">
        <v>31</v>
      </c>
      <c r="F47" s="3">
        <v>-18551</v>
      </c>
    </row>
    <row r="48" spans="1:6" ht="12.75">
      <c r="A48" s="1"/>
      <c r="F48" s="3"/>
    </row>
    <row r="49" spans="1:6" ht="12.75">
      <c r="A49" s="1" t="s">
        <v>33</v>
      </c>
      <c r="C49" s="10">
        <f>SUM(C41:C48)</f>
        <v>425014</v>
      </c>
      <c r="F49" s="3"/>
    </row>
    <row r="50" spans="1:6" ht="12.75">
      <c r="A50" s="1" t="s">
        <v>34</v>
      </c>
      <c r="D50" s="3">
        <f>SUM(D42:D49)</f>
        <v>245530.16000000003</v>
      </c>
      <c r="F50" s="3"/>
    </row>
    <row r="51" spans="1:6" ht="12.75">
      <c r="A51" s="1" t="s">
        <v>35</v>
      </c>
      <c r="F51" s="3">
        <f>SUM(F43:F50)</f>
        <v>1191339</v>
      </c>
    </row>
    <row r="53" spans="1:6" ht="12.75">
      <c r="A53" t="s">
        <v>17</v>
      </c>
      <c r="F53" s="3">
        <f>+F38</f>
        <v>-18551</v>
      </c>
    </row>
    <row r="55" ht="12.75">
      <c r="A55" s="1" t="s">
        <v>23</v>
      </c>
    </row>
    <row r="56" ht="47.25">
      <c r="A56" s="7" t="s">
        <v>39</v>
      </c>
    </row>
    <row r="57" spans="1:6" ht="38.25">
      <c r="A57" t="s">
        <v>24</v>
      </c>
      <c r="B57" s="5" t="s">
        <v>38</v>
      </c>
      <c r="C57" s="3">
        <f>134316*0.2</f>
        <v>26863.2</v>
      </c>
      <c r="D57" s="3">
        <f>149966*0.2</f>
        <v>29993.2</v>
      </c>
      <c r="E57">
        <v>0.12</v>
      </c>
      <c r="F57">
        <v>-3599</v>
      </c>
    </row>
    <row r="59" spans="1:2" ht="12.75">
      <c r="A59" t="s">
        <v>40</v>
      </c>
      <c r="B59" s="5"/>
    </row>
    <row r="60" spans="2:6" ht="38.25">
      <c r="B60" s="5" t="s">
        <v>38</v>
      </c>
      <c r="C60" s="3">
        <f>(134316*0.8)/3</f>
        <v>35817.6</v>
      </c>
      <c r="D60" s="3">
        <f>(149966*0.8)/3</f>
        <v>39990.933333333334</v>
      </c>
      <c r="E60">
        <v>0.12</v>
      </c>
      <c r="F60">
        <v>-4799</v>
      </c>
    </row>
    <row r="61" ht="12.75">
      <c r="B61" s="5"/>
    </row>
    <row r="62" ht="12.75">
      <c r="A62" t="s">
        <v>10</v>
      </c>
    </row>
    <row r="63" spans="1:6" ht="38.25">
      <c r="A63">
        <v>1</v>
      </c>
      <c r="B63" s="5" t="s">
        <v>38</v>
      </c>
      <c r="C63" s="3">
        <f>(134316*0.8)/3</f>
        <v>35817.6</v>
      </c>
      <c r="D63" s="3">
        <f>(149966*0.8)/3</f>
        <v>39990.933333333334</v>
      </c>
      <c r="E63">
        <v>0.12</v>
      </c>
      <c r="F63">
        <v>-4799</v>
      </c>
    </row>
    <row r="64" ht="12.75">
      <c r="B64" s="5"/>
    </row>
    <row r="65" spans="1:4" ht="12.75">
      <c r="A65" t="s">
        <v>12</v>
      </c>
      <c r="C65" s="3"/>
      <c r="D65" s="3"/>
    </row>
    <row r="66" spans="1:6" ht="38.25">
      <c r="A66">
        <v>1</v>
      </c>
      <c r="B66" s="5" t="s">
        <v>38</v>
      </c>
      <c r="C66" s="3">
        <f>(134316*0.8)/3</f>
        <v>35817.6</v>
      </c>
      <c r="D66" s="3">
        <f>(149966*0.8)/3</f>
        <v>39990.933333333334</v>
      </c>
      <c r="E66">
        <v>0.12</v>
      </c>
      <c r="F66">
        <v>-4799</v>
      </c>
    </row>
    <row r="67" spans="2:4" ht="12.75">
      <c r="B67" s="5"/>
      <c r="C67" s="3"/>
      <c r="D67" s="3"/>
    </row>
    <row r="68" spans="1:6" ht="12.75">
      <c r="A68" t="s">
        <v>15</v>
      </c>
      <c r="B68" s="5"/>
      <c r="C68" s="3">
        <f>SUM(C57:C67)</f>
        <v>134316</v>
      </c>
      <c r="D68" s="3">
        <f>SUM(D57:D67)</f>
        <v>149966</v>
      </c>
      <c r="F68">
        <f>SUM(F57:F67)</f>
        <v>-17996</v>
      </c>
    </row>
    <row r="70" ht="30">
      <c r="A70" s="8" t="s">
        <v>44</v>
      </c>
    </row>
    <row r="71" ht="12.75">
      <c r="A71" t="s">
        <v>7</v>
      </c>
    </row>
    <row r="72" spans="1:7" ht="25.5">
      <c r="A72">
        <v>2</v>
      </c>
      <c r="B72" s="5" t="s">
        <v>43</v>
      </c>
      <c r="C72" s="3">
        <f>168116*0.4</f>
        <v>67246.40000000001</v>
      </c>
      <c r="D72" s="3">
        <f>168116*0.4*0.01</f>
        <v>672.464</v>
      </c>
      <c r="E72">
        <v>0.33</v>
      </c>
      <c r="F72">
        <v>-222</v>
      </c>
      <c r="G72" s="5" t="s">
        <v>42</v>
      </c>
    </row>
    <row r="73" spans="2:7" ht="12.75">
      <c r="B73" s="5"/>
      <c r="C73" s="3"/>
      <c r="D73" s="3"/>
      <c r="G73" s="5"/>
    </row>
    <row r="74" ht="12.75">
      <c r="A74" t="s">
        <v>25</v>
      </c>
    </row>
    <row r="75" spans="1:6" ht="12.75">
      <c r="A75">
        <v>2</v>
      </c>
      <c r="B75" s="5" t="s">
        <v>43</v>
      </c>
      <c r="C75" s="3">
        <f>168116*0.6/3</f>
        <v>33623.2</v>
      </c>
      <c r="D75" s="3">
        <f>168116*0.6*0.01/3</f>
        <v>336.23199999999997</v>
      </c>
      <c r="E75">
        <v>0.33</v>
      </c>
      <c r="F75">
        <v>-111</v>
      </c>
    </row>
    <row r="77" ht="12.75">
      <c r="A77" t="s">
        <v>10</v>
      </c>
    </row>
    <row r="78" spans="1:6" ht="12.75">
      <c r="A78">
        <v>2</v>
      </c>
      <c r="B78" s="5" t="s">
        <v>43</v>
      </c>
      <c r="C78" s="3">
        <f>168116*0.6/3</f>
        <v>33623.2</v>
      </c>
      <c r="D78" s="3">
        <f>168116*0.6*0.01/3</f>
        <v>336.23199999999997</v>
      </c>
      <c r="E78">
        <v>0.33</v>
      </c>
      <c r="F78">
        <v>-111</v>
      </c>
    </row>
    <row r="79" spans="2:4" ht="12.75">
      <c r="B79" s="5"/>
      <c r="C79" s="3"/>
      <c r="D79" s="3"/>
    </row>
    <row r="80" spans="1:4" ht="12.75">
      <c r="A80" t="s">
        <v>12</v>
      </c>
      <c r="B80" s="5"/>
      <c r="C80" s="3"/>
      <c r="D80" s="3"/>
    </row>
    <row r="81" spans="1:6" ht="12.75">
      <c r="A81">
        <v>2</v>
      </c>
      <c r="B81" s="5" t="s">
        <v>43</v>
      </c>
      <c r="C81" s="3">
        <f>168116*0.6/3</f>
        <v>33623.2</v>
      </c>
      <c r="D81" s="3">
        <f>168116*0.6*0.01/3</f>
        <v>336.23199999999997</v>
      </c>
      <c r="E81">
        <v>0.33</v>
      </c>
      <c r="F81">
        <v>-111</v>
      </c>
    </row>
    <row r="82" spans="1:6" ht="12.75">
      <c r="A82" t="s">
        <v>15</v>
      </c>
      <c r="C82" s="3">
        <f>SUM(C72:C81)</f>
        <v>168116</v>
      </c>
      <c r="D82" s="3">
        <f>SUM(D72:D81)</f>
        <v>1681.1599999999999</v>
      </c>
      <c r="F82" s="3">
        <f>SUM(F72:F81)</f>
        <v>-555</v>
      </c>
    </row>
    <row r="85" spans="1:6" ht="12.75">
      <c r="A85" t="s">
        <v>26</v>
      </c>
      <c r="C85" s="3">
        <f>C68+C82</f>
        <v>302432</v>
      </c>
      <c r="D85" s="3">
        <f>D68+D82</f>
        <v>151647.16</v>
      </c>
      <c r="F85" s="3">
        <f>F68+F82</f>
        <v>-18551</v>
      </c>
    </row>
  </sheetData>
  <printOptions gridLines="1"/>
  <pageMargins left="0.75" right="0.75" top="1" bottom="1" header="0.5" footer="0.5"/>
  <pageSetup blackAndWhite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DoED User</cp:lastModifiedBy>
  <cp:lastPrinted>2007-06-05T18:24:24Z</cp:lastPrinted>
  <dcterms:created xsi:type="dcterms:W3CDTF">2007-05-03T16:01:36Z</dcterms:created>
  <dcterms:modified xsi:type="dcterms:W3CDTF">2007-06-19T17:54:46Z</dcterms:modified>
  <cp:category/>
  <cp:version/>
  <cp:contentType/>
  <cp:contentStatus/>
</cp:coreProperties>
</file>