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trength" sheetId="1" r:id="rId1"/>
    <sheet name="nonlin chart" sheetId="2" r:id="rId2"/>
    <sheet name="meas-req current" sheetId="3" r:id="rId3"/>
    <sheet name="excitation" sheetId="4" r:id="rId4"/>
    <sheet name="excitation 3739952" sheetId="5" r:id="rId5"/>
    <sheet name="shape @450" sheetId="6" r:id="rId6"/>
    <sheet name="shape @850" sheetId="7" r:id="rId7"/>
    <sheet name="shape chart" sheetId="8" r:id="rId8"/>
    <sheet name="remanant" sheetId="9" r:id="rId9"/>
    <sheet name="attributes" sheetId="10" r:id="rId10"/>
  </sheets>
  <definedNames>
    <definedName name="l_eff">'attributes'!$B$4</definedName>
    <definedName name="n_turns">'attributes'!$B$5</definedName>
    <definedName name="r_ap">'attributes'!$B$3</definedName>
    <definedName name="rem">'remanant'!$C$12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<sst xmlns="http://schemas.openxmlformats.org/spreadsheetml/2006/main" count="143" uniqueCount="58">
  <si>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</si>
  <si>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</si>
  <si>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</si>
  <si>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</si>
  <si>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</si>
  <si>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</si>
  <si>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</si>
  <si>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</si>
  <si>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!Dec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</si>
  <si>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</si>
  <si>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</si>
  <si>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</si>
  <si>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</si>
  <si>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</si>
  <si>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</si>
  <si>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</si>
  <si>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</si>
  <si>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</si>
  <si>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</si>
  <si>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</si>
  <si>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</si>
  <si>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</si>
  <si>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</si>
  <si>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</si>
  <si>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</si>
  <si>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</si>
  <si>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</si>
  <si>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</si>
  <si>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</si>
  <si>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</si>
  <si>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tgt current</t>
  </si>
  <si>
    <t>meas-req cur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</si>
  <si>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</si>
  <si>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</si>
  <si>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</si>
  <si>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</si>
  <si>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</si>
  <si>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</si>
  <si>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</si>
  <si>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</si>
  <si>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</si>
  <si>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</si>
  <si>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</si>
  <si>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</si>
  <si>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</si>
  <si>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</si>
  <si>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</si>
  <si>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</si>
  <si>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</si>
  <si>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</si>
  <si>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</si>
  <si>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</si>
  <si>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</si>
  <si>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</si>
  <si>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</si>
  <si>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</si>
  <si>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</si>
  <si>
    <t>!Jan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</si>
</sst>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E+00"/>
    <numFmt numFmtId="166" formatCode="0.0"/>
    <numFmt numFmtId="167" formatCode="0.0E+0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SDFB004-1 integrated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excitation!$G$2</c:f>
              <c:strCache>
                <c:ptCount val="1"/>
                <c:pt idx="0">
                  <c:v>strength+remnant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excitation!$C$3:$C$43</c:f>
              <c:numCache>
                <c:ptCount val="41"/>
                <c:pt idx="0">
                  <c:v>-0.27</c:v>
                </c:pt>
                <c:pt idx="1">
                  <c:v>54.06</c:v>
                </c:pt>
                <c:pt idx="2">
                  <c:v>103.99</c:v>
                </c:pt>
                <c:pt idx="3">
                  <c:v>153.91</c:v>
                </c:pt>
                <c:pt idx="4">
                  <c:v>203.85</c:v>
                </c:pt>
                <c:pt idx="5">
                  <c:v>253.78</c:v>
                </c:pt>
                <c:pt idx="6">
                  <c:v>303.7</c:v>
                </c:pt>
                <c:pt idx="7">
                  <c:v>353.62</c:v>
                </c:pt>
                <c:pt idx="8">
                  <c:v>403.66</c:v>
                </c:pt>
                <c:pt idx="9">
                  <c:v>453.56</c:v>
                </c:pt>
                <c:pt idx="10">
                  <c:v>503.5</c:v>
                </c:pt>
                <c:pt idx="11">
                  <c:v>553.42</c:v>
                </c:pt>
                <c:pt idx="12">
                  <c:v>603.35</c:v>
                </c:pt>
                <c:pt idx="13">
                  <c:v>653.28</c:v>
                </c:pt>
                <c:pt idx="14">
                  <c:v>703.2</c:v>
                </c:pt>
                <c:pt idx="15">
                  <c:v>753.12</c:v>
                </c:pt>
                <c:pt idx="16">
                  <c:v>803.04</c:v>
                </c:pt>
                <c:pt idx="17">
                  <c:v>852.98</c:v>
                </c:pt>
                <c:pt idx="18">
                  <c:v>902.92</c:v>
                </c:pt>
                <c:pt idx="19">
                  <c:v>952.83</c:v>
                </c:pt>
                <c:pt idx="20">
                  <c:v>1002.76</c:v>
                </c:pt>
                <c:pt idx="21">
                  <c:v>952.84</c:v>
                </c:pt>
                <c:pt idx="22">
                  <c:v>902.92</c:v>
                </c:pt>
                <c:pt idx="23">
                  <c:v>852.99</c:v>
                </c:pt>
                <c:pt idx="24">
                  <c:v>803.05</c:v>
                </c:pt>
                <c:pt idx="25">
                  <c:v>753.13</c:v>
                </c:pt>
                <c:pt idx="26">
                  <c:v>703.21</c:v>
                </c:pt>
                <c:pt idx="27">
                  <c:v>653.29</c:v>
                </c:pt>
                <c:pt idx="28">
                  <c:v>603.35</c:v>
                </c:pt>
                <c:pt idx="29">
                  <c:v>553.43</c:v>
                </c:pt>
                <c:pt idx="30">
                  <c:v>503.51</c:v>
                </c:pt>
                <c:pt idx="31">
                  <c:v>453.58</c:v>
                </c:pt>
                <c:pt idx="32">
                  <c:v>403.67</c:v>
                </c:pt>
                <c:pt idx="33">
                  <c:v>353.64</c:v>
                </c:pt>
                <c:pt idx="34">
                  <c:v>303.71</c:v>
                </c:pt>
                <c:pt idx="35">
                  <c:v>253.79</c:v>
                </c:pt>
                <c:pt idx="36">
                  <c:v>203.87</c:v>
                </c:pt>
                <c:pt idx="37">
                  <c:v>153.93</c:v>
                </c:pt>
                <c:pt idx="38">
                  <c:v>104.01</c:v>
                </c:pt>
                <c:pt idx="39">
                  <c:v>54.07</c:v>
                </c:pt>
                <c:pt idx="40">
                  <c:v>-0.25</c:v>
                </c:pt>
              </c:numCache>
            </c:numRef>
          </c:xVal>
          <c:yVal>
            <c:numRef>
              <c:f>excitation!$G$3:$G$43</c:f>
              <c:numCache>
                <c:ptCount val="41"/>
                <c:pt idx="0">
                  <c:v>0.013008297134331668</c:v>
                </c:pt>
                <c:pt idx="1">
                  <c:v>0.29014983333333166</c:v>
                </c:pt>
                <c:pt idx="2">
                  <c:v>0.5503538333333318</c:v>
                </c:pt>
                <c:pt idx="3">
                  <c:v>0.8125008333333317</c:v>
                </c:pt>
                <c:pt idx="4">
                  <c:v>1.0762128333333316</c:v>
                </c:pt>
                <c:pt idx="5">
                  <c:v>1.3427718333333318</c:v>
                </c:pt>
                <c:pt idx="6">
                  <c:v>1.6081678333333318</c:v>
                </c:pt>
                <c:pt idx="7">
                  <c:v>1.8750708333333317</c:v>
                </c:pt>
                <c:pt idx="8">
                  <c:v>2.1409468333333317</c:v>
                </c:pt>
                <c:pt idx="9">
                  <c:v>2.4033958333333314</c:v>
                </c:pt>
                <c:pt idx="10">
                  <c:v>2.6658028333333315</c:v>
                </c:pt>
                <c:pt idx="11">
                  <c:v>2.9252338333333316</c:v>
                </c:pt>
                <c:pt idx="12">
                  <c:v>3.1828388333333315</c:v>
                </c:pt>
                <c:pt idx="13">
                  <c:v>3.4384648333333314</c:v>
                </c:pt>
                <c:pt idx="14">
                  <c:v>3.6863118333333316</c:v>
                </c:pt>
                <c:pt idx="15">
                  <c:v>3.9194438333333315</c:v>
                </c:pt>
                <c:pt idx="16">
                  <c:v>4.131611833333332</c:v>
                </c:pt>
                <c:pt idx="17">
                  <c:v>4.321955833333331</c:v>
                </c:pt>
                <c:pt idx="18">
                  <c:v>4.493338833333332</c:v>
                </c:pt>
                <c:pt idx="19">
                  <c:v>4.650383833333332</c:v>
                </c:pt>
                <c:pt idx="20">
                  <c:v>4.796526833333331</c:v>
                </c:pt>
                <c:pt idx="21">
                  <c:v>4.655345833333332</c:v>
                </c:pt>
                <c:pt idx="22">
                  <c:v>4.501500833333331</c:v>
                </c:pt>
                <c:pt idx="23">
                  <c:v>4.329955833333331</c:v>
                </c:pt>
                <c:pt idx="24">
                  <c:v>4.1399668333333315</c:v>
                </c:pt>
                <c:pt idx="25">
                  <c:v>3.9286198333333315</c:v>
                </c:pt>
                <c:pt idx="26">
                  <c:v>3.6938098333333316</c:v>
                </c:pt>
                <c:pt idx="27">
                  <c:v>3.4414028333333313</c:v>
                </c:pt>
                <c:pt idx="28">
                  <c:v>3.1825318333333317</c:v>
                </c:pt>
                <c:pt idx="29">
                  <c:v>2.9206798333333315</c:v>
                </c:pt>
                <c:pt idx="30">
                  <c:v>2.6600868333333314</c:v>
                </c:pt>
                <c:pt idx="31">
                  <c:v>2.3992268333333313</c:v>
                </c:pt>
                <c:pt idx="32">
                  <c:v>2.1345578333333317</c:v>
                </c:pt>
                <c:pt idx="33">
                  <c:v>1.8693778333333317</c:v>
                </c:pt>
                <c:pt idx="34">
                  <c:v>1.6042288333333317</c:v>
                </c:pt>
                <c:pt idx="35">
                  <c:v>1.3406548333333317</c:v>
                </c:pt>
                <c:pt idx="36">
                  <c:v>1.0784618333333318</c:v>
                </c:pt>
                <c:pt idx="37">
                  <c:v>0.8179178333333317</c:v>
                </c:pt>
                <c:pt idx="38">
                  <c:v>0.5582398333333317</c:v>
                </c:pt>
                <c:pt idx="39">
                  <c:v>0.29868383333333165</c:v>
                </c:pt>
                <c:pt idx="40">
                  <c:v>0.013011369532331668</c:v>
                </c:pt>
              </c:numCache>
            </c:numRef>
          </c:yVal>
          <c:smooth val="1"/>
        </c:ser>
        <c:axId val="22836734"/>
        <c:axId val="9809367"/>
      </c:scatterChart>
      <c:valAx>
        <c:axId val="228367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09367"/>
        <c:crosses val="autoZero"/>
        <c:crossBetween val="midCat"/>
        <c:dispUnits/>
      </c:valAx>
      <c:valAx>
        <c:axId val="980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836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SDFB004-1, non-linear part of 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9075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3739466 - vs measured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excitation!$C$3:$C$43</c:f>
              <c:numCache>
                <c:ptCount val="41"/>
                <c:pt idx="0">
                  <c:v>-0.27</c:v>
                </c:pt>
                <c:pt idx="1">
                  <c:v>54.06</c:v>
                </c:pt>
                <c:pt idx="2">
                  <c:v>103.99</c:v>
                </c:pt>
                <c:pt idx="3">
                  <c:v>153.91</c:v>
                </c:pt>
                <c:pt idx="4">
                  <c:v>203.85</c:v>
                </c:pt>
                <c:pt idx="5">
                  <c:v>253.78</c:v>
                </c:pt>
                <c:pt idx="6">
                  <c:v>303.7</c:v>
                </c:pt>
                <c:pt idx="7">
                  <c:v>353.62</c:v>
                </c:pt>
                <c:pt idx="8">
                  <c:v>403.66</c:v>
                </c:pt>
                <c:pt idx="9">
                  <c:v>453.56</c:v>
                </c:pt>
                <c:pt idx="10">
                  <c:v>503.5</c:v>
                </c:pt>
                <c:pt idx="11">
                  <c:v>553.42</c:v>
                </c:pt>
                <c:pt idx="12">
                  <c:v>603.35</c:v>
                </c:pt>
                <c:pt idx="13">
                  <c:v>653.28</c:v>
                </c:pt>
                <c:pt idx="14">
                  <c:v>703.2</c:v>
                </c:pt>
                <c:pt idx="15">
                  <c:v>753.12</c:v>
                </c:pt>
                <c:pt idx="16">
                  <c:v>803.04</c:v>
                </c:pt>
                <c:pt idx="17">
                  <c:v>852.98</c:v>
                </c:pt>
                <c:pt idx="18">
                  <c:v>902.92</c:v>
                </c:pt>
                <c:pt idx="19">
                  <c:v>952.83</c:v>
                </c:pt>
                <c:pt idx="20">
                  <c:v>1002.76</c:v>
                </c:pt>
                <c:pt idx="21">
                  <c:v>952.84</c:v>
                </c:pt>
                <c:pt idx="22">
                  <c:v>902.92</c:v>
                </c:pt>
                <c:pt idx="23">
                  <c:v>852.99</c:v>
                </c:pt>
                <c:pt idx="24">
                  <c:v>803.05</c:v>
                </c:pt>
                <c:pt idx="25">
                  <c:v>753.13</c:v>
                </c:pt>
                <c:pt idx="26">
                  <c:v>703.21</c:v>
                </c:pt>
                <c:pt idx="27">
                  <c:v>653.29</c:v>
                </c:pt>
                <c:pt idx="28">
                  <c:v>603.35</c:v>
                </c:pt>
                <c:pt idx="29">
                  <c:v>553.43</c:v>
                </c:pt>
                <c:pt idx="30">
                  <c:v>503.51</c:v>
                </c:pt>
                <c:pt idx="31">
                  <c:v>453.58</c:v>
                </c:pt>
                <c:pt idx="32">
                  <c:v>403.67</c:v>
                </c:pt>
                <c:pt idx="33">
                  <c:v>353.64</c:v>
                </c:pt>
                <c:pt idx="34">
                  <c:v>303.71</c:v>
                </c:pt>
                <c:pt idx="35">
                  <c:v>253.79</c:v>
                </c:pt>
                <c:pt idx="36">
                  <c:v>203.87</c:v>
                </c:pt>
                <c:pt idx="37">
                  <c:v>153.93</c:v>
                </c:pt>
                <c:pt idx="38">
                  <c:v>104.01</c:v>
                </c:pt>
                <c:pt idx="39">
                  <c:v>54.07</c:v>
                </c:pt>
                <c:pt idx="40">
                  <c:v>-0.25</c:v>
                </c:pt>
              </c:numCache>
            </c:numRef>
          </c:xVal>
          <c:yVal>
            <c:numRef>
              <c:f>excitation!$I$3:$I$43</c:f>
              <c:numCache>
                <c:ptCount val="41"/>
                <c:pt idx="0">
                  <c:v>0.014431902074169695</c:v>
                </c:pt>
                <c:pt idx="1">
                  <c:v>0.005112488712429031</c:v>
                </c:pt>
                <c:pt idx="2">
                  <c:v>0.0020550270601600307</c:v>
                </c:pt>
                <c:pt idx="3">
                  <c:v>0.0009932915167736311</c:v>
                </c:pt>
                <c:pt idx="4">
                  <c:v>0.00139110375562157</c:v>
                </c:pt>
                <c:pt idx="5">
                  <c:v>0.004688642103352736</c:v>
                </c:pt>
                <c:pt idx="6">
                  <c:v>0.006875906559966394</c:v>
                </c:pt>
                <c:pt idx="7">
                  <c:v>0.010570171016579977</c:v>
                </c:pt>
                <c:pt idx="8">
                  <c:v>0.012604722166599025</c:v>
                </c:pt>
                <c:pt idx="9">
                  <c:v>0.01195043884097835</c:v>
                </c:pt>
                <c:pt idx="10">
                  <c:v>0.011043251079826621</c:v>
                </c:pt>
                <c:pt idx="11">
                  <c:v>0.007265515536440503</c:v>
                </c:pt>
                <c:pt idx="12">
                  <c:v>0.0016090538841710966</c:v>
                </c:pt>
                <c:pt idx="13">
                  <c:v>-0.006026407768097819</c:v>
                </c:pt>
                <c:pt idx="14">
                  <c:v>-0.02138814331148442</c:v>
                </c:pt>
                <c:pt idx="15">
                  <c:v>-0.05146487885487039</c:v>
                </c:pt>
                <c:pt idx="16">
                  <c:v>-0.10250561439825656</c:v>
                </c:pt>
                <c:pt idx="17">
                  <c:v>-0.17547580215940872</c:v>
                </c:pt>
                <c:pt idx="18">
                  <c:v>-0.26740698992056</c:v>
                </c:pt>
                <c:pt idx="19">
                  <c:v>-0.37351799935506413</c:v>
                </c:pt>
                <c:pt idx="20">
                  <c:v>-0.49063646100733305</c:v>
                </c:pt>
                <c:pt idx="21">
                  <c:v>-0.36860872546394674</c:v>
                </c:pt>
                <c:pt idx="22">
                  <c:v>-0.25924498992056044</c:v>
                </c:pt>
                <c:pt idx="23">
                  <c:v>-0.16752852826829212</c:v>
                </c:pt>
                <c:pt idx="24">
                  <c:v>-0.09420334050713919</c:v>
                </c:pt>
                <c:pt idx="25">
                  <c:v>-0.04234160496375328</c:v>
                </c:pt>
                <c:pt idx="26">
                  <c:v>-0.013942869420367376</c:v>
                </c:pt>
                <c:pt idx="27">
                  <c:v>-0.003141133876980895</c:v>
                </c:pt>
                <c:pt idx="28">
                  <c:v>0.0013020538841712614</c:v>
                </c:pt>
                <c:pt idx="29">
                  <c:v>0.002658789427557373</c:v>
                </c:pt>
                <c:pt idx="30">
                  <c:v>0.005274524970943606</c:v>
                </c:pt>
                <c:pt idx="31">
                  <c:v>0.007675986623212783</c:v>
                </c:pt>
                <c:pt idx="32">
                  <c:v>0.006162996057716086</c:v>
                </c:pt>
                <c:pt idx="33">
                  <c:v>0.004771718798814328</c:v>
                </c:pt>
                <c:pt idx="34">
                  <c:v>0.002884180451083518</c:v>
                </c:pt>
                <c:pt idx="35">
                  <c:v>0.002518915994469628</c:v>
                </c:pt>
                <c:pt idx="36">
                  <c:v>0.0035346515378560373</c:v>
                </c:pt>
                <c:pt idx="37">
                  <c:v>0.006304839299007825</c:v>
                </c:pt>
                <c:pt idx="38">
                  <c:v>0.009835574842394168</c:v>
                </c:pt>
                <c:pt idx="39">
                  <c:v>0.013593762603546111</c:v>
                </c:pt>
                <c:pt idx="40">
                  <c:v>0.014329522254403915</c:v>
                </c:pt>
              </c:numCache>
            </c:numRef>
          </c:yVal>
          <c:smooth val="1"/>
        </c:ser>
        <c:ser>
          <c:idx val="1"/>
          <c:order val="1"/>
          <c:tx>
            <c:v>3739466 - vs nominal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excitation!$B$3:$B$43</c:f>
              <c:numCach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950</c:v>
                </c:pt>
                <c:pt idx="22">
                  <c:v>900</c:v>
                </c:pt>
                <c:pt idx="23">
                  <c:v>850</c:v>
                </c:pt>
                <c:pt idx="24">
                  <c:v>800</c:v>
                </c:pt>
                <c:pt idx="25">
                  <c:v>750</c:v>
                </c:pt>
                <c:pt idx="26">
                  <c:v>700</c:v>
                </c:pt>
                <c:pt idx="27">
                  <c:v>650</c:v>
                </c:pt>
                <c:pt idx="28">
                  <c:v>600</c:v>
                </c:pt>
                <c:pt idx="29">
                  <c:v>550</c:v>
                </c:pt>
                <c:pt idx="30">
                  <c:v>500</c:v>
                </c:pt>
                <c:pt idx="31">
                  <c:v>450</c:v>
                </c:pt>
                <c:pt idx="32">
                  <c:v>400</c:v>
                </c:pt>
                <c:pt idx="33">
                  <c:v>350</c:v>
                </c:pt>
                <c:pt idx="34">
                  <c:v>300</c:v>
                </c:pt>
                <c:pt idx="35">
                  <c:v>250</c:v>
                </c:pt>
                <c:pt idx="36">
                  <c:v>200</c:v>
                </c:pt>
                <c:pt idx="37">
                  <c:v>150</c:v>
                </c:pt>
                <c:pt idx="38">
                  <c:v>100</c:v>
                </c:pt>
                <c:pt idx="39">
                  <c:v>50</c:v>
                </c:pt>
                <c:pt idx="40">
                  <c:v>0</c:v>
                </c:pt>
              </c:numCache>
            </c:numRef>
          </c:xVal>
          <c:yVal>
            <c:numRef>
              <c:f>excitation!$I$3:$I$43</c:f>
              <c:numCache>
                <c:ptCount val="41"/>
                <c:pt idx="0">
                  <c:v>0.014431902074169695</c:v>
                </c:pt>
                <c:pt idx="1">
                  <c:v>0.005112488712429031</c:v>
                </c:pt>
                <c:pt idx="2">
                  <c:v>0.0020550270601600307</c:v>
                </c:pt>
                <c:pt idx="3">
                  <c:v>0.0009932915167736311</c:v>
                </c:pt>
                <c:pt idx="4">
                  <c:v>0.00139110375562157</c:v>
                </c:pt>
                <c:pt idx="5">
                  <c:v>0.004688642103352736</c:v>
                </c:pt>
                <c:pt idx="6">
                  <c:v>0.006875906559966394</c:v>
                </c:pt>
                <c:pt idx="7">
                  <c:v>0.010570171016579977</c:v>
                </c:pt>
                <c:pt idx="8">
                  <c:v>0.012604722166599025</c:v>
                </c:pt>
                <c:pt idx="9">
                  <c:v>0.01195043884097835</c:v>
                </c:pt>
                <c:pt idx="10">
                  <c:v>0.011043251079826621</c:v>
                </c:pt>
                <c:pt idx="11">
                  <c:v>0.007265515536440503</c:v>
                </c:pt>
                <c:pt idx="12">
                  <c:v>0.0016090538841710966</c:v>
                </c:pt>
                <c:pt idx="13">
                  <c:v>-0.006026407768097819</c:v>
                </c:pt>
                <c:pt idx="14">
                  <c:v>-0.02138814331148442</c:v>
                </c:pt>
                <c:pt idx="15">
                  <c:v>-0.05146487885487039</c:v>
                </c:pt>
                <c:pt idx="16">
                  <c:v>-0.10250561439825656</c:v>
                </c:pt>
                <c:pt idx="17">
                  <c:v>-0.17547580215940872</c:v>
                </c:pt>
                <c:pt idx="18">
                  <c:v>-0.26740698992056</c:v>
                </c:pt>
                <c:pt idx="19">
                  <c:v>-0.37351799935506413</c:v>
                </c:pt>
                <c:pt idx="20">
                  <c:v>-0.49063646100733305</c:v>
                </c:pt>
                <c:pt idx="21">
                  <c:v>-0.36860872546394674</c:v>
                </c:pt>
                <c:pt idx="22">
                  <c:v>-0.25924498992056044</c:v>
                </c:pt>
                <c:pt idx="23">
                  <c:v>-0.16752852826829212</c:v>
                </c:pt>
                <c:pt idx="24">
                  <c:v>-0.09420334050713919</c:v>
                </c:pt>
                <c:pt idx="25">
                  <c:v>-0.04234160496375328</c:v>
                </c:pt>
                <c:pt idx="26">
                  <c:v>-0.013942869420367376</c:v>
                </c:pt>
                <c:pt idx="27">
                  <c:v>-0.003141133876980895</c:v>
                </c:pt>
                <c:pt idx="28">
                  <c:v>0.0013020538841712614</c:v>
                </c:pt>
                <c:pt idx="29">
                  <c:v>0.002658789427557373</c:v>
                </c:pt>
                <c:pt idx="30">
                  <c:v>0.005274524970943606</c:v>
                </c:pt>
                <c:pt idx="31">
                  <c:v>0.007675986623212783</c:v>
                </c:pt>
                <c:pt idx="32">
                  <c:v>0.006162996057716086</c:v>
                </c:pt>
                <c:pt idx="33">
                  <c:v>0.004771718798814328</c:v>
                </c:pt>
                <c:pt idx="34">
                  <c:v>0.002884180451083518</c:v>
                </c:pt>
                <c:pt idx="35">
                  <c:v>0.002518915994469628</c:v>
                </c:pt>
                <c:pt idx="36">
                  <c:v>0.0035346515378560373</c:v>
                </c:pt>
                <c:pt idx="37">
                  <c:v>0.006304839299007825</c:v>
                </c:pt>
                <c:pt idx="38">
                  <c:v>0.009835574842394168</c:v>
                </c:pt>
                <c:pt idx="39">
                  <c:v>0.013593762603546111</c:v>
                </c:pt>
                <c:pt idx="40">
                  <c:v>0.014329522254403915</c:v>
                </c:pt>
              </c:numCache>
            </c:numRef>
          </c:yVal>
          <c:smooth val="1"/>
        </c:ser>
        <c:ser>
          <c:idx val="2"/>
          <c:order val="2"/>
          <c:tx>
            <c:v>run 3739952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'excitation 3739952'!$B$3:$B$43</c:f>
              <c:numCache>
                <c:ptCount val="41"/>
                <c:pt idx="0">
                  <c:v>-0.29</c:v>
                </c:pt>
                <c:pt idx="1">
                  <c:v>54.04</c:v>
                </c:pt>
                <c:pt idx="2">
                  <c:v>103.98</c:v>
                </c:pt>
                <c:pt idx="3">
                  <c:v>153.9</c:v>
                </c:pt>
                <c:pt idx="4">
                  <c:v>203.84</c:v>
                </c:pt>
                <c:pt idx="5">
                  <c:v>253.76</c:v>
                </c:pt>
                <c:pt idx="6">
                  <c:v>303.69</c:v>
                </c:pt>
                <c:pt idx="7">
                  <c:v>353.61</c:v>
                </c:pt>
                <c:pt idx="8">
                  <c:v>403.64</c:v>
                </c:pt>
                <c:pt idx="9">
                  <c:v>453.55</c:v>
                </c:pt>
                <c:pt idx="10">
                  <c:v>503.48</c:v>
                </c:pt>
                <c:pt idx="11">
                  <c:v>553.41</c:v>
                </c:pt>
                <c:pt idx="12">
                  <c:v>603.33</c:v>
                </c:pt>
                <c:pt idx="13">
                  <c:v>653.26</c:v>
                </c:pt>
                <c:pt idx="14">
                  <c:v>703.19</c:v>
                </c:pt>
                <c:pt idx="15">
                  <c:v>753.11</c:v>
                </c:pt>
                <c:pt idx="16">
                  <c:v>803.04</c:v>
                </c:pt>
                <c:pt idx="17">
                  <c:v>852.96</c:v>
                </c:pt>
                <c:pt idx="18">
                  <c:v>902.89</c:v>
                </c:pt>
                <c:pt idx="19">
                  <c:v>952.82</c:v>
                </c:pt>
                <c:pt idx="20">
                  <c:v>1002.75</c:v>
                </c:pt>
                <c:pt idx="21">
                  <c:v>952.82</c:v>
                </c:pt>
                <c:pt idx="22">
                  <c:v>902.91</c:v>
                </c:pt>
                <c:pt idx="23">
                  <c:v>852.97</c:v>
                </c:pt>
                <c:pt idx="24">
                  <c:v>803.04</c:v>
                </c:pt>
                <c:pt idx="25">
                  <c:v>753.12</c:v>
                </c:pt>
                <c:pt idx="26">
                  <c:v>703.19</c:v>
                </c:pt>
                <c:pt idx="27">
                  <c:v>653.27</c:v>
                </c:pt>
                <c:pt idx="28">
                  <c:v>603.35</c:v>
                </c:pt>
                <c:pt idx="29">
                  <c:v>553.42</c:v>
                </c:pt>
                <c:pt idx="30">
                  <c:v>503.5</c:v>
                </c:pt>
                <c:pt idx="31">
                  <c:v>453.57</c:v>
                </c:pt>
                <c:pt idx="32">
                  <c:v>403.66</c:v>
                </c:pt>
                <c:pt idx="33">
                  <c:v>353.63</c:v>
                </c:pt>
                <c:pt idx="34">
                  <c:v>303.71</c:v>
                </c:pt>
                <c:pt idx="35">
                  <c:v>253.78</c:v>
                </c:pt>
                <c:pt idx="36">
                  <c:v>203.86</c:v>
                </c:pt>
                <c:pt idx="37">
                  <c:v>153.92</c:v>
                </c:pt>
                <c:pt idx="38">
                  <c:v>104</c:v>
                </c:pt>
                <c:pt idx="39">
                  <c:v>54.07</c:v>
                </c:pt>
                <c:pt idx="40">
                  <c:v>-0.25</c:v>
                </c:pt>
              </c:numCache>
            </c:numRef>
          </c:xVal>
          <c:yVal>
            <c:numRef>
              <c:f>'excitation 3739952'!$H$3:$H$43</c:f>
              <c:numCache>
                <c:ptCount val="41"/>
                <c:pt idx="0">
                  <c:v>0.014538715383535475</c:v>
                </c:pt>
                <c:pt idx="1">
                  <c:v>0.006406940930194782</c:v>
                </c:pt>
                <c:pt idx="2">
                  <c:v>0.008203753169042871</c:v>
                </c:pt>
                <c:pt idx="3">
                  <c:v>0.011194017625656527</c:v>
                </c:pt>
                <c:pt idx="4">
                  <c:v>0.013303829864504735</c:v>
                </c:pt>
                <c:pt idx="5">
                  <c:v>0.016425094321118383</c:v>
                </c:pt>
                <c:pt idx="6">
                  <c:v>0.01674563266884932</c:v>
                </c:pt>
                <c:pt idx="7">
                  <c:v>0.01664489712546291</c:v>
                </c:pt>
                <c:pt idx="8">
                  <c:v>0.016638174384364657</c:v>
                </c:pt>
                <c:pt idx="9">
                  <c:v>0.01722016494986134</c:v>
                </c:pt>
                <c:pt idx="10">
                  <c:v>0.016292703297592137</c:v>
                </c:pt>
                <c:pt idx="11">
                  <c:v>0.015958241645323223</c:v>
                </c:pt>
                <c:pt idx="12">
                  <c:v>0.0143285061019367</c:v>
                </c:pt>
                <c:pt idx="13">
                  <c:v>0.010535044449667907</c:v>
                </c:pt>
                <c:pt idx="14">
                  <c:v>-0.00271441720260146</c:v>
                </c:pt>
                <c:pt idx="15">
                  <c:v>-0.03163815274598791</c:v>
                </c:pt>
                <c:pt idx="16">
                  <c:v>-0.08354261439825628</c:v>
                </c:pt>
                <c:pt idx="17">
                  <c:v>-0.15581234994164372</c:v>
                </c:pt>
                <c:pt idx="18">
                  <c:v>-0.24773981159391223</c:v>
                </c:pt>
                <c:pt idx="19">
                  <c:v>-0.3525802732461809</c:v>
                </c:pt>
                <c:pt idx="20">
                  <c:v>-0.4668207348984499</c:v>
                </c:pt>
                <c:pt idx="21">
                  <c:v>-0.34052527324618076</c:v>
                </c:pt>
                <c:pt idx="22">
                  <c:v>-0.22794426381167732</c:v>
                </c:pt>
                <c:pt idx="23">
                  <c:v>-0.13248007605052603</c:v>
                </c:pt>
                <c:pt idx="24">
                  <c:v>-0.057378614398256644</c:v>
                </c:pt>
                <c:pt idx="25">
                  <c:v>-0.005359878854870548</c:v>
                </c:pt>
                <c:pt idx="26">
                  <c:v>0.022460582797398487</c:v>
                </c:pt>
                <c:pt idx="27">
                  <c:v>0.03255031834078492</c:v>
                </c:pt>
                <c:pt idx="28">
                  <c:v>0.03609505388417089</c:v>
                </c:pt>
                <c:pt idx="29">
                  <c:v>0.0402925155364402</c:v>
                </c:pt>
                <c:pt idx="30">
                  <c:v>0.04245525107982662</c:v>
                </c:pt>
                <c:pt idx="31">
                  <c:v>0.043854712732095624</c:v>
                </c:pt>
                <c:pt idx="32">
                  <c:v>0.04387672216659899</c:v>
                </c:pt>
                <c:pt idx="33">
                  <c:v>0.04251544490769721</c:v>
                </c:pt>
                <c:pt idx="34">
                  <c:v>0.04060518045108363</c:v>
                </c:pt>
                <c:pt idx="35">
                  <c:v>0.04048864210335257</c:v>
                </c:pt>
                <c:pt idx="36">
                  <c:v>0.037847377646738734</c:v>
                </c:pt>
                <c:pt idx="37">
                  <c:v>0.02941556540789092</c:v>
                </c:pt>
                <c:pt idx="38">
                  <c:v>0.020975300951276976</c:v>
                </c:pt>
                <c:pt idx="39">
                  <c:v>0.017557762603546134</c:v>
                </c:pt>
                <c:pt idx="40">
                  <c:v>0.014328161162803915</c:v>
                </c:pt>
              </c:numCache>
            </c:numRef>
          </c:yVal>
          <c:smooth val="1"/>
        </c:ser>
        <c:axId val="4670116"/>
        <c:axId val="30963573"/>
      </c:scatterChart>
      <c:valAx>
        <c:axId val="46701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63573"/>
        <c:crosses val="autoZero"/>
        <c:crossBetween val="midCat"/>
        <c:dispUnits/>
      </c:valAx>
      <c:valAx>
        <c:axId val="3096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70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70375"/>
          <c:w val="0.30775"/>
          <c:h val="0.12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excitation!$J$2</c:f>
              <c:strCache>
                <c:ptCount val="1"/>
                <c:pt idx="0">
                  <c:v>meas-req cur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excitation!$B$3:$B$43</c:f>
              <c:numCach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950</c:v>
                </c:pt>
                <c:pt idx="22">
                  <c:v>900</c:v>
                </c:pt>
                <c:pt idx="23">
                  <c:v>850</c:v>
                </c:pt>
                <c:pt idx="24">
                  <c:v>800</c:v>
                </c:pt>
                <c:pt idx="25">
                  <c:v>750</c:v>
                </c:pt>
                <c:pt idx="26">
                  <c:v>700</c:v>
                </c:pt>
                <c:pt idx="27">
                  <c:v>650</c:v>
                </c:pt>
                <c:pt idx="28">
                  <c:v>600</c:v>
                </c:pt>
                <c:pt idx="29">
                  <c:v>550</c:v>
                </c:pt>
                <c:pt idx="30">
                  <c:v>500</c:v>
                </c:pt>
                <c:pt idx="31">
                  <c:v>450</c:v>
                </c:pt>
                <c:pt idx="32">
                  <c:v>400</c:v>
                </c:pt>
                <c:pt idx="33">
                  <c:v>350</c:v>
                </c:pt>
                <c:pt idx="34">
                  <c:v>300</c:v>
                </c:pt>
                <c:pt idx="35">
                  <c:v>250</c:v>
                </c:pt>
                <c:pt idx="36">
                  <c:v>200</c:v>
                </c:pt>
                <c:pt idx="37">
                  <c:v>150</c:v>
                </c:pt>
                <c:pt idx="38">
                  <c:v>100</c:v>
                </c:pt>
                <c:pt idx="39">
                  <c:v>50</c:v>
                </c:pt>
                <c:pt idx="40">
                  <c:v>0</c:v>
                </c:pt>
              </c:numCache>
            </c:numRef>
          </c:xVal>
          <c:yVal>
            <c:numRef>
              <c:f>excitation!$J$3:$J$43</c:f>
              <c:numCache>
                <c:ptCount val="41"/>
                <c:pt idx="0">
                  <c:v>-0.27</c:v>
                </c:pt>
                <c:pt idx="1">
                  <c:v>4.060000000000002</c:v>
                </c:pt>
                <c:pt idx="2">
                  <c:v>3.989999999999995</c:v>
                </c:pt>
                <c:pt idx="3">
                  <c:v>3.9099999999999966</c:v>
                </c:pt>
                <c:pt idx="4">
                  <c:v>3.8499999999999943</c:v>
                </c:pt>
                <c:pt idx="5">
                  <c:v>3.780000000000001</c:v>
                </c:pt>
                <c:pt idx="6">
                  <c:v>3.6999999999999886</c:v>
                </c:pt>
                <c:pt idx="7">
                  <c:v>3.6200000000000045</c:v>
                </c:pt>
                <c:pt idx="8">
                  <c:v>3.660000000000025</c:v>
                </c:pt>
                <c:pt idx="9">
                  <c:v>3.5600000000000023</c:v>
                </c:pt>
                <c:pt idx="10">
                  <c:v>3.5</c:v>
                </c:pt>
                <c:pt idx="11">
                  <c:v>3.419999999999959</c:v>
                </c:pt>
                <c:pt idx="12">
                  <c:v>3.3500000000000227</c:v>
                </c:pt>
                <c:pt idx="13">
                  <c:v>3.2799999999999727</c:v>
                </c:pt>
                <c:pt idx="14">
                  <c:v>3.2000000000000455</c:v>
                </c:pt>
                <c:pt idx="15">
                  <c:v>3.1200000000000045</c:v>
                </c:pt>
                <c:pt idx="16">
                  <c:v>3.0399999999999636</c:v>
                </c:pt>
                <c:pt idx="17">
                  <c:v>2.980000000000018</c:v>
                </c:pt>
                <c:pt idx="18">
                  <c:v>2.919999999999959</c:v>
                </c:pt>
                <c:pt idx="19">
                  <c:v>2.830000000000041</c:v>
                </c:pt>
                <c:pt idx="20">
                  <c:v>2.759999999999991</c:v>
                </c:pt>
                <c:pt idx="21">
                  <c:v>2.840000000000032</c:v>
                </c:pt>
                <c:pt idx="22">
                  <c:v>2.919999999999959</c:v>
                </c:pt>
                <c:pt idx="23">
                  <c:v>2.990000000000009</c:v>
                </c:pt>
                <c:pt idx="24">
                  <c:v>3.0499999999999545</c:v>
                </c:pt>
                <c:pt idx="25">
                  <c:v>3.1299999999999955</c:v>
                </c:pt>
                <c:pt idx="26">
                  <c:v>3.2100000000000364</c:v>
                </c:pt>
                <c:pt idx="27">
                  <c:v>3.2899999999999636</c:v>
                </c:pt>
                <c:pt idx="28">
                  <c:v>3.3500000000000227</c:v>
                </c:pt>
                <c:pt idx="29">
                  <c:v>3.42999999999995</c:v>
                </c:pt>
                <c:pt idx="30">
                  <c:v>3.509999999999991</c:v>
                </c:pt>
                <c:pt idx="31">
                  <c:v>3.579999999999984</c:v>
                </c:pt>
                <c:pt idx="32">
                  <c:v>3.670000000000016</c:v>
                </c:pt>
                <c:pt idx="33">
                  <c:v>3.6399999999999864</c:v>
                </c:pt>
                <c:pt idx="34">
                  <c:v>3.7099999999999795</c:v>
                </c:pt>
                <c:pt idx="35">
                  <c:v>3.789999999999992</c:v>
                </c:pt>
                <c:pt idx="36">
                  <c:v>3.8700000000000045</c:v>
                </c:pt>
                <c:pt idx="37">
                  <c:v>3.930000000000007</c:v>
                </c:pt>
                <c:pt idx="38">
                  <c:v>4.010000000000005</c:v>
                </c:pt>
                <c:pt idx="39">
                  <c:v>4.07</c:v>
                </c:pt>
                <c:pt idx="40">
                  <c:v>-0.25</c:v>
                </c:pt>
              </c:numCache>
            </c:numRef>
          </c:yVal>
          <c:smooth val="1"/>
        </c:ser>
        <c:axId val="46255258"/>
        <c:axId val="31836323"/>
      </c:scatterChart>
      <c:valAx>
        <c:axId val="4625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6323"/>
        <c:crosses val="autoZero"/>
        <c:crossBetween val="midCat"/>
        <c:dispUnits/>
      </c:valAx>
      <c:valAx>
        <c:axId val="31836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5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SDFB004-1 transverse scan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1"/>
          <c:w val="0.805"/>
          <c:h val="0.8025"/>
        </c:manualLayout>
      </c:layout>
      <c:scatterChart>
        <c:scatterStyle val="smoothMarker"/>
        <c:varyColors val="0"/>
        <c:ser>
          <c:idx val="0"/>
          <c:order val="0"/>
          <c:tx>
            <c:v>450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y(450A) = -2E-05x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+ 4E-06x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+ 0.0002x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- 8E-06x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+ 1E-05x - 2E-05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'shape @850'!$F$11:$F$33</c:f>
                <c:numCache>
                  <c:ptCount val="23"/>
                  <c:pt idx="0">
                    <c:v>9.514663E-06</c:v>
                  </c:pt>
                  <c:pt idx="1">
                    <c:v>2.4445E-05</c:v>
                  </c:pt>
                  <c:pt idx="2">
                    <c:v>3.061535E-05</c:v>
                  </c:pt>
                  <c:pt idx="3">
                    <c:v>4.535365E-05</c:v>
                  </c:pt>
                  <c:pt idx="4">
                    <c:v>1.641282E-05</c:v>
                  </c:pt>
                  <c:pt idx="5">
                    <c:v>1.741047E-05</c:v>
                  </c:pt>
                  <c:pt idx="6">
                    <c:v>2.403915E-05</c:v>
                  </c:pt>
                  <c:pt idx="7">
                    <c:v>1.474706E-05</c:v>
                  </c:pt>
                  <c:pt idx="8">
                    <c:v>2.614597E-05</c:v>
                  </c:pt>
                  <c:pt idx="9">
                    <c:v>3.851777E-05</c:v>
                  </c:pt>
                  <c:pt idx="10">
                    <c:v>2.79623E-05</c:v>
                  </c:pt>
                  <c:pt idx="11">
                    <c:v>2.190639E-05</c:v>
                  </c:pt>
                  <c:pt idx="12">
                    <c:v>3.176248E-05</c:v>
                  </c:pt>
                  <c:pt idx="13">
                    <c:v>4.480182E-05</c:v>
                  </c:pt>
                  <c:pt idx="14">
                    <c:v>3.69193E-05</c:v>
                  </c:pt>
                  <c:pt idx="15">
                    <c:v>3.785978E-05</c:v>
                  </c:pt>
                  <c:pt idx="16">
                    <c:v>4.75908E-05</c:v>
                  </c:pt>
                  <c:pt idx="17">
                    <c:v>2.748791E-05</c:v>
                  </c:pt>
                  <c:pt idx="18">
                    <c:v>1.213775E-05</c:v>
                  </c:pt>
                  <c:pt idx="19">
                    <c:v>2.470916E-05</c:v>
                  </c:pt>
                  <c:pt idx="20">
                    <c:v>3.604098E-05</c:v>
                  </c:pt>
                  <c:pt idx="21">
                    <c:v>2.153639E-05</c:v>
                  </c:pt>
                  <c:pt idx="22">
                    <c:v>2.698219E-05</c:v>
                  </c:pt>
                </c:numCache>
              </c:numRef>
            </c:plus>
            <c:minus>
              <c:numRef>
                <c:f>'shape @850'!$F$11:$F$33</c:f>
                <c:numCache>
                  <c:ptCount val="23"/>
                  <c:pt idx="0">
                    <c:v>9.514663E-06</c:v>
                  </c:pt>
                  <c:pt idx="1">
                    <c:v>2.4445E-05</c:v>
                  </c:pt>
                  <c:pt idx="2">
                    <c:v>3.061535E-05</c:v>
                  </c:pt>
                  <c:pt idx="3">
                    <c:v>4.535365E-05</c:v>
                  </c:pt>
                  <c:pt idx="4">
                    <c:v>1.641282E-05</c:v>
                  </c:pt>
                  <c:pt idx="5">
                    <c:v>1.741047E-05</c:v>
                  </c:pt>
                  <c:pt idx="6">
                    <c:v>2.403915E-05</c:v>
                  </c:pt>
                  <c:pt idx="7">
                    <c:v>1.474706E-05</c:v>
                  </c:pt>
                  <c:pt idx="8">
                    <c:v>2.614597E-05</c:v>
                  </c:pt>
                  <c:pt idx="9">
                    <c:v>3.851777E-05</c:v>
                  </c:pt>
                  <c:pt idx="10">
                    <c:v>2.79623E-05</c:v>
                  </c:pt>
                  <c:pt idx="11">
                    <c:v>2.190639E-05</c:v>
                  </c:pt>
                  <c:pt idx="12">
                    <c:v>3.176248E-05</c:v>
                  </c:pt>
                  <c:pt idx="13">
                    <c:v>4.480182E-05</c:v>
                  </c:pt>
                  <c:pt idx="14">
                    <c:v>3.69193E-05</c:v>
                  </c:pt>
                  <c:pt idx="15">
                    <c:v>3.785978E-05</c:v>
                  </c:pt>
                  <c:pt idx="16">
                    <c:v>4.75908E-05</c:v>
                  </c:pt>
                  <c:pt idx="17">
                    <c:v>2.748791E-05</c:v>
                  </c:pt>
                  <c:pt idx="18">
                    <c:v>1.213775E-05</c:v>
                  </c:pt>
                  <c:pt idx="19">
                    <c:v>2.470916E-05</c:v>
                  </c:pt>
                  <c:pt idx="20">
                    <c:v>3.604098E-05</c:v>
                  </c:pt>
                  <c:pt idx="21">
                    <c:v>2.153639E-05</c:v>
                  </c:pt>
                  <c:pt idx="22">
                    <c:v>2.698219E-05</c:v>
                  </c:pt>
                </c:numCache>
              </c:numRef>
            </c:minus>
            <c:noEndCap val="1"/>
          </c:errBars>
          <c:xVal>
            <c:numRef>
              <c:f>'shape @450'!$B$11:$B$33</c:f>
              <c:numCache>
                <c:ptCount val="23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</c:v>
                </c:pt>
              </c:numCache>
            </c:numRef>
          </c:xVal>
          <c:yVal>
            <c:numRef>
              <c:f>'shape @450'!$E$11:$E$33</c:f>
              <c:numCache>
                <c:ptCount val="23"/>
                <c:pt idx="0">
                  <c:v>0.001511535</c:v>
                </c:pt>
                <c:pt idx="1">
                  <c:v>0.001539295</c:v>
                </c:pt>
                <c:pt idx="2">
                  <c:v>0.001304564</c:v>
                </c:pt>
                <c:pt idx="3">
                  <c:v>0.001006818</c:v>
                </c:pt>
                <c:pt idx="4">
                  <c:v>0.0007376631</c:v>
                </c:pt>
                <c:pt idx="5">
                  <c:v>0.0005086683</c:v>
                </c:pt>
                <c:pt idx="6">
                  <c:v>0.0003344786</c:v>
                </c:pt>
                <c:pt idx="7">
                  <c:v>0.000236446</c:v>
                </c:pt>
                <c:pt idx="8">
                  <c:v>0.0001321395</c:v>
                </c:pt>
                <c:pt idx="9">
                  <c:v>5.523578E-05</c:v>
                </c:pt>
                <c:pt idx="10">
                  <c:v>4.091527E-05</c:v>
                </c:pt>
                <c:pt idx="11">
                  <c:v>1.689083E-16</c:v>
                </c:pt>
                <c:pt idx="12">
                  <c:v>-6.19297E-06</c:v>
                </c:pt>
                <c:pt idx="13">
                  <c:v>3.976825E-06</c:v>
                </c:pt>
                <c:pt idx="14">
                  <c:v>3.571143E-05</c:v>
                </c:pt>
                <c:pt idx="15">
                  <c:v>7.488901E-05</c:v>
                </c:pt>
                <c:pt idx="16">
                  <c:v>0.0001685322</c:v>
                </c:pt>
                <c:pt idx="17">
                  <c:v>0.0002751898</c:v>
                </c:pt>
                <c:pt idx="18">
                  <c:v>0.000493719</c:v>
                </c:pt>
                <c:pt idx="19">
                  <c:v>0.0006974586</c:v>
                </c:pt>
                <c:pt idx="20">
                  <c:v>0.001021253</c:v>
                </c:pt>
                <c:pt idx="21">
                  <c:v>0.001298776</c:v>
                </c:pt>
                <c:pt idx="22">
                  <c:v>0.001450058</c:v>
                </c:pt>
              </c:numCache>
            </c:numRef>
          </c:yVal>
          <c:smooth val="1"/>
        </c:ser>
        <c:ser>
          <c:idx val="1"/>
          <c:order val="1"/>
          <c:tx>
            <c:v>850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y(850 A) = -2E-05x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+ 8E-06x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- 3E-05x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+ 4E-05x + 3E-05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'shape @850'!$F$11:$F$33</c:f>
                <c:numCache>
                  <c:ptCount val="23"/>
                  <c:pt idx="0">
                    <c:v>3.297017E-05</c:v>
                  </c:pt>
                  <c:pt idx="1">
                    <c:v>2.654434E-05</c:v>
                  </c:pt>
                  <c:pt idx="2">
                    <c:v>3.395654E-05</c:v>
                  </c:pt>
                  <c:pt idx="3">
                    <c:v>2.561322E-05</c:v>
                  </c:pt>
                  <c:pt idx="4">
                    <c:v>2.602316E-05</c:v>
                  </c:pt>
                  <c:pt idx="5">
                    <c:v>2.938716E-05</c:v>
                  </c:pt>
                  <c:pt idx="6">
                    <c:v>2.634743E-05</c:v>
                  </c:pt>
                  <c:pt idx="7">
                    <c:v>1.775849E-05</c:v>
                  </c:pt>
                  <c:pt idx="8">
                    <c:v>1.007689E-05</c:v>
                  </c:pt>
                  <c:pt idx="9">
                    <c:v>1.419655E-05</c:v>
                  </c:pt>
                  <c:pt idx="10">
                    <c:v>1.649212E-05</c:v>
                  </c:pt>
                  <c:pt idx="11">
                    <c:v>1.058059E-05</c:v>
                  </c:pt>
                  <c:pt idx="12">
                    <c:v>2.391923E-05</c:v>
                  </c:pt>
                  <c:pt idx="13">
                    <c:v>2.322916E-05</c:v>
                  </c:pt>
                  <c:pt idx="14">
                    <c:v>2.79997E-05</c:v>
                  </c:pt>
                  <c:pt idx="15">
                    <c:v>1.620754E-05</c:v>
                  </c:pt>
                  <c:pt idx="16">
                    <c:v>1.181138E-05</c:v>
                  </c:pt>
                  <c:pt idx="17">
                    <c:v>2.003101E-05</c:v>
                  </c:pt>
                  <c:pt idx="18">
                    <c:v>1.650121E-05</c:v>
                  </c:pt>
                  <c:pt idx="19">
                    <c:v>1.991788E-05</c:v>
                  </c:pt>
                  <c:pt idx="20">
                    <c:v>7.515658E-06</c:v>
                  </c:pt>
                  <c:pt idx="21">
                    <c:v>3.647256E-05</c:v>
                  </c:pt>
                  <c:pt idx="22">
                    <c:v>7.776402E-06</c:v>
                  </c:pt>
                </c:numCache>
              </c:numRef>
            </c:plus>
            <c:minus>
              <c:numRef>
                <c:f>'shape @850'!$F$11:$F$33</c:f>
                <c:numCache>
                  <c:ptCount val="23"/>
                  <c:pt idx="0">
                    <c:v>3.297017E-05</c:v>
                  </c:pt>
                  <c:pt idx="1">
                    <c:v>2.654434E-05</c:v>
                  </c:pt>
                  <c:pt idx="2">
                    <c:v>3.395654E-05</c:v>
                  </c:pt>
                  <c:pt idx="3">
                    <c:v>2.561322E-05</c:v>
                  </c:pt>
                  <c:pt idx="4">
                    <c:v>2.602316E-05</c:v>
                  </c:pt>
                  <c:pt idx="5">
                    <c:v>2.938716E-05</c:v>
                  </c:pt>
                  <c:pt idx="6">
                    <c:v>2.634743E-05</c:v>
                  </c:pt>
                  <c:pt idx="7">
                    <c:v>1.775849E-05</c:v>
                  </c:pt>
                  <c:pt idx="8">
                    <c:v>1.007689E-05</c:v>
                  </c:pt>
                  <c:pt idx="9">
                    <c:v>1.419655E-05</c:v>
                  </c:pt>
                  <c:pt idx="10">
                    <c:v>1.649212E-05</c:v>
                  </c:pt>
                  <c:pt idx="11">
                    <c:v>1.058059E-05</c:v>
                  </c:pt>
                  <c:pt idx="12">
                    <c:v>2.391923E-05</c:v>
                  </c:pt>
                  <c:pt idx="13">
                    <c:v>2.322916E-05</c:v>
                  </c:pt>
                  <c:pt idx="14">
                    <c:v>2.79997E-05</c:v>
                  </c:pt>
                  <c:pt idx="15">
                    <c:v>1.620754E-05</c:v>
                  </c:pt>
                  <c:pt idx="16">
                    <c:v>1.181138E-05</c:v>
                  </c:pt>
                  <c:pt idx="17">
                    <c:v>2.003101E-05</c:v>
                  </c:pt>
                  <c:pt idx="18">
                    <c:v>1.650121E-05</c:v>
                  </c:pt>
                  <c:pt idx="19">
                    <c:v>1.991788E-05</c:v>
                  </c:pt>
                  <c:pt idx="20">
                    <c:v>7.515658E-06</c:v>
                  </c:pt>
                  <c:pt idx="21">
                    <c:v>3.647256E-05</c:v>
                  </c:pt>
                  <c:pt idx="22">
                    <c:v>7.776402E-06</c:v>
                  </c:pt>
                </c:numCache>
              </c:numRef>
            </c:minus>
            <c:noEndCap val="0"/>
          </c:errBars>
          <c:xVal>
            <c:numRef>
              <c:f>'shape @850'!$B$11:$B$33</c:f>
              <c:numCache>
                <c:ptCount val="23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</c:v>
                </c:pt>
              </c:numCache>
            </c:numRef>
          </c:xVal>
          <c:yVal>
            <c:numRef>
              <c:f>'shape @850'!$E$11:$E$33</c:f>
              <c:numCache>
                <c:ptCount val="23"/>
                <c:pt idx="0">
                  <c:v>8.962173E-06</c:v>
                </c:pt>
                <c:pt idx="1">
                  <c:v>0.0002950992</c:v>
                </c:pt>
                <c:pt idx="2">
                  <c:v>0.000329158</c:v>
                </c:pt>
                <c:pt idx="3">
                  <c:v>0.0002512317</c:v>
                </c:pt>
                <c:pt idx="4">
                  <c:v>0.0001598092</c:v>
                </c:pt>
                <c:pt idx="5">
                  <c:v>7.021711E-05</c:v>
                </c:pt>
                <c:pt idx="6">
                  <c:v>3.45602E-05</c:v>
                </c:pt>
                <c:pt idx="7">
                  <c:v>2.567839E-05</c:v>
                </c:pt>
                <c:pt idx="8">
                  <c:v>5.40614E-07</c:v>
                </c:pt>
                <c:pt idx="9">
                  <c:v>1.364513E-06</c:v>
                </c:pt>
                <c:pt idx="10">
                  <c:v>1.885318E-07</c:v>
                </c:pt>
                <c:pt idx="11">
                  <c:v>-1.59353E-17</c:v>
                </c:pt>
                <c:pt idx="12">
                  <c:v>-1.500967E-05</c:v>
                </c:pt>
                <c:pt idx="13">
                  <c:v>9.798961E-06</c:v>
                </c:pt>
                <c:pt idx="14">
                  <c:v>4.468983E-06</c:v>
                </c:pt>
                <c:pt idx="15">
                  <c:v>-1.672627E-05</c:v>
                </c:pt>
                <c:pt idx="16">
                  <c:v>1.246584E-05</c:v>
                </c:pt>
                <c:pt idx="17">
                  <c:v>5.57096E-05</c:v>
                </c:pt>
                <c:pt idx="18">
                  <c:v>0.0001288066</c:v>
                </c:pt>
                <c:pt idx="19">
                  <c:v>0.0002097503</c:v>
                </c:pt>
                <c:pt idx="20">
                  <c:v>0.0003054925</c:v>
                </c:pt>
                <c:pt idx="21">
                  <c:v>0.0003722946</c:v>
                </c:pt>
                <c:pt idx="22">
                  <c:v>0.0002433799</c:v>
                </c:pt>
              </c:numCache>
            </c:numRef>
          </c:yVal>
          <c:smooth val="1"/>
        </c:ser>
        <c:axId val="64583008"/>
        <c:axId val="14065889"/>
      </c:scatterChart>
      <c:valAx>
        <c:axId val="64583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65889"/>
        <c:crosses val="autoZero"/>
        <c:crossBetween val="midCat"/>
        <c:dispUnits/>
      </c:valAx>
      <c:valAx>
        <c:axId val="1406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45830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4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E26" sqref="E26"/>
    </sheetView>
  </sheetViews>
  <sheetFormatPr defaultColWidth="9.140625" defaultRowHeight="12.75"/>
  <cols>
    <col min="1" max="1" width="12.140625" style="0" bestFit="1" customWidth="1"/>
    <col min="3" max="3" width="8.00390625" style="0" bestFit="1" customWidth="1"/>
    <col min="4" max="4" width="7.28125" style="0" bestFit="1" customWidth="1"/>
    <col min="5" max="5" width="11.8515625" style="0" bestFit="1" customWidth="1"/>
    <col min="6" max="6" width="14.8515625" style="0" bestFit="1" customWidth="1"/>
    <col min="7" max="7" width="15.57421875" style="0" bestFit="1" customWidth="1"/>
    <col min="8" max="8" width="13.140625" style="0" bestFit="1" customWidth="1"/>
    <col min="9" max="9" width="9.57421875" style="0" bestFit="1" customWidth="1"/>
  </cols>
  <sheetData>
    <row r="1" spans="1:9" ht="12.75">
      <c r="A1" t="s">
        <v>8</v>
      </c>
      <c r="C1">
        <v>6</v>
      </c>
      <c r="D1">
        <v>2000</v>
      </c>
      <c r="E1" t="s">
        <v>9</v>
      </c>
      <c r="F1" t="s">
        <v>10</v>
      </c>
      <c r="G1" t="s">
        <v>11</v>
      </c>
      <c r="H1" t="s">
        <v>12</v>
      </c>
      <c r="I1">
        <v>3739466</v>
      </c>
    </row>
    <row r="2" spans="1:10" ht="12.75">
      <c r="A2" t="s">
        <v>13</v>
      </c>
      <c r="B2" t="s">
        <v>30</v>
      </c>
      <c r="C2" t="s">
        <v>14</v>
      </c>
      <c r="D2" t="s">
        <v>15</v>
      </c>
      <c r="E2" t="s">
        <v>16</v>
      </c>
      <c r="F2" t="s">
        <v>17</v>
      </c>
      <c r="G2" t="s">
        <v>27</v>
      </c>
      <c r="H2" t="s">
        <v>28</v>
      </c>
      <c r="I2" t="s">
        <v>29</v>
      </c>
      <c r="J2" t="s">
        <v>31</v>
      </c>
    </row>
    <row r="3" spans="1:10" ht="12.75">
      <c r="A3">
        <v>1</v>
      </c>
      <c r="B3">
        <v>0</v>
      </c>
      <c r="C3">
        <v>-0.27</v>
      </c>
      <c r="D3">
        <v>0.03</v>
      </c>
      <c r="E3" s="2">
        <v>-1.536199E-06</v>
      </c>
      <c r="F3" s="2">
        <v>0.0003286112</v>
      </c>
      <c r="G3" s="2">
        <f>E3+rem</f>
        <v>0.013008297134331668</v>
      </c>
      <c r="H3" s="2">
        <f>C3*tf</f>
        <v>-0.0014236049398380266</v>
      </c>
      <c r="I3" s="2">
        <f>G3-H3</f>
        <v>0.014431902074169695</v>
      </c>
      <c r="J3">
        <f>C3-B3</f>
        <v>-0.27</v>
      </c>
    </row>
    <row r="4" spans="1:10" ht="12.75">
      <c r="A4">
        <v>2</v>
      </c>
      <c r="B4">
        <v>50</v>
      </c>
      <c r="C4">
        <v>54.06</v>
      </c>
      <c r="D4">
        <v>0</v>
      </c>
      <c r="E4">
        <v>0.27714</v>
      </c>
      <c r="F4" s="2">
        <v>0.0005463896</v>
      </c>
      <c r="G4" s="2">
        <f aca="true" t="shared" si="0" ref="G4:G23">E4+rem</f>
        <v>0.29014983333333166</v>
      </c>
      <c r="H4" s="2">
        <f aca="true" t="shared" si="1" ref="H4:H23">C4*tf</f>
        <v>0.28503734462090263</v>
      </c>
      <c r="I4" s="2">
        <f aca="true" t="shared" si="2" ref="I4:I43">G4-H4</f>
        <v>0.005112488712429031</v>
      </c>
      <c r="J4">
        <f aca="true" t="shared" si="3" ref="J4:J43">C4-B4</f>
        <v>4.060000000000002</v>
      </c>
    </row>
    <row r="5" spans="1:10" ht="12.75">
      <c r="A5">
        <v>3</v>
      </c>
      <c r="B5">
        <v>100</v>
      </c>
      <c r="C5">
        <v>103.99</v>
      </c>
      <c r="D5">
        <v>0</v>
      </c>
      <c r="E5">
        <v>0.537344</v>
      </c>
      <c r="F5" s="2">
        <v>0.0005274964</v>
      </c>
      <c r="G5" s="2">
        <f t="shared" si="0"/>
        <v>0.5503538333333318</v>
      </c>
      <c r="H5" s="2">
        <f t="shared" si="1"/>
        <v>0.5482988062731717</v>
      </c>
      <c r="I5" s="2">
        <f t="shared" si="2"/>
        <v>0.0020550270601600307</v>
      </c>
      <c r="J5">
        <f t="shared" si="3"/>
        <v>3.989999999999995</v>
      </c>
    </row>
    <row r="6" spans="1:10" ht="12.75">
      <c r="A6">
        <v>4</v>
      </c>
      <c r="B6">
        <v>150</v>
      </c>
      <c r="C6">
        <v>153.91</v>
      </c>
      <c r="D6">
        <v>0</v>
      </c>
      <c r="E6">
        <v>0.799491</v>
      </c>
      <c r="F6" s="2">
        <v>0.000265846</v>
      </c>
      <c r="G6" s="2">
        <f t="shared" si="0"/>
        <v>0.8125008333333317</v>
      </c>
      <c r="H6" s="2">
        <f t="shared" si="1"/>
        <v>0.811507541816558</v>
      </c>
      <c r="I6" s="2">
        <f t="shared" si="2"/>
        <v>0.0009932915167736311</v>
      </c>
      <c r="J6">
        <f t="shared" si="3"/>
        <v>3.9099999999999966</v>
      </c>
    </row>
    <row r="7" spans="1:10" ht="12.75">
      <c r="A7">
        <v>5</v>
      </c>
      <c r="B7">
        <v>200</v>
      </c>
      <c r="C7">
        <v>203.85</v>
      </c>
      <c r="D7">
        <v>0</v>
      </c>
      <c r="E7">
        <v>1.063203</v>
      </c>
      <c r="F7" s="2">
        <v>0.0005680424</v>
      </c>
      <c r="G7" s="2">
        <f t="shared" si="0"/>
        <v>1.0762128333333316</v>
      </c>
      <c r="H7" s="2">
        <f t="shared" si="1"/>
        <v>1.07482172957771</v>
      </c>
      <c r="I7" s="2">
        <f t="shared" si="2"/>
        <v>0.00139110375562157</v>
      </c>
      <c r="J7">
        <f t="shared" si="3"/>
        <v>3.8499999999999943</v>
      </c>
    </row>
    <row r="8" spans="1:10" ht="12.75">
      <c r="A8">
        <v>6</v>
      </c>
      <c r="B8">
        <v>250</v>
      </c>
      <c r="C8">
        <v>253.78</v>
      </c>
      <c r="D8">
        <v>0</v>
      </c>
      <c r="E8">
        <v>1.329762</v>
      </c>
      <c r="F8" s="2">
        <v>0.0003390282</v>
      </c>
      <c r="G8" s="2">
        <f t="shared" si="0"/>
        <v>1.3427718333333318</v>
      </c>
      <c r="H8" s="2">
        <f t="shared" si="1"/>
        <v>1.338083191229979</v>
      </c>
      <c r="I8" s="2">
        <f t="shared" si="2"/>
        <v>0.004688642103352736</v>
      </c>
      <c r="J8">
        <f t="shared" si="3"/>
        <v>3.780000000000001</v>
      </c>
    </row>
    <row r="9" spans="1:10" ht="12.75">
      <c r="A9">
        <v>7</v>
      </c>
      <c r="B9">
        <v>300</v>
      </c>
      <c r="C9">
        <v>303.7</v>
      </c>
      <c r="D9">
        <v>0</v>
      </c>
      <c r="E9">
        <v>1.595158</v>
      </c>
      <c r="F9" s="2">
        <v>0.0007397381</v>
      </c>
      <c r="G9" s="2">
        <f t="shared" si="0"/>
        <v>1.6081678333333318</v>
      </c>
      <c r="H9" s="2">
        <f t="shared" si="1"/>
        <v>1.6012919267733654</v>
      </c>
      <c r="I9" s="2">
        <f t="shared" si="2"/>
        <v>0.006875906559966394</v>
      </c>
      <c r="J9">
        <f t="shared" si="3"/>
        <v>3.6999999999999886</v>
      </c>
    </row>
    <row r="10" spans="1:10" ht="12.75">
      <c r="A10">
        <v>8</v>
      </c>
      <c r="B10">
        <v>350</v>
      </c>
      <c r="C10">
        <v>353.62</v>
      </c>
      <c r="D10">
        <v>0</v>
      </c>
      <c r="E10">
        <v>1.862061</v>
      </c>
      <c r="F10" s="2">
        <v>0.000631647</v>
      </c>
      <c r="G10" s="2">
        <f t="shared" si="0"/>
        <v>1.8750708333333317</v>
      </c>
      <c r="H10" s="2">
        <f t="shared" si="1"/>
        <v>1.8645006623167517</v>
      </c>
      <c r="I10" s="2">
        <f t="shared" si="2"/>
        <v>0.010570171016579977</v>
      </c>
      <c r="J10">
        <f t="shared" si="3"/>
        <v>3.6200000000000045</v>
      </c>
    </row>
    <row r="11" spans="1:10" ht="12.75">
      <c r="A11">
        <v>9</v>
      </c>
      <c r="B11">
        <v>400</v>
      </c>
      <c r="C11">
        <v>403.66</v>
      </c>
      <c r="D11">
        <v>0</v>
      </c>
      <c r="E11">
        <v>2.127937</v>
      </c>
      <c r="F11" s="2">
        <v>0.000442325</v>
      </c>
      <c r="G11" s="2">
        <f t="shared" si="0"/>
        <v>2.1409468333333317</v>
      </c>
      <c r="H11" s="2">
        <f t="shared" si="1"/>
        <v>2.1283421111667327</v>
      </c>
      <c r="I11" s="2">
        <f t="shared" si="2"/>
        <v>0.012604722166599025</v>
      </c>
      <c r="J11">
        <f t="shared" si="3"/>
        <v>3.660000000000025</v>
      </c>
    </row>
    <row r="12" spans="1:10" ht="12.75">
      <c r="A12">
        <v>10</v>
      </c>
      <c r="B12">
        <v>450</v>
      </c>
      <c r="C12">
        <v>453.56</v>
      </c>
      <c r="D12">
        <v>0</v>
      </c>
      <c r="E12">
        <v>2.390386</v>
      </c>
      <c r="F12" s="2">
        <v>0.000298486</v>
      </c>
      <c r="G12" s="2">
        <f t="shared" si="0"/>
        <v>2.4033958333333314</v>
      </c>
      <c r="H12" s="2">
        <f t="shared" si="1"/>
        <v>2.391445394492353</v>
      </c>
      <c r="I12" s="2">
        <f t="shared" si="2"/>
        <v>0.01195043884097835</v>
      </c>
      <c r="J12">
        <f t="shared" si="3"/>
        <v>3.5600000000000023</v>
      </c>
    </row>
    <row r="13" spans="1:10" ht="12.75">
      <c r="A13">
        <v>11</v>
      </c>
      <c r="B13">
        <v>500</v>
      </c>
      <c r="C13">
        <v>503.5</v>
      </c>
      <c r="D13">
        <v>0</v>
      </c>
      <c r="E13">
        <v>2.652793</v>
      </c>
      <c r="F13" s="2">
        <v>0.0002464068</v>
      </c>
      <c r="G13" s="2">
        <f t="shared" si="0"/>
        <v>2.6658028333333315</v>
      </c>
      <c r="H13" s="2">
        <f t="shared" si="1"/>
        <v>2.654759582253505</v>
      </c>
      <c r="I13" s="2">
        <f t="shared" si="2"/>
        <v>0.011043251079826621</v>
      </c>
      <c r="J13">
        <f t="shared" si="3"/>
        <v>3.5</v>
      </c>
    </row>
    <row r="14" spans="1:10" ht="12.75">
      <c r="A14">
        <v>12</v>
      </c>
      <c r="B14">
        <v>550</v>
      </c>
      <c r="C14">
        <v>553.42</v>
      </c>
      <c r="D14">
        <v>0</v>
      </c>
      <c r="E14">
        <v>2.912224</v>
      </c>
      <c r="F14" s="2">
        <v>0.0004886287</v>
      </c>
      <c r="G14" s="2">
        <f t="shared" si="0"/>
        <v>2.9252338333333316</v>
      </c>
      <c r="H14" s="2">
        <f t="shared" si="1"/>
        <v>2.917968317796891</v>
      </c>
      <c r="I14" s="2">
        <f t="shared" si="2"/>
        <v>0.007265515536440503</v>
      </c>
      <c r="J14">
        <f t="shared" si="3"/>
        <v>3.419999999999959</v>
      </c>
    </row>
    <row r="15" spans="1:10" ht="12.75">
      <c r="A15">
        <v>13</v>
      </c>
      <c r="B15">
        <v>600</v>
      </c>
      <c r="C15">
        <v>603.35</v>
      </c>
      <c r="D15">
        <v>0</v>
      </c>
      <c r="E15">
        <v>3.169829</v>
      </c>
      <c r="F15" s="2">
        <v>0.0002454015</v>
      </c>
      <c r="G15" s="2">
        <f t="shared" si="0"/>
        <v>3.1828388333333315</v>
      </c>
      <c r="H15" s="2">
        <f t="shared" si="1"/>
        <v>3.1812297794491604</v>
      </c>
      <c r="I15" s="2">
        <f t="shared" si="2"/>
        <v>0.0016090538841710966</v>
      </c>
      <c r="J15">
        <f t="shared" si="3"/>
        <v>3.3500000000000227</v>
      </c>
    </row>
    <row r="16" spans="1:10" ht="12.75">
      <c r="A16">
        <v>14</v>
      </c>
      <c r="B16">
        <v>650</v>
      </c>
      <c r="C16">
        <v>653.28</v>
      </c>
      <c r="D16">
        <v>0</v>
      </c>
      <c r="E16">
        <v>3.425455</v>
      </c>
      <c r="F16" s="2">
        <v>0.000287309</v>
      </c>
      <c r="G16" s="2">
        <f t="shared" si="0"/>
        <v>3.4384648333333314</v>
      </c>
      <c r="H16" s="2">
        <f t="shared" si="1"/>
        <v>3.4444912411014292</v>
      </c>
      <c r="I16" s="2">
        <f t="shared" si="2"/>
        <v>-0.006026407768097819</v>
      </c>
      <c r="J16">
        <f t="shared" si="3"/>
        <v>3.2799999999999727</v>
      </c>
    </row>
    <row r="17" spans="1:10" ht="12.75">
      <c r="A17">
        <v>15</v>
      </c>
      <c r="B17">
        <v>700</v>
      </c>
      <c r="C17">
        <v>703.2</v>
      </c>
      <c r="D17">
        <v>0</v>
      </c>
      <c r="E17">
        <v>3.673302</v>
      </c>
      <c r="F17" s="2">
        <v>8.846388E-05</v>
      </c>
      <c r="G17" s="2">
        <f t="shared" si="0"/>
        <v>3.6863118333333316</v>
      </c>
      <c r="H17" s="2">
        <f t="shared" si="1"/>
        <v>3.707699976644816</v>
      </c>
      <c r="I17" s="2">
        <f t="shared" si="2"/>
        <v>-0.02138814331148442</v>
      </c>
      <c r="J17">
        <f t="shared" si="3"/>
        <v>3.2000000000000455</v>
      </c>
    </row>
    <row r="18" spans="1:10" ht="12.75">
      <c r="A18">
        <v>16</v>
      </c>
      <c r="B18">
        <v>750</v>
      </c>
      <c r="C18">
        <v>753.12</v>
      </c>
      <c r="D18">
        <v>0</v>
      </c>
      <c r="E18">
        <v>3.906434</v>
      </c>
      <c r="F18" s="2">
        <v>0.0002206396</v>
      </c>
      <c r="G18" s="2">
        <f t="shared" si="0"/>
        <v>3.9194438333333315</v>
      </c>
      <c r="H18" s="2">
        <f t="shared" si="1"/>
        <v>3.970908712188202</v>
      </c>
      <c r="I18" s="2">
        <f t="shared" si="2"/>
        <v>-0.05146487885487039</v>
      </c>
      <c r="J18">
        <f t="shared" si="3"/>
        <v>3.1200000000000045</v>
      </c>
    </row>
    <row r="19" spans="1:10" ht="12.75">
      <c r="A19">
        <v>17</v>
      </c>
      <c r="B19">
        <v>800</v>
      </c>
      <c r="C19">
        <v>803.04</v>
      </c>
      <c r="D19">
        <v>0</v>
      </c>
      <c r="E19">
        <v>4.118602</v>
      </c>
      <c r="F19" s="2">
        <v>0.0002747281</v>
      </c>
      <c r="G19" s="2">
        <f t="shared" si="0"/>
        <v>4.131611833333332</v>
      </c>
      <c r="H19" s="2">
        <f t="shared" si="1"/>
        <v>4.234117447731588</v>
      </c>
      <c r="I19" s="2">
        <f t="shared" si="2"/>
        <v>-0.10250561439825656</v>
      </c>
      <c r="J19">
        <f t="shared" si="3"/>
        <v>3.0399999999999636</v>
      </c>
    </row>
    <row r="20" spans="1:10" ht="12.75">
      <c r="A20">
        <v>18</v>
      </c>
      <c r="B20">
        <v>850</v>
      </c>
      <c r="C20">
        <v>852.98</v>
      </c>
      <c r="D20">
        <v>0</v>
      </c>
      <c r="E20">
        <v>4.308946</v>
      </c>
      <c r="F20" s="2">
        <v>3.004285E-05</v>
      </c>
      <c r="G20" s="2">
        <f t="shared" si="0"/>
        <v>4.321955833333331</v>
      </c>
      <c r="H20" s="2">
        <f t="shared" si="1"/>
        <v>4.49743163549274</v>
      </c>
      <c r="I20" s="2">
        <f t="shared" si="2"/>
        <v>-0.17547580215940872</v>
      </c>
      <c r="J20">
        <f t="shared" si="3"/>
        <v>2.980000000000018</v>
      </c>
    </row>
    <row r="21" spans="1:10" ht="12.75">
      <c r="A21">
        <v>19</v>
      </c>
      <c r="B21">
        <v>900</v>
      </c>
      <c r="C21">
        <v>902.92</v>
      </c>
      <c r="D21">
        <v>0</v>
      </c>
      <c r="E21">
        <v>4.480329</v>
      </c>
      <c r="F21" s="2">
        <v>0.0002826348</v>
      </c>
      <c r="G21" s="2">
        <f t="shared" si="0"/>
        <v>4.493338833333332</v>
      </c>
      <c r="H21" s="2">
        <f t="shared" si="1"/>
        <v>4.760745823253892</v>
      </c>
      <c r="I21" s="2">
        <f t="shared" si="2"/>
        <v>-0.26740698992056</v>
      </c>
      <c r="J21">
        <f t="shared" si="3"/>
        <v>2.919999999999959</v>
      </c>
    </row>
    <row r="22" spans="1:10" ht="12.75">
      <c r="A22">
        <v>20</v>
      </c>
      <c r="B22">
        <v>950</v>
      </c>
      <c r="C22">
        <v>952.83</v>
      </c>
      <c r="D22">
        <v>0</v>
      </c>
      <c r="E22">
        <v>4.637374</v>
      </c>
      <c r="F22" s="2">
        <v>0.0004502731</v>
      </c>
      <c r="G22" s="2">
        <f t="shared" si="0"/>
        <v>4.650383833333332</v>
      </c>
      <c r="H22" s="2">
        <f t="shared" si="1"/>
        <v>5.023901832688396</v>
      </c>
      <c r="I22" s="2">
        <f t="shared" si="2"/>
        <v>-0.37351799935506413</v>
      </c>
      <c r="J22">
        <f t="shared" si="3"/>
        <v>2.830000000000041</v>
      </c>
    </row>
    <row r="23" spans="1:10" ht="12.75">
      <c r="A23">
        <v>21</v>
      </c>
      <c r="B23">
        <v>1000</v>
      </c>
      <c r="C23">
        <v>1002.76</v>
      </c>
      <c r="D23">
        <v>0</v>
      </c>
      <c r="E23">
        <v>4.783517</v>
      </c>
      <c r="F23" s="2">
        <v>0.0005154519</v>
      </c>
      <c r="G23" s="2">
        <f t="shared" si="0"/>
        <v>4.796526833333331</v>
      </c>
      <c r="H23" s="2">
        <f t="shared" si="1"/>
        <v>5.287163294340664</v>
      </c>
      <c r="I23" s="2">
        <f t="shared" si="2"/>
        <v>-0.49063646100733305</v>
      </c>
      <c r="J23">
        <f t="shared" si="3"/>
        <v>2.759999999999991</v>
      </c>
    </row>
    <row r="24" spans="1:10" ht="12.75">
      <c r="A24">
        <v>22</v>
      </c>
      <c r="B24">
        <v>950</v>
      </c>
      <c r="C24">
        <v>952.84</v>
      </c>
      <c r="D24">
        <v>0</v>
      </c>
      <c r="E24">
        <v>4.642336</v>
      </c>
      <c r="F24" s="2">
        <v>0.0001932847</v>
      </c>
      <c r="G24" s="2">
        <f aca="true" t="shared" si="4" ref="G24:G43">E24+rem</f>
        <v>4.655345833333332</v>
      </c>
      <c r="H24" s="2">
        <f aca="true" t="shared" si="5" ref="H24:H43">C24*tf</f>
        <v>5.0239545587972785</v>
      </c>
      <c r="I24" s="2">
        <f t="shared" si="2"/>
        <v>-0.36860872546394674</v>
      </c>
      <c r="J24">
        <f t="shared" si="3"/>
        <v>2.840000000000032</v>
      </c>
    </row>
    <row r="25" spans="1:10" ht="12.75">
      <c r="A25">
        <v>23</v>
      </c>
      <c r="B25">
        <v>900</v>
      </c>
      <c r="C25">
        <v>902.92</v>
      </c>
      <c r="D25">
        <v>0</v>
      </c>
      <c r="E25">
        <v>4.488491</v>
      </c>
      <c r="F25" s="2">
        <v>0.0003878505</v>
      </c>
      <c r="G25" s="2">
        <f t="shared" si="4"/>
        <v>4.501500833333331</v>
      </c>
      <c r="H25" s="2">
        <f t="shared" si="5"/>
        <v>4.760745823253892</v>
      </c>
      <c r="I25" s="2">
        <f t="shared" si="2"/>
        <v>-0.25924498992056044</v>
      </c>
      <c r="J25">
        <f t="shared" si="3"/>
        <v>2.919999999999959</v>
      </c>
    </row>
    <row r="26" spans="1:10" ht="12.75">
      <c r="A26">
        <v>24</v>
      </c>
      <c r="B26">
        <v>850</v>
      </c>
      <c r="C26">
        <v>852.99</v>
      </c>
      <c r="D26">
        <v>0</v>
      </c>
      <c r="E26">
        <v>4.316946</v>
      </c>
      <c r="F26" s="2">
        <v>0.0002027686</v>
      </c>
      <c r="G26" s="2">
        <f t="shared" si="4"/>
        <v>4.329955833333331</v>
      </c>
      <c r="H26" s="2">
        <f t="shared" si="5"/>
        <v>4.497484361601623</v>
      </c>
      <c r="I26" s="2">
        <f t="shared" si="2"/>
        <v>-0.16752852826829212</v>
      </c>
      <c r="J26">
        <f t="shared" si="3"/>
        <v>2.990000000000009</v>
      </c>
    </row>
    <row r="27" spans="1:10" ht="12.75">
      <c r="A27">
        <v>25</v>
      </c>
      <c r="B27">
        <v>800</v>
      </c>
      <c r="C27">
        <v>803.05</v>
      </c>
      <c r="D27">
        <v>0</v>
      </c>
      <c r="E27">
        <v>4.126957</v>
      </c>
      <c r="F27" s="2">
        <v>0.0003222836</v>
      </c>
      <c r="G27" s="2">
        <f t="shared" si="4"/>
        <v>4.1399668333333315</v>
      </c>
      <c r="H27" s="2">
        <f t="shared" si="5"/>
        <v>4.234170173840471</v>
      </c>
      <c r="I27" s="2">
        <f t="shared" si="2"/>
        <v>-0.09420334050713919</v>
      </c>
      <c r="J27">
        <f t="shared" si="3"/>
        <v>3.0499999999999545</v>
      </c>
    </row>
    <row r="28" spans="1:10" ht="12.75">
      <c r="A28">
        <v>26</v>
      </c>
      <c r="B28">
        <v>750</v>
      </c>
      <c r="C28">
        <v>753.13</v>
      </c>
      <c r="D28">
        <v>0</v>
      </c>
      <c r="E28">
        <v>3.91561</v>
      </c>
      <c r="F28" s="2">
        <v>0.0005515081</v>
      </c>
      <c r="G28" s="2">
        <f t="shared" si="4"/>
        <v>3.9286198333333315</v>
      </c>
      <c r="H28" s="2">
        <f t="shared" si="5"/>
        <v>3.970961438297085</v>
      </c>
      <c r="I28" s="2">
        <f t="shared" si="2"/>
        <v>-0.04234160496375328</v>
      </c>
      <c r="J28">
        <f t="shared" si="3"/>
        <v>3.1299999999999955</v>
      </c>
    </row>
    <row r="29" spans="1:10" ht="12.75">
      <c r="A29">
        <v>27</v>
      </c>
      <c r="B29">
        <v>700</v>
      </c>
      <c r="C29">
        <v>703.21</v>
      </c>
      <c r="D29">
        <v>0</v>
      </c>
      <c r="E29">
        <v>3.6808</v>
      </c>
      <c r="F29" s="2">
        <v>0.0007682511</v>
      </c>
      <c r="G29" s="2">
        <f t="shared" si="4"/>
        <v>3.6938098333333316</v>
      </c>
      <c r="H29" s="2">
        <f t="shared" si="5"/>
        <v>3.707752702753699</v>
      </c>
      <c r="I29" s="2">
        <f t="shared" si="2"/>
        <v>-0.013942869420367376</v>
      </c>
      <c r="J29">
        <f t="shared" si="3"/>
        <v>3.2100000000000364</v>
      </c>
    </row>
    <row r="30" spans="1:10" ht="12.75">
      <c r="A30">
        <v>28</v>
      </c>
      <c r="B30">
        <v>650</v>
      </c>
      <c r="C30">
        <v>653.29</v>
      </c>
      <c r="D30">
        <v>0</v>
      </c>
      <c r="E30">
        <v>3.428393</v>
      </c>
      <c r="F30" s="2">
        <v>0.0004384459</v>
      </c>
      <c r="G30" s="2">
        <f t="shared" si="4"/>
        <v>3.4414028333333313</v>
      </c>
      <c r="H30" s="2">
        <f t="shared" si="5"/>
        <v>3.444543967210312</v>
      </c>
      <c r="I30" s="2">
        <f t="shared" si="2"/>
        <v>-0.003141133876980895</v>
      </c>
      <c r="J30">
        <f t="shared" si="3"/>
        <v>3.2899999999999636</v>
      </c>
    </row>
    <row r="31" spans="1:10" ht="12.75">
      <c r="A31">
        <v>29</v>
      </c>
      <c r="B31">
        <v>600</v>
      </c>
      <c r="C31">
        <v>603.35</v>
      </c>
      <c r="D31">
        <v>0</v>
      </c>
      <c r="E31">
        <v>3.169522</v>
      </c>
      <c r="F31" s="2">
        <v>0.0003254396</v>
      </c>
      <c r="G31" s="2">
        <f t="shared" si="4"/>
        <v>3.1825318333333317</v>
      </c>
      <c r="H31" s="2">
        <f t="shared" si="5"/>
        <v>3.1812297794491604</v>
      </c>
      <c r="I31" s="2">
        <f t="shared" si="2"/>
        <v>0.0013020538841712614</v>
      </c>
      <c r="J31">
        <f t="shared" si="3"/>
        <v>3.3500000000000227</v>
      </c>
    </row>
    <row r="32" spans="1:10" ht="12.75">
      <c r="A32">
        <v>30</v>
      </c>
      <c r="B32">
        <v>550</v>
      </c>
      <c r="C32">
        <v>553.43</v>
      </c>
      <c r="D32">
        <v>0</v>
      </c>
      <c r="E32">
        <v>2.90767</v>
      </c>
      <c r="F32" s="2">
        <v>0.0001497207</v>
      </c>
      <c r="G32" s="2">
        <f t="shared" si="4"/>
        <v>2.9206798333333315</v>
      </c>
      <c r="H32" s="2">
        <f t="shared" si="5"/>
        <v>2.918021043905774</v>
      </c>
      <c r="I32" s="2">
        <f t="shared" si="2"/>
        <v>0.002658789427557373</v>
      </c>
      <c r="J32">
        <f t="shared" si="3"/>
        <v>3.42999999999995</v>
      </c>
    </row>
    <row r="33" spans="1:10" ht="12.75">
      <c r="A33">
        <v>31</v>
      </c>
      <c r="B33">
        <v>500</v>
      </c>
      <c r="C33">
        <v>503.51</v>
      </c>
      <c r="D33">
        <v>0.01</v>
      </c>
      <c r="E33">
        <v>2.647077</v>
      </c>
      <c r="F33" s="2">
        <v>0.0004013001</v>
      </c>
      <c r="G33" s="2">
        <f t="shared" si="4"/>
        <v>2.6600868333333314</v>
      </c>
      <c r="H33" s="2">
        <f t="shared" si="5"/>
        <v>2.654812308362388</v>
      </c>
      <c r="I33" s="2">
        <f t="shared" si="2"/>
        <v>0.005274524970943606</v>
      </c>
      <c r="J33">
        <f t="shared" si="3"/>
        <v>3.509999999999991</v>
      </c>
    </row>
    <row r="34" spans="1:10" ht="12.75">
      <c r="A34">
        <v>32</v>
      </c>
      <c r="B34">
        <v>450</v>
      </c>
      <c r="C34">
        <v>453.58</v>
      </c>
      <c r="D34">
        <v>0</v>
      </c>
      <c r="E34">
        <v>2.386217</v>
      </c>
      <c r="F34" s="2">
        <v>0.0002212772</v>
      </c>
      <c r="G34" s="2">
        <f t="shared" si="4"/>
        <v>2.3992268333333313</v>
      </c>
      <c r="H34" s="2">
        <f t="shared" si="5"/>
        <v>2.3915508467101185</v>
      </c>
      <c r="I34" s="2">
        <f t="shared" si="2"/>
        <v>0.007675986623212783</v>
      </c>
      <c r="J34">
        <f t="shared" si="3"/>
        <v>3.579999999999984</v>
      </c>
    </row>
    <row r="35" spans="1:10" ht="12.75">
      <c r="A35">
        <v>33</v>
      </c>
      <c r="B35">
        <v>400</v>
      </c>
      <c r="C35">
        <v>403.67</v>
      </c>
      <c r="D35">
        <v>0</v>
      </c>
      <c r="E35">
        <v>2.121548</v>
      </c>
      <c r="F35" s="2">
        <v>0.0005038877</v>
      </c>
      <c r="G35" s="2">
        <f t="shared" si="4"/>
        <v>2.1345578333333317</v>
      </c>
      <c r="H35" s="2">
        <f t="shared" si="5"/>
        <v>2.1283948372756156</v>
      </c>
      <c r="I35" s="2">
        <f t="shared" si="2"/>
        <v>0.006162996057716086</v>
      </c>
      <c r="J35">
        <f t="shared" si="3"/>
        <v>3.670000000000016</v>
      </c>
    </row>
    <row r="36" spans="1:10" ht="12.75">
      <c r="A36">
        <v>34</v>
      </c>
      <c r="B36">
        <v>350</v>
      </c>
      <c r="C36">
        <v>353.64</v>
      </c>
      <c r="D36">
        <v>0</v>
      </c>
      <c r="E36">
        <v>1.856368</v>
      </c>
      <c r="F36" s="2">
        <v>0.0004303188</v>
      </c>
      <c r="G36" s="2">
        <f t="shared" si="4"/>
        <v>1.8693778333333317</v>
      </c>
      <c r="H36" s="2">
        <f t="shared" si="5"/>
        <v>1.8646061145345174</v>
      </c>
      <c r="I36" s="2">
        <f t="shared" si="2"/>
        <v>0.004771718798814328</v>
      </c>
      <c r="J36">
        <f t="shared" si="3"/>
        <v>3.6399999999999864</v>
      </c>
    </row>
    <row r="37" spans="1:10" ht="12.75">
      <c r="A37">
        <v>35</v>
      </c>
      <c r="B37">
        <v>300</v>
      </c>
      <c r="C37">
        <v>303.71</v>
      </c>
      <c r="D37">
        <v>0</v>
      </c>
      <c r="E37">
        <v>1.591219</v>
      </c>
      <c r="F37" s="2">
        <v>0.0004447933</v>
      </c>
      <c r="G37" s="2">
        <f t="shared" si="4"/>
        <v>1.6042288333333317</v>
      </c>
      <c r="H37" s="2">
        <f t="shared" si="5"/>
        <v>1.6013446528822481</v>
      </c>
      <c r="I37" s="2">
        <f t="shared" si="2"/>
        <v>0.002884180451083518</v>
      </c>
      <c r="J37">
        <f t="shared" si="3"/>
        <v>3.7099999999999795</v>
      </c>
    </row>
    <row r="38" spans="1:10" ht="12.75">
      <c r="A38">
        <v>36</v>
      </c>
      <c r="B38">
        <v>250</v>
      </c>
      <c r="C38">
        <v>253.79</v>
      </c>
      <c r="D38">
        <v>0</v>
      </c>
      <c r="E38">
        <v>1.327645</v>
      </c>
      <c r="F38" s="2">
        <v>0.0001281151</v>
      </c>
      <c r="G38" s="2">
        <f t="shared" si="4"/>
        <v>1.3406548333333317</v>
      </c>
      <c r="H38" s="2">
        <f t="shared" si="5"/>
        <v>1.338135917338862</v>
      </c>
      <c r="I38" s="2">
        <f t="shared" si="2"/>
        <v>0.002518915994469628</v>
      </c>
      <c r="J38">
        <f t="shared" si="3"/>
        <v>3.789999999999992</v>
      </c>
    </row>
    <row r="39" spans="1:10" ht="12.75">
      <c r="A39">
        <v>37</v>
      </c>
      <c r="B39">
        <v>200</v>
      </c>
      <c r="C39">
        <v>203.87</v>
      </c>
      <c r="D39">
        <v>0</v>
      </c>
      <c r="E39">
        <v>1.065452</v>
      </c>
      <c r="F39" s="2">
        <v>0.0006090748</v>
      </c>
      <c r="G39" s="2">
        <f t="shared" si="4"/>
        <v>1.0784618333333318</v>
      </c>
      <c r="H39" s="2">
        <f t="shared" si="5"/>
        <v>1.0749271817954758</v>
      </c>
      <c r="I39" s="2">
        <f t="shared" si="2"/>
        <v>0.0035346515378560373</v>
      </c>
      <c r="J39">
        <f t="shared" si="3"/>
        <v>3.8700000000000045</v>
      </c>
    </row>
    <row r="40" spans="1:10" ht="12.75">
      <c r="A40">
        <v>38</v>
      </c>
      <c r="B40">
        <v>150</v>
      </c>
      <c r="C40">
        <v>153.93</v>
      </c>
      <c r="D40">
        <v>0</v>
      </c>
      <c r="E40">
        <v>0.804908</v>
      </c>
      <c r="F40" s="2">
        <v>0.0004953559</v>
      </c>
      <c r="G40" s="2">
        <f t="shared" si="4"/>
        <v>0.8179178333333317</v>
      </c>
      <c r="H40" s="2">
        <f t="shared" si="5"/>
        <v>0.8116129940343239</v>
      </c>
      <c r="I40" s="2">
        <f t="shared" si="2"/>
        <v>0.006304839299007825</v>
      </c>
      <c r="J40">
        <f t="shared" si="3"/>
        <v>3.930000000000007</v>
      </c>
    </row>
    <row r="41" spans="1:10" ht="12.75">
      <c r="A41">
        <v>39</v>
      </c>
      <c r="B41">
        <v>100</v>
      </c>
      <c r="C41">
        <v>104.01</v>
      </c>
      <c r="D41">
        <v>0</v>
      </c>
      <c r="E41">
        <v>0.54523</v>
      </c>
      <c r="F41" s="2">
        <v>0.0005514186</v>
      </c>
      <c r="G41" s="2">
        <f t="shared" si="4"/>
        <v>0.5582398333333317</v>
      </c>
      <c r="H41" s="2">
        <f t="shared" si="5"/>
        <v>0.5484042584909375</v>
      </c>
      <c r="I41" s="2">
        <f t="shared" si="2"/>
        <v>0.009835574842394168</v>
      </c>
      <c r="J41">
        <f t="shared" si="3"/>
        <v>4.010000000000005</v>
      </c>
    </row>
    <row r="42" spans="1:10" ht="12.75">
      <c r="A42">
        <v>40</v>
      </c>
      <c r="B42">
        <v>50</v>
      </c>
      <c r="C42">
        <v>54.07</v>
      </c>
      <c r="D42">
        <v>0.01</v>
      </c>
      <c r="E42">
        <v>0.285674</v>
      </c>
      <c r="F42" s="2">
        <v>0.0008208148</v>
      </c>
      <c r="G42" s="2">
        <f t="shared" si="4"/>
        <v>0.29868383333333165</v>
      </c>
      <c r="H42" s="2">
        <f t="shared" si="5"/>
        <v>0.28509007072978554</v>
      </c>
      <c r="I42" s="2">
        <f t="shared" si="2"/>
        <v>0.013593762603546111</v>
      </c>
      <c r="J42">
        <f t="shared" si="3"/>
        <v>4.07</v>
      </c>
    </row>
    <row r="43" spans="1:10" ht="12.75">
      <c r="A43">
        <v>41</v>
      </c>
      <c r="B43">
        <v>0</v>
      </c>
      <c r="C43">
        <v>-0.25</v>
      </c>
      <c r="D43">
        <v>0</v>
      </c>
      <c r="E43" s="2">
        <v>1.536199E-06</v>
      </c>
      <c r="F43" s="2">
        <v>0.0004209686</v>
      </c>
      <c r="G43" s="2">
        <f t="shared" si="4"/>
        <v>0.013011369532331668</v>
      </c>
      <c r="H43" s="2">
        <f t="shared" si="5"/>
        <v>-0.0013181527220722468</v>
      </c>
      <c r="I43" s="2">
        <f t="shared" si="2"/>
        <v>0.014329522254403915</v>
      </c>
      <c r="J43">
        <f t="shared" si="3"/>
        <v>-0.25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31" sqref="G31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4.8515625" style="0" bestFit="1" customWidth="1"/>
    <col min="6" max="6" width="15.57421875" style="0" bestFit="1" customWidth="1"/>
    <col min="7" max="7" width="13.140625" style="0" bestFit="1" customWidth="1"/>
    <col min="8" max="8" width="9.57421875" style="0" bestFit="1" customWidth="1"/>
  </cols>
  <sheetData>
    <row r="1" spans="1:8" ht="12.75">
      <c r="A1" t="s">
        <v>8</v>
      </c>
      <c r="B1">
        <v>6</v>
      </c>
      <c r="C1">
        <v>2000</v>
      </c>
      <c r="D1" t="s">
        <v>9</v>
      </c>
      <c r="E1" t="s">
        <v>10</v>
      </c>
      <c r="F1" t="s">
        <v>11</v>
      </c>
      <c r="G1" t="s">
        <v>12</v>
      </c>
      <c r="H1">
        <v>3739952</v>
      </c>
    </row>
    <row r="2" spans="1:8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27</v>
      </c>
      <c r="G2" t="s">
        <v>28</v>
      </c>
      <c r="H2" t="s">
        <v>29</v>
      </c>
    </row>
    <row r="3" spans="1:8" ht="12.75">
      <c r="A3">
        <v>1</v>
      </c>
      <c r="B3">
        <v>-0.29</v>
      </c>
      <c r="C3">
        <v>0</v>
      </c>
      <c r="D3" s="2">
        <v>-1.751074E-07</v>
      </c>
      <c r="E3" s="2">
        <v>0.0005217778</v>
      </c>
      <c r="F3" s="2">
        <f>D3+rem</f>
        <v>0.013009658225931668</v>
      </c>
      <c r="G3" s="2">
        <f>B3*tf</f>
        <v>-0.0015290571576038062</v>
      </c>
      <c r="H3" s="2">
        <f>F3-G3</f>
        <v>0.014538715383535475</v>
      </c>
    </row>
    <row r="4" spans="1:8" ht="12.75">
      <c r="A4">
        <v>2</v>
      </c>
      <c r="B4">
        <v>54.04</v>
      </c>
      <c r="C4">
        <v>0</v>
      </c>
      <c r="D4">
        <v>0.278329</v>
      </c>
      <c r="E4" s="2">
        <v>0.0002162968</v>
      </c>
      <c r="F4" s="2">
        <f aca="true" t="shared" si="0" ref="F4:F43">D4+rem</f>
        <v>0.29133883333333166</v>
      </c>
      <c r="G4" s="2">
        <f aca="true" t="shared" si="1" ref="G4:G43">B4*tf</f>
        <v>0.2849318924031369</v>
      </c>
      <c r="H4" s="2">
        <f aca="true" t="shared" si="2" ref="H4:H43">F4-G4</f>
        <v>0.006406940930194782</v>
      </c>
    </row>
    <row r="5" spans="1:8" ht="12.75">
      <c r="A5">
        <v>3</v>
      </c>
      <c r="B5">
        <v>103.98</v>
      </c>
      <c r="C5">
        <v>0</v>
      </c>
      <c r="D5">
        <v>0.54344</v>
      </c>
      <c r="E5" s="2">
        <v>0.0003485345</v>
      </c>
      <c r="F5" s="2">
        <f t="shared" si="0"/>
        <v>0.5564498333333318</v>
      </c>
      <c r="G5" s="2">
        <f t="shared" si="1"/>
        <v>0.5482460801642889</v>
      </c>
      <c r="H5" s="2">
        <f t="shared" si="2"/>
        <v>0.008203753169042871</v>
      </c>
    </row>
    <row r="6" spans="1:8" ht="12.75">
      <c r="A6">
        <v>4</v>
      </c>
      <c r="B6">
        <v>153.9</v>
      </c>
      <c r="C6">
        <v>0</v>
      </c>
      <c r="D6">
        <v>0.809639</v>
      </c>
      <c r="E6" s="2">
        <v>0.0003878318</v>
      </c>
      <c r="F6" s="2">
        <f t="shared" si="0"/>
        <v>0.8226488333333317</v>
      </c>
      <c r="G6" s="2">
        <f t="shared" si="1"/>
        <v>0.8114548157076752</v>
      </c>
      <c r="H6" s="2">
        <f t="shared" si="2"/>
        <v>0.011194017625656527</v>
      </c>
    </row>
    <row r="7" spans="1:8" ht="12.75">
      <c r="A7">
        <v>5</v>
      </c>
      <c r="B7">
        <v>203.84</v>
      </c>
      <c r="C7">
        <v>0</v>
      </c>
      <c r="D7">
        <v>1.075063</v>
      </c>
      <c r="E7" s="2">
        <v>0.0009327748</v>
      </c>
      <c r="F7" s="2">
        <f t="shared" si="0"/>
        <v>1.0880728333333318</v>
      </c>
      <c r="G7" s="2">
        <f t="shared" si="1"/>
        <v>1.074769003468827</v>
      </c>
      <c r="H7" s="2">
        <f t="shared" si="2"/>
        <v>0.013303829864504735</v>
      </c>
    </row>
    <row r="8" spans="1:8" ht="12.75">
      <c r="A8">
        <v>6</v>
      </c>
      <c r="B8">
        <v>253.76</v>
      </c>
      <c r="C8">
        <v>0</v>
      </c>
      <c r="D8">
        <v>1.341393</v>
      </c>
      <c r="E8" s="2">
        <v>0.0003216457</v>
      </c>
      <c r="F8" s="2">
        <f t="shared" si="0"/>
        <v>1.3544028333333318</v>
      </c>
      <c r="G8" s="2">
        <f t="shared" si="1"/>
        <v>1.3379777390122134</v>
      </c>
      <c r="H8" s="2">
        <f t="shared" si="2"/>
        <v>0.016425094321118383</v>
      </c>
    </row>
    <row r="9" spans="1:8" ht="12.75">
      <c r="A9">
        <v>7</v>
      </c>
      <c r="B9">
        <v>303.69</v>
      </c>
      <c r="C9">
        <v>0</v>
      </c>
      <c r="D9">
        <v>1.604975</v>
      </c>
      <c r="E9" s="2">
        <v>0.0002508902</v>
      </c>
      <c r="F9" s="2">
        <f t="shared" si="0"/>
        <v>1.6179848333333318</v>
      </c>
      <c r="G9" s="2">
        <f t="shared" si="1"/>
        <v>1.6012392006644824</v>
      </c>
      <c r="H9" s="2">
        <f t="shared" si="2"/>
        <v>0.01674563266884932</v>
      </c>
    </row>
    <row r="10" spans="1:8" ht="12.75">
      <c r="A10">
        <v>8</v>
      </c>
      <c r="B10">
        <v>353.61</v>
      </c>
      <c r="C10">
        <v>0</v>
      </c>
      <c r="D10">
        <v>1.868083</v>
      </c>
      <c r="E10" s="2">
        <v>2.852354E-05</v>
      </c>
      <c r="F10" s="2">
        <f t="shared" si="0"/>
        <v>1.8810928333333317</v>
      </c>
      <c r="G10" s="2">
        <f t="shared" si="1"/>
        <v>1.8644479362078688</v>
      </c>
      <c r="H10" s="2">
        <f t="shared" si="2"/>
        <v>0.01664489712546291</v>
      </c>
    </row>
    <row r="11" spans="1:8" ht="12.75">
      <c r="A11">
        <v>9</v>
      </c>
      <c r="B11">
        <v>403.64</v>
      </c>
      <c r="C11">
        <v>0</v>
      </c>
      <c r="D11">
        <v>2.131865</v>
      </c>
      <c r="E11" s="2">
        <v>9.121984E-05</v>
      </c>
      <c r="F11" s="2">
        <f t="shared" si="0"/>
        <v>2.1448748333333314</v>
      </c>
      <c r="G11" s="2">
        <f t="shared" si="1"/>
        <v>2.1282366589489667</v>
      </c>
      <c r="H11" s="2">
        <f t="shared" si="2"/>
        <v>0.016638174384364657</v>
      </c>
    </row>
    <row r="12" spans="1:8" ht="12.75">
      <c r="A12">
        <v>10</v>
      </c>
      <c r="B12">
        <v>453.55</v>
      </c>
      <c r="C12">
        <v>0</v>
      </c>
      <c r="D12">
        <v>2.395603</v>
      </c>
      <c r="E12" s="2">
        <v>0.0001872357</v>
      </c>
      <c r="F12" s="2">
        <f t="shared" si="0"/>
        <v>2.4086128333333314</v>
      </c>
      <c r="G12" s="2">
        <f t="shared" si="1"/>
        <v>2.39139266838347</v>
      </c>
      <c r="H12" s="2">
        <f t="shared" si="2"/>
        <v>0.01722016494986134</v>
      </c>
    </row>
    <row r="13" spans="1:8" ht="12.75">
      <c r="A13">
        <v>11</v>
      </c>
      <c r="B13">
        <v>503.48</v>
      </c>
      <c r="C13">
        <v>0.01</v>
      </c>
      <c r="D13">
        <v>2.657937</v>
      </c>
      <c r="E13" s="2">
        <v>0.0005244292</v>
      </c>
      <c r="F13" s="2">
        <f t="shared" si="0"/>
        <v>2.6709468333333315</v>
      </c>
      <c r="G13" s="2">
        <f t="shared" si="1"/>
        <v>2.6546541300357394</v>
      </c>
      <c r="H13" s="2">
        <f t="shared" si="2"/>
        <v>0.016292703297592137</v>
      </c>
    </row>
    <row r="14" spans="1:8" ht="12.75">
      <c r="A14">
        <v>12</v>
      </c>
      <c r="B14">
        <v>553.41</v>
      </c>
      <c r="C14">
        <v>0</v>
      </c>
      <c r="D14">
        <v>2.920864</v>
      </c>
      <c r="E14" s="2">
        <v>0.0008413601</v>
      </c>
      <c r="F14" s="2">
        <f t="shared" si="0"/>
        <v>2.9338738333333314</v>
      </c>
      <c r="G14" s="2">
        <f t="shared" si="1"/>
        <v>2.917915591688008</v>
      </c>
      <c r="H14" s="2">
        <f t="shared" si="2"/>
        <v>0.015958241645323223</v>
      </c>
    </row>
    <row r="15" spans="1:8" ht="12.75">
      <c r="A15">
        <v>13</v>
      </c>
      <c r="B15">
        <v>603.33</v>
      </c>
      <c r="C15">
        <v>0</v>
      </c>
      <c r="D15">
        <v>3.182443</v>
      </c>
      <c r="E15" s="2">
        <v>0.0006322479</v>
      </c>
      <c r="F15" s="2">
        <f t="shared" si="0"/>
        <v>3.1954528333333316</v>
      </c>
      <c r="G15" s="2">
        <f t="shared" si="1"/>
        <v>3.181124327231395</v>
      </c>
      <c r="H15" s="2">
        <f t="shared" si="2"/>
        <v>0.0143285061019367</v>
      </c>
    </row>
    <row r="16" spans="1:8" ht="12.75">
      <c r="A16">
        <v>14</v>
      </c>
      <c r="B16">
        <v>653.26</v>
      </c>
      <c r="C16">
        <v>0</v>
      </c>
      <c r="D16">
        <v>3.441911</v>
      </c>
      <c r="E16" s="2">
        <v>0.000784703</v>
      </c>
      <c r="F16" s="2">
        <f t="shared" si="0"/>
        <v>3.4549208333333317</v>
      </c>
      <c r="G16" s="2">
        <f t="shared" si="1"/>
        <v>3.4443857888836638</v>
      </c>
      <c r="H16" s="2">
        <f t="shared" si="2"/>
        <v>0.010535044449667907</v>
      </c>
    </row>
    <row r="17" spans="1:8" ht="12.75">
      <c r="A17">
        <v>15</v>
      </c>
      <c r="B17">
        <v>703.19</v>
      </c>
      <c r="C17">
        <v>0</v>
      </c>
      <c r="D17">
        <v>3.691923</v>
      </c>
      <c r="E17" s="2">
        <v>0.0001157536</v>
      </c>
      <c r="F17" s="2">
        <f t="shared" si="0"/>
        <v>3.7049328333333316</v>
      </c>
      <c r="G17" s="2">
        <f t="shared" si="1"/>
        <v>3.707647250535933</v>
      </c>
      <c r="H17" s="2">
        <f t="shared" si="2"/>
        <v>-0.00271441720260146</v>
      </c>
    </row>
    <row r="18" spans="1:8" ht="12.75">
      <c r="A18">
        <v>16</v>
      </c>
      <c r="B18">
        <v>753.11</v>
      </c>
      <c r="C18">
        <v>0</v>
      </c>
      <c r="D18">
        <v>3.926208</v>
      </c>
      <c r="E18" s="2">
        <v>0.0003291191</v>
      </c>
      <c r="F18" s="2">
        <f t="shared" si="0"/>
        <v>3.9392178333333314</v>
      </c>
      <c r="G18" s="2">
        <f t="shared" si="1"/>
        <v>3.9708559860793193</v>
      </c>
      <c r="H18" s="2">
        <f t="shared" si="2"/>
        <v>-0.03163815274598791</v>
      </c>
    </row>
    <row r="19" spans="1:8" ht="12.75">
      <c r="A19">
        <v>17</v>
      </c>
      <c r="B19">
        <v>803.04</v>
      </c>
      <c r="C19">
        <v>0</v>
      </c>
      <c r="D19">
        <v>4.137565</v>
      </c>
      <c r="E19" s="2">
        <v>0.0003442207</v>
      </c>
      <c r="F19" s="2">
        <f t="shared" si="0"/>
        <v>4.150574833333332</v>
      </c>
      <c r="G19" s="2">
        <f t="shared" si="1"/>
        <v>4.234117447731588</v>
      </c>
      <c r="H19" s="2">
        <f t="shared" si="2"/>
        <v>-0.08354261439825628</v>
      </c>
    </row>
    <row r="20" spans="1:8" ht="12.75">
      <c r="A20">
        <v>18</v>
      </c>
      <c r="B20">
        <v>852.96</v>
      </c>
      <c r="C20">
        <v>0</v>
      </c>
      <c r="D20">
        <v>4.328504</v>
      </c>
      <c r="E20" s="2">
        <v>0.0003798693</v>
      </c>
      <c r="F20" s="2">
        <f t="shared" si="0"/>
        <v>4.341513833333331</v>
      </c>
      <c r="G20" s="2">
        <f t="shared" si="1"/>
        <v>4.497326183274975</v>
      </c>
      <c r="H20" s="2">
        <f t="shared" si="2"/>
        <v>-0.15581234994164372</v>
      </c>
    </row>
    <row r="21" spans="1:8" ht="12.75">
      <c r="A21">
        <v>19</v>
      </c>
      <c r="B21">
        <v>902.89</v>
      </c>
      <c r="C21">
        <v>0</v>
      </c>
      <c r="D21">
        <v>4.499838</v>
      </c>
      <c r="E21" s="2">
        <v>0.0003146638</v>
      </c>
      <c r="F21" s="2">
        <f t="shared" si="0"/>
        <v>4.512847833333331</v>
      </c>
      <c r="G21" s="2">
        <f t="shared" si="1"/>
        <v>4.760587644927243</v>
      </c>
      <c r="H21" s="2">
        <f t="shared" si="2"/>
        <v>-0.24773981159391223</v>
      </c>
    </row>
    <row r="22" spans="1:8" ht="12.75">
      <c r="A22">
        <v>20</v>
      </c>
      <c r="B22">
        <v>952.82</v>
      </c>
      <c r="C22">
        <v>0</v>
      </c>
      <c r="D22">
        <v>4.658259</v>
      </c>
      <c r="E22" s="2">
        <v>0.0002649076</v>
      </c>
      <c r="F22" s="2">
        <f t="shared" si="0"/>
        <v>4.671268833333332</v>
      </c>
      <c r="G22" s="2">
        <f t="shared" si="1"/>
        <v>5.023849106579513</v>
      </c>
      <c r="H22" s="2">
        <f t="shared" si="2"/>
        <v>-0.3525802732461809</v>
      </c>
    </row>
    <row r="23" spans="1:8" ht="12.75">
      <c r="A23">
        <v>21</v>
      </c>
      <c r="B23">
        <v>1002.75</v>
      </c>
      <c r="C23">
        <v>0</v>
      </c>
      <c r="D23">
        <v>4.80728</v>
      </c>
      <c r="E23" s="2">
        <v>0.0008220953</v>
      </c>
      <c r="F23" s="2">
        <f t="shared" si="0"/>
        <v>4.820289833333332</v>
      </c>
      <c r="G23" s="2">
        <f t="shared" si="1"/>
        <v>5.287110568231782</v>
      </c>
      <c r="H23" s="2">
        <f t="shared" si="2"/>
        <v>-0.4668207348984499</v>
      </c>
    </row>
    <row r="24" spans="1:8" ht="12.75">
      <c r="A24">
        <v>22</v>
      </c>
      <c r="B24">
        <v>952.82</v>
      </c>
      <c r="C24">
        <v>0</v>
      </c>
      <c r="D24">
        <v>4.670314</v>
      </c>
      <c r="E24" s="2">
        <v>0.0008932974</v>
      </c>
      <c r="F24" s="2">
        <f t="shared" si="0"/>
        <v>4.683323833333332</v>
      </c>
      <c r="G24" s="2">
        <f t="shared" si="1"/>
        <v>5.023849106579513</v>
      </c>
      <c r="H24" s="2">
        <f t="shared" si="2"/>
        <v>-0.34052527324618076</v>
      </c>
    </row>
    <row r="25" spans="1:8" ht="12.75">
      <c r="A25">
        <v>23</v>
      </c>
      <c r="B25">
        <v>902.91</v>
      </c>
      <c r="C25">
        <v>0</v>
      </c>
      <c r="D25">
        <v>4.519739</v>
      </c>
      <c r="E25" s="2">
        <v>0.0002795528</v>
      </c>
      <c r="F25" s="2">
        <f t="shared" si="0"/>
        <v>4.532748833333332</v>
      </c>
      <c r="G25" s="2">
        <f t="shared" si="1"/>
        <v>4.760693097145009</v>
      </c>
      <c r="H25" s="2">
        <f t="shared" si="2"/>
        <v>-0.22794426381167732</v>
      </c>
    </row>
    <row r="26" spans="1:8" ht="12.75">
      <c r="A26">
        <v>24</v>
      </c>
      <c r="B26">
        <v>852.97</v>
      </c>
      <c r="C26">
        <v>0</v>
      </c>
      <c r="D26">
        <v>4.351889</v>
      </c>
      <c r="E26" s="2">
        <v>0.0001970469</v>
      </c>
      <c r="F26" s="2">
        <f t="shared" si="0"/>
        <v>4.364898833333331</v>
      </c>
      <c r="G26" s="2">
        <f t="shared" si="1"/>
        <v>4.497378909383857</v>
      </c>
      <c r="H26" s="2">
        <f t="shared" si="2"/>
        <v>-0.13248007605052603</v>
      </c>
    </row>
    <row r="27" spans="1:8" ht="12.75">
      <c r="A27">
        <v>25</v>
      </c>
      <c r="B27">
        <v>803.04</v>
      </c>
      <c r="C27">
        <v>0</v>
      </c>
      <c r="D27">
        <v>4.163729</v>
      </c>
      <c r="E27" s="2">
        <v>8.329415E-05</v>
      </c>
      <c r="F27" s="2">
        <f t="shared" si="0"/>
        <v>4.1767388333333315</v>
      </c>
      <c r="G27" s="2">
        <f t="shared" si="1"/>
        <v>4.234117447731588</v>
      </c>
      <c r="H27" s="2">
        <f t="shared" si="2"/>
        <v>-0.057378614398256644</v>
      </c>
    </row>
    <row r="28" spans="1:8" ht="12.75">
      <c r="A28">
        <v>26</v>
      </c>
      <c r="B28">
        <v>753.12</v>
      </c>
      <c r="C28">
        <v>0</v>
      </c>
      <c r="D28">
        <v>3.952539</v>
      </c>
      <c r="E28" s="2">
        <v>0.0009557096</v>
      </c>
      <c r="F28" s="2">
        <f t="shared" si="0"/>
        <v>3.9655488333333313</v>
      </c>
      <c r="G28" s="2">
        <f t="shared" si="1"/>
        <v>3.970908712188202</v>
      </c>
      <c r="H28" s="2">
        <f t="shared" si="2"/>
        <v>-0.005359878854870548</v>
      </c>
    </row>
    <row r="29" spans="1:8" ht="12.75">
      <c r="A29">
        <v>27</v>
      </c>
      <c r="B29">
        <v>703.19</v>
      </c>
      <c r="C29">
        <v>0</v>
      </c>
      <c r="D29">
        <v>3.717098</v>
      </c>
      <c r="E29" s="2">
        <v>0.0002307926</v>
      </c>
      <c r="F29" s="2">
        <f t="shared" si="0"/>
        <v>3.7301078333333315</v>
      </c>
      <c r="G29" s="2">
        <f t="shared" si="1"/>
        <v>3.707647250535933</v>
      </c>
      <c r="H29" s="2">
        <f t="shared" si="2"/>
        <v>0.022460582797398487</v>
      </c>
    </row>
    <row r="30" spans="1:8" ht="12.75">
      <c r="A30">
        <v>28</v>
      </c>
      <c r="B30">
        <v>653.27</v>
      </c>
      <c r="C30">
        <v>0</v>
      </c>
      <c r="D30">
        <v>3.463979</v>
      </c>
      <c r="E30" s="2">
        <v>0.0001817885</v>
      </c>
      <c r="F30" s="2">
        <f t="shared" si="0"/>
        <v>3.4769888333333316</v>
      </c>
      <c r="G30" s="2">
        <f t="shared" si="1"/>
        <v>3.4444385149925467</v>
      </c>
      <c r="H30" s="2">
        <f t="shared" si="2"/>
        <v>0.03255031834078492</v>
      </c>
    </row>
    <row r="31" spans="1:8" ht="12.75">
      <c r="A31">
        <v>29</v>
      </c>
      <c r="B31">
        <v>603.35</v>
      </c>
      <c r="C31">
        <v>0</v>
      </c>
      <c r="D31">
        <v>3.204315</v>
      </c>
      <c r="E31" s="2">
        <v>0.0003472779</v>
      </c>
      <c r="F31" s="2">
        <f t="shared" si="0"/>
        <v>3.2173248333333313</v>
      </c>
      <c r="G31" s="2">
        <f t="shared" si="1"/>
        <v>3.1812297794491604</v>
      </c>
      <c r="H31" s="2">
        <f t="shared" si="2"/>
        <v>0.03609505388417089</v>
      </c>
    </row>
    <row r="32" spans="1:8" ht="12.75">
      <c r="A32">
        <v>30</v>
      </c>
      <c r="B32">
        <v>553.42</v>
      </c>
      <c r="C32">
        <v>0</v>
      </c>
      <c r="D32">
        <v>2.945251</v>
      </c>
      <c r="E32" s="2">
        <v>0.0005961296</v>
      </c>
      <c r="F32" s="2">
        <f t="shared" si="0"/>
        <v>2.9582608333333313</v>
      </c>
      <c r="G32" s="2">
        <f t="shared" si="1"/>
        <v>2.917968317796891</v>
      </c>
      <c r="H32" s="2">
        <f t="shared" si="2"/>
        <v>0.0402925155364402</v>
      </c>
    </row>
    <row r="33" spans="1:8" ht="12.75">
      <c r="A33">
        <v>31</v>
      </c>
      <c r="B33">
        <v>503.5</v>
      </c>
      <c r="C33">
        <v>0</v>
      </c>
      <c r="D33">
        <v>2.684205</v>
      </c>
      <c r="E33" s="2">
        <v>5.327197E-05</v>
      </c>
      <c r="F33" s="2">
        <f t="shared" si="0"/>
        <v>2.6972148333333315</v>
      </c>
      <c r="G33" s="2">
        <f t="shared" si="1"/>
        <v>2.654759582253505</v>
      </c>
      <c r="H33" s="2">
        <f t="shared" si="2"/>
        <v>0.04245525107982662</v>
      </c>
    </row>
    <row r="34" spans="1:8" ht="12.75">
      <c r="A34">
        <v>32</v>
      </c>
      <c r="B34">
        <v>453.57</v>
      </c>
      <c r="C34">
        <v>0</v>
      </c>
      <c r="D34">
        <v>2.422343</v>
      </c>
      <c r="E34" s="2">
        <v>0.0001532468</v>
      </c>
      <c r="F34" s="2">
        <f t="shared" si="0"/>
        <v>2.4353528333333316</v>
      </c>
      <c r="G34" s="2">
        <f t="shared" si="1"/>
        <v>2.391498120601236</v>
      </c>
      <c r="H34" s="2">
        <f t="shared" si="2"/>
        <v>0.043854712732095624</v>
      </c>
    </row>
    <row r="35" spans="1:8" ht="12.75">
      <c r="A35">
        <v>33</v>
      </c>
      <c r="B35">
        <v>403.66</v>
      </c>
      <c r="C35">
        <v>0</v>
      </c>
      <c r="D35">
        <v>2.159209</v>
      </c>
      <c r="E35" s="2">
        <v>0.0002914123</v>
      </c>
      <c r="F35" s="2">
        <f t="shared" si="0"/>
        <v>2.1722188333333317</v>
      </c>
      <c r="G35" s="2">
        <f t="shared" si="1"/>
        <v>2.1283421111667327</v>
      </c>
      <c r="H35" s="2">
        <f t="shared" si="2"/>
        <v>0.04387672216659899</v>
      </c>
    </row>
    <row r="36" spans="1:8" ht="12.75">
      <c r="A36">
        <v>34</v>
      </c>
      <c r="B36">
        <v>353.63</v>
      </c>
      <c r="C36">
        <v>0</v>
      </c>
      <c r="D36">
        <v>1.894059</v>
      </c>
      <c r="E36" s="2">
        <v>0.0001893743</v>
      </c>
      <c r="F36" s="2">
        <f t="shared" si="0"/>
        <v>1.9070688333333317</v>
      </c>
      <c r="G36" s="2">
        <f t="shared" si="1"/>
        <v>1.8645533884256345</v>
      </c>
      <c r="H36" s="2">
        <f t="shared" si="2"/>
        <v>0.04251544490769721</v>
      </c>
    </row>
    <row r="37" spans="1:8" ht="12.75">
      <c r="A37">
        <v>35</v>
      </c>
      <c r="B37">
        <v>303.71</v>
      </c>
      <c r="C37">
        <v>0</v>
      </c>
      <c r="D37">
        <v>1.62894</v>
      </c>
      <c r="E37" s="2">
        <v>0.0001734358</v>
      </c>
      <c r="F37" s="2">
        <f t="shared" si="0"/>
        <v>1.6419498333333318</v>
      </c>
      <c r="G37" s="2">
        <f t="shared" si="1"/>
        <v>1.6013446528822481</v>
      </c>
      <c r="H37" s="2">
        <f t="shared" si="2"/>
        <v>0.04060518045108363</v>
      </c>
    </row>
    <row r="38" spans="1:8" ht="12.75">
      <c r="A38">
        <v>36</v>
      </c>
      <c r="B38">
        <v>253.78</v>
      </c>
      <c r="C38">
        <v>0</v>
      </c>
      <c r="D38">
        <v>1.365562</v>
      </c>
      <c r="E38" s="2">
        <v>0.0002707036</v>
      </c>
      <c r="F38" s="2">
        <f t="shared" si="0"/>
        <v>1.3785718333333317</v>
      </c>
      <c r="G38" s="2">
        <f t="shared" si="1"/>
        <v>1.338083191229979</v>
      </c>
      <c r="H38" s="2">
        <f t="shared" si="2"/>
        <v>0.04048864210335257</v>
      </c>
    </row>
    <row r="39" spans="1:8" ht="12.75">
      <c r="A39">
        <v>37</v>
      </c>
      <c r="B39">
        <v>203.86</v>
      </c>
      <c r="C39">
        <v>0</v>
      </c>
      <c r="D39">
        <v>1.099712</v>
      </c>
      <c r="E39" s="2">
        <v>0.0005216385</v>
      </c>
      <c r="F39" s="2">
        <f t="shared" si="0"/>
        <v>1.1127218333333317</v>
      </c>
      <c r="G39" s="2">
        <f t="shared" si="1"/>
        <v>1.074874455686593</v>
      </c>
      <c r="H39" s="2">
        <f t="shared" si="2"/>
        <v>0.037847377646738734</v>
      </c>
    </row>
    <row r="40" spans="1:8" ht="12.75">
      <c r="A40">
        <v>38</v>
      </c>
      <c r="B40">
        <v>153.92</v>
      </c>
      <c r="C40">
        <v>0</v>
      </c>
      <c r="D40">
        <v>0.827966</v>
      </c>
      <c r="E40" s="2">
        <v>0.0011309</v>
      </c>
      <c r="F40" s="2">
        <f t="shared" si="0"/>
        <v>0.8409758333333317</v>
      </c>
      <c r="G40" s="2">
        <f t="shared" si="1"/>
        <v>0.8115602679254408</v>
      </c>
      <c r="H40" s="2">
        <f t="shared" si="2"/>
        <v>0.02941556540789092</v>
      </c>
    </row>
    <row r="41" spans="1:8" ht="12.75">
      <c r="A41">
        <v>39</v>
      </c>
      <c r="B41">
        <v>104</v>
      </c>
      <c r="C41">
        <v>0</v>
      </c>
      <c r="D41">
        <v>0.556317</v>
      </c>
      <c r="E41" s="2">
        <v>0.001242449</v>
      </c>
      <c r="F41" s="2">
        <f t="shared" si="0"/>
        <v>0.5693268333333317</v>
      </c>
      <c r="G41" s="2">
        <f t="shared" si="1"/>
        <v>0.5483515323820547</v>
      </c>
      <c r="H41" s="2">
        <f t="shared" si="2"/>
        <v>0.020975300951276976</v>
      </c>
    </row>
    <row r="42" spans="1:8" ht="12.75">
      <c r="A42">
        <v>40</v>
      </c>
      <c r="B42">
        <v>54.07</v>
      </c>
      <c r="C42">
        <v>0</v>
      </c>
      <c r="D42">
        <v>0.289638</v>
      </c>
      <c r="E42" s="2">
        <v>0.0005611137</v>
      </c>
      <c r="F42" s="2">
        <f t="shared" si="0"/>
        <v>0.3026478333333317</v>
      </c>
      <c r="G42" s="2">
        <f t="shared" si="1"/>
        <v>0.28509007072978554</v>
      </c>
      <c r="H42" s="2">
        <f t="shared" si="2"/>
        <v>0.017557762603546134</v>
      </c>
    </row>
    <row r="43" spans="1:8" ht="12.75">
      <c r="A43">
        <v>41</v>
      </c>
      <c r="B43">
        <v>-0.25</v>
      </c>
      <c r="C43">
        <v>0</v>
      </c>
      <c r="D43" s="2">
        <v>1.751074E-07</v>
      </c>
      <c r="E43" s="2">
        <v>0.0005851825</v>
      </c>
      <c r="F43" s="2">
        <f t="shared" si="0"/>
        <v>0.013010008440731668</v>
      </c>
      <c r="G43" s="2">
        <f t="shared" si="1"/>
        <v>-0.0013181527220722468</v>
      </c>
      <c r="H43" s="2">
        <f t="shared" si="2"/>
        <v>0.014328161162803915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">
      <selection activeCell="A1" sqref="A1"/>
    </sheetView>
  </sheetViews>
  <sheetFormatPr defaultColWidth="9.140625" defaultRowHeight="12.75"/>
  <sheetData>
    <row r="1" spans="1:12" ht="12.75">
      <c r="A1" t="s">
        <v>57</v>
      </c>
      <c r="B1">
        <v>11</v>
      </c>
      <c r="C1">
        <v>2001</v>
      </c>
      <c r="D1" t="s">
        <v>32</v>
      </c>
      <c r="E1" t="s">
        <v>33</v>
      </c>
      <c r="F1" t="s">
        <v>34</v>
      </c>
      <c r="G1" t="s">
        <v>35</v>
      </c>
      <c r="H1" t="s">
        <v>10</v>
      </c>
      <c r="I1" t="s">
        <v>35</v>
      </c>
      <c r="J1" t="s">
        <v>36</v>
      </c>
      <c r="K1" t="s">
        <v>12</v>
      </c>
      <c r="L1">
        <v>3739562</v>
      </c>
    </row>
    <row r="2" spans="1:4" ht="12.75">
      <c r="A2" t="s">
        <v>37</v>
      </c>
      <c r="B2" t="s">
        <v>38</v>
      </c>
      <c r="C2" t="s">
        <v>39</v>
      </c>
      <c r="D2" t="s">
        <v>40</v>
      </c>
    </row>
    <row r="3" spans="1:6" ht="12.75">
      <c r="A3" t="s">
        <v>41</v>
      </c>
      <c r="B3" t="s">
        <v>42</v>
      </c>
      <c r="C3" t="s">
        <v>43</v>
      </c>
      <c r="D3" t="s">
        <v>11</v>
      </c>
      <c r="E3" t="s">
        <v>12</v>
      </c>
      <c r="F3">
        <v>3739466</v>
      </c>
    </row>
    <row r="4" spans="1:5" ht="12.75">
      <c r="A4" t="s">
        <v>37</v>
      </c>
      <c r="B4" t="s">
        <v>44</v>
      </c>
      <c r="C4" t="s">
        <v>45</v>
      </c>
      <c r="D4" t="s">
        <v>46</v>
      </c>
      <c r="E4" t="s">
        <v>47</v>
      </c>
    </row>
    <row r="5" spans="1:5" ht="12.75">
      <c r="A5" t="s">
        <v>37</v>
      </c>
      <c r="B5" t="s">
        <v>48</v>
      </c>
      <c r="C5" t="s">
        <v>18</v>
      </c>
      <c r="D5" t="s">
        <v>3</v>
      </c>
      <c r="E5" t="s">
        <v>19</v>
      </c>
    </row>
    <row r="6" spans="1:5" ht="12.75">
      <c r="A6" t="s">
        <v>37</v>
      </c>
      <c r="B6">
        <v>10</v>
      </c>
      <c r="C6">
        <v>453.56</v>
      </c>
      <c r="D6" s="2">
        <v>2.390386</v>
      </c>
      <c r="E6" s="2">
        <v>0.000298486</v>
      </c>
    </row>
    <row r="7" ht="12.75">
      <c r="A7" t="s">
        <v>37</v>
      </c>
    </row>
    <row r="8" spans="1:3" ht="12.75">
      <c r="A8" t="s">
        <v>37</v>
      </c>
      <c r="B8" t="s">
        <v>49</v>
      </c>
      <c r="C8" t="s">
        <v>50</v>
      </c>
    </row>
    <row r="9" spans="1:6" ht="12.75">
      <c r="A9" t="s">
        <v>37</v>
      </c>
      <c r="B9" t="s">
        <v>51</v>
      </c>
      <c r="C9" t="s">
        <v>52</v>
      </c>
      <c r="D9" t="s">
        <v>53</v>
      </c>
      <c r="E9" t="s">
        <v>54</v>
      </c>
      <c r="F9" t="s">
        <v>55</v>
      </c>
    </row>
    <row r="10" spans="1:5" ht="12.75">
      <c r="A10" t="s">
        <v>56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-2.2</v>
      </c>
      <c r="C11" s="2">
        <v>0.003613152</v>
      </c>
      <c r="D11" s="2">
        <v>0.000209107</v>
      </c>
      <c r="E11" s="2">
        <v>0.001511535</v>
      </c>
      <c r="F11" s="2">
        <v>8.747834E-05</v>
      </c>
    </row>
    <row r="12" spans="2:6" ht="12.75">
      <c r="B12">
        <v>-2</v>
      </c>
      <c r="C12" s="2">
        <v>0.00367951</v>
      </c>
      <c r="D12" s="2">
        <v>0.0002343758</v>
      </c>
      <c r="E12" s="2">
        <v>0.001539295</v>
      </c>
      <c r="F12" s="2">
        <v>9.804934E-05</v>
      </c>
    </row>
    <row r="13" spans="2:6" ht="12.75">
      <c r="B13">
        <v>-1.8</v>
      </c>
      <c r="C13" s="2">
        <v>0.003118412</v>
      </c>
      <c r="D13" s="2">
        <v>0.0002369145</v>
      </c>
      <c r="E13" s="2">
        <v>0.001304564</v>
      </c>
      <c r="F13" s="2">
        <v>9.911139E-05</v>
      </c>
    </row>
    <row r="14" spans="2:6" ht="12.75">
      <c r="B14">
        <v>-1.6</v>
      </c>
      <c r="C14" s="2">
        <v>0.002406683</v>
      </c>
      <c r="D14" s="2">
        <v>0.0002127436</v>
      </c>
      <c r="E14" s="2">
        <v>0.001006818</v>
      </c>
      <c r="F14" s="2">
        <v>8.899966E-05</v>
      </c>
    </row>
    <row r="15" spans="2:6" ht="12.75">
      <c r="B15">
        <v>-1.4</v>
      </c>
      <c r="C15" s="2">
        <v>0.0017633</v>
      </c>
      <c r="D15" s="2">
        <v>0.0002126218</v>
      </c>
      <c r="E15" s="2">
        <v>0.0007376631</v>
      </c>
      <c r="F15" s="2">
        <v>8.894872E-05</v>
      </c>
    </row>
    <row r="16" spans="2:6" ht="12.75">
      <c r="B16">
        <v>-1.2</v>
      </c>
      <c r="C16" s="2">
        <v>0.001215914</v>
      </c>
      <c r="D16" s="2">
        <v>0.0001805504</v>
      </c>
      <c r="E16" s="2">
        <v>0.0005086683</v>
      </c>
      <c r="F16" s="2">
        <v>7.553188E-05</v>
      </c>
    </row>
    <row r="17" spans="2:6" ht="12.75">
      <c r="B17">
        <v>-1</v>
      </c>
      <c r="C17" s="2">
        <v>0.000799533</v>
      </c>
      <c r="D17" s="2">
        <v>0.0001846242</v>
      </c>
      <c r="E17" s="2">
        <v>0.0003344786</v>
      </c>
      <c r="F17" s="2">
        <v>7.723615E-05</v>
      </c>
    </row>
    <row r="18" spans="2:6" ht="12.75">
      <c r="B18">
        <v>-0.8</v>
      </c>
      <c r="C18" s="2">
        <v>0.0005651973</v>
      </c>
      <c r="D18" s="2">
        <v>0.0001913681</v>
      </c>
      <c r="E18" s="2">
        <v>0.000236446</v>
      </c>
      <c r="F18" s="2">
        <v>8.005739E-05</v>
      </c>
    </row>
    <row r="19" spans="2:6" ht="12.75">
      <c r="B19">
        <v>-0.6</v>
      </c>
      <c r="C19" s="2">
        <v>0.0003158645</v>
      </c>
      <c r="D19" s="2">
        <v>0.0001808443</v>
      </c>
      <c r="E19" s="2">
        <v>0.0001321395</v>
      </c>
      <c r="F19" s="2">
        <v>7.565485E-05</v>
      </c>
    </row>
    <row r="20" spans="2:6" ht="12.75">
      <c r="B20">
        <v>-0.4</v>
      </c>
      <c r="C20" s="2">
        <v>0.0001320349</v>
      </c>
      <c r="D20" s="2">
        <v>0.0001411848</v>
      </c>
      <c r="E20" s="2">
        <v>5.523578E-05</v>
      </c>
      <c r="F20" s="2">
        <v>5.906361E-05</v>
      </c>
    </row>
    <row r="21" spans="2:6" ht="12.75">
      <c r="B21">
        <v>-0.2</v>
      </c>
      <c r="C21" s="2">
        <v>9.780328E-05</v>
      </c>
      <c r="D21" s="2">
        <v>0.0001334683</v>
      </c>
      <c r="E21" s="2">
        <v>4.091527E-05</v>
      </c>
      <c r="F21" s="2">
        <v>5.583544E-05</v>
      </c>
    </row>
    <row r="22" spans="2:6" ht="12.75">
      <c r="B22">
        <v>0</v>
      </c>
      <c r="C22" s="2">
        <v>4.03756E-16</v>
      </c>
      <c r="D22" s="2">
        <v>0.0001729109</v>
      </c>
      <c r="E22" s="2">
        <v>1.689083E-16</v>
      </c>
      <c r="F22" s="2">
        <v>7.233596E-05</v>
      </c>
    </row>
    <row r="23" spans="2:6" ht="12.75">
      <c r="B23">
        <v>0.2</v>
      </c>
      <c r="C23" s="2">
        <v>-1.480359E-05</v>
      </c>
      <c r="D23" s="2">
        <v>0.0001006216</v>
      </c>
      <c r="E23" s="2">
        <v>-6.19297E-06</v>
      </c>
      <c r="F23" s="2">
        <v>4.209429E-05</v>
      </c>
    </row>
    <row r="24" spans="2:6" ht="12.75">
      <c r="B24">
        <v>0.4</v>
      </c>
      <c r="C24" s="2">
        <v>9.506146E-06</v>
      </c>
      <c r="D24" s="2">
        <v>0.0001283819</v>
      </c>
      <c r="E24" s="2">
        <v>3.976825E-06</v>
      </c>
      <c r="F24" s="2">
        <v>5.370758E-05</v>
      </c>
    </row>
    <row r="25" spans="2:6" ht="12.75">
      <c r="B25">
        <v>0.6</v>
      </c>
      <c r="C25" s="2">
        <v>8.53641E-05</v>
      </c>
      <c r="D25" s="2">
        <v>0.000148522</v>
      </c>
      <c r="E25" s="2">
        <v>3.571143E-05</v>
      </c>
      <c r="F25" s="2">
        <v>6.213305E-05</v>
      </c>
    </row>
    <row r="26" spans="2:6" ht="12.75">
      <c r="B26">
        <v>0.8</v>
      </c>
      <c r="C26" s="2">
        <v>0.0001790136</v>
      </c>
      <c r="D26" s="2">
        <v>0.0001172567</v>
      </c>
      <c r="E26" s="2">
        <v>7.488901E-05</v>
      </c>
      <c r="F26" s="2">
        <v>4.905346E-05</v>
      </c>
    </row>
    <row r="27" spans="2:6" ht="12.75">
      <c r="B27">
        <v>1</v>
      </c>
      <c r="C27" s="2">
        <v>0.000402857</v>
      </c>
      <c r="D27" s="2">
        <v>8.557682E-05</v>
      </c>
      <c r="E27" s="2">
        <v>0.0001685322</v>
      </c>
      <c r="F27" s="2">
        <v>3.580042E-05</v>
      </c>
    </row>
    <row r="28" spans="2:6" ht="12.75">
      <c r="B28">
        <v>1.2</v>
      </c>
      <c r="C28" s="2">
        <v>0.00065781</v>
      </c>
      <c r="D28" s="2">
        <v>6.786769E-05</v>
      </c>
      <c r="E28" s="2">
        <v>0.0002751898</v>
      </c>
      <c r="F28" s="2">
        <v>2.839194E-05</v>
      </c>
    </row>
    <row r="29" spans="2:6" ht="12.75">
      <c r="B29">
        <v>1.4</v>
      </c>
      <c r="C29" s="2">
        <v>0.001180179</v>
      </c>
      <c r="D29" s="2">
        <v>8.083916E-05</v>
      </c>
      <c r="E29" s="2">
        <v>0.000493719</v>
      </c>
      <c r="F29" s="2">
        <v>3.381845E-05</v>
      </c>
    </row>
    <row r="30" spans="2:6" ht="12.75">
      <c r="B30">
        <v>1.6</v>
      </c>
      <c r="C30" s="2">
        <v>0.001667195</v>
      </c>
      <c r="D30" s="2">
        <v>9.88549E-05</v>
      </c>
      <c r="E30" s="2">
        <v>0.0006974586</v>
      </c>
      <c r="F30" s="2">
        <v>4.13552E-05</v>
      </c>
    </row>
    <row r="31" spans="2:6" ht="12.75">
      <c r="B31">
        <v>1.8</v>
      </c>
      <c r="C31" s="2">
        <v>0.002441188</v>
      </c>
      <c r="D31" s="2">
        <v>6.902597E-05</v>
      </c>
      <c r="E31" s="2">
        <v>0.001021253</v>
      </c>
      <c r="F31" s="2">
        <v>2.887649E-05</v>
      </c>
    </row>
    <row r="32" spans="2:6" ht="12.75">
      <c r="B32">
        <v>2</v>
      </c>
      <c r="C32" s="2">
        <v>0.003104576</v>
      </c>
      <c r="D32" s="2">
        <v>8.01608E-05</v>
      </c>
      <c r="E32" s="2">
        <v>0.001298776</v>
      </c>
      <c r="F32" s="2">
        <v>3.353466E-05</v>
      </c>
    </row>
    <row r="33" spans="2:6" ht="12.75">
      <c r="B33">
        <v>2.2</v>
      </c>
      <c r="C33" s="2">
        <v>0.003466198</v>
      </c>
      <c r="D33" s="2">
        <v>5.118148E-05</v>
      </c>
      <c r="E33" s="2">
        <v>0.001450058</v>
      </c>
      <c r="F33" s="2">
        <v>2.141138E-05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57</v>
      </c>
      <c r="B1">
        <v>11</v>
      </c>
      <c r="C1">
        <v>2001</v>
      </c>
      <c r="D1" t="s">
        <v>32</v>
      </c>
      <c r="E1" t="s">
        <v>33</v>
      </c>
      <c r="F1" t="s">
        <v>34</v>
      </c>
      <c r="G1" t="s">
        <v>35</v>
      </c>
      <c r="H1" t="s">
        <v>10</v>
      </c>
      <c r="I1" t="s">
        <v>35</v>
      </c>
      <c r="J1" t="s">
        <v>36</v>
      </c>
      <c r="K1" t="s">
        <v>12</v>
      </c>
      <c r="L1">
        <v>3739632</v>
      </c>
    </row>
    <row r="2" spans="1:4" ht="12.75">
      <c r="A2" t="s">
        <v>37</v>
      </c>
      <c r="B2" t="s">
        <v>38</v>
      </c>
      <c r="C2" t="s">
        <v>39</v>
      </c>
      <c r="D2" t="s">
        <v>40</v>
      </c>
    </row>
    <row r="3" spans="1:6" ht="12.75">
      <c r="A3" t="s">
        <v>41</v>
      </c>
      <c r="B3" t="s">
        <v>42</v>
      </c>
      <c r="C3" t="s">
        <v>43</v>
      </c>
      <c r="D3" t="s">
        <v>11</v>
      </c>
      <c r="E3" t="s">
        <v>12</v>
      </c>
      <c r="F3">
        <v>3739466</v>
      </c>
    </row>
    <row r="4" spans="1:5" ht="12.75">
      <c r="A4" t="s">
        <v>37</v>
      </c>
      <c r="B4" t="s">
        <v>44</v>
      </c>
      <c r="C4" t="s">
        <v>45</v>
      </c>
      <c r="D4" t="s">
        <v>46</v>
      </c>
      <c r="E4" t="s">
        <v>47</v>
      </c>
    </row>
    <row r="5" spans="1:5" ht="12.75">
      <c r="A5" t="s">
        <v>37</v>
      </c>
      <c r="B5" t="s">
        <v>48</v>
      </c>
      <c r="C5" t="s">
        <v>18</v>
      </c>
      <c r="D5" t="s">
        <v>3</v>
      </c>
      <c r="E5" t="s">
        <v>19</v>
      </c>
    </row>
    <row r="6" spans="1:5" ht="12.75">
      <c r="A6" t="s">
        <v>37</v>
      </c>
      <c r="B6">
        <v>18</v>
      </c>
      <c r="C6">
        <v>852.98</v>
      </c>
      <c r="D6" s="2">
        <v>4.308946</v>
      </c>
      <c r="E6" s="2">
        <v>3.004285E-05</v>
      </c>
    </row>
    <row r="7" ht="12.75">
      <c r="A7" t="s">
        <v>37</v>
      </c>
    </row>
    <row r="8" spans="1:3" ht="12.75">
      <c r="A8" t="s">
        <v>37</v>
      </c>
      <c r="B8" t="s">
        <v>49</v>
      </c>
      <c r="C8" t="s">
        <v>50</v>
      </c>
    </row>
    <row r="9" spans="1:6" ht="12.75">
      <c r="A9" t="s">
        <v>37</v>
      </c>
      <c r="B9" t="s">
        <v>51</v>
      </c>
      <c r="C9" t="s">
        <v>52</v>
      </c>
      <c r="D9" t="s">
        <v>53</v>
      </c>
      <c r="E9" t="s">
        <v>54</v>
      </c>
      <c r="F9" t="s">
        <v>55</v>
      </c>
    </row>
    <row r="10" spans="1:5" ht="12.75">
      <c r="A10" t="s">
        <v>56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-2.2</v>
      </c>
      <c r="C11" s="2">
        <v>3.861752E-05</v>
      </c>
      <c r="D11" s="2">
        <v>4.099817E-05</v>
      </c>
      <c r="E11" s="2">
        <v>8.962173E-06</v>
      </c>
      <c r="F11" s="2">
        <v>9.514663E-06</v>
      </c>
    </row>
    <row r="12" spans="2:6" ht="12.75">
      <c r="B12">
        <v>-2</v>
      </c>
      <c r="C12" s="2">
        <v>0.001271566</v>
      </c>
      <c r="D12" s="2">
        <v>0.0001053322</v>
      </c>
      <c r="E12" s="2">
        <v>0.0002950992</v>
      </c>
      <c r="F12" s="2">
        <v>2.4445E-05</v>
      </c>
    </row>
    <row r="13" spans="2:6" ht="12.75">
      <c r="B13">
        <v>-1.8</v>
      </c>
      <c r="C13" s="2">
        <v>0.001418324</v>
      </c>
      <c r="D13" s="2">
        <v>0.0001319199</v>
      </c>
      <c r="E13" s="2">
        <v>0.000329158</v>
      </c>
      <c r="F13" s="2">
        <v>3.061535E-05</v>
      </c>
    </row>
    <row r="14" spans="2:6" ht="12.75">
      <c r="B14">
        <v>-1.6</v>
      </c>
      <c r="C14" s="2">
        <v>0.001082544</v>
      </c>
      <c r="D14" s="2">
        <v>0.0001954264</v>
      </c>
      <c r="E14" s="2">
        <v>0.0002512317</v>
      </c>
      <c r="F14" s="2">
        <v>4.535365E-05</v>
      </c>
    </row>
    <row r="15" spans="2:6" ht="12.75">
      <c r="B15">
        <v>-1.4</v>
      </c>
      <c r="C15" s="2">
        <v>0.0006886093</v>
      </c>
      <c r="D15" s="2">
        <v>7.072194E-05</v>
      </c>
      <c r="E15" s="2">
        <v>0.0001598092</v>
      </c>
      <c r="F15" s="2">
        <v>1.641282E-05</v>
      </c>
    </row>
    <row r="16" spans="2:6" ht="12.75">
      <c r="B16">
        <v>-1.2</v>
      </c>
      <c r="C16" s="2">
        <v>0.0003025617</v>
      </c>
      <c r="D16" s="2">
        <v>7.502076E-05</v>
      </c>
      <c r="E16" s="2">
        <v>7.021711E-05</v>
      </c>
      <c r="F16" s="2">
        <v>1.741047E-05</v>
      </c>
    </row>
    <row r="17" spans="2:6" ht="12.75">
      <c r="B17">
        <v>-1</v>
      </c>
      <c r="C17" s="2">
        <v>0.000148918</v>
      </c>
      <c r="D17" s="2">
        <v>0.0001035834</v>
      </c>
      <c r="E17" s="2">
        <v>3.45602E-05</v>
      </c>
      <c r="F17" s="2">
        <v>2.403915E-05</v>
      </c>
    </row>
    <row r="18" spans="2:6" ht="12.75">
      <c r="B18">
        <v>-0.8</v>
      </c>
      <c r="C18" s="2">
        <v>0.0001106468</v>
      </c>
      <c r="D18" s="2">
        <v>6.354427E-05</v>
      </c>
      <c r="E18" s="2">
        <v>2.567839E-05</v>
      </c>
      <c r="F18" s="2">
        <v>1.474706E-05</v>
      </c>
    </row>
    <row r="19" spans="2:6" ht="12.75">
      <c r="B19">
        <v>-0.6</v>
      </c>
      <c r="C19" s="2">
        <v>2.329476E-06</v>
      </c>
      <c r="D19" s="2">
        <v>0.0001126616</v>
      </c>
      <c r="E19" s="2">
        <v>5.40614E-07</v>
      </c>
      <c r="F19" s="2">
        <v>2.614597E-05</v>
      </c>
    </row>
    <row r="20" spans="2:6" ht="12.75">
      <c r="B20">
        <v>-0.4</v>
      </c>
      <c r="C20" s="2">
        <v>5.879613E-06</v>
      </c>
      <c r="D20" s="2">
        <v>0.000165971</v>
      </c>
      <c r="E20" s="2">
        <v>1.364513E-06</v>
      </c>
      <c r="F20" s="2">
        <v>3.851777E-05</v>
      </c>
    </row>
    <row r="21" spans="2:6" ht="12.75">
      <c r="B21">
        <v>-0.2</v>
      </c>
      <c r="C21" s="2">
        <v>8.123733E-07</v>
      </c>
      <c r="D21" s="2">
        <v>0.000120488</v>
      </c>
      <c r="E21" s="2">
        <v>1.885318E-07</v>
      </c>
      <c r="F21" s="2">
        <v>2.79623E-05</v>
      </c>
    </row>
    <row r="22" spans="2:6" ht="12.75">
      <c r="B22">
        <v>0</v>
      </c>
      <c r="C22" s="2">
        <v>-6.866434E-17</v>
      </c>
      <c r="D22" s="2">
        <v>9.439345000000001E-05</v>
      </c>
      <c r="E22" s="2">
        <v>-1.59353E-17</v>
      </c>
      <c r="F22" s="2">
        <v>2.190639E-05</v>
      </c>
    </row>
    <row r="23" spans="2:6" ht="12.75">
      <c r="B23">
        <v>0.2</v>
      </c>
      <c r="C23" s="2">
        <v>-6.467584E-05</v>
      </c>
      <c r="D23" s="2">
        <v>0.0001368628</v>
      </c>
      <c r="E23" s="2">
        <v>-1.500967E-05</v>
      </c>
      <c r="F23" s="2">
        <v>3.176248E-05</v>
      </c>
    </row>
    <row r="24" spans="2:6" ht="12.75">
      <c r="B24">
        <v>0.4</v>
      </c>
      <c r="C24" s="2">
        <v>4.222319E-05</v>
      </c>
      <c r="D24" s="2">
        <v>0.0001930486</v>
      </c>
      <c r="E24" s="2">
        <v>9.798961E-06</v>
      </c>
      <c r="F24" s="2">
        <v>4.480182E-05</v>
      </c>
    </row>
    <row r="25" spans="2:6" ht="12.75">
      <c r="B25">
        <v>0.6</v>
      </c>
      <c r="C25" s="2">
        <v>1.925661E-05</v>
      </c>
      <c r="D25" s="2">
        <v>0.0001590833</v>
      </c>
      <c r="E25" s="2">
        <v>4.468983E-06</v>
      </c>
      <c r="F25" s="2">
        <v>3.69193E-05</v>
      </c>
    </row>
    <row r="26" spans="2:6" ht="12.75">
      <c r="B26">
        <v>0.8</v>
      </c>
      <c r="C26" s="2">
        <v>-7.207259E-05</v>
      </c>
      <c r="D26" s="2">
        <v>0.0001631358</v>
      </c>
      <c r="E26" s="2">
        <v>-1.672627E-05</v>
      </c>
      <c r="F26" s="2">
        <v>3.785978E-05</v>
      </c>
    </row>
    <row r="27" spans="2:6" ht="12.75">
      <c r="B27">
        <v>1</v>
      </c>
      <c r="C27" s="2">
        <v>5.371465E-05</v>
      </c>
      <c r="D27" s="2">
        <v>0.0002050662</v>
      </c>
      <c r="E27" s="2">
        <v>1.246584E-05</v>
      </c>
      <c r="F27" s="2">
        <v>4.75908E-05</v>
      </c>
    </row>
    <row r="28" spans="2:6" ht="12.75">
      <c r="B28">
        <v>1.2</v>
      </c>
      <c r="C28" s="2">
        <v>0.0002400496</v>
      </c>
      <c r="D28" s="2">
        <v>0.0001184439</v>
      </c>
      <c r="E28" s="2">
        <v>5.57096E-05</v>
      </c>
      <c r="F28" s="2">
        <v>2.748791E-05</v>
      </c>
    </row>
    <row r="29" spans="2:6" ht="12.75">
      <c r="B29">
        <v>1.4</v>
      </c>
      <c r="C29" s="2">
        <v>0.0005550207</v>
      </c>
      <c r="D29" s="2">
        <v>5.230091E-05</v>
      </c>
      <c r="E29" s="2">
        <v>0.0001288066</v>
      </c>
      <c r="F29" s="2">
        <v>1.213775E-05</v>
      </c>
    </row>
    <row r="30" spans="2:6" ht="12.75">
      <c r="B30">
        <v>1.6</v>
      </c>
      <c r="C30" s="2">
        <v>0.0009038027</v>
      </c>
      <c r="D30" s="2">
        <v>0.0001064704</v>
      </c>
      <c r="E30" s="2">
        <v>0.0002097503</v>
      </c>
      <c r="F30" s="2">
        <v>2.470916E-05</v>
      </c>
    </row>
    <row r="31" spans="2:6" ht="12.75">
      <c r="B31">
        <v>1.8</v>
      </c>
      <c r="C31" s="2">
        <v>0.001316351</v>
      </c>
      <c r="D31" s="2">
        <v>0.0001552986</v>
      </c>
      <c r="E31" s="2">
        <v>0.0003054925</v>
      </c>
      <c r="F31" s="2">
        <v>3.604098E-05</v>
      </c>
    </row>
    <row r="32" spans="2:6" ht="12.75">
      <c r="B32">
        <v>2</v>
      </c>
      <c r="C32" s="2">
        <v>0.001604197</v>
      </c>
      <c r="D32" s="2">
        <v>9.279911E-05</v>
      </c>
      <c r="E32" s="2">
        <v>0.0003722946</v>
      </c>
      <c r="F32" s="2">
        <v>2.153639E-05</v>
      </c>
    </row>
    <row r="33" spans="2:6" ht="12.75">
      <c r="B33">
        <v>2.2</v>
      </c>
      <c r="C33" s="2">
        <v>0.001048711</v>
      </c>
      <c r="D33" s="2">
        <v>0.0001162648</v>
      </c>
      <c r="E33" s="2">
        <v>0.0002433799</v>
      </c>
      <c r="F33" s="2">
        <v>2.698219E-05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27" sqref="F27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4.8515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6</v>
      </c>
      <c r="C1">
        <v>2000</v>
      </c>
      <c r="D1" t="s">
        <v>9</v>
      </c>
      <c r="E1" t="s">
        <v>10</v>
      </c>
      <c r="F1" t="s">
        <v>11</v>
      </c>
      <c r="G1" t="s">
        <v>12</v>
      </c>
      <c r="H1">
        <v>3739790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-0.24</v>
      </c>
      <c r="C3">
        <v>0</v>
      </c>
      <c r="D3" s="2">
        <v>7.32292E-08</v>
      </c>
      <c r="E3" s="2">
        <v>0.0004485046</v>
      </c>
    </row>
    <row r="4" spans="1:5" ht="12.75">
      <c r="A4">
        <v>2</v>
      </c>
      <c r="B4">
        <v>-0.24</v>
      </c>
      <c r="C4">
        <v>0</v>
      </c>
      <c r="D4">
        <v>-0.03045</v>
      </c>
      <c r="E4" s="2">
        <v>0.0006888842</v>
      </c>
    </row>
    <row r="5" spans="1:5" ht="12.75">
      <c r="A5">
        <v>3</v>
      </c>
      <c r="B5">
        <v>-0.24</v>
      </c>
      <c r="C5">
        <v>0</v>
      </c>
      <c r="D5">
        <v>-0.011599</v>
      </c>
      <c r="E5" s="2">
        <v>0.000180351</v>
      </c>
    </row>
    <row r="6" spans="1:5" ht="12.75">
      <c r="A6">
        <v>4</v>
      </c>
      <c r="B6">
        <v>-0.23</v>
      </c>
      <c r="C6">
        <v>0</v>
      </c>
      <c r="D6">
        <v>-0.029322</v>
      </c>
      <c r="E6" s="2">
        <v>0.000100102</v>
      </c>
    </row>
    <row r="7" spans="1:5" ht="12.75">
      <c r="A7">
        <v>5</v>
      </c>
      <c r="B7">
        <v>-0.24</v>
      </c>
      <c r="C7">
        <v>0</v>
      </c>
      <c r="D7" s="2">
        <v>-7.322921E-08</v>
      </c>
      <c r="E7" s="2">
        <v>0.0002575383</v>
      </c>
    </row>
    <row r="9" ht="12.75">
      <c r="E9" s="3" t="s">
        <v>20</v>
      </c>
    </row>
    <row r="10" spans="2:5" ht="12.75">
      <c r="B10" t="s">
        <v>21</v>
      </c>
      <c r="C10" s="4">
        <f>AVERAGE(D3,D5,D7)</f>
        <v>-0.0038663333333366664</v>
      </c>
      <c r="D10" t="s">
        <v>22</v>
      </c>
      <c r="E10" s="4">
        <f>STDEV(D3,D5)</f>
        <v>0.008201783335846665</v>
      </c>
    </row>
    <row r="11" spans="2:5" ht="12.75">
      <c r="B11" t="s">
        <v>23</v>
      </c>
      <c r="C11" s="4">
        <f>AVERAGE(D4,D6)</f>
        <v>-0.029886000000000003</v>
      </c>
      <c r="D11" t="s">
        <v>22</v>
      </c>
      <c r="E11" s="4">
        <f>STDEV(D4,D6)</f>
        <v>0.0007976164491782412</v>
      </c>
    </row>
    <row r="12" spans="2:5" ht="12.75">
      <c r="B12" t="s">
        <v>24</v>
      </c>
      <c r="C12" s="4">
        <f>(C10-C11)/2</f>
        <v>0.013009833333331668</v>
      </c>
      <c r="D12" t="s">
        <v>22</v>
      </c>
      <c r="E12" s="4">
        <f>0.5*SQRT(E10^2+E11^2)</f>
        <v>0.004120237914495101</v>
      </c>
    </row>
    <row r="13" spans="2:4" ht="12.75">
      <c r="B13" t="s">
        <v>25</v>
      </c>
      <c r="C13" s="4">
        <f>C12/l_eff</f>
        <v>0.004145899723815063</v>
      </c>
      <c r="D13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0.040386</v>
      </c>
    </row>
    <row r="4" spans="1:2" ht="12.75">
      <c r="A4" t="s">
        <v>5</v>
      </c>
      <c r="B4">
        <v>3.138</v>
      </c>
    </row>
    <row r="5" spans="1:2" ht="12.75">
      <c r="A5" t="s">
        <v>6</v>
      </c>
      <c r="B5">
        <v>108</v>
      </c>
    </row>
    <row r="7" spans="1:2" ht="12.75">
      <c r="A7" t="s">
        <v>7</v>
      </c>
      <c r="B7" s="1">
        <f>4*PI()*0.0000001*n_turns*l_eff/(2*r_ap)</f>
        <v>0.005272610888288987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2000-12-06T20:03:21Z</dcterms:created>
  <dcterms:modified xsi:type="dcterms:W3CDTF">2002-05-03T15:09:50Z</dcterms:modified>
  <cp:category/>
  <cp:version/>
  <cp:contentType/>
  <cp:contentStatus/>
</cp:coreProperties>
</file>