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50" windowWidth="17400" windowHeight="12780" activeTab="0"/>
  </bookViews>
  <sheets>
    <sheet name="strength chart" sheetId="1" r:id="rId1"/>
    <sheet name="nonlinear strength" sheetId="2" r:id="rId2"/>
    <sheet name="transfer function" sheetId="3" r:id="rId3"/>
    <sheet name="harmonics chart" sheetId="4" r:id="rId4"/>
    <sheet name="field shape chart" sheetId="5" r:id="rId5"/>
    <sheet name="excitation" sheetId="6" r:id="rId6"/>
    <sheet name="harmonics" sheetId="7" r:id="rId7"/>
    <sheet name="attributes" sheetId="8" r:id="rId8"/>
  </sheets>
  <definedNames>
    <definedName name="i_offset">'excitation'!$P$1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<sst xmlns="http://schemas.openxmlformats.org/spreadsheetml/2006/main" count="292" uniqueCount="68">
  <si>
    <t>IDV attributes</t>
  </si>
  <si>
    <t xml:space="preserve">dipole formula: </t>
  </si>
  <si>
    <t>tf = 4*pi()*1e-7*Leff*Nturns/(2*r)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</si>
  <si>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</si>
  <si>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</si>
  <si>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</si>
  <si>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</si>
  <si>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</si>
  <si>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</si>
  <si>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</si>
  <si>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</si>
  <si>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!</t>
  </si>
  <si>
    <t>Nov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</si>
  <si>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</si>
  <si>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</si>
  <si>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</si>
  <si>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</si>
  <si>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</si>
  <si>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</si>
  <si>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</si>
  <si>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</si>
  <si>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</si>
  <si>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</si>
  <si>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</si>
  <si>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</si>
  <si>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</si>
  <si>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</si>
  <si>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</si>
  <si>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</si>
  <si>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</si>
  <si>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I_offset</t>
  </si>
  <si>
    <t>i_corrected</t>
  </si>
  <si>
    <t>calc linear part</t>
  </si>
  <si>
    <t>meas-calc</t>
  </si>
  <si>
    <t>TF, T-m/kA</t>
  </si>
  <si>
    <t>raw</t>
  </si>
  <si>
    <t>seq</t>
  </si>
  <si>
    <t>=</t>
  </si>
  <si>
    <t>x</t>
  </si>
  <si>
    <t>y</t>
  </si>
  <si>
    <t>current</t>
  </si>
  <si>
    <t>ampl</t>
  </si>
  <si>
    <t>j</t>
  </si>
  <si>
    <t>norm</t>
  </si>
  <si>
    <t>skew</t>
  </si>
  <si>
    <t>offset</t>
  </si>
  <si>
    <t>B_dir</t>
  </si>
  <si>
    <t>n</t>
  </si>
  <si>
    <t>strength</t>
  </si>
  <si>
    <t>b2</t>
  </si>
  <si>
    <t>b3</t>
  </si>
  <si>
    <t>b4</t>
  </si>
  <si>
    <t>b5</t>
  </si>
  <si>
    <t>b6</t>
  </si>
  <si>
    <t>b7</t>
  </si>
  <si>
    <t>b8</t>
  </si>
  <si>
    <t>b9</t>
  </si>
  <si>
    <t>a2</t>
  </si>
  <si>
    <t>a3</t>
  </si>
  <si>
    <t>a4</t>
  </si>
  <si>
    <t>a5</t>
  </si>
  <si>
    <t>a6</t>
  </si>
  <si>
    <t>a7</t>
  </si>
  <si>
    <t>a8</t>
  </si>
  <si>
    <t>a9</t>
  </si>
  <si>
    <t>field shape</t>
  </si>
  <si>
    <t>shape</t>
  </si>
  <si>
    <t>yctr = (-b2/2b3)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</si>
</sst>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0"/>
    <numFmt numFmtId="167" formatCode="0.0000"/>
    <numFmt numFmtId="168" formatCode="0.00000000"/>
    <numFmt numFmtId="169" formatCode="0.0000000"/>
    <numFmt numFmtId="170" formatCode="0.00000"/>
    <numFmt numFmtId="171" formatCode="0.0"/>
    <numFmt numFmtId="172" formatCode="0.000"/>
    <numFmt numFmtId="173" formatCode="0.000000E+00"/>
    <numFmt numFmtId="174" formatCode="0.00000E+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IDV124-0, strength from rotating coil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-0.07650000000000001</c:v>
                </c:pt>
                <c:pt idx="1">
                  <c:v>6.0555</c:v>
                </c:pt>
                <c:pt idx="2">
                  <c:v>8.0095</c:v>
                </c:pt>
                <c:pt idx="3">
                  <c:v>10.016499999999999</c:v>
                </c:pt>
                <c:pt idx="4">
                  <c:v>12.0285</c:v>
                </c:pt>
                <c:pt idx="5">
                  <c:v>13.9635</c:v>
                </c:pt>
                <c:pt idx="6">
                  <c:v>15.9695</c:v>
                </c:pt>
                <c:pt idx="7">
                  <c:v>17.9415</c:v>
                </c:pt>
                <c:pt idx="8">
                  <c:v>19.9345</c:v>
                </c:pt>
                <c:pt idx="9">
                  <c:v>21.7935</c:v>
                </c:pt>
                <c:pt idx="10">
                  <c:v>23.9205</c:v>
                </c:pt>
                <c:pt idx="11">
                  <c:v>25.8125</c:v>
                </c:pt>
                <c:pt idx="12">
                  <c:v>27.858500000000003</c:v>
                </c:pt>
                <c:pt idx="13">
                  <c:v>29.8335</c:v>
                </c:pt>
                <c:pt idx="14">
                  <c:v>28.0725</c:v>
                </c:pt>
                <c:pt idx="15">
                  <c:v>26.076500000000003</c:v>
                </c:pt>
                <c:pt idx="16">
                  <c:v>24.131500000000003</c:v>
                </c:pt>
                <c:pt idx="17">
                  <c:v>22.1465</c:v>
                </c:pt>
                <c:pt idx="18">
                  <c:v>20.180500000000002</c:v>
                </c:pt>
                <c:pt idx="19">
                  <c:v>18.0975</c:v>
                </c:pt>
                <c:pt idx="20">
                  <c:v>16.1985</c:v>
                </c:pt>
                <c:pt idx="21">
                  <c:v>14.2225</c:v>
                </c:pt>
                <c:pt idx="22">
                  <c:v>12.2095</c:v>
                </c:pt>
                <c:pt idx="23">
                  <c:v>10.2845</c:v>
                </c:pt>
                <c:pt idx="24">
                  <c:v>8.2845</c:v>
                </c:pt>
                <c:pt idx="25">
                  <c:v>6.298500000000001</c:v>
                </c:pt>
                <c:pt idx="26">
                  <c:v>0.07650000000000001</c:v>
                </c:pt>
              </c:numCache>
            </c:numRef>
          </c:xVal>
          <c:yVal>
            <c:numRef>
              <c:f>excitation!$E$4:$E$30</c:f>
              <c:numCache>
                <c:ptCount val="27"/>
                <c:pt idx="0">
                  <c:v>8.142167E-05</c:v>
                </c:pt>
                <c:pt idx="1">
                  <c:v>0.01904533</c:v>
                </c:pt>
                <c:pt idx="2">
                  <c:v>0.02526926</c:v>
                </c:pt>
                <c:pt idx="3">
                  <c:v>0.0314714</c:v>
                </c:pt>
                <c:pt idx="4">
                  <c:v>0.03769817</c:v>
                </c:pt>
                <c:pt idx="5">
                  <c:v>0.04382818</c:v>
                </c:pt>
                <c:pt idx="6">
                  <c:v>0.0499454</c:v>
                </c:pt>
                <c:pt idx="7">
                  <c:v>0.05597782</c:v>
                </c:pt>
                <c:pt idx="8">
                  <c:v>0.06183682</c:v>
                </c:pt>
                <c:pt idx="9">
                  <c:v>0.06732354</c:v>
                </c:pt>
                <c:pt idx="10">
                  <c:v>0.07239665</c:v>
                </c:pt>
                <c:pt idx="11">
                  <c:v>0.07698364</c:v>
                </c:pt>
                <c:pt idx="12">
                  <c:v>0.08126902</c:v>
                </c:pt>
                <c:pt idx="13">
                  <c:v>0.08518737</c:v>
                </c:pt>
                <c:pt idx="14">
                  <c:v>0.0817671</c:v>
                </c:pt>
                <c:pt idx="15">
                  <c:v>0.07762429</c:v>
                </c:pt>
                <c:pt idx="16">
                  <c:v>0.07316214</c:v>
                </c:pt>
                <c:pt idx="17">
                  <c:v>0.06815004</c:v>
                </c:pt>
                <c:pt idx="18">
                  <c:v>0.0626609</c:v>
                </c:pt>
                <c:pt idx="19">
                  <c:v>0.0567795</c:v>
                </c:pt>
                <c:pt idx="20">
                  <c:v>0.05073083</c:v>
                </c:pt>
                <c:pt idx="21">
                  <c:v>0.04463233</c:v>
                </c:pt>
                <c:pt idx="22">
                  <c:v>0.03842917</c:v>
                </c:pt>
                <c:pt idx="23">
                  <c:v>0.03225517</c:v>
                </c:pt>
                <c:pt idx="24">
                  <c:v>0.026028</c:v>
                </c:pt>
                <c:pt idx="25">
                  <c:v>0.01979011</c:v>
                </c:pt>
                <c:pt idx="26">
                  <c:v>0.0001181529</c:v>
                </c:pt>
              </c:numCache>
            </c:numRef>
          </c:yVal>
          <c:smooth val="1"/>
        </c:ser>
        <c:axId val="13365317"/>
        <c:axId val="53178990"/>
      </c:scatterChart>
      <c:valAx>
        <c:axId val="133653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178990"/>
        <c:crosses val="autoZero"/>
        <c:crossBetween val="midCat"/>
        <c:dispUnits/>
      </c:valAx>
      <c:valAx>
        <c:axId val="5317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(B*dl), Tesla-meters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365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IDV124-0, non-linear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excitation!$D$4:$D$30</c:f>
              <c:numCache>
                <c:ptCount val="27"/>
                <c:pt idx="0">
                  <c:v>-0.07650000000000001</c:v>
                </c:pt>
                <c:pt idx="1">
                  <c:v>6.0555</c:v>
                </c:pt>
                <c:pt idx="2">
                  <c:v>8.0095</c:v>
                </c:pt>
                <c:pt idx="3">
                  <c:v>10.016499999999999</c:v>
                </c:pt>
                <c:pt idx="4">
                  <c:v>12.0285</c:v>
                </c:pt>
                <c:pt idx="5">
                  <c:v>13.9635</c:v>
                </c:pt>
                <c:pt idx="6">
                  <c:v>15.9695</c:v>
                </c:pt>
                <c:pt idx="7">
                  <c:v>17.9415</c:v>
                </c:pt>
                <c:pt idx="8">
                  <c:v>19.9345</c:v>
                </c:pt>
                <c:pt idx="9">
                  <c:v>21.7935</c:v>
                </c:pt>
                <c:pt idx="10">
                  <c:v>23.9205</c:v>
                </c:pt>
                <c:pt idx="11">
                  <c:v>25.8125</c:v>
                </c:pt>
                <c:pt idx="12">
                  <c:v>27.858500000000003</c:v>
                </c:pt>
                <c:pt idx="13">
                  <c:v>29.8335</c:v>
                </c:pt>
                <c:pt idx="14">
                  <c:v>28.0725</c:v>
                </c:pt>
                <c:pt idx="15">
                  <c:v>26.076500000000003</c:v>
                </c:pt>
                <c:pt idx="16">
                  <c:v>24.131500000000003</c:v>
                </c:pt>
                <c:pt idx="17">
                  <c:v>22.1465</c:v>
                </c:pt>
                <c:pt idx="18">
                  <c:v>20.180500000000002</c:v>
                </c:pt>
                <c:pt idx="19">
                  <c:v>18.0975</c:v>
                </c:pt>
                <c:pt idx="20">
                  <c:v>16.1985</c:v>
                </c:pt>
                <c:pt idx="21">
                  <c:v>14.2225</c:v>
                </c:pt>
                <c:pt idx="22">
                  <c:v>12.2095</c:v>
                </c:pt>
                <c:pt idx="23">
                  <c:v>10.2845</c:v>
                </c:pt>
                <c:pt idx="24">
                  <c:v>8.2845</c:v>
                </c:pt>
                <c:pt idx="25">
                  <c:v>6.298500000000001</c:v>
                </c:pt>
                <c:pt idx="26">
                  <c:v>0.07650000000000001</c:v>
                </c:pt>
              </c:numCache>
            </c:numRef>
          </c:xVal>
          <c:yVal>
            <c:numRef>
              <c:f>excitation!$L$4:$L$30</c:f>
              <c:numCache>
                <c:ptCount val="27"/>
                <c:pt idx="0">
                  <c:v>0.0003227923471003143</c:v>
                </c:pt>
                <c:pt idx="1">
                  <c:v>-6.081555792095128E-05</c:v>
                </c:pt>
                <c:pt idx="2">
                  <c:v>-2.0921337904114545E-06</c:v>
                </c:pt>
                <c:pt idx="3">
                  <c:v>-0.00013238283889277502</c:v>
                </c:pt>
                <c:pt idx="4">
                  <c:v>-0.0002538194052435147</c:v>
                </c:pt>
                <c:pt idx="5">
                  <c:v>-0.00022906770836911283</c:v>
                </c:pt>
                <c:pt idx="6">
                  <c:v>-0.0004411232412218011</c:v>
                </c:pt>
                <c:pt idx="7">
                  <c:v>-0.0006307029175854628</c:v>
                </c:pt>
                <c:pt idx="8">
                  <c:v>-0.0010599612111923395</c:v>
                </c:pt>
                <c:pt idx="9">
                  <c:v>-0.0014387064233424562</c:v>
                </c:pt>
                <c:pt idx="10">
                  <c:v>-0.003076647798406093</c:v>
                </c:pt>
                <c:pt idx="11">
                  <c:v>-0.004459243694795556</c:v>
                </c:pt>
                <c:pt idx="12">
                  <c:v>-0.006629346117635354</c:v>
                </c:pt>
                <c:pt idx="13">
                  <c:v>-0.008942461310748037</c:v>
                </c:pt>
                <c:pt idx="14">
                  <c:v>-0.006806472979066294</c:v>
                </c:pt>
                <c:pt idx="15">
                  <c:v>-0.0046515591687103786</c:v>
                </c:pt>
                <c:pt idx="16">
                  <c:v>-0.0029768991430880187</c:v>
                </c:pt>
                <c:pt idx="17">
                  <c:v>-0.0017259822274785508</c:v>
                </c:pt>
                <c:pt idx="18">
                  <c:v>-0.0010120535846129541</c:v>
                </c:pt>
                <c:pt idx="19">
                  <c:v>-0.0003212297885351184</c:v>
                </c:pt>
                <c:pt idx="20">
                  <c:v>-0.0003782276863979056</c:v>
                </c:pt>
                <c:pt idx="21">
                  <c:v>-0.00024210732103554372</c:v>
                </c:pt>
                <c:pt idx="22">
                  <c:v>-9.390558243511926E-05</c:v>
                </c:pt>
                <c:pt idx="23">
                  <c:v>-0.0001941990018062903</c:v>
                </c:pt>
                <c:pt idx="24">
                  <c:v>-0.00011102450245167525</c:v>
                </c:pt>
                <c:pt idx="25">
                  <c:v>-8.274241459254109E-05</c:v>
                </c:pt>
                <c:pt idx="26">
                  <c:v>-0.00012321777710031428</c:v>
                </c:pt>
              </c:numCache>
            </c:numRef>
          </c:yVal>
          <c:smooth val="1"/>
        </c:ser>
        <c:axId val="8848863"/>
        <c:axId val="12530904"/>
      </c:scatterChart>
      <c:valAx>
        <c:axId val="88488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crossBetween val="midCat"/>
        <c:dispUnits/>
      </c:valAx>
      <c:valAx>
        <c:axId val="12530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Bdl(meas) - TF(calc)*I, Tesla-m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8848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IDV124-0,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excitation!$D$5:$D$29</c:f>
              <c:numCache>
                <c:ptCount val="25"/>
                <c:pt idx="0">
                  <c:v>6.0555</c:v>
                </c:pt>
                <c:pt idx="1">
                  <c:v>8.0095</c:v>
                </c:pt>
                <c:pt idx="2">
                  <c:v>10.016499999999999</c:v>
                </c:pt>
                <c:pt idx="3">
                  <c:v>12.0285</c:v>
                </c:pt>
                <c:pt idx="4">
                  <c:v>13.9635</c:v>
                </c:pt>
                <c:pt idx="5">
                  <c:v>15.9695</c:v>
                </c:pt>
                <c:pt idx="6">
                  <c:v>17.9415</c:v>
                </c:pt>
                <c:pt idx="7">
                  <c:v>19.9345</c:v>
                </c:pt>
                <c:pt idx="8">
                  <c:v>21.7935</c:v>
                </c:pt>
                <c:pt idx="9">
                  <c:v>23.9205</c:v>
                </c:pt>
                <c:pt idx="10">
                  <c:v>25.8125</c:v>
                </c:pt>
                <c:pt idx="11">
                  <c:v>27.858500000000003</c:v>
                </c:pt>
                <c:pt idx="12">
                  <c:v>29.8335</c:v>
                </c:pt>
                <c:pt idx="13">
                  <c:v>28.0725</c:v>
                </c:pt>
                <c:pt idx="14">
                  <c:v>26.076500000000003</c:v>
                </c:pt>
                <c:pt idx="15">
                  <c:v>24.131500000000003</c:v>
                </c:pt>
                <c:pt idx="16">
                  <c:v>22.1465</c:v>
                </c:pt>
                <c:pt idx="17">
                  <c:v>20.180500000000002</c:v>
                </c:pt>
                <c:pt idx="18">
                  <c:v>18.0975</c:v>
                </c:pt>
                <c:pt idx="19">
                  <c:v>16.1985</c:v>
                </c:pt>
                <c:pt idx="20">
                  <c:v>14.2225</c:v>
                </c:pt>
                <c:pt idx="21">
                  <c:v>12.2095</c:v>
                </c:pt>
                <c:pt idx="22">
                  <c:v>10.2845</c:v>
                </c:pt>
                <c:pt idx="23">
                  <c:v>8.2845</c:v>
                </c:pt>
                <c:pt idx="24">
                  <c:v>6.298500000000001</c:v>
                </c:pt>
              </c:numCache>
            </c:numRef>
          </c:xVal>
          <c:yVal>
            <c:numRef>
              <c:f>excitation!$M$5:$M$29</c:f>
              <c:numCache>
                <c:ptCount val="25"/>
                <c:pt idx="0">
                  <c:v>3.1451292213690034</c:v>
                </c:pt>
                <c:pt idx="1">
                  <c:v>3.154911043136276</c:v>
                </c:pt>
                <c:pt idx="2">
                  <c:v>3.1419557729745917</c:v>
                </c:pt>
                <c:pt idx="3">
                  <c:v>3.1340707486386505</c:v>
                </c:pt>
                <c:pt idx="4">
                  <c:v>3.1387675009847102</c:v>
                </c:pt>
                <c:pt idx="5">
                  <c:v>3.1275493910266445</c:v>
                </c:pt>
                <c:pt idx="6">
                  <c:v>3.1200189504779416</c:v>
                </c:pt>
                <c:pt idx="7">
                  <c:v>3.102000050164288</c:v>
                </c:pt>
                <c:pt idx="8">
                  <c:v>3.0891568586963998</c:v>
                </c:pt>
                <c:pt idx="9">
                  <c:v>3.026552538617504</c:v>
                </c:pt>
                <c:pt idx="10">
                  <c:v>2.982417046004843</c:v>
                </c:pt>
                <c:pt idx="11">
                  <c:v>2.917207315541037</c:v>
                </c:pt>
                <c:pt idx="12">
                  <c:v>2.8554266177283925</c:v>
                </c:pt>
                <c:pt idx="13">
                  <c:v>2.9127117285599784</c:v>
                </c:pt>
                <c:pt idx="14">
                  <c:v>2.9767909803846373</c:v>
                </c:pt>
                <c:pt idx="15">
                  <c:v>3.031810703851811</c:v>
                </c:pt>
                <c:pt idx="16">
                  <c:v>3.0772374867360526</c:v>
                </c:pt>
                <c:pt idx="17">
                  <c:v>3.105022174871782</c:v>
                </c:pt>
                <c:pt idx="18">
                  <c:v>3.137422295897223</c:v>
                </c:pt>
                <c:pt idx="19">
                  <c:v>3.131822699632682</c:v>
                </c:pt>
                <c:pt idx="20">
                  <c:v>3.138149411144313</c:v>
                </c:pt>
                <c:pt idx="21">
                  <c:v>3.1474810598304597</c:v>
                </c:pt>
                <c:pt idx="22">
                  <c:v>3.136289561962176</c:v>
                </c:pt>
                <c:pt idx="23">
                  <c:v>3.1417707767517653</c:v>
                </c:pt>
                <c:pt idx="24">
                  <c:v>3.142035405255219</c:v>
                </c:pt>
              </c:numCache>
            </c:numRef>
          </c:yVal>
          <c:smooth val="1"/>
        </c:ser>
        <c:axId val="45669273"/>
        <c:axId val="8370274"/>
      </c:scatterChart>
      <c:val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370274"/>
        <c:crosses val="autoZero"/>
        <c:crossBetween val="midCat"/>
        <c:dispUnits/>
      </c:valAx>
      <c:valAx>
        <c:axId val="8370274"/>
        <c:scaling>
          <c:orientation val="minMax"/>
          <c:max val="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T-m/kA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5669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IDHV124-0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harmonics!$X$6:$AM$6</c:f>
              <c:numCache>
                <c:ptCount val="16"/>
                <c:pt idx="0">
                  <c:v>1.54878</c:v>
                </c:pt>
                <c:pt idx="1">
                  <c:v>-8.90705</c:v>
                </c:pt>
                <c:pt idx="2">
                  <c:v>-0.33315100000000003</c:v>
                </c:pt>
                <c:pt idx="3">
                  <c:v>-3.8742799999999997</c:v>
                </c:pt>
                <c:pt idx="4">
                  <c:v>-0.13469799999999998</c:v>
                </c:pt>
                <c:pt idx="5">
                  <c:v>-1.17181</c:v>
                </c:pt>
                <c:pt idx="6">
                  <c:v>-0.0227415</c:v>
                </c:pt>
                <c:pt idx="7">
                  <c:v>-0.0255286</c:v>
                </c:pt>
                <c:pt idx="8">
                  <c:v>0.292365</c:v>
                </c:pt>
                <c:pt idx="9">
                  <c:v>0.0054410100000000005</c:v>
                </c:pt>
                <c:pt idx="10">
                  <c:v>0.167849</c:v>
                </c:pt>
                <c:pt idx="11">
                  <c:v>-0.0863637</c:v>
                </c:pt>
                <c:pt idx="12">
                  <c:v>0.10075600000000001</c:v>
                </c:pt>
                <c:pt idx="13">
                  <c:v>0.00239287</c:v>
                </c:pt>
                <c:pt idx="14">
                  <c:v>0.06939730000000001</c:v>
                </c:pt>
                <c:pt idx="15">
                  <c:v>0.0948501</c:v>
                </c:pt>
              </c:numCache>
            </c:numRef>
          </c:val>
        </c:ser>
        <c:ser>
          <c:idx val="1"/>
          <c:order val="1"/>
          <c:tx>
            <c:v>30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harmonics!$X$3:$AM$3</c:f>
              <c:strCache>
                <c:ptCount val="16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b7</c:v>
                </c:pt>
                <c:pt idx="6">
                  <c:v>b8</c:v>
                </c:pt>
                <c:pt idx="7">
                  <c:v>b9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a7</c:v>
                </c:pt>
                <c:pt idx="14">
                  <c:v>a8</c:v>
                </c:pt>
                <c:pt idx="15">
                  <c:v>a9</c:v>
                </c:pt>
              </c:strCache>
            </c:strRef>
          </c:cat>
          <c:val>
            <c:numRef>
              <c:f>harmonics!$X$10:$AM$10</c:f>
              <c:numCache>
                <c:ptCount val="16"/>
                <c:pt idx="0">
                  <c:v>-0.5699960000000001</c:v>
                </c:pt>
                <c:pt idx="1">
                  <c:v>-9.87722</c:v>
                </c:pt>
                <c:pt idx="2">
                  <c:v>-0.34099</c:v>
                </c:pt>
                <c:pt idx="3">
                  <c:v>-3.9903399999999998</c:v>
                </c:pt>
                <c:pt idx="4">
                  <c:v>-0.13677599999999998</c:v>
                </c:pt>
                <c:pt idx="5">
                  <c:v>-1.1966299999999999</c:v>
                </c:pt>
                <c:pt idx="6">
                  <c:v>-0.020076800000000002</c:v>
                </c:pt>
                <c:pt idx="7">
                  <c:v>-0.0640298</c:v>
                </c:pt>
                <c:pt idx="8">
                  <c:v>0.043108299999999995</c:v>
                </c:pt>
                <c:pt idx="9">
                  <c:v>-0.0634404</c:v>
                </c:pt>
                <c:pt idx="10">
                  <c:v>0.140149</c:v>
                </c:pt>
                <c:pt idx="11">
                  <c:v>-0.08142579999999999</c:v>
                </c:pt>
                <c:pt idx="12">
                  <c:v>0.07671760000000001</c:v>
                </c:pt>
                <c:pt idx="13">
                  <c:v>-0.0260271</c:v>
                </c:pt>
                <c:pt idx="14">
                  <c:v>-0.00977345</c:v>
                </c:pt>
                <c:pt idx="15">
                  <c:v>0.00295237</c:v>
                </c:pt>
              </c:numCache>
            </c:numRef>
          </c:val>
        </c:ser>
        <c:axId val="8223603"/>
        <c:axId val="6903564"/>
      </c:bar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IDV124-0,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harmonics!$W$22:$W$38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harmonics!$AF$22:$AF$38</c:f>
              <c:numCache>
                <c:ptCount val="17"/>
                <c:pt idx="0">
                  <c:v>-8.618426646142977</c:v>
                </c:pt>
                <c:pt idx="1">
                  <c:v>-6.379366729504635</c:v>
                </c:pt>
                <c:pt idx="2">
                  <c:v>-4.609942088875775</c:v>
                </c:pt>
                <c:pt idx="3">
                  <c:v>-3.2156733968749998</c:v>
                </c:pt>
                <c:pt idx="4">
                  <c:v>-2.1258998009896968</c:v>
                </c:pt>
                <c:pt idx="5">
                  <c:v>-1.289178725715396</c:v>
                </c:pt>
                <c:pt idx="6">
                  <c:v>-0.669603306742011</c:v>
                </c:pt>
                <c:pt idx="7">
                  <c:v>-0.244002599811133</c:v>
                </c:pt>
                <c:pt idx="8">
                  <c:v>1.5475420944710464E-15</c:v>
                </c:pt>
                <c:pt idx="9">
                  <c:v>0.06508439968056377</c:v>
                </c:pt>
                <c:pt idx="10">
                  <c:v>-0.05550851164441601</c:v>
                </c:pt>
                <c:pt idx="11">
                  <c:v>-0.3785654591274959</c:v>
                </c:pt>
                <c:pt idx="12">
                  <c:v>-0.9323522633768961</c:v>
                </c:pt>
                <c:pt idx="13">
                  <c:v>-1.7589551078124999</c:v>
                </c:pt>
                <c:pt idx="14">
                  <c:v>-2.917548786744576</c:v>
                </c:pt>
                <c:pt idx="15">
                  <c:v>-4.488639421851535</c:v>
                </c:pt>
                <c:pt idx="16">
                  <c:v>-6.5793394278645785</c:v>
                </c:pt>
              </c:numCache>
            </c:numRef>
          </c:yVal>
          <c:smooth val="1"/>
        </c:ser>
        <c:ser>
          <c:idx val="1"/>
          <c:order val="1"/>
          <c:tx>
            <c:v>30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harmonics!$W$44:$W$60</c:f>
              <c:numCache>
                <c:ptCount val="17"/>
                <c:pt idx="0">
                  <c:v>-0.8</c:v>
                </c:pt>
                <c:pt idx="1">
                  <c:v>-0.7</c:v>
                </c:pt>
                <c:pt idx="2">
                  <c:v>-0.6</c:v>
                </c:pt>
                <c:pt idx="3">
                  <c:v>-0.5</c:v>
                </c:pt>
                <c:pt idx="4">
                  <c:v>-0.4</c:v>
                </c:pt>
                <c:pt idx="5">
                  <c:v>-0.3</c:v>
                </c:pt>
                <c:pt idx="6">
                  <c:v>-0.199999999999999</c:v>
                </c:pt>
                <c:pt idx="7">
                  <c:v>-0.0999999999999991</c:v>
                </c:pt>
                <c:pt idx="8">
                  <c:v>9.99200722162641E-16</c:v>
                </c:pt>
                <c:pt idx="9">
                  <c:v>0.100000000000001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</c:numCache>
            </c:numRef>
          </c:xVal>
          <c:yVal>
            <c:numRef>
              <c:f>harmonics!$AF$44:$AF$60</c:f>
              <c:numCache>
                <c:ptCount val="17"/>
                <c:pt idx="0">
                  <c:v>-7.60068300676301</c:v>
                </c:pt>
                <c:pt idx="1">
                  <c:v>-5.401793824290456</c:v>
                </c:pt>
                <c:pt idx="2">
                  <c:v>-3.7030035243770874</c:v>
                </c:pt>
                <c:pt idx="3">
                  <c:v>-2.4055958601562497</c:v>
                </c:pt>
                <c:pt idx="4">
                  <c:v>-1.4361960229806086</c:v>
                </c:pt>
                <c:pt idx="5">
                  <c:v>-0.7416058117890179</c:v>
                </c:pt>
                <c:pt idx="6">
                  <c:v>-0.2847789469332445</c:v>
                </c:pt>
                <c:pt idx="7">
                  <c:v>-0.04183047150261672</c:v>
                </c:pt>
                <c:pt idx="8">
                  <c:v>-5.695404148298267E-16</c:v>
                </c:pt>
                <c:pt idx="9">
                  <c:v>-0.15651439103798062</c:v>
                </c:pt>
                <c:pt idx="10">
                  <c:v>-0.518321237539328</c:v>
                </c:pt>
                <c:pt idx="11">
                  <c:v>-1.1026903847413378</c:v>
                </c:pt>
                <c:pt idx="12">
                  <c:v>-1.9387065031188484</c:v>
                </c:pt>
                <c:pt idx="13">
                  <c:v>-3.06970156015625</c:v>
                </c:pt>
                <c:pt idx="14">
                  <c:v>-4.556701851714047</c:v>
                </c:pt>
                <c:pt idx="15">
                  <c:v>-6.482990070550937</c:v>
                </c:pt>
                <c:pt idx="16">
                  <c:v>-8.95990870637773</c:v>
                </c:pt>
              </c:numCache>
            </c:numRef>
          </c:yVal>
          <c:smooth val="1"/>
        </c:ser>
        <c:axId val="62132077"/>
        <c:axId val="22317782"/>
      </c:scatterChart>
      <c:valAx>
        <c:axId val="6213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7782"/>
        <c:crosses val="autoZero"/>
        <c:crossBetween val="midCat"/>
        <c:dispUnits/>
      </c:valAx>
      <c:valAx>
        <c:axId val="2231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132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K44" sqref="K44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0.57421875" style="0" customWidth="1"/>
    <col min="5" max="5" width="12.00390625" style="0" bestFit="1" customWidth="1"/>
    <col min="6" max="6" width="9.8515625" style="0" bestFit="1" customWidth="1"/>
    <col min="7" max="7" width="9.28125" style="0" bestFit="1" customWidth="1"/>
    <col min="8" max="9" width="9.421875" style="0" bestFit="1" customWidth="1"/>
    <col min="10" max="10" width="9.00390625" style="0" bestFit="1" customWidth="1"/>
    <col min="11" max="11" width="13.28125" style="0" bestFit="1" customWidth="1"/>
    <col min="12" max="12" width="9.57421875" style="0" bestFit="1" customWidth="1"/>
    <col min="13" max="13" width="10.28125" style="0" bestFit="1" customWidth="1"/>
  </cols>
  <sheetData>
    <row r="1" spans="1:16" ht="12.75">
      <c r="A1" t="s">
        <v>11</v>
      </c>
      <c r="B1" t="s">
        <v>12</v>
      </c>
      <c r="C1">
        <v>24</v>
      </c>
      <c r="E1">
        <v>2003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>
        <v>4158019</v>
      </c>
      <c r="O1" t="s">
        <v>30</v>
      </c>
      <c r="P1">
        <f>AVERAGE(C4,C30)</f>
        <v>-0.47350000000000003</v>
      </c>
    </row>
    <row r="2" spans="1:5" ht="12.75">
      <c r="A2" t="s">
        <v>11</v>
      </c>
      <c r="B2" t="s">
        <v>18</v>
      </c>
      <c r="C2" t="s">
        <v>19</v>
      </c>
      <c r="E2" t="s">
        <v>20</v>
      </c>
    </row>
    <row r="3" spans="1:13" ht="12.75">
      <c r="A3" t="s">
        <v>21</v>
      </c>
      <c r="B3" t="s">
        <v>22</v>
      </c>
      <c r="C3" t="s">
        <v>23</v>
      </c>
      <c r="D3" t="s">
        <v>31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t="s">
        <v>29</v>
      </c>
      <c r="K3" t="s">
        <v>32</v>
      </c>
      <c r="L3" t="s">
        <v>33</v>
      </c>
      <c r="M3" t="s">
        <v>34</v>
      </c>
    </row>
    <row r="4" spans="1:12" ht="12.75">
      <c r="A4">
        <v>4158046</v>
      </c>
      <c r="B4">
        <v>0</v>
      </c>
      <c r="C4">
        <v>-0.55</v>
      </c>
      <c r="D4" s="5">
        <f>C4-$P$1</f>
        <v>-0.07650000000000001</v>
      </c>
      <c r="E4" s="4">
        <v>8.142167E-05</v>
      </c>
      <c r="F4">
        <v>-90</v>
      </c>
      <c r="G4">
        <v>18.327</v>
      </c>
      <c r="H4" s="3">
        <v>6.757676E-05</v>
      </c>
      <c r="I4" s="3">
        <v>3.632128E-06</v>
      </c>
      <c r="J4" s="3">
        <v>1.968243E-07</v>
      </c>
      <c r="K4" s="2">
        <f>D4*tf</f>
        <v>-0.00024137067710031427</v>
      </c>
      <c r="L4" s="3">
        <f>E4-K4</f>
        <v>0.0003227923471003143</v>
      </c>
    </row>
    <row r="5" spans="1:13" ht="12.75">
      <c r="A5">
        <v>4158050</v>
      </c>
      <c r="B5">
        <v>1.88</v>
      </c>
      <c r="C5">
        <v>5.582</v>
      </c>
      <c r="D5" s="5">
        <f aca="true" t="shared" si="0" ref="D5:D30">C5-$P$1</f>
        <v>6.0555</v>
      </c>
      <c r="E5" s="4">
        <v>0.01904533</v>
      </c>
      <c r="F5">
        <v>-90</v>
      </c>
      <c r="G5">
        <v>36.527</v>
      </c>
      <c r="H5" s="3">
        <v>6.760319E-05</v>
      </c>
      <c r="I5" s="3">
        <v>0.000669444</v>
      </c>
      <c r="J5" s="3">
        <v>7.893089E-07</v>
      </c>
      <c r="K5" s="2">
        <f>D5*tf</f>
        <v>0.01910614555792095</v>
      </c>
      <c r="L5" s="3">
        <f>E5-K5</f>
        <v>-6.081555792095128E-05</v>
      </c>
      <c r="M5" s="6">
        <f>1000*E5/D5</f>
        <v>3.1451292213690034</v>
      </c>
    </row>
    <row r="6" spans="1:13" ht="12.75">
      <c r="A6">
        <v>4158054</v>
      </c>
      <c r="B6">
        <v>3.86</v>
      </c>
      <c r="C6">
        <v>7.536</v>
      </c>
      <c r="D6" s="5">
        <f t="shared" si="0"/>
        <v>8.0095</v>
      </c>
      <c r="E6" s="4">
        <v>0.02526926</v>
      </c>
      <c r="F6">
        <v>-90</v>
      </c>
      <c r="G6">
        <v>36.548</v>
      </c>
      <c r="H6" s="3">
        <v>6.768419E-05</v>
      </c>
      <c r="I6" s="3">
        <v>0.000885938</v>
      </c>
      <c r="J6" s="3">
        <v>1.224278E-06</v>
      </c>
      <c r="K6" s="2">
        <f aca="true" t="shared" si="1" ref="K6:K30">D6*tf</f>
        <v>0.025271352133790413</v>
      </c>
      <c r="L6" s="3">
        <f aca="true" t="shared" si="2" ref="L6:L30">E6-K6</f>
        <v>-2.0921337904114545E-06</v>
      </c>
      <c r="M6" s="6">
        <f aca="true" t="shared" si="3" ref="M6:M29">1000*E6/D6</f>
        <v>3.154911043136276</v>
      </c>
    </row>
    <row r="7" spans="1:13" ht="12.75">
      <c r="A7">
        <v>4158058</v>
      </c>
      <c r="B7">
        <v>5.84</v>
      </c>
      <c r="C7">
        <v>9.543</v>
      </c>
      <c r="D7" s="5">
        <f t="shared" si="0"/>
        <v>10.016499999999999</v>
      </c>
      <c r="E7" s="4">
        <v>0.0314714</v>
      </c>
      <c r="F7">
        <v>-90</v>
      </c>
      <c r="G7">
        <v>36.557</v>
      </c>
      <c r="H7" s="3">
        <v>6.758016E-05</v>
      </c>
      <c r="I7" s="3">
        <v>0.001104012</v>
      </c>
      <c r="J7" s="3">
        <v>1.12462E-06</v>
      </c>
      <c r="K7" s="2">
        <f t="shared" si="1"/>
        <v>0.03160378283889277</v>
      </c>
      <c r="L7" s="3">
        <f t="shared" si="2"/>
        <v>-0.00013238283889277502</v>
      </c>
      <c r="M7" s="6">
        <f t="shared" si="3"/>
        <v>3.1419557729745917</v>
      </c>
    </row>
    <row r="8" spans="1:13" ht="12.75">
      <c r="A8">
        <v>4158062</v>
      </c>
      <c r="B8">
        <v>7.82</v>
      </c>
      <c r="C8">
        <v>11.555</v>
      </c>
      <c r="D8" s="5">
        <f t="shared" si="0"/>
        <v>12.0285</v>
      </c>
      <c r="E8" s="4">
        <v>0.03769817</v>
      </c>
      <c r="F8">
        <v>-90</v>
      </c>
      <c r="G8">
        <v>36.561</v>
      </c>
      <c r="H8" s="3">
        <v>6.766624E-05</v>
      </c>
      <c r="I8" s="3">
        <v>0.001323201</v>
      </c>
      <c r="J8" s="3">
        <v>1.443806E-06</v>
      </c>
      <c r="K8" s="2">
        <f t="shared" si="1"/>
        <v>0.03795198940524352</v>
      </c>
      <c r="L8" s="3">
        <f t="shared" si="2"/>
        <v>-0.0002538194052435147</v>
      </c>
      <c r="M8" s="6">
        <f t="shared" si="3"/>
        <v>3.1340707486386505</v>
      </c>
    </row>
    <row r="9" spans="1:13" ht="12.75">
      <c r="A9">
        <v>4158066</v>
      </c>
      <c r="B9">
        <v>9.8</v>
      </c>
      <c r="C9">
        <v>13.49</v>
      </c>
      <c r="D9" s="5">
        <f t="shared" si="0"/>
        <v>13.9635</v>
      </c>
      <c r="E9" s="4">
        <v>0.04382818</v>
      </c>
      <c r="F9">
        <v>-90</v>
      </c>
      <c r="G9">
        <v>36.565</v>
      </c>
      <c r="H9" s="3">
        <v>6.770506E-05</v>
      </c>
      <c r="I9" s="3">
        <v>0.001540988</v>
      </c>
      <c r="J9" s="3">
        <v>2.2287E-06</v>
      </c>
      <c r="K9" s="2">
        <f t="shared" si="1"/>
        <v>0.044057247708369114</v>
      </c>
      <c r="L9" s="3">
        <f t="shared" si="2"/>
        <v>-0.00022906770836911283</v>
      </c>
      <c r="M9" s="6">
        <f t="shared" si="3"/>
        <v>3.1387675009847102</v>
      </c>
    </row>
    <row r="10" spans="1:13" ht="12.75">
      <c r="A10">
        <v>4158070</v>
      </c>
      <c r="B10">
        <v>11.78</v>
      </c>
      <c r="C10">
        <v>15.496</v>
      </c>
      <c r="D10" s="5">
        <f t="shared" si="0"/>
        <v>15.9695</v>
      </c>
      <c r="E10" s="4">
        <v>0.0499454</v>
      </c>
      <c r="F10">
        <v>-90</v>
      </c>
      <c r="G10">
        <v>36.572</v>
      </c>
      <c r="H10" s="3">
        <v>6.753682E-05</v>
      </c>
      <c r="I10" s="3">
        <v>0.001750831</v>
      </c>
      <c r="J10" s="3">
        <v>2.433611E-06</v>
      </c>
      <c r="K10" s="2">
        <f t="shared" si="1"/>
        <v>0.0503865232412218</v>
      </c>
      <c r="L10" s="3">
        <f t="shared" si="2"/>
        <v>-0.0004411232412218011</v>
      </c>
      <c r="M10" s="6">
        <f t="shared" si="3"/>
        <v>3.1275493910266445</v>
      </c>
    </row>
    <row r="11" spans="1:13" ht="12.75">
      <c r="A11">
        <v>4158074</v>
      </c>
      <c r="B11">
        <v>13.76</v>
      </c>
      <c r="C11">
        <v>17.468</v>
      </c>
      <c r="D11" s="5">
        <f t="shared" si="0"/>
        <v>17.9415</v>
      </c>
      <c r="E11" s="4">
        <v>0.05597782</v>
      </c>
      <c r="F11">
        <v>-90</v>
      </c>
      <c r="G11">
        <v>36.558</v>
      </c>
      <c r="H11" s="3">
        <v>6.885304E-05</v>
      </c>
      <c r="I11" s="3">
        <v>0.00196637</v>
      </c>
      <c r="J11" s="3">
        <v>4.501479E-06</v>
      </c>
      <c r="K11" s="2">
        <f t="shared" si="1"/>
        <v>0.05660852291758546</v>
      </c>
      <c r="L11" s="3">
        <f t="shared" si="2"/>
        <v>-0.0006307029175854628</v>
      </c>
      <c r="M11" s="6">
        <f t="shared" si="3"/>
        <v>3.1200189504779416</v>
      </c>
    </row>
    <row r="12" spans="1:13" ht="12.75">
      <c r="A12">
        <v>4158078</v>
      </c>
      <c r="B12">
        <v>15.74</v>
      </c>
      <c r="C12">
        <v>19.461</v>
      </c>
      <c r="D12" s="5">
        <f t="shared" si="0"/>
        <v>19.9345</v>
      </c>
      <c r="E12" s="4">
        <v>0.06183682</v>
      </c>
      <c r="F12">
        <v>-90</v>
      </c>
      <c r="G12">
        <v>36.578</v>
      </c>
      <c r="H12" s="3">
        <v>6.780002E-05</v>
      </c>
      <c r="I12" s="3">
        <v>0.002174368</v>
      </c>
      <c r="J12" s="3">
        <v>2.581037E-06</v>
      </c>
      <c r="K12" s="2">
        <f t="shared" si="1"/>
        <v>0.06289678121119234</v>
      </c>
      <c r="L12" s="3">
        <f t="shared" si="2"/>
        <v>-0.0010599612111923395</v>
      </c>
      <c r="M12" s="6">
        <f t="shared" si="3"/>
        <v>3.102000050164288</v>
      </c>
    </row>
    <row r="13" spans="1:13" ht="12.75">
      <c r="A13">
        <v>4158082</v>
      </c>
      <c r="B13">
        <v>17.72</v>
      </c>
      <c r="C13">
        <v>21.32</v>
      </c>
      <c r="D13" s="5">
        <f t="shared" si="0"/>
        <v>21.7935</v>
      </c>
      <c r="E13" s="4">
        <v>0.06732354</v>
      </c>
      <c r="F13">
        <v>-90</v>
      </c>
      <c r="G13">
        <v>36.576</v>
      </c>
      <c r="H13" s="3">
        <v>6.781052E-05</v>
      </c>
      <c r="I13" s="3">
        <v>0.002365066</v>
      </c>
      <c r="J13" s="3">
        <v>2.841219E-06</v>
      </c>
      <c r="K13" s="2">
        <f t="shared" si="1"/>
        <v>0.06876224642334246</v>
      </c>
      <c r="L13" s="3">
        <f t="shared" si="2"/>
        <v>-0.0014387064233424562</v>
      </c>
      <c r="M13" s="6">
        <f t="shared" si="3"/>
        <v>3.0891568586963998</v>
      </c>
    </row>
    <row r="14" spans="1:13" ht="12.75">
      <c r="A14">
        <v>4158086</v>
      </c>
      <c r="B14">
        <v>19.7</v>
      </c>
      <c r="C14">
        <v>23.447</v>
      </c>
      <c r="D14" s="5">
        <f t="shared" si="0"/>
        <v>23.9205</v>
      </c>
      <c r="E14" s="4">
        <v>0.07239665</v>
      </c>
      <c r="F14">
        <v>-90</v>
      </c>
      <c r="G14">
        <v>36.577</v>
      </c>
      <c r="H14" s="3">
        <v>6.803955E-05</v>
      </c>
      <c r="I14" s="3">
        <v>0.002545749</v>
      </c>
      <c r="J14" s="3">
        <v>3.167942E-06</v>
      </c>
      <c r="K14" s="2">
        <f t="shared" si="1"/>
        <v>0.0754732977984061</v>
      </c>
      <c r="L14" s="3">
        <f t="shared" si="2"/>
        <v>-0.003076647798406093</v>
      </c>
      <c r="M14" s="6">
        <f t="shared" si="3"/>
        <v>3.026552538617504</v>
      </c>
    </row>
    <row r="15" spans="1:13" ht="12.75">
      <c r="A15">
        <v>4158090</v>
      </c>
      <c r="B15">
        <v>21.68</v>
      </c>
      <c r="C15">
        <v>25.339</v>
      </c>
      <c r="D15" s="5">
        <f t="shared" si="0"/>
        <v>25.8125</v>
      </c>
      <c r="E15" s="4">
        <v>0.07698364</v>
      </c>
      <c r="F15">
        <v>-90</v>
      </c>
      <c r="G15">
        <v>36.577</v>
      </c>
      <c r="H15" s="3">
        <v>6.773529E-05</v>
      </c>
      <c r="I15" s="3">
        <v>0.002708643</v>
      </c>
      <c r="J15" s="3">
        <v>3.695759E-06</v>
      </c>
      <c r="K15" s="2">
        <f t="shared" si="1"/>
        <v>0.08144288369479556</v>
      </c>
      <c r="L15" s="3">
        <f t="shared" si="2"/>
        <v>-0.004459243694795556</v>
      </c>
      <c r="M15" s="6">
        <f t="shared" si="3"/>
        <v>2.982417046004843</v>
      </c>
    </row>
    <row r="16" spans="1:13" ht="12.75">
      <c r="A16">
        <v>4158094</v>
      </c>
      <c r="B16">
        <v>23.66</v>
      </c>
      <c r="C16">
        <v>27.385</v>
      </c>
      <c r="D16" s="5">
        <f t="shared" si="0"/>
        <v>27.858500000000003</v>
      </c>
      <c r="E16" s="4">
        <v>0.08126902</v>
      </c>
      <c r="F16">
        <v>-90</v>
      </c>
      <c r="G16">
        <v>36.58</v>
      </c>
      <c r="H16" s="3">
        <v>6.830363E-05</v>
      </c>
      <c r="I16" s="3">
        <v>0.002855521</v>
      </c>
      <c r="J16" s="3">
        <v>4.349863E-06</v>
      </c>
      <c r="K16" s="2">
        <f t="shared" si="1"/>
        <v>0.08789836611763535</v>
      </c>
      <c r="L16" s="3">
        <f t="shared" si="2"/>
        <v>-0.006629346117635354</v>
      </c>
      <c r="M16" s="6">
        <f t="shared" si="3"/>
        <v>2.917207315541037</v>
      </c>
    </row>
    <row r="17" spans="1:13" ht="12.75">
      <c r="A17">
        <v>4158098</v>
      </c>
      <c r="B17">
        <v>25.64</v>
      </c>
      <c r="C17">
        <v>29.36</v>
      </c>
      <c r="D17" s="5">
        <f t="shared" si="0"/>
        <v>29.8335</v>
      </c>
      <c r="E17" s="4">
        <v>0.08518737</v>
      </c>
      <c r="F17">
        <v>-90</v>
      </c>
      <c r="G17">
        <v>36.578</v>
      </c>
      <c r="H17" s="3">
        <v>6.774193E-05</v>
      </c>
      <c r="I17" s="3">
        <v>0.002995833</v>
      </c>
      <c r="J17" s="3">
        <v>4.149261E-06</v>
      </c>
      <c r="K17" s="2">
        <f t="shared" si="1"/>
        <v>0.09412983131074804</v>
      </c>
      <c r="L17" s="3">
        <f t="shared" si="2"/>
        <v>-0.008942461310748037</v>
      </c>
      <c r="M17" s="6">
        <f t="shared" si="3"/>
        <v>2.8554266177283925</v>
      </c>
    </row>
    <row r="18" spans="1:13" ht="12.75">
      <c r="A18">
        <v>4158104</v>
      </c>
      <c r="B18">
        <v>23.66</v>
      </c>
      <c r="C18">
        <v>27.599</v>
      </c>
      <c r="D18" s="5">
        <f t="shared" si="0"/>
        <v>28.0725</v>
      </c>
      <c r="E18" s="4">
        <v>0.0817671</v>
      </c>
      <c r="F18">
        <v>-90</v>
      </c>
      <c r="G18">
        <v>36.576</v>
      </c>
      <c r="H18" s="3">
        <v>6.818486E-05</v>
      </c>
      <c r="I18" s="3">
        <v>0.002876765</v>
      </c>
      <c r="J18" s="3">
        <v>4.021651E-06</v>
      </c>
      <c r="K18" s="2">
        <f t="shared" si="1"/>
        <v>0.08857357297906629</v>
      </c>
      <c r="L18" s="3">
        <f t="shared" si="2"/>
        <v>-0.006806472979066294</v>
      </c>
      <c r="M18" s="6">
        <f t="shared" si="3"/>
        <v>2.9127117285599784</v>
      </c>
    </row>
    <row r="19" spans="1:13" ht="12.75">
      <c r="A19">
        <v>4158108</v>
      </c>
      <c r="B19">
        <v>21.68</v>
      </c>
      <c r="C19">
        <v>25.603</v>
      </c>
      <c r="D19" s="5">
        <f t="shared" si="0"/>
        <v>26.076500000000003</v>
      </c>
      <c r="E19" s="4">
        <v>0.07762429</v>
      </c>
      <c r="F19">
        <v>-90</v>
      </c>
      <c r="G19">
        <v>36.579</v>
      </c>
      <c r="H19" s="3">
        <v>6.726973E-05</v>
      </c>
      <c r="I19" s="3">
        <v>0.002719399</v>
      </c>
      <c r="J19" s="3">
        <v>4.406637E-06</v>
      </c>
      <c r="K19" s="2">
        <f t="shared" si="1"/>
        <v>0.08227584916871038</v>
      </c>
      <c r="L19" s="3">
        <f t="shared" si="2"/>
        <v>-0.0046515591687103786</v>
      </c>
      <c r="M19" s="6">
        <f t="shared" si="3"/>
        <v>2.9767909803846373</v>
      </c>
    </row>
    <row r="20" spans="1:13" ht="12.75">
      <c r="A20">
        <v>4158112</v>
      </c>
      <c r="B20">
        <v>19.7</v>
      </c>
      <c r="C20">
        <v>23.658</v>
      </c>
      <c r="D20" s="5">
        <f t="shared" si="0"/>
        <v>24.131500000000003</v>
      </c>
      <c r="E20" s="4">
        <v>0.07316214</v>
      </c>
      <c r="F20">
        <v>-90</v>
      </c>
      <c r="G20">
        <v>36.57</v>
      </c>
      <c r="H20" s="3">
        <v>6.774223E-05</v>
      </c>
      <c r="I20" s="3">
        <v>0.002567273</v>
      </c>
      <c r="J20" s="3">
        <v>3.645344E-06</v>
      </c>
      <c r="K20" s="2">
        <f t="shared" si="1"/>
        <v>0.07613903914308802</v>
      </c>
      <c r="L20" s="3">
        <f t="shared" si="2"/>
        <v>-0.0029768991430880187</v>
      </c>
      <c r="M20" s="6">
        <f t="shared" si="3"/>
        <v>3.031810703851811</v>
      </c>
    </row>
    <row r="21" spans="1:13" ht="12.75">
      <c r="A21">
        <v>4158116</v>
      </c>
      <c r="B21">
        <v>17.72</v>
      </c>
      <c r="C21">
        <v>21.673</v>
      </c>
      <c r="D21" s="5">
        <f t="shared" si="0"/>
        <v>22.1465</v>
      </c>
      <c r="E21" s="4">
        <v>0.06815004</v>
      </c>
      <c r="F21">
        <v>-90</v>
      </c>
      <c r="G21">
        <v>36.569</v>
      </c>
      <c r="H21" s="3">
        <v>6.822525E-05</v>
      </c>
      <c r="I21" s="3">
        <v>0.002397465</v>
      </c>
      <c r="J21" s="3">
        <v>3.184905E-06</v>
      </c>
      <c r="K21" s="2">
        <f t="shared" si="1"/>
        <v>0.06987602222747855</v>
      </c>
      <c r="L21" s="3">
        <f t="shared" si="2"/>
        <v>-0.0017259822274785508</v>
      </c>
      <c r="M21" s="6">
        <f t="shared" si="3"/>
        <v>3.0772374867360526</v>
      </c>
    </row>
    <row r="22" spans="1:13" ht="12.75">
      <c r="A22">
        <v>4158120</v>
      </c>
      <c r="B22">
        <v>15.74</v>
      </c>
      <c r="C22">
        <v>19.707</v>
      </c>
      <c r="D22" s="5">
        <f t="shared" si="0"/>
        <v>20.180500000000002</v>
      </c>
      <c r="E22" s="4">
        <v>0.0626609</v>
      </c>
      <c r="F22">
        <v>-90</v>
      </c>
      <c r="G22">
        <v>36.566</v>
      </c>
      <c r="H22" s="3">
        <v>6.812581E-05</v>
      </c>
      <c r="I22" s="3">
        <v>0.002200043</v>
      </c>
      <c r="J22" s="3">
        <v>2.330624E-06</v>
      </c>
      <c r="K22" s="2">
        <f t="shared" si="1"/>
        <v>0.06367295358461296</v>
      </c>
      <c r="L22" s="3">
        <f t="shared" si="2"/>
        <v>-0.0010120535846129541</v>
      </c>
      <c r="M22" s="6">
        <f t="shared" si="3"/>
        <v>3.105022174871782</v>
      </c>
    </row>
    <row r="23" spans="1:13" ht="12.75">
      <c r="A23">
        <v>4158124</v>
      </c>
      <c r="B23">
        <v>13.76</v>
      </c>
      <c r="C23">
        <v>17.624</v>
      </c>
      <c r="D23" s="5">
        <f t="shared" si="0"/>
        <v>18.0975</v>
      </c>
      <c r="E23" s="4">
        <v>0.0567795</v>
      </c>
      <c r="F23">
        <v>-90</v>
      </c>
      <c r="G23">
        <v>36.567</v>
      </c>
      <c r="H23" s="3">
        <v>6.770653E-05</v>
      </c>
      <c r="I23" s="3">
        <v>0.001995975</v>
      </c>
      <c r="J23" s="3">
        <v>2.165871E-06</v>
      </c>
      <c r="K23" s="2">
        <f t="shared" si="1"/>
        <v>0.057100729788535115</v>
      </c>
      <c r="L23" s="3">
        <f t="shared" si="2"/>
        <v>-0.0003212297885351184</v>
      </c>
      <c r="M23" s="6">
        <f t="shared" si="3"/>
        <v>3.137422295897223</v>
      </c>
    </row>
    <row r="24" spans="1:13" ht="12.75">
      <c r="A24">
        <v>4158128</v>
      </c>
      <c r="B24">
        <v>11.78</v>
      </c>
      <c r="C24">
        <v>15.725</v>
      </c>
      <c r="D24" s="5">
        <f t="shared" si="0"/>
        <v>16.1985</v>
      </c>
      <c r="E24" s="4">
        <v>0.05073083</v>
      </c>
      <c r="F24">
        <v>-90</v>
      </c>
      <c r="G24">
        <v>36.564</v>
      </c>
      <c r="H24" s="3">
        <v>6.776409E-05</v>
      </c>
      <c r="I24" s="3">
        <v>0.001783681</v>
      </c>
      <c r="J24" s="3">
        <v>1.982651E-06</v>
      </c>
      <c r="K24" s="2">
        <f t="shared" si="1"/>
        <v>0.0511090576863979</v>
      </c>
      <c r="L24" s="3">
        <f t="shared" si="2"/>
        <v>-0.0003782276863979056</v>
      </c>
      <c r="M24" s="6">
        <f t="shared" si="3"/>
        <v>3.131822699632682</v>
      </c>
    </row>
    <row r="25" spans="1:13" ht="12.75">
      <c r="A25">
        <v>4158132</v>
      </c>
      <c r="B25">
        <v>9.8</v>
      </c>
      <c r="C25">
        <v>13.749</v>
      </c>
      <c r="D25" s="5">
        <f t="shared" si="0"/>
        <v>14.2225</v>
      </c>
      <c r="E25" s="4">
        <v>0.04463233</v>
      </c>
      <c r="F25">
        <v>-90</v>
      </c>
      <c r="G25">
        <v>36.561</v>
      </c>
      <c r="H25" s="3">
        <v>6.769048E-05</v>
      </c>
      <c r="I25" s="3">
        <v>0.001567439</v>
      </c>
      <c r="J25" s="3">
        <v>2.04674E-06</v>
      </c>
      <c r="K25" s="2">
        <f t="shared" si="1"/>
        <v>0.04487443732103554</v>
      </c>
      <c r="L25" s="3">
        <f t="shared" si="2"/>
        <v>-0.00024210732103554372</v>
      </c>
      <c r="M25" s="6">
        <f t="shared" si="3"/>
        <v>3.138149411144313</v>
      </c>
    </row>
    <row r="26" spans="1:13" ht="12.75">
      <c r="A26">
        <v>4158136</v>
      </c>
      <c r="B26">
        <v>7.82</v>
      </c>
      <c r="C26">
        <v>11.736</v>
      </c>
      <c r="D26" s="5">
        <f t="shared" si="0"/>
        <v>12.2095</v>
      </c>
      <c r="E26" s="4">
        <v>0.03842917</v>
      </c>
      <c r="F26">
        <v>-90</v>
      </c>
      <c r="G26">
        <v>36.555</v>
      </c>
      <c r="H26" s="3">
        <v>6.786681E-05</v>
      </c>
      <c r="I26" s="3">
        <v>0.00135054</v>
      </c>
      <c r="J26" s="3">
        <v>2.010986E-06</v>
      </c>
      <c r="K26" s="2">
        <f t="shared" si="1"/>
        <v>0.03852307558243512</v>
      </c>
      <c r="L26" s="3">
        <f t="shared" si="2"/>
        <v>-9.390558243511926E-05</v>
      </c>
      <c r="M26" s="6">
        <f t="shared" si="3"/>
        <v>3.1474810598304597</v>
      </c>
    </row>
    <row r="27" spans="1:13" ht="12.75">
      <c r="A27">
        <v>4158140</v>
      </c>
      <c r="B27">
        <v>5.84</v>
      </c>
      <c r="C27">
        <v>9.811</v>
      </c>
      <c r="D27" s="5">
        <f t="shared" si="0"/>
        <v>10.2845</v>
      </c>
      <c r="E27" s="4">
        <v>0.03225517</v>
      </c>
      <c r="F27">
        <v>-90</v>
      </c>
      <c r="G27">
        <v>36.547</v>
      </c>
      <c r="H27" s="3">
        <v>6.792871E-05</v>
      </c>
      <c r="I27" s="3">
        <v>0.001132756</v>
      </c>
      <c r="J27" s="3">
        <v>1.158668E-06</v>
      </c>
      <c r="K27" s="2">
        <f t="shared" si="1"/>
        <v>0.03244936900180629</v>
      </c>
      <c r="L27" s="3">
        <f t="shared" si="2"/>
        <v>-0.0001941990018062903</v>
      </c>
      <c r="M27" s="6">
        <f t="shared" si="3"/>
        <v>3.136289561962176</v>
      </c>
    </row>
    <row r="28" spans="1:13" ht="12.75">
      <c r="A28">
        <v>4158144</v>
      </c>
      <c r="B28">
        <v>3.86</v>
      </c>
      <c r="C28">
        <v>7.811</v>
      </c>
      <c r="D28" s="5">
        <f t="shared" si="0"/>
        <v>8.2845</v>
      </c>
      <c r="E28" s="4">
        <v>0.026028</v>
      </c>
      <c r="F28">
        <v>-90</v>
      </c>
      <c r="G28">
        <v>36.539</v>
      </c>
      <c r="H28" s="3">
        <v>6.816193E-05</v>
      </c>
      <c r="I28" s="3">
        <v>0.0009145372</v>
      </c>
      <c r="J28" s="3">
        <v>9.918022E-07</v>
      </c>
      <c r="K28" s="2">
        <f t="shared" si="1"/>
        <v>0.026139024502451674</v>
      </c>
      <c r="L28" s="3">
        <f t="shared" si="2"/>
        <v>-0.00011102450245167525</v>
      </c>
      <c r="M28" s="6">
        <f t="shared" si="3"/>
        <v>3.1417707767517653</v>
      </c>
    </row>
    <row r="29" spans="1:13" ht="12.75">
      <c r="A29">
        <v>4158148</v>
      </c>
      <c r="B29">
        <v>1.88</v>
      </c>
      <c r="C29">
        <v>5.825</v>
      </c>
      <c r="D29" s="5">
        <f t="shared" si="0"/>
        <v>6.298500000000001</v>
      </c>
      <c r="E29" s="4">
        <v>0.01979011</v>
      </c>
      <c r="F29">
        <v>-90</v>
      </c>
      <c r="G29">
        <v>36.521</v>
      </c>
      <c r="H29" s="3">
        <v>6.783309E-05</v>
      </c>
      <c r="I29" s="3">
        <v>0.0006964087</v>
      </c>
      <c r="J29" s="3">
        <v>8.605997E-07</v>
      </c>
      <c r="K29" s="2">
        <f t="shared" si="1"/>
        <v>0.01987285241459254</v>
      </c>
      <c r="L29" s="3">
        <f t="shared" si="2"/>
        <v>-8.274241459254109E-05</v>
      </c>
      <c r="M29" s="6">
        <f t="shared" si="3"/>
        <v>3.142035405255219</v>
      </c>
    </row>
    <row r="30" spans="1:12" ht="12.75">
      <c r="A30">
        <v>4158152</v>
      </c>
      <c r="B30">
        <v>0</v>
      </c>
      <c r="C30">
        <v>-0.397</v>
      </c>
      <c r="D30" s="5">
        <f t="shared" si="0"/>
        <v>0.07650000000000001</v>
      </c>
      <c r="E30" s="4">
        <v>0.0001181529</v>
      </c>
      <c r="F30">
        <v>-90</v>
      </c>
      <c r="G30">
        <v>24.555</v>
      </c>
      <c r="H30" s="3">
        <v>6.762205E-05</v>
      </c>
      <c r="I30" s="3">
        <v>4.570696E-06</v>
      </c>
      <c r="J30" s="3">
        <v>2.415402E-07</v>
      </c>
      <c r="K30" s="2">
        <f t="shared" si="1"/>
        <v>0.00024137067710031427</v>
      </c>
      <c r="L30" s="3">
        <f t="shared" si="2"/>
        <v>-0.00012321777710031428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5"/>
  <sheetViews>
    <sheetView workbookViewId="0" topLeftCell="S11">
      <selection activeCell="AB54" sqref="AB54"/>
    </sheetView>
  </sheetViews>
  <sheetFormatPr defaultColWidth="9.140625" defaultRowHeight="12.75"/>
  <cols>
    <col min="1" max="1" width="1.421875" style="0" bestFit="1" customWidth="1"/>
    <col min="2" max="2" width="3.8515625" style="0" bestFit="1" customWidth="1"/>
    <col min="3" max="4" width="9.00390625" style="0" bestFit="1" customWidth="1"/>
    <col min="5" max="5" width="8.00390625" style="0" bestFit="1" customWidth="1"/>
    <col min="6" max="6" width="2.00390625" style="0" bestFit="1" customWidth="1"/>
    <col min="7" max="7" width="2.140625" style="0" bestFit="1" customWidth="1"/>
    <col min="8" max="9" width="2.00390625" style="0" bestFit="1" customWidth="1"/>
    <col min="10" max="10" width="2.140625" style="0" bestFit="1" customWidth="1"/>
    <col min="11" max="11" width="2.00390625" style="0" bestFit="1" customWidth="1"/>
    <col min="12" max="12" width="6.7109375" style="0" bestFit="1" customWidth="1"/>
    <col min="13" max="13" width="2.140625" style="0" bestFit="1" customWidth="1"/>
    <col min="14" max="14" width="6.00390625" style="0" bestFit="1" customWidth="1"/>
    <col min="15" max="15" width="5.00390625" style="0" bestFit="1" customWidth="1"/>
    <col min="16" max="16" width="2.140625" style="0" bestFit="1" customWidth="1"/>
    <col min="17" max="17" width="8.421875" style="0" bestFit="1" customWidth="1"/>
    <col min="22" max="22" width="10.140625" style="0" bestFit="1" customWidth="1"/>
  </cols>
  <sheetData>
    <row r="1" spans="1:39" ht="12.75">
      <c r="A1" t="s">
        <v>11</v>
      </c>
      <c r="B1" t="s">
        <v>35</v>
      </c>
      <c r="C1" t="s">
        <v>36</v>
      </c>
      <c r="D1" t="s">
        <v>37</v>
      </c>
      <c r="E1">
        <v>4158156</v>
      </c>
      <c r="F1" t="s">
        <v>38</v>
      </c>
      <c r="G1" t="s">
        <v>37</v>
      </c>
      <c r="H1">
        <v>0</v>
      </c>
      <c r="I1" t="s">
        <v>39</v>
      </c>
      <c r="J1" t="s">
        <v>37</v>
      </c>
      <c r="K1">
        <v>0</v>
      </c>
      <c r="L1" t="s">
        <v>40</v>
      </c>
      <c r="M1" t="s">
        <v>37</v>
      </c>
      <c r="N1">
        <v>-0.4</v>
      </c>
      <c r="O1" t="s">
        <v>41</v>
      </c>
      <c r="P1" t="s">
        <v>37</v>
      </c>
      <c r="Q1" s="3">
        <v>8.12131E-05</v>
      </c>
      <c r="S1" t="s">
        <v>45</v>
      </c>
      <c r="T1">
        <v>15</v>
      </c>
      <c r="U1" s="7">
        <v>1</v>
      </c>
      <c r="V1" s="7"/>
      <c r="W1" s="7">
        <v>1</v>
      </c>
      <c r="X1" s="7">
        <v>3</v>
      </c>
      <c r="Y1" s="7">
        <f aca="true" t="shared" si="0" ref="Y1:AE1">X1+1</f>
        <v>4</v>
      </c>
      <c r="Z1" s="7">
        <f t="shared" si="0"/>
        <v>5</v>
      </c>
      <c r="AA1" s="7">
        <f t="shared" si="0"/>
        <v>6</v>
      </c>
      <c r="AB1" s="7">
        <f t="shared" si="0"/>
        <v>7</v>
      </c>
      <c r="AC1" s="7">
        <f t="shared" si="0"/>
        <v>8</v>
      </c>
      <c r="AD1" s="7">
        <f t="shared" si="0"/>
        <v>9</v>
      </c>
      <c r="AE1" s="7">
        <f t="shared" si="0"/>
        <v>10</v>
      </c>
      <c r="AF1" s="7">
        <v>3</v>
      </c>
      <c r="AG1" s="7">
        <f aca="true" t="shared" si="1" ref="AG1:AM1">AF1+1</f>
        <v>4</v>
      </c>
      <c r="AH1" s="7">
        <f t="shared" si="1"/>
        <v>5</v>
      </c>
      <c r="AI1" s="7">
        <f t="shared" si="1"/>
        <v>6</v>
      </c>
      <c r="AJ1" s="7">
        <f t="shared" si="1"/>
        <v>7</v>
      </c>
      <c r="AK1" s="7">
        <f t="shared" si="1"/>
        <v>8</v>
      </c>
      <c r="AL1" s="7">
        <f t="shared" si="1"/>
        <v>9</v>
      </c>
      <c r="AM1" s="7">
        <f t="shared" si="1"/>
        <v>10</v>
      </c>
    </row>
    <row r="2" spans="1:20" ht="12.75">
      <c r="A2" t="s">
        <v>11</v>
      </c>
      <c r="B2" t="s">
        <v>42</v>
      </c>
      <c r="C2" t="s">
        <v>43</v>
      </c>
      <c r="D2" t="s">
        <v>44</v>
      </c>
      <c r="S2" t="s">
        <v>46</v>
      </c>
      <c r="T2">
        <v>-1</v>
      </c>
    </row>
    <row r="3" spans="2:39" ht="12.75">
      <c r="B3">
        <v>2</v>
      </c>
      <c r="C3" s="3">
        <v>-0.0240068</v>
      </c>
      <c r="D3" s="3">
        <v>-0.0280607</v>
      </c>
      <c r="S3" t="s">
        <v>47</v>
      </c>
      <c r="U3" t="s">
        <v>40</v>
      </c>
      <c r="V3" t="s">
        <v>31</v>
      </c>
      <c r="W3" t="s">
        <v>48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54</v>
      </c>
      <c r="AD3" t="s">
        <v>55</v>
      </c>
      <c r="AE3" t="s">
        <v>56</v>
      </c>
      <c r="AF3" t="s">
        <v>57</v>
      </c>
      <c r="AG3" t="s">
        <v>58</v>
      </c>
      <c r="AH3" t="s">
        <v>59</v>
      </c>
      <c r="AI3" t="s">
        <v>60</v>
      </c>
      <c r="AJ3" t="s">
        <v>61</v>
      </c>
      <c r="AK3" t="s">
        <v>62</v>
      </c>
      <c r="AL3" t="s">
        <v>63</v>
      </c>
      <c r="AM3" t="s">
        <v>64</v>
      </c>
    </row>
    <row r="4" spans="2:39" ht="12.75">
      <c r="B4">
        <v>3</v>
      </c>
      <c r="C4" s="3">
        <v>-0.000880673</v>
      </c>
      <c r="D4" s="3">
        <v>-0.000793574</v>
      </c>
      <c r="S4">
        <v>0</v>
      </c>
      <c r="U4" s="5">
        <f aca="true" ca="1" t="shared" si="2" ref="U4:U16">OFFSET($A$1,U$1+$T$1*$S4-1,13)</f>
        <v>-0.4</v>
      </c>
      <c r="V4" s="5">
        <f>U4-i_offset</f>
        <v>0.07350000000000001</v>
      </c>
      <c r="W4" s="2">
        <f aca="true" ca="1" t="shared" si="3" ref="W4:W16">OFFSET($A$1,W$1+$T$1*$S4-1,16)</f>
        <v>8.12131E-05</v>
      </c>
      <c r="X4" s="5">
        <f aca="true" ca="1" t="shared" si="4" ref="X4:AE16">OFFSET($A$1,X$1+$T$1*$S4-1,2)*10000*$T$2</f>
        <v>240.06799999999998</v>
      </c>
      <c r="Y4" s="5">
        <f ca="1" t="shared" si="4"/>
        <v>8.80673</v>
      </c>
      <c r="Z4" s="5">
        <f ca="1" t="shared" si="4"/>
        <v>2.51611</v>
      </c>
      <c r="AA4" s="5">
        <f ca="1" t="shared" si="4"/>
        <v>0.367811</v>
      </c>
      <c r="AB4" s="5">
        <f ca="1" t="shared" si="4"/>
        <v>-3.46258</v>
      </c>
      <c r="AC4" s="5">
        <f ca="1" t="shared" si="4"/>
        <v>3.77116</v>
      </c>
      <c r="AD4" s="5">
        <f ca="1" t="shared" si="4"/>
        <v>-1.12222</v>
      </c>
      <c r="AE4" s="5">
        <f ca="1" t="shared" si="4"/>
        <v>3.09835</v>
      </c>
      <c r="AF4" s="5">
        <f aca="true" ca="1" t="shared" si="5" ref="AF4:AM16">OFFSET($A$1,AF$1+$T$1*$S4-1,3)*10000*$T$2</f>
        <v>280.607</v>
      </c>
      <c r="AG4" s="5">
        <f ca="1" t="shared" si="5"/>
        <v>7.93574</v>
      </c>
      <c r="AH4" s="5">
        <f ca="1" t="shared" si="5"/>
        <v>0.705588</v>
      </c>
      <c r="AI4" s="5">
        <f ca="1" t="shared" si="5"/>
        <v>3.0896</v>
      </c>
      <c r="AJ4" s="5">
        <f ca="1" t="shared" si="5"/>
        <v>1.23481</v>
      </c>
      <c r="AK4" s="5">
        <f ca="1" t="shared" si="5"/>
        <v>-3.5459400000000003</v>
      </c>
      <c r="AL4" s="5">
        <f ca="1" t="shared" si="5"/>
        <v>-2.7428100000000004</v>
      </c>
      <c r="AM4" s="5">
        <f ca="1" t="shared" si="5"/>
        <v>-3.0682099999999997</v>
      </c>
    </row>
    <row r="5" spans="2:39" ht="12.75">
      <c r="B5">
        <v>4</v>
      </c>
      <c r="C5" s="3">
        <v>-0.000251611</v>
      </c>
      <c r="D5" s="3">
        <v>-7.05588E-05</v>
      </c>
      <c r="S5">
        <v>1</v>
      </c>
      <c r="U5" s="5">
        <f ca="1" t="shared" si="2"/>
        <v>4.64</v>
      </c>
      <c r="V5" s="5">
        <f aca="true" t="shared" si="6" ref="V5:V16">U5-i_offset</f>
        <v>5.1135</v>
      </c>
      <c r="W5" s="2">
        <f ca="1" t="shared" si="3"/>
        <v>0.0159464</v>
      </c>
      <c r="X5" s="5">
        <f ca="1" t="shared" si="4"/>
        <v>2.52008</v>
      </c>
      <c r="Y5" s="5">
        <f ca="1" t="shared" si="4"/>
        <v>-9.07362</v>
      </c>
      <c r="Z5" s="5">
        <f ca="1" t="shared" si="4"/>
        <v>-0.397012</v>
      </c>
      <c r="AA5" s="5">
        <f ca="1" t="shared" si="4"/>
        <v>-3.90015</v>
      </c>
      <c r="AB5" s="5">
        <f ca="1" t="shared" si="4"/>
        <v>-0.0890604</v>
      </c>
      <c r="AC5" s="5">
        <f ca="1" t="shared" si="4"/>
        <v>-1.18569</v>
      </c>
      <c r="AD5" s="5">
        <f ca="1" t="shared" si="4"/>
        <v>0.025994399999999997</v>
      </c>
      <c r="AE5" s="5">
        <f ca="1" t="shared" si="4"/>
        <v>-0.0586748</v>
      </c>
      <c r="AF5" s="5">
        <f ca="1" t="shared" si="5"/>
        <v>0.5550889999999999</v>
      </c>
      <c r="AG5" s="5">
        <f ca="1" t="shared" si="5"/>
        <v>-0.0351571</v>
      </c>
      <c r="AH5" s="5">
        <f ca="1" t="shared" si="5"/>
        <v>0.156619</v>
      </c>
      <c r="AI5" s="5">
        <f ca="1" t="shared" si="5"/>
        <v>-0.0621536</v>
      </c>
      <c r="AJ5" s="5">
        <f ca="1" t="shared" si="5"/>
        <v>0.06703630000000001</v>
      </c>
      <c r="AK5" s="5">
        <f ca="1" t="shared" si="5"/>
        <v>-0.0367025</v>
      </c>
      <c r="AL5" s="5">
        <f ca="1" t="shared" si="5"/>
        <v>0.0302277</v>
      </c>
      <c r="AM5" s="5">
        <f ca="1" t="shared" si="5"/>
        <v>0.0311874</v>
      </c>
    </row>
    <row r="6" spans="2:39" ht="12.75">
      <c r="B6">
        <v>5</v>
      </c>
      <c r="C6" s="3">
        <v>-3.67811E-05</v>
      </c>
      <c r="D6" s="3">
        <v>-0.00030896</v>
      </c>
      <c r="S6">
        <v>2</v>
      </c>
      <c r="U6" s="5">
        <f ca="1" t="shared" si="2"/>
        <v>9.56</v>
      </c>
      <c r="V6" s="5">
        <f t="shared" si="6"/>
        <v>10.0335</v>
      </c>
      <c r="W6" s="2">
        <f ca="1" t="shared" si="3"/>
        <v>0.0314681</v>
      </c>
      <c r="X6" s="5">
        <f ca="1" t="shared" si="4"/>
        <v>1.54878</v>
      </c>
      <c r="Y6" s="5">
        <f ca="1" t="shared" si="4"/>
        <v>-8.90705</v>
      </c>
      <c r="Z6" s="5">
        <f ca="1" t="shared" si="4"/>
        <v>-0.33315100000000003</v>
      </c>
      <c r="AA6" s="5">
        <f ca="1" t="shared" si="4"/>
        <v>-3.8742799999999997</v>
      </c>
      <c r="AB6" s="5">
        <f ca="1" t="shared" si="4"/>
        <v>-0.13469799999999998</v>
      </c>
      <c r="AC6" s="5">
        <f ca="1" t="shared" si="4"/>
        <v>-1.17181</v>
      </c>
      <c r="AD6" s="5">
        <f ca="1" t="shared" si="4"/>
        <v>-0.0227415</v>
      </c>
      <c r="AE6" s="5">
        <f ca="1" t="shared" si="4"/>
        <v>-0.0255286</v>
      </c>
      <c r="AF6" s="5">
        <f ca="1" t="shared" si="5"/>
        <v>0.292365</v>
      </c>
      <c r="AG6" s="5">
        <f ca="1" t="shared" si="5"/>
        <v>0.0054410100000000005</v>
      </c>
      <c r="AH6" s="5">
        <f ca="1" t="shared" si="5"/>
        <v>0.167849</v>
      </c>
      <c r="AI6" s="5">
        <f ca="1" t="shared" si="5"/>
        <v>-0.0863637</v>
      </c>
      <c r="AJ6" s="5">
        <f ca="1" t="shared" si="5"/>
        <v>0.10075600000000001</v>
      </c>
      <c r="AK6" s="5">
        <f ca="1" t="shared" si="5"/>
        <v>0.00239287</v>
      </c>
      <c r="AL6" s="5">
        <f ca="1" t="shared" si="5"/>
        <v>0.06939730000000001</v>
      </c>
      <c r="AM6" s="5">
        <f ca="1" t="shared" si="5"/>
        <v>0.0948501</v>
      </c>
    </row>
    <row r="7" spans="2:39" ht="12.75">
      <c r="B7">
        <v>6</v>
      </c>
      <c r="C7" s="3">
        <v>0.000346258</v>
      </c>
      <c r="D7" s="3">
        <v>-0.000123481</v>
      </c>
      <c r="S7">
        <v>3</v>
      </c>
      <c r="U7" s="5">
        <f ca="1" t="shared" si="2"/>
        <v>14.48</v>
      </c>
      <c r="V7" s="5">
        <f t="shared" si="6"/>
        <v>14.9535</v>
      </c>
      <c r="W7" s="2">
        <f ca="1" t="shared" si="3"/>
        <v>0.0468279</v>
      </c>
      <c r="X7" s="5">
        <f ca="1" t="shared" si="4"/>
        <v>1.1864999999999999</v>
      </c>
      <c r="Y7" s="5">
        <f ca="1" t="shared" si="4"/>
        <v>-8.96308</v>
      </c>
      <c r="Z7" s="5">
        <f ca="1" t="shared" si="4"/>
        <v>-0.34301899999999996</v>
      </c>
      <c r="AA7" s="5">
        <f ca="1" t="shared" si="4"/>
        <v>-3.86727</v>
      </c>
      <c r="AB7" s="5">
        <f ca="1" t="shared" si="4"/>
        <v>-0.161763</v>
      </c>
      <c r="AC7" s="5">
        <f ca="1" t="shared" si="4"/>
        <v>-1.17441</v>
      </c>
      <c r="AD7" s="5">
        <f ca="1" t="shared" si="4"/>
        <v>-0.0470413</v>
      </c>
      <c r="AE7" s="5">
        <f ca="1" t="shared" si="4"/>
        <v>-0.021573000000000002</v>
      </c>
      <c r="AF7" s="5">
        <f ca="1" t="shared" si="5"/>
        <v>0.21917599999999998</v>
      </c>
      <c r="AG7" s="5">
        <f ca="1" t="shared" si="5"/>
        <v>0.00109505</v>
      </c>
      <c r="AH7" s="5">
        <f ca="1" t="shared" si="5"/>
        <v>0.15755400000000003</v>
      </c>
      <c r="AI7" s="5">
        <f ca="1" t="shared" si="5"/>
        <v>-0.0521106</v>
      </c>
      <c r="AJ7" s="5">
        <f ca="1" t="shared" si="5"/>
        <v>0.0588225</v>
      </c>
      <c r="AK7" s="5">
        <f ca="1" t="shared" si="5"/>
        <v>-0.022057700000000003</v>
      </c>
      <c r="AL7" s="5">
        <f ca="1" t="shared" si="5"/>
        <v>-0.0361326</v>
      </c>
      <c r="AM7" s="5">
        <f ca="1" t="shared" si="5"/>
        <v>-0.0777423</v>
      </c>
    </row>
    <row r="8" spans="2:39" ht="12.75">
      <c r="B8">
        <v>7</v>
      </c>
      <c r="C8" s="3">
        <v>-0.000377116</v>
      </c>
      <c r="D8" s="3">
        <v>0.000354594</v>
      </c>
      <c r="S8">
        <v>4</v>
      </c>
      <c r="U8" s="5">
        <f ca="1" t="shared" si="2"/>
        <v>19.49</v>
      </c>
      <c r="V8" s="5">
        <f t="shared" si="6"/>
        <v>19.9635</v>
      </c>
      <c r="W8" s="2">
        <f ca="1" t="shared" si="3"/>
        <v>0.0617903</v>
      </c>
      <c r="X8" s="5">
        <f ca="1" t="shared" si="4"/>
        <v>0.959555</v>
      </c>
      <c r="Y8" s="5">
        <f ca="1" t="shared" si="4"/>
        <v>-9.18508</v>
      </c>
      <c r="Z8" s="5">
        <f ca="1" t="shared" si="4"/>
        <v>-0.33597899999999997</v>
      </c>
      <c r="AA8" s="5">
        <f ca="1" t="shared" si="4"/>
        <v>-3.88104</v>
      </c>
      <c r="AB8" s="5">
        <f ca="1" t="shared" si="4"/>
        <v>-0.139174</v>
      </c>
      <c r="AC8" s="5">
        <f ca="1" t="shared" si="4"/>
        <v>-1.1966700000000001</v>
      </c>
      <c r="AD8" s="5">
        <f ca="1" t="shared" si="4"/>
        <v>-0.0123114</v>
      </c>
      <c r="AE8" s="5">
        <f ca="1" t="shared" si="4"/>
        <v>-0.159306</v>
      </c>
      <c r="AF8" s="5">
        <f ca="1" t="shared" si="5"/>
        <v>0.150005</v>
      </c>
      <c r="AG8" s="5">
        <f ca="1" t="shared" si="5"/>
        <v>-0.018115</v>
      </c>
      <c r="AH8" s="5">
        <f ca="1" t="shared" si="5"/>
        <v>0.157863</v>
      </c>
      <c r="AI8" s="5">
        <f ca="1" t="shared" si="5"/>
        <v>-0.0718771</v>
      </c>
      <c r="AJ8" s="5">
        <f ca="1" t="shared" si="5"/>
        <v>0.0710108</v>
      </c>
      <c r="AK8" s="5">
        <f ca="1" t="shared" si="5"/>
        <v>-0.0434827</v>
      </c>
      <c r="AL8" s="5">
        <f ca="1" t="shared" si="5"/>
        <v>-0.060248499999999997</v>
      </c>
      <c r="AM8" s="5">
        <f ca="1" t="shared" si="5"/>
        <v>-0.0737347</v>
      </c>
    </row>
    <row r="9" spans="2:39" ht="12.75">
      <c r="B9">
        <v>8</v>
      </c>
      <c r="C9" s="3">
        <v>0.000112222</v>
      </c>
      <c r="D9" s="3">
        <v>0.000274281</v>
      </c>
      <c r="S9">
        <v>5</v>
      </c>
      <c r="U9" s="5">
        <f ca="1" t="shared" si="2"/>
        <v>24.45</v>
      </c>
      <c r="V9" s="5">
        <f t="shared" si="6"/>
        <v>24.9235</v>
      </c>
      <c r="W9" s="2">
        <f ca="1" t="shared" si="3"/>
        <v>0.0747477</v>
      </c>
      <c r="X9" s="5">
        <f ca="1" t="shared" si="4"/>
        <v>0.493403</v>
      </c>
      <c r="Y9" s="5">
        <f ca="1" t="shared" si="4"/>
        <v>-9.49481</v>
      </c>
      <c r="Z9" s="5">
        <f ca="1" t="shared" si="4"/>
        <v>-0.32891</v>
      </c>
      <c r="AA9" s="5">
        <f ca="1" t="shared" si="4"/>
        <v>-3.9227700000000003</v>
      </c>
      <c r="AB9" s="5">
        <f ca="1" t="shared" si="4"/>
        <v>-0.137654</v>
      </c>
      <c r="AC9" s="5">
        <f ca="1" t="shared" si="4"/>
        <v>-1.20973</v>
      </c>
      <c r="AD9" s="5">
        <f ca="1" t="shared" si="4"/>
        <v>-0.00456854</v>
      </c>
      <c r="AE9" s="5">
        <f ca="1" t="shared" si="4"/>
        <v>-0.0621111</v>
      </c>
      <c r="AF9" s="5">
        <f ca="1" t="shared" si="5"/>
        <v>0.106218</v>
      </c>
      <c r="AG9" s="5">
        <f ca="1" t="shared" si="5"/>
        <v>-0.0384463</v>
      </c>
      <c r="AH9" s="5">
        <f ca="1" t="shared" si="5"/>
        <v>0.151309</v>
      </c>
      <c r="AI9" s="5">
        <f ca="1" t="shared" si="5"/>
        <v>-0.0731979</v>
      </c>
      <c r="AJ9" s="5">
        <f ca="1" t="shared" si="5"/>
        <v>0.0810326</v>
      </c>
      <c r="AK9" s="5">
        <f ca="1" t="shared" si="5"/>
        <v>-0.049116700000000006</v>
      </c>
      <c r="AL9" s="5">
        <f ca="1" t="shared" si="5"/>
        <v>0.024024300000000002</v>
      </c>
      <c r="AM9" s="5">
        <f ca="1" t="shared" si="5"/>
        <v>-0.106816</v>
      </c>
    </row>
    <row r="10" spans="2:39" ht="12.75">
      <c r="B10">
        <v>9</v>
      </c>
      <c r="C10" s="3">
        <v>-0.000309835</v>
      </c>
      <c r="D10" s="3">
        <v>0.000306821</v>
      </c>
      <c r="S10">
        <v>6</v>
      </c>
      <c r="U10" s="5">
        <f ca="1" t="shared" si="2"/>
        <v>29.38</v>
      </c>
      <c r="V10" s="5">
        <f t="shared" si="6"/>
        <v>29.8535</v>
      </c>
      <c r="W10" s="2">
        <f ca="1" t="shared" si="3"/>
        <v>0.0851926</v>
      </c>
      <c r="X10" s="5">
        <f ca="1" t="shared" si="4"/>
        <v>-0.5699960000000001</v>
      </c>
      <c r="Y10" s="5">
        <f ca="1" t="shared" si="4"/>
        <v>-9.87722</v>
      </c>
      <c r="Z10" s="5">
        <f ca="1" t="shared" si="4"/>
        <v>-0.34099</v>
      </c>
      <c r="AA10" s="5">
        <f ca="1" t="shared" si="4"/>
        <v>-3.9903399999999998</v>
      </c>
      <c r="AB10" s="5">
        <f ca="1" t="shared" si="4"/>
        <v>-0.13677599999999998</v>
      </c>
      <c r="AC10" s="5">
        <f ca="1" t="shared" si="4"/>
        <v>-1.1966299999999999</v>
      </c>
      <c r="AD10" s="5">
        <f ca="1" t="shared" si="4"/>
        <v>-0.020076800000000002</v>
      </c>
      <c r="AE10" s="5">
        <f ca="1" t="shared" si="4"/>
        <v>-0.0640298</v>
      </c>
      <c r="AF10" s="5">
        <f ca="1" t="shared" si="5"/>
        <v>0.043108299999999995</v>
      </c>
      <c r="AG10" s="5">
        <f ca="1" t="shared" si="5"/>
        <v>-0.0634404</v>
      </c>
      <c r="AH10" s="5">
        <f ca="1" t="shared" si="5"/>
        <v>0.140149</v>
      </c>
      <c r="AI10" s="5">
        <f ca="1" t="shared" si="5"/>
        <v>-0.08142579999999999</v>
      </c>
      <c r="AJ10" s="5">
        <f ca="1" t="shared" si="5"/>
        <v>0.07671760000000001</v>
      </c>
      <c r="AK10" s="5">
        <f ca="1" t="shared" si="5"/>
        <v>-0.0260271</v>
      </c>
      <c r="AL10" s="5">
        <f ca="1" t="shared" si="5"/>
        <v>-0.00977345</v>
      </c>
      <c r="AM10" s="5">
        <f ca="1" t="shared" si="5"/>
        <v>0.00295237</v>
      </c>
    </row>
    <row r="11" spans="2:39" ht="12.75">
      <c r="B11">
        <v>10</v>
      </c>
      <c r="C11" s="3">
        <v>-0.000314507</v>
      </c>
      <c r="D11" s="3">
        <v>9.12893E-05</v>
      </c>
      <c r="S11">
        <v>7</v>
      </c>
      <c r="U11" s="5">
        <f ca="1" t="shared" si="2"/>
        <v>24.65</v>
      </c>
      <c r="V11" s="5">
        <f t="shared" si="6"/>
        <v>25.1235</v>
      </c>
      <c r="W11" s="2">
        <f ca="1" t="shared" si="3"/>
        <v>0.0754094</v>
      </c>
      <c r="X11" s="5">
        <f ca="1" t="shared" si="4"/>
        <v>0.406867</v>
      </c>
      <c r="Y11" s="5">
        <f ca="1" t="shared" si="4"/>
        <v>-9.30679</v>
      </c>
      <c r="Z11" s="5">
        <f ca="1" t="shared" si="4"/>
        <v>-0.336492</v>
      </c>
      <c r="AA11" s="5">
        <f ca="1" t="shared" si="4"/>
        <v>-3.90986</v>
      </c>
      <c r="AB11" s="5">
        <f ca="1" t="shared" si="4"/>
        <v>-0.133651</v>
      </c>
      <c r="AC11" s="5">
        <f ca="1" t="shared" si="4"/>
        <v>-1.19282</v>
      </c>
      <c r="AD11" s="5">
        <f ca="1" t="shared" si="4"/>
        <v>-0.00771559</v>
      </c>
      <c r="AE11" s="5">
        <f ca="1" t="shared" si="4"/>
        <v>-0.163245</v>
      </c>
      <c r="AF11" s="5">
        <f ca="1" t="shared" si="5"/>
        <v>0.0700076</v>
      </c>
      <c r="AG11" s="5">
        <f ca="1" t="shared" si="5"/>
        <v>-0.053766299999999996</v>
      </c>
      <c r="AH11" s="5">
        <f ca="1" t="shared" si="5"/>
        <v>0.134342</v>
      </c>
      <c r="AI11" s="5">
        <f ca="1" t="shared" si="5"/>
        <v>-0.068042</v>
      </c>
      <c r="AJ11" s="5">
        <f ca="1" t="shared" si="5"/>
        <v>0.0545502</v>
      </c>
      <c r="AK11" s="5">
        <f ca="1" t="shared" si="5"/>
        <v>-0.060780299999999995</v>
      </c>
      <c r="AL11" s="5">
        <f ca="1" t="shared" si="5"/>
        <v>-0.0655218</v>
      </c>
      <c r="AM11" s="5">
        <f ca="1" t="shared" si="5"/>
        <v>-0.22733799999999998</v>
      </c>
    </row>
    <row r="12" spans="2:39" ht="12.75">
      <c r="B12">
        <v>11</v>
      </c>
      <c r="C12" s="3">
        <v>0.00113918</v>
      </c>
      <c r="D12" s="3">
        <v>-2.52549E-05</v>
      </c>
      <c r="S12">
        <v>8</v>
      </c>
      <c r="U12" s="5">
        <f ca="1" t="shared" si="2"/>
        <v>19.7</v>
      </c>
      <c r="V12" s="5">
        <f t="shared" si="6"/>
        <v>20.1735</v>
      </c>
      <c r="W12" s="2">
        <f ca="1" t="shared" si="3"/>
        <v>0.0625612</v>
      </c>
      <c r="X12" s="5">
        <f ca="1" t="shared" si="4"/>
        <v>0.9621299999999999</v>
      </c>
      <c r="Y12" s="5">
        <f ca="1" t="shared" si="4"/>
        <v>-8.92067</v>
      </c>
      <c r="Z12" s="5">
        <f ca="1" t="shared" si="4"/>
        <v>-0.335403</v>
      </c>
      <c r="AA12" s="5">
        <f ca="1" t="shared" si="4"/>
        <v>-3.84957</v>
      </c>
      <c r="AB12" s="5">
        <f ca="1" t="shared" si="4"/>
        <v>-0.128043</v>
      </c>
      <c r="AC12" s="5">
        <f ca="1" t="shared" si="4"/>
        <v>-1.17228</v>
      </c>
      <c r="AD12" s="5">
        <f ca="1" t="shared" si="4"/>
        <v>0.0328801</v>
      </c>
      <c r="AE12" s="5">
        <f ca="1" t="shared" si="4"/>
        <v>-0.0359383</v>
      </c>
      <c r="AF12" s="5">
        <f ca="1" t="shared" si="5"/>
        <v>0.131128</v>
      </c>
      <c r="AG12" s="5">
        <f ca="1" t="shared" si="5"/>
        <v>-0.0428165</v>
      </c>
      <c r="AH12" s="5">
        <f ca="1" t="shared" si="5"/>
        <v>0.152753</v>
      </c>
      <c r="AI12" s="5">
        <f ca="1" t="shared" si="5"/>
        <v>-0.07976309999999999</v>
      </c>
      <c r="AJ12" s="5">
        <f ca="1" t="shared" si="5"/>
        <v>0.07987939999999999</v>
      </c>
      <c r="AK12" s="5">
        <f ca="1" t="shared" si="5"/>
        <v>-0.0307177</v>
      </c>
      <c r="AL12" s="5">
        <f ca="1" t="shared" si="5"/>
        <v>0.0057988300000000005</v>
      </c>
      <c r="AM12" s="5">
        <f ca="1" t="shared" si="5"/>
        <v>-0.0363433</v>
      </c>
    </row>
    <row r="13" spans="2:39" ht="12.75">
      <c r="B13">
        <v>12</v>
      </c>
      <c r="C13" s="3">
        <v>-0.0019005</v>
      </c>
      <c r="D13" s="3">
        <v>0.000297746</v>
      </c>
      <c r="S13">
        <v>9</v>
      </c>
      <c r="U13" s="5">
        <f ca="1" t="shared" si="2"/>
        <v>14.77</v>
      </c>
      <c r="V13" s="5">
        <f t="shared" si="6"/>
        <v>15.2435</v>
      </c>
      <c r="W13" s="2">
        <f ca="1" t="shared" si="3"/>
        <v>0.0476751</v>
      </c>
      <c r="X13" s="5">
        <f ca="1" t="shared" si="4"/>
        <v>1.21219</v>
      </c>
      <c r="Y13" s="5">
        <f ca="1" t="shared" si="4"/>
        <v>-8.63306</v>
      </c>
      <c r="Z13" s="5">
        <f ca="1" t="shared" si="4"/>
        <v>-0.33131900000000003</v>
      </c>
      <c r="AA13" s="5">
        <f ca="1" t="shared" si="4"/>
        <v>-3.81743</v>
      </c>
      <c r="AB13" s="5">
        <f ca="1" t="shared" si="4"/>
        <v>-0.151219</v>
      </c>
      <c r="AC13" s="5">
        <f ca="1" t="shared" si="4"/>
        <v>-1.18933</v>
      </c>
      <c r="AD13" s="5">
        <f ca="1" t="shared" si="4"/>
        <v>-0.056426</v>
      </c>
      <c r="AE13" s="5">
        <f ca="1" t="shared" si="4"/>
        <v>-0.14427199999999998</v>
      </c>
      <c r="AF13" s="5">
        <f ca="1" t="shared" si="5"/>
        <v>0.229834</v>
      </c>
      <c r="AG13" s="5">
        <f ca="1" t="shared" si="5"/>
        <v>-0.0185331</v>
      </c>
      <c r="AH13" s="5">
        <f ca="1" t="shared" si="5"/>
        <v>0.146226</v>
      </c>
      <c r="AI13" s="5">
        <f ca="1" t="shared" si="5"/>
        <v>-0.0784973</v>
      </c>
      <c r="AJ13" s="5">
        <f ca="1" t="shared" si="5"/>
        <v>0.08064489999999999</v>
      </c>
      <c r="AK13" s="5">
        <f ca="1" t="shared" si="5"/>
        <v>-0.0282981</v>
      </c>
      <c r="AL13" s="5">
        <f ca="1" t="shared" si="5"/>
        <v>0.0483151</v>
      </c>
      <c r="AM13" s="5">
        <f ca="1" t="shared" si="5"/>
        <v>0.0517732</v>
      </c>
    </row>
    <row r="14" spans="2:39" ht="12.75">
      <c r="B14">
        <v>13</v>
      </c>
      <c r="C14" s="3">
        <v>-0.00251109</v>
      </c>
      <c r="D14" s="3">
        <v>-0.000445756</v>
      </c>
      <c r="S14">
        <v>10</v>
      </c>
      <c r="U14" s="5">
        <f ca="1" t="shared" si="2"/>
        <v>9.81</v>
      </c>
      <c r="V14" s="5">
        <f t="shared" si="6"/>
        <v>10.2835</v>
      </c>
      <c r="W14" s="2">
        <f ca="1" t="shared" si="3"/>
        <v>0.0322371</v>
      </c>
      <c r="X14" s="5">
        <f ca="1" t="shared" si="4"/>
        <v>1.5974199999999998</v>
      </c>
      <c r="Y14" s="5">
        <f ca="1" t="shared" si="4"/>
        <v>-8.51458</v>
      </c>
      <c r="Z14" s="5">
        <f ca="1" t="shared" si="4"/>
        <v>-0.339311</v>
      </c>
      <c r="AA14" s="5">
        <f ca="1" t="shared" si="4"/>
        <v>-3.8352399999999998</v>
      </c>
      <c r="AB14" s="5">
        <f ca="1" t="shared" si="4"/>
        <v>-0.123531</v>
      </c>
      <c r="AC14" s="5">
        <f ca="1" t="shared" si="4"/>
        <v>-1.1994</v>
      </c>
      <c r="AD14" s="5">
        <f ca="1" t="shared" si="4"/>
        <v>-0.00389853</v>
      </c>
      <c r="AE14" s="5">
        <f ca="1" t="shared" si="4"/>
        <v>-0.132212</v>
      </c>
      <c r="AF14" s="5">
        <f ca="1" t="shared" si="5"/>
        <v>0.323024</v>
      </c>
      <c r="AG14" s="5">
        <f ca="1" t="shared" si="5"/>
        <v>-0.029127200000000002</v>
      </c>
      <c r="AH14" s="5">
        <f ca="1" t="shared" si="5"/>
        <v>0.163095</v>
      </c>
      <c r="AI14" s="5">
        <f ca="1" t="shared" si="5"/>
        <v>-0.137281</v>
      </c>
      <c r="AJ14" s="5">
        <f ca="1" t="shared" si="5"/>
        <v>0.07379150000000001</v>
      </c>
      <c r="AK14" s="5">
        <f ca="1" t="shared" si="5"/>
        <v>-0.054590200000000005</v>
      </c>
      <c r="AL14" s="5">
        <f ca="1" t="shared" si="5"/>
        <v>-0.021384300000000002</v>
      </c>
      <c r="AM14" s="5">
        <f ca="1" t="shared" si="5"/>
        <v>-0.123221</v>
      </c>
    </row>
    <row r="15" spans="2:39" ht="12.75">
      <c r="B15">
        <v>14</v>
      </c>
      <c r="C15" s="3">
        <v>-0.00204416</v>
      </c>
      <c r="D15" s="3">
        <v>-0.00344454</v>
      </c>
      <c r="S15">
        <v>11</v>
      </c>
      <c r="U15" s="5">
        <f ca="1" t="shared" si="2"/>
        <v>4.86</v>
      </c>
      <c r="V15" s="5">
        <f t="shared" si="6"/>
        <v>5.333500000000001</v>
      </c>
      <c r="W15" s="2">
        <f ca="1" t="shared" si="3"/>
        <v>0.0166798</v>
      </c>
      <c r="X15" s="5">
        <f ca="1" t="shared" si="4"/>
        <v>2.5032500000000004</v>
      </c>
      <c r="Y15" s="5">
        <f ca="1" t="shared" si="4"/>
        <v>-8.52479</v>
      </c>
      <c r="Z15" s="5">
        <f ca="1" t="shared" si="4"/>
        <v>-0.36859800000000004</v>
      </c>
      <c r="AA15" s="5">
        <f ca="1" t="shared" si="4"/>
        <v>-3.8593200000000003</v>
      </c>
      <c r="AB15" s="5">
        <f ca="1" t="shared" si="4"/>
        <v>-0.108193</v>
      </c>
      <c r="AC15" s="5">
        <f ca="1" t="shared" si="4"/>
        <v>-1.18506</v>
      </c>
      <c r="AD15" s="5">
        <f ca="1" t="shared" si="4"/>
        <v>-0.0015279599999999999</v>
      </c>
      <c r="AE15" s="5">
        <f ca="1" t="shared" si="4"/>
        <v>-0.00672877</v>
      </c>
      <c r="AF15" s="5">
        <f ca="1" t="shared" si="5"/>
        <v>0.525785</v>
      </c>
      <c r="AG15" s="5">
        <f ca="1" t="shared" si="5"/>
        <v>-0.048951</v>
      </c>
      <c r="AH15" s="5">
        <f ca="1" t="shared" si="5"/>
        <v>0.16965299999999997</v>
      </c>
      <c r="AI15" s="5">
        <f ca="1" t="shared" si="5"/>
        <v>-0.09640919999999999</v>
      </c>
      <c r="AJ15" s="5">
        <f ca="1" t="shared" si="5"/>
        <v>0.0589521</v>
      </c>
      <c r="AK15" s="5">
        <f ca="1" t="shared" si="5"/>
        <v>-0.0480734</v>
      </c>
      <c r="AL15" s="5">
        <f ca="1" t="shared" si="5"/>
        <v>0.00902139</v>
      </c>
      <c r="AM15" s="5">
        <f ca="1" t="shared" si="5"/>
        <v>0.10849199999999999</v>
      </c>
    </row>
    <row r="16" spans="1:39" ht="12.75">
      <c r="A16" t="s">
        <v>11</v>
      </c>
      <c r="B16" t="s">
        <v>35</v>
      </c>
      <c r="C16" t="s">
        <v>36</v>
      </c>
      <c r="D16" t="s">
        <v>37</v>
      </c>
      <c r="E16">
        <v>4158156</v>
      </c>
      <c r="F16" t="s">
        <v>38</v>
      </c>
      <c r="G16" t="s">
        <v>37</v>
      </c>
      <c r="H16">
        <v>0</v>
      </c>
      <c r="I16" t="s">
        <v>39</v>
      </c>
      <c r="J16" t="s">
        <v>37</v>
      </c>
      <c r="K16">
        <v>0</v>
      </c>
      <c r="L16" t="s">
        <v>40</v>
      </c>
      <c r="M16" t="s">
        <v>37</v>
      </c>
      <c r="N16">
        <v>4.64</v>
      </c>
      <c r="O16" t="s">
        <v>41</v>
      </c>
      <c r="P16" t="s">
        <v>37</v>
      </c>
      <c r="Q16" s="3">
        <v>0.0159464</v>
      </c>
      <c r="S16">
        <v>12</v>
      </c>
      <c r="U16" s="5">
        <f ca="1" t="shared" si="2"/>
        <v>-0.37</v>
      </c>
      <c r="V16" s="5">
        <f t="shared" si="6"/>
        <v>0.10350000000000004</v>
      </c>
      <c r="W16" s="2">
        <f ca="1" t="shared" si="3"/>
        <v>0.0001223</v>
      </c>
      <c r="X16" s="5">
        <f ca="1" t="shared" si="4"/>
        <v>194.774</v>
      </c>
      <c r="Y16" s="5">
        <f ca="1" t="shared" si="4"/>
        <v>9.269120000000001</v>
      </c>
      <c r="Z16" s="5">
        <f ca="1" t="shared" si="4"/>
        <v>0.9410479999999999</v>
      </c>
      <c r="AA16" s="5">
        <f ca="1" t="shared" si="4"/>
        <v>-0.00152647</v>
      </c>
      <c r="AB16" s="5">
        <f ca="1" t="shared" si="4"/>
        <v>0.541526</v>
      </c>
      <c r="AC16" s="5">
        <f ca="1" t="shared" si="4"/>
        <v>-2.3491500000000003</v>
      </c>
      <c r="AD16" s="5">
        <f ca="1" t="shared" si="4"/>
        <v>-1.8347</v>
      </c>
      <c r="AE16" s="5">
        <f ca="1" t="shared" si="4"/>
        <v>6.14326</v>
      </c>
      <c r="AF16" s="5">
        <f ca="1" t="shared" si="5"/>
        <v>144.215</v>
      </c>
      <c r="AG16" s="5">
        <f ca="1" t="shared" si="5"/>
        <v>5.61115</v>
      </c>
      <c r="AH16" s="5">
        <f ca="1" t="shared" si="5"/>
        <v>-0.33139499999999994</v>
      </c>
      <c r="AI16" s="5">
        <f ca="1" t="shared" si="5"/>
        <v>6.24718</v>
      </c>
      <c r="AJ16" s="5">
        <f ca="1" t="shared" si="5"/>
        <v>-2.71723</v>
      </c>
      <c r="AK16" s="5">
        <f ca="1" t="shared" si="5"/>
        <v>0.855577</v>
      </c>
      <c r="AL16" s="5">
        <f ca="1" t="shared" si="5"/>
        <v>0.575346</v>
      </c>
      <c r="AM16" s="5">
        <f ca="1" t="shared" si="5"/>
        <v>4.64577</v>
      </c>
    </row>
    <row r="17" spans="1:4" ht="12.75">
      <c r="A17" t="s">
        <v>11</v>
      </c>
      <c r="B17" t="s">
        <v>42</v>
      </c>
      <c r="C17" t="s">
        <v>43</v>
      </c>
      <c r="D17" t="s">
        <v>44</v>
      </c>
    </row>
    <row r="18" spans="2:4" ht="12.75">
      <c r="B18">
        <v>2</v>
      </c>
      <c r="C18" s="3">
        <v>-0.000252008</v>
      </c>
      <c r="D18" s="3">
        <v>-5.55089E-05</v>
      </c>
    </row>
    <row r="19" spans="2:31" ht="13.5" thickBot="1">
      <c r="B19">
        <v>3</v>
      </c>
      <c r="C19" s="3">
        <v>0.000907362</v>
      </c>
      <c r="D19" s="3">
        <v>3.51571E-06</v>
      </c>
      <c r="X19">
        <v>1</v>
      </c>
      <c r="Y19">
        <v>2</v>
      </c>
      <c r="Z19">
        <v>3</v>
      </c>
      <c r="AA19">
        <v>4</v>
      </c>
      <c r="AB19">
        <v>5</v>
      </c>
      <c r="AC19">
        <v>6</v>
      </c>
      <c r="AD19">
        <v>7</v>
      </c>
      <c r="AE19">
        <v>8</v>
      </c>
    </row>
    <row r="20" spans="2:35" ht="12.75">
      <c r="B20">
        <v>4</v>
      </c>
      <c r="C20" s="3">
        <v>3.97012E-05</v>
      </c>
      <c r="D20" s="3">
        <v>-1.56619E-05</v>
      </c>
      <c r="V20" t="s">
        <v>65</v>
      </c>
      <c r="X20" s="8" t="s">
        <v>49</v>
      </c>
      <c r="Y20" s="8" t="s">
        <v>50</v>
      </c>
      <c r="Z20" s="8" t="s">
        <v>51</v>
      </c>
      <c r="AA20" s="8" t="s">
        <v>52</v>
      </c>
      <c r="AB20" s="8" t="s">
        <v>53</v>
      </c>
      <c r="AC20" s="8" t="s">
        <v>54</v>
      </c>
      <c r="AD20" s="8" t="s">
        <v>55</v>
      </c>
      <c r="AE20" s="8" t="s">
        <v>56</v>
      </c>
      <c r="AF20" s="8" t="s">
        <v>66</v>
      </c>
      <c r="AH20" s="9"/>
      <c r="AI20" s="10" t="s">
        <v>67</v>
      </c>
    </row>
    <row r="21" spans="2:35" ht="13.5" thickBot="1">
      <c r="B21">
        <v>5</v>
      </c>
      <c r="C21" s="3">
        <v>0.000390015</v>
      </c>
      <c r="D21" s="3">
        <v>6.21536E-06</v>
      </c>
      <c r="U21" t="s">
        <v>40</v>
      </c>
      <c r="W21" s="8" t="s">
        <v>39</v>
      </c>
      <c r="X21" s="5">
        <f>X6</f>
        <v>1.54878</v>
      </c>
      <c r="Y21" s="5">
        <f aca="true" t="shared" si="7" ref="Y21:AE21">Y6</f>
        <v>-8.90705</v>
      </c>
      <c r="Z21" s="5">
        <f t="shared" si="7"/>
        <v>-0.33315100000000003</v>
      </c>
      <c r="AA21" s="5">
        <f t="shared" si="7"/>
        <v>-3.8742799999999997</v>
      </c>
      <c r="AB21" s="5">
        <f t="shared" si="7"/>
        <v>-0.13469799999999998</v>
      </c>
      <c r="AC21" s="5">
        <f t="shared" si="7"/>
        <v>-1.17181</v>
      </c>
      <c r="AD21" s="5">
        <f t="shared" si="7"/>
        <v>-0.0227415</v>
      </c>
      <c r="AE21" s="5">
        <f t="shared" si="7"/>
        <v>-0.0255286</v>
      </c>
      <c r="AH21" s="11"/>
      <c r="AI21" s="12">
        <f>-X21/(2*Y21)</f>
        <v>0.0869412431725431</v>
      </c>
    </row>
    <row r="22" spans="2:32" ht="12.75">
      <c r="B22">
        <v>6</v>
      </c>
      <c r="C22" s="3">
        <v>8.90604E-06</v>
      </c>
      <c r="D22" s="3">
        <v>-6.70363E-06</v>
      </c>
      <c r="U22" s="5">
        <f>V6</f>
        <v>10.0335</v>
      </c>
      <c r="W22" s="13">
        <v>-0.8</v>
      </c>
      <c r="X22" s="14">
        <f>X$21*$W22^X$19</f>
        <v>-1.2390240000000001</v>
      </c>
      <c r="Y22" s="14">
        <f aca="true" t="shared" si="8" ref="Y22:AE22">Y$21*$W22^Y$19</f>
        <v>-5.700512000000001</v>
      </c>
      <c r="Z22" s="14">
        <f t="shared" si="8"/>
        <v>0.17057331200000006</v>
      </c>
      <c r="AA22" s="14">
        <f t="shared" si="8"/>
        <v>-1.5869050880000006</v>
      </c>
      <c r="AB22" s="14">
        <f t="shared" si="8"/>
        <v>0.04413784064000002</v>
      </c>
      <c r="AC22" s="14">
        <f t="shared" si="8"/>
        <v>-0.30718296064000017</v>
      </c>
      <c r="AD22" s="14">
        <f t="shared" si="8"/>
        <v>0.004769238220800004</v>
      </c>
      <c r="AE22" s="14">
        <f t="shared" si="8"/>
        <v>-0.004282988363776003</v>
      </c>
      <c r="AF22" s="14">
        <f>SUM(X22:AE22)</f>
        <v>-8.618426646142977</v>
      </c>
    </row>
    <row r="23" spans="2:32" ht="12.75">
      <c r="B23">
        <v>7</v>
      </c>
      <c r="C23" s="3">
        <v>0.000118569</v>
      </c>
      <c r="D23" s="3">
        <v>3.67025E-06</v>
      </c>
      <c r="W23" s="13">
        <v>-0.7</v>
      </c>
      <c r="X23" s="14">
        <f aca="true" t="shared" si="9" ref="X23:AE38">X$21*$W23^X$19</f>
        <v>-1.084146</v>
      </c>
      <c r="Y23" s="14">
        <f t="shared" si="9"/>
        <v>-4.364454499999999</v>
      </c>
      <c r="Z23" s="14">
        <f t="shared" si="9"/>
        <v>0.11427079299999998</v>
      </c>
      <c r="AA23" s="14">
        <f t="shared" si="9"/>
        <v>-0.9302146279999997</v>
      </c>
      <c r="AB23" s="14">
        <f t="shared" si="9"/>
        <v>0.02263869285999999</v>
      </c>
      <c r="AC23" s="14">
        <f t="shared" si="9"/>
        <v>-0.13786227468999995</v>
      </c>
      <c r="AD23" s="14">
        <f t="shared" si="9"/>
        <v>0.0018728603134499989</v>
      </c>
      <c r="AE23" s="14">
        <f t="shared" si="9"/>
        <v>-0.001471672988085999</v>
      </c>
      <c r="AF23" s="14">
        <f aca="true" t="shared" si="10" ref="AF23:AF38">SUM(X23:AE23)</f>
        <v>-6.379366729504635</v>
      </c>
    </row>
    <row r="24" spans="2:32" ht="12.75">
      <c r="B24">
        <v>8</v>
      </c>
      <c r="C24" s="3">
        <v>-2.59944E-06</v>
      </c>
      <c r="D24" s="3">
        <v>-3.02277E-06</v>
      </c>
      <c r="W24" s="13">
        <v>-0.6</v>
      </c>
      <c r="X24" s="14">
        <f t="shared" si="9"/>
        <v>-0.929268</v>
      </c>
      <c r="Y24" s="14">
        <f t="shared" si="9"/>
        <v>-3.2065379999999997</v>
      </c>
      <c r="Z24" s="14">
        <f t="shared" si="9"/>
        <v>0.071960616</v>
      </c>
      <c r="AA24" s="14">
        <f t="shared" si="9"/>
        <v>-0.5021066879999999</v>
      </c>
      <c r="AB24" s="14">
        <f t="shared" si="9"/>
        <v>0.010474116479999998</v>
      </c>
      <c r="AC24" s="14">
        <f t="shared" si="9"/>
        <v>-0.05467196736</v>
      </c>
      <c r="AD24" s="14">
        <f t="shared" si="9"/>
        <v>0.0006366164543999999</v>
      </c>
      <c r="AE24" s="14">
        <f t="shared" si="9"/>
        <v>-0.0004287824501759999</v>
      </c>
      <c r="AF24" s="14">
        <f t="shared" si="10"/>
        <v>-4.609942088875775</v>
      </c>
    </row>
    <row r="25" spans="2:32" ht="12.75">
      <c r="B25">
        <v>9</v>
      </c>
      <c r="C25" s="3">
        <v>5.86748E-06</v>
      </c>
      <c r="D25" s="3">
        <v>-3.11874E-06</v>
      </c>
      <c r="W25" s="13">
        <v>-0.5</v>
      </c>
      <c r="X25" s="14">
        <f t="shared" si="9"/>
        <v>-0.77439</v>
      </c>
      <c r="Y25" s="14">
        <f t="shared" si="9"/>
        <v>-2.2267625</v>
      </c>
      <c r="Z25" s="14">
        <f t="shared" si="9"/>
        <v>0.041643875000000004</v>
      </c>
      <c r="AA25" s="14">
        <f t="shared" si="9"/>
        <v>-0.24214249999999998</v>
      </c>
      <c r="AB25" s="14">
        <f t="shared" si="9"/>
        <v>0.0042093124999999995</v>
      </c>
      <c r="AC25" s="14">
        <f t="shared" si="9"/>
        <v>-0.01830953125</v>
      </c>
      <c r="AD25" s="14">
        <f t="shared" si="9"/>
        <v>0.00017766796875</v>
      </c>
      <c r="AE25" s="14">
        <f t="shared" si="9"/>
        <v>-9.972109375E-05</v>
      </c>
      <c r="AF25" s="14">
        <f t="shared" si="10"/>
        <v>-3.2156733968749998</v>
      </c>
    </row>
    <row r="26" spans="2:32" ht="12.75">
      <c r="B26">
        <v>10</v>
      </c>
      <c r="C26" s="3">
        <v>-6.33509E-06</v>
      </c>
      <c r="D26" s="3">
        <v>-2.58414E-06</v>
      </c>
      <c r="W26" s="13">
        <v>-0.4</v>
      </c>
      <c r="X26" s="14">
        <f t="shared" si="9"/>
        <v>-0.6195120000000001</v>
      </c>
      <c r="Y26" s="14">
        <f t="shared" si="9"/>
        <v>-1.4251280000000002</v>
      </c>
      <c r="Z26" s="14">
        <f t="shared" si="9"/>
        <v>0.021321664000000008</v>
      </c>
      <c r="AA26" s="14">
        <f t="shared" si="9"/>
        <v>-0.09918156800000004</v>
      </c>
      <c r="AB26" s="14">
        <f t="shared" si="9"/>
        <v>0.0013793075200000007</v>
      </c>
      <c r="AC26" s="14">
        <f t="shared" si="9"/>
        <v>-0.004799733760000003</v>
      </c>
      <c r="AD26" s="14">
        <f t="shared" si="9"/>
        <v>3.725967360000003E-05</v>
      </c>
      <c r="AE26" s="14">
        <f t="shared" si="9"/>
        <v>-1.673042329600001E-05</v>
      </c>
      <c r="AF26" s="14">
        <f t="shared" si="10"/>
        <v>-2.1258998009896968</v>
      </c>
    </row>
    <row r="27" spans="2:32" ht="12.75">
      <c r="B27">
        <v>11</v>
      </c>
      <c r="C27" s="3">
        <v>-7.85393E-06</v>
      </c>
      <c r="D27" s="3">
        <v>-2.58568E-05</v>
      </c>
      <c r="W27" s="13">
        <v>-0.3</v>
      </c>
      <c r="X27" s="14">
        <f t="shared" si="9"/>
        <v>-0.464634</v>
      </c>
      <c r="Y27" s="14">
        <f t="shared" si="9"/>
        <v>-0.8016344999999999</v>
      </c>
      <c r="Z27" s="14">
        <f t="shared" si="9"/>
        <v>0.008995077</v>
      </c>
      <c r="AA27" s="14">
        <f t="shared" si="9"/>
        <v>-0.031381667999999995</v>
      </c>
      <c r="AB27" s="14">
        <f t="shared" si="9"/>
        <v>0.00032731613999999995</v>
      </c>
      <c r="AC27" s="14">
        <f t="shared" si="9"/>
        <v>-0.00085424949</v>
      </c>
      <c r="AD27" s="14">
        <f t="shared" si="9"/>
        <v>4.9735660499999996E-06</v>
      </c>
      <c r="AE27" s="14">
        <f t="shared" si="9"/>
        <v>-1.6749314459999996E-06</v>
      </c>
      <c r="AF27" s="14">
        <f t="shared" si="10"/>
        <v>-1.289178725715396</v>
      </c>
    </row>
    <row r="28" spans="2:32" ht="12.75">
      <c r="B28">
        <v>12</v>
      </c>
      <c r="C28" s="3">
        <v>-3.10567E-06</v>
      </c>
      <c r="D28" s="3">
        <v>-9.14167E-06</v>
      </c>
      <c r="W28" s="13">
        <v>-0.199999999999999</v>
      </c>
      <c r="X28" s="14">
        <f t="shared" si="9"/>
        <v>-0.3097559999999985</v>
      </c>
      <c r="Y28" s="14">
        <f t="shared" si="9"/>
        <v>-0.3562819999999965</v>
      </c>
      <c r="Z28" s="14">
        <f t="shared" si="9"/>
        <v>0.002665207999999961</v>
      </c>
      <c r="AA28" s="14">
        <f t="shared" si="9"/>
        <v>-0.0061988479999998776</v>
      </c>
      <c r="AB28" s="14">
        <f t="shared" si="9"/>
        <v>4.310335999999893E-05</v>
      </c>
      <c r="AC28" s="14">
        <f t="shared" si="9"/>
        <v>-7.499583999999778E-05</v>
      </c>
      <c r="AD28" s="14">
        <f t="shared" si="9"/>
        <v>2.9109119999999E-07</v>
      </c>
      <c r="AE28" s="14">
        <f t="shared" si="9"/>
        <v>-6.535321599999741E-08</v>
      </c>
      <c r="AF28" s="14">
        <f t="shared" si="10"/>
        <v>-0.669603306742011</v>
      </c>
    </row>
    <row r="29" spans="2:32" ht="12.75">
      <c r="B29">
        <v>13</v>
      </c>
      <c r="C29" s="3">
        <v>4.64701E-05</v>
      </c>
      <c r="D29" s="3">
        <v>-5.35539E-05</v>
      </c>
      <c r="W29" s="13">
        <v>-0.0999999999999991</v>
      </c>
      <c r="X29" s="14">
        <f t="shared" si="9"/>
        <v>-0.15487799999999863</v>
      </c>
      <c r="Y29" s="14">
        <f t="shared" si="9"/>
        <v>-0.08907049999999841</v>
      </c>
      <c r="Z29" s="14">
        <f t="shared" si="9"/>
        <v>0.00033315099999999106</v>
      </c>
      <c r="AA29" s="14">
        <f t="shared" si="9"/>
        <v>-0.0003874279999999861</v>
      </c>
      <c r="AB29" s="14">
        <f t="shared" si="9"/>
        <v>1.3469799999999397E-06</v>
      </c>
      <c r="AC29" s="14">
        <f t="shared" si="9"/>
        <v>-1.1718099999999371E-06</v>
      </c>
      <c r="AD29" s="14">
        <f t="shared" si="9"/>
        <v>2.2741499999998578E-09</v>
      </c>
      <c r="AE29" s="14">
        <f t="shared" si="9"/>
        <v>-2.552859999999817E-10</v>
      </c>
      <c r="AF29" s="14">
        <f t="shared" si="10"/>
        <v>-0.244002599811133</v>
      </c>
    </row>
    <row r="30" spans="2:32" ht="12.75">
      <c r="B30">
        <v>14</v>
      </c>
      <c r="C30" s="3">
        <v>-0.000109393</v>
      </c>
      <c r="D30" s="3">
        <v>8.39131E-05</v>
      </c>
      <c r="W30" s="13">
        <v>9.99200722162641E-16</v>
      </c>
      <c r="X30" s="14">
        <f t="shared" si="9"/>
        <v>1.5475420944710553E-15</v>
      </c>
      <c r="Y30" s="14">
        <f t="shared" si="9"/>
        <v>-8.892817274902407E-30</v>
      </c>
      <c r="Z30" s="14">
        <f t="shared" si="9"/>
        <v>-3.323527976931194E-46</v>
      </c>
      <c r="AA30" s="14">
        <f t="shared" si="9"/>
        <v>-3.861908337917496E-60</v>
      </c>
      <c r="AB30" s="14">
        <f t="shared" si="9"/>
        <v>-1.341605541933248E-76</v>
      </c>
      <c r="AC30" s="14">
        <f t="shared" si="9"/>
        <v>-1.1662016065401989E-90</v>
      </c>
      <c r="AD30" s="14">
        <f t="shared" si="9"/>
        <v>-2.261456724952575E-107</v>
      </c>
      <c r="AE30" s="14">
        <f t="shared" si="9"/>
        <v>-2.5365820364123736E-122</v>
      </c>
      <c r="AF30" s="14">
        <f t="shared" si="10"/>
        <v>1.5475420944710464E-15</v>
      </c>
    </row>
    <row r="31" spans="1:32" ht="12.75">
      <c r="A31" t="s">
        <v>11</v>
      </c>
      <c r="B31" t="s">
        <v>35</v>
      </c>
      <c r="C31" t="s">
        <v>36</v>
      </c>
      <c r="D31" t="s">
        <v>37</v>
      </c>
      <c r="E31">
        <v>4158156</v>
      </c>
      <c r="F31" t="s">
        <v>38</v>
      </c>
      <c r="G31" t="s">
        <v>37</v>
      </c>
      <c r="H31">
        <v>0</v>
      </c>
      <c r="I31" t="s">
        <v>39</v>
      </c>
      <c r="J31" t="s">
        <v>37</v>
      </c>
      <c r="K31">
        <v>0</v>
      </c>
      <c r="L31" t="s">
        <v>40</v>
      </c>
      <c r="M31" t="s">
        <v>37</v>
      </c>
      <c r="N31">
        <v>9.56</v>
      </c>
      <c r="O31" t="s">
        <v>41</v>
      </c>
      <c r="P31" t="s">
        <v>37</v>
      </c>
      <c r="Q31" s="3">
        <v>0.0314681</v>
      </c>
      <c r="W31" s="13">
        <v>0.100000000000001</v>
      </c>
      <c r="X31" s="14">
        <f t="shared" si="9"/>
        <v>0.15487800000000157</v>
      </c>
      <c r="Y31" s="14">
        <f t="shared" si="9"/>
        <v>-0.08907050000000179</v>
      </c>
      <c r="Z31" s="14">
        <f t="shared" si="9"/>
        <v>-0.0003331510000000101</v>
      </c>
      <c r="AA31" s="14">
        <f t="shared" si="9"/>
        <v>-0.0003874280000000156</v>
      </c>
      <c r="AB31" s="14">
        <f t="shared" si="9"/>
        <v>-1.3469800000000678E-06</v>
      </c>
      <c r="AC31" s="14">
        <f t="shared" si="9"/>
        <v>-1.171810000000071E-06</v>
      </c>
      <c r="AD31" s="14">
        <f t="shared" si="9"/>
        <v>-2.2741500000001605E-09</v>
      </c>
      <c r="AE31" s="14">
        <f t="shared" si="9"/>
        <v>-2.5528600000002055E-10</v>
      </c>
      <c r="AF31" s="14">
        <f t="shared" si="10"/>
        <v>0.06508439968056377</v>
      </c>
    </row>
    <row r="32" spans="1:32" ht="12.75">
      <c r="A32" t="s">
        <v>11</v>
      </c>
      <c r="B32" t="s">
        <v>42</v>
      </c>
      <c r="C32" t="s">
        <v>43</v>
      </c>
      <c r="D32" t="s">
        <v>44</v>
      </c>
      <c r="W32" s="13">
        <v>0.2</v>
      </c>
      <c r="X32" s="14">
        <f t="shared" si="9"/>
        <v>0.30975600000000003</v>
      </c>
      <c r="Y32" s="14">
        <f t="shared" si="9"/>
        <v>-0.35628200000000004</v>
      </c>
      <c r="Z32" s="14">
        <f t="shared" si="9"/>
        <v>-0.002665208000000001</v>
      </c>
      <c r="AA32" s="14">
        <f t="shared" si="9"/>
        <v>-0.0061988480000000025</v>
      </c>
      <c r="AB32" s="14">
        <f t="shared" si="9"/>
        <v>-4.310336000000002E-05</v>
      </c>
      <c r="AC32" s="14">
        <f t="shared" si="9"/>
        <v>-7.499584000000004E-05</v>
      </c>
      <c r="AD32" s="14">
        <f t="shared" si="9"/>
        <v>-2.910912000000002E-07</v>
      </c>
      <c r="AE32" s="14">
        <f t="shared" si="9"/>
        <v>-6.535321600000005E-08</v>
      </c>
      <c r="AF32" s="14">
        <f t="shared" si="10"/>
        <v>-0.05550851164441601</v>
      </c>
    </row>
    <row r="33" spans="2:32" ht="12.75">
      <c r="B33">
        <v>2</v>
      </c>
      <c r="C33" s="3">
        <v>-0.000154878</v>
      </c>
      <c r="D33" s="3">
        <v>-2.92365E-05</v>
      </c>
      <c r="W33" s="13">
        <v>0.3</v>
      </c>
      <c r="X33" s="14">
        <f t="shared" si="9"/>
        <v>0.464634</v>
      </c>
      <c r="Y33" s="14">
        <f t="shared" si="9"/>
        <v>-0.8016344999999999</v>
      </c>
      <c r="Z33" s="14">
        <f t="shared" si="9"/>
        <v>-0.008995077</v>
      </c>
      <c r="AA33" s="14">
        <f t="shared" si="9"/>
        <v>-0.031381667999999995</v>
      </c>
      <c r="AB33" s="14">
        <f t="shared" si="9"/>
        <v>-0.00032731613999999995</v>
      </c>
      <c r="AC33" s="14">
        <f t="shared" si="9"/>
        <v>-0.00085424949</v>
      </c>
      <c r="AD33" s="14">
        <f t="shared" si="9"/>
        <v>-4.9735660499999996E-06</v>
      </c>
      <c r="AE33" s="14">
        <f t="shared" si="9"/>
        <v>-1.6749314459999996E-06</v>
      </c>
      <c r="AF33" s="14">
        <f t="shared" si="10"/>
        <v>-0.3785654591274959</v>
      </c>
    </row>
    <row r="34" spans="2:32" ht="12.75">
      <c r="B34">
        <v>3</v>
      </c>
      <c r="C34" s="3">
        <v>0.000890705</v>
      </c>
      <c r="D34" s="3">
        <v>-5.44101E-07</v>
      </c>
      <c r="W34" s="13">
        <v>0.4</v>
      </c>
      <c r="X34" s="14">
        <f t="shared" si="9"/>
        <v>0.6195120000000001</v>
      </c>
      <c r="Y34" s="14">
        <f t="shared" si="9"/>
        <v>-1.4251280000000002</v>
      </c>
      <c r="Z34" s="14">
        <f t="shared" si="9"/>
        <v>-0.021321664000000008</v>
      </c>
      <c r="AA34" s="14">
        <f t="shared" si="9"/>
        <v>-0.09918156800000004</v>
      </c>
      <c r="AB34" s="14">
        <f t="shared" si="9"/>
        <v>-0.0013793075200000007</v>
      </c>
      <c r="AC34" s="14">
        <f t="shared" si="9"/>
        <v>-0.004799733760000003</v>
      </c>
      <c r="AD34" s="14">
        <f t="shared" si="9"/>
        <v>-3.725967360000003E-05</v>
      </c>
      <c r="AE34" s="14">
        <f t="shared" si="9"/>
        <v>-1.673042329600001E-05</v>
      </c>
      <c r="AF34" s="14">
        <f t="shared" si="10"/>
        <v>-0.9323522633768961</v>
      </c>
    </row>
    <row r="35" spans="2:32" ht="12.75">
      <c r="B35">
        <v>4</v>
      </c>
      <c r="C35" s="3">
        <v>3.33151E-05</v>
      </c>
      <c r="D35" s="3">
        <v>-1.67849E-05</v>
      </c>
      <c r="W35" s="13">
        <v>0.5</v>
      </c>
      <c r="X35" s="14">
        <f t="shared" si="9"/>
        <v>0.77439</v>
      </c>
      <c r="Y35" s="14">
        <f t="shared" si="9"/>
        <v>-2.2267625</v>
      </c>
      <c r="Z35" s="14">
        <f t="shared" si="9"/>
        <v>-0.041643875000000004</v>
      </c>
      <c r="AA35" s="14">
        <f t="shared" si="9"/>
        <v>-0.24214249999999998</v>
      </c>
      <c r="AB35" s="14">
        <f t="shared" si="9"/>
        <v>-0.0042093124999999995</v>
      </c>
      <c r="AC35" s="14">
        <f t="shared" si="9"/>
        <v>-0.01830953125</v>
      </c>
      <c r="AD35" s="14">
        <f t="shared" si="9"/>
        <v>-0.00017766796875</v>
      </c>
      <c r="AE35" s="14">
        <f t="shared" si="9"/>
        <v>-9.972109375E-05</v>
      </c>
      <c r="AF35" s="14">
        <f t="shared" si="10"/>
        <v>-1.7589551078124999</v>
      </c>
    </row>
    <row r="36" spans="2:32" ht="12.75">
      <c r="B36">
        <v>5</v>
      </c>
      <c r="C36" s="3">
        <v>0.000387428</v>
      </c>
      <c r="D36" s="3">
        <v>8.63637E-06</v>
      </c>
      <c r="W36" s="13">
        <v>0.6</v>
      </c>
      <c r="X36" s="14">
        <f t="shared" si="9"/>
        <v>0.929268</v>
      </c>
      <c r="Y36" s="14">
        <f t="shared" si="9"/>
        <v>-3.2065379999999997</v>
      </c>
      <c r="Z36" s="14">
        <f t="shared" si="9"/>
        <v>-0.071960616</v>
      </c>
      <c r="AA36" s="14">
        <f t="shared" si="9"/>
        <v>-0.5021066879999999</v>
      </c>
      <c r="AB36" s="14">
        <f t="shared" si="9"/>
        <v>-0.010474116479999998</v>
      </c>
      <c r="AC36" s="14">
        <f t="shared" si="9"/>
        <v>-0.05467196736</v>
      </c>
      <c r="AD36" s="14">
        <f t="shared" si="9"/>
        <v>-0.0006366164543999999</v>
      </c>
      <c r="AE36" s="14">
        <f t="shared" si="9"/>
        <v>-0.0004287824501759999</v>
      </c>
      <c r="AF36" s="14">
        <f t="shared" si="10"/>
        <v>-2.917548786744576</v>
      </c>
    </row>
    <row r="37" spans="2:32" ht="12.75">
      <c r="B37">
        <v>6</v>
      </c>
      <c r="C37" s="3">
        <v>1.34698E-05</v>
      </c>
      <c r="D37" s="3">
        <v>-1.00756E-05</v>
      </c>
      <c r="W37" s="13">
        <v>0.7</v>
      </c>
      <c r="X37" s="14">
        <f t="shared" si="9"/>
        <v>1.084146</v>
      </c>
      <c r="Y37" s="14">
        <f t="shared" si="9"/>
        <v>-4.364454499999999</v>
      </c>
      <c r="Z37" s="14">
        <f t="shared" si="9"/>
        <v>-0.11427079299999998</v>
      </c>
      <c r="AA37" s="14">
        <f t="shared" si="9"/>
        <v>-0.9302146279999997</v>
      </c>
      <c r="AB37" s="14">
        <f t="shared" si="9"/>
        <v>-0.02263869285999999</v>
      </c>
      <c r="AC37" s="14">
        <f t="shared" si="9"/>
        <v>-0.13786227468999995</v>
      </c>
      <c r="AD37" s="14">
        <f t="shared" si="9"/>
        <v>-0.0018728603134499989</v>
      </c>
      <c r="AE37" s="14">
        <f t="shared" si="9"/>
        <v>-0.001471672988085999</v>
      </c>
      <c r="AF37" s="14">
        <f t="shared" si="10"/>
        <v>-4.488639421851535</v>
      </c>
    </row>
    <row r="38" spans="2:32" ht="12.75">
      <c r="B38">
        <v>7</v>
      </c>
      <c r="C38" s="3">
        <v>0.000117181</v>
      </c>
      <c r="D38" s="3">
        <v>-2.39287E-07</v>
      </c>
      <c r="W38" s="13">
        <v>0.8</v>
      </c>
      <c r="X38" s="14">
        <f t="shared" si="9"/>
        <v>1.2390240000000001</v>
      </c>
      <c r="Y38" s="14">
        <f t="shared" si="9"/>
        <v>-5.700512000000001</v>
      </c>
      <c r="Z38" s="14">
        <f t="shared" si="9"/>
        <v>-0.17057331200000006</v>
      </c>
      <c r="AA38" s="14">
        <f t="shared" si="9"/>
        <v>-1.5869050880000006</v>
      </c>
      <c r="AB38" s="14">
        <f t="shared" si="9"/>
        <v>-0.04413784064000002</v>
      </c>
      <c r="AC38" s="14">
        <f t="shared" si="9"/>
        <v>-0.30718296064000017</v>
      </c>
      <c r="AD38" s="14">
        <f t="shared" si="9"/>
        <v>-0.004769238220800004</v>
      </c>
      <c r="AE38" s="14">
        <f t="shared" si="9"/>
        <v>-0.004282988363776003</v>
      </c>
      <c r="AF38" s="14">
        <f t="shared" si="10"/>
        <v>-6.5793394278645785</v>
      </c>
    </row>
    <row r="39" spans="2:4" ht="12.75">
      <c r="B39">
        <v>8</v>
      </c>
      <c r="C39" s="3">
        <v>2.27415E-06</v>
      </c>
      <c r="D39" s="3">
        <v>-6.93973E-06</v>
      </c>
    </row>
    <row r="40" spans="2:4" ht="12.75">
      <c r="B40">
        <v>9</v>
      </c>
      <c r="C40" s="3">
        <v>2.55286E-06</v>
      </c>
      <c r="D40" s="3">
        <v>-9.48501E-06</v>
      </c>
    </row>
    <row r="41" spans="2:31" ht="13.5" thickBot="1">
      <c r="B41">
        <v>10</v>
      </c>
      <c r="C41" s="3">
        <v>9.11863E-06</v>
      </c>
      <c r="D41" s="3">
        <v>1.78405E-06</v>
      </c>
      <c r="X41">
        <v>1</v>
      </c>
      <c r="Y41">
        <v>2</v>
      </c>
      <c r="Z41">
        <v>3</v>
      </c>
      <c r="AA41">
        <v>4</v>
      </c>
      <c r="AB41">
        <v>5</v>
      </c>
      <c r="AC41">
        <v>6</v>
      </c>
      <c r="AD41">
        <v>7</v>
      </c>
      <c r="AE41">
        <v>8</v>
      </c>
    </row>
    <row r="42" spans="2:35" ht="12.75">
      <c r="B42">
        <v>11</v>
      </c>
      <c r="C42" s="3">
        <v>-1.25825E-05</v>
      </c>
      <c r="D42" s="3">
        <v>1.56746E-06</v>
      </c>
      <c r="V42" t="s">
        <v>65</v>
      </c>
      <c r="X42" s="8" t="s">
        <v>49</v>
      </c>
      <c r="Y42" s="8" t="s">
        <v>50</v>
      </c>
      <c r="Z42" s="8" t="s">
        <v>51</v>
      </c>
      <c r="AA42" s="8" t="s">
        <v>52</v>
      </c>
      <c r="AB42" s="8" t="s">
        <v>53</v>
      </c>
      <c r="AC42" s="8" t="s">
        <v>54</v>
      </c>
      <c r="AD42" s="8" t="s">
        <v>55</v>
      </c>
      <c r="AE42" s="8" t="s">
        <v>56</v>
      </c>
      <c r="AF42" s="8" t="s">
        <v>66</v>
      </c>
      <c r="AH42" s="9"/>
      <c r="AI42" s="10" t="s">
        <v>67</v>
      </c>
    </row>
    <row r="43" spans="2:35" ht="13.5" thickBot="1">
      <c r="B43">
        <v>12</v>
      </c>
      <c r="C43" s="3">
        <v>2.59799E-05</v>
      </c>
      <c r="D43" s="3">
        <v>2.62703E-06</v>
      </c>
      <c r="U43" t="s">
        <v>40</v>
      </c>
      <c r="W43" s="8" t="s">
        <v>39</v>
      </c>
      <c r="X43" s="5">
        <f>X10</f>
        <v>-0.5699960000000001</v>
      </c>
      <c r="Y43" s="5">
        <f aca="true" t="shared" si="11" ref="Y43:AE43">Y10</f>
        <v>-9.87722</v>
      </c>
      <c r="Z43" s="5">
        <f t="shared" si="11"/>
        <v>-0.34099</v>
      </c>
      <c r="AA43" s="5">
        <f t="shared" si="11"/>
        <v>-3.9903399999999998</v>
      </c>
      <c r="AB43" s="5">
        <f t="shared" si="11"/>
        <v>-0.13677599999999998</v>
      </c>
      <c r="AC43" s="5">
        <f t="shared" si="11"/>
        <v>-1.1966299999999999</v>
      </c>
      <c r="AD43" s="5">
        <f t="shared" si="11"/>
        <v>-0.020076800000000002</v>
      </c>
      <c r="AE43" s="5">
        <f t="shared" si="11"/>
        <v>-0.0640298</v>
      </c>
      <c r="AH43" s="11"/>
      <c r="AI43" s="12">
        <f>-X43/(2*Y43)</f>
        <v>-0.02885407027483442</v>
      </c>
    </row>
    <row r="44" spans="2:32" ht="12.75">
      <c r="B44">
        <v>13</v>
      </c>
      <c r="C44" s="3">
        <v>3.14534E-05</v>
      </c>
      <c r="D44" s="3">
        <v>7.85155E-06</v>
      </c>
      <c r="U44" s="5">
        <f>V10</f>
        <v>29.8535</v>
      </c>
      <c r="W44" s="13">
        <v>-0.8</v>
      </c>
      <c r="X44" s="14">
        <f>X$43*$W44^X$41</f>
        <v>0.4559968000000001</v>
      </c>
      <c r="Y44" s="14">
        <f aca="true" t="shared" si="12" ref="Y44:AE44">Y$43*$W44^Y$41</f>
        <v>-6.321420800000001</v>
      </c>
      <c r="Z44" s="14">
        <f t="shared" si="12"/>
        <v>0.17458688000000006</v>
      </c>
      <c r="AA44" s="14">
        <f t="shared" si="12"/>
        <v>-1.6344432640000006</v>
      </c>
      <c r="AB44" s="14">
        <f t="shared" si="12"/>
        <v>0.04481875968000002</v>
      </c>
      <c r="AC44" s="14">
        <f t="shared" si="12"/>
        <v>-0.31368937472000014</v>
      </c>
      <c r="AD44" s="14">
        <f t="shared" si="12"/>
        <v>0.004210410127360004</v>
      </c>
      <c r="AE44" s="14">
        <f t="shared" si="12"/>
        <v>-0.01074241785036801</v>
      </c>
      <c r="AF44" s="14">
        <f>SUM(X44:AE44)</f>
        <v>-7.60068300676301</v>
      </c>
    </row>
    <row r="45" spans="2:32" ht="12.75">
      <c r="B45">
        <v>14</v>
      </c>
      <c r="C45" s="3">
        <v>-8.36314E-05</v>
      </c>
      <c r="D45" s="3">
        <v>-4.74417E-05</v>
      </c>
      <c r="W45" s="13">
        <v>-0.7</v>
      </c>
      <c r="X45" s="14">
        <f aca="true" t="shared" si="13" ref="X45:AE60">X$43*$W45^X$41</f>
        <v>0.3989972</v>
      </c>
      <c r="Y45" s="14">
        <f t="shared" si="13"/>
        <v>-4.839837799999999</v>
      </c>
      <c r="Z45" s="14">
        <f t="shared" si="13"/>
        <v>0.11695956999999997</v>
      </c>
      <c r="AA45" s="14">
        <f t="shared" si="13"/>
        <v>-0.9580806339999997</v>
      </c>
      <c r="AB45" s="14">
        <f t="shared" si="13"/>
        <v>0.02298794231999999</v>
      </c>
      <c r="AC45" s="14">
        <f t="shared" si="13"/>
        <v>-0.14078232286999992</v>
      </c>
      <c r="AD45" s="14">
        <f t="shared" si="13"/>
        <v>0.0016534108102399991</v>
      </c>
      <c r="AE45" s="14">
        <f t="shared" si="13"/>
        <v>-0.0036911905506979976</v>
      </c>
      <c r="AF45" s="14">
        <f aca="true" t="shared" si="14" ref="AF45:AF60">SUM(X45:AE45)</f>
        <v>-5.401793824290456</v>
      </c>
    </row>
    <row r="46" spans="1:32" ht="12.75">
      <c r="A46" t="s">
        <v>11</v>
      </c>
      <c r="B46" t="s">
        <v>35</v>
      </c>
      <c r="C46" t="s">
        <v>36</v>
      </c>
      <c r="D46" t="s">
        <v>37</v>
      </c>
      <c r="E46">
        <v>4158156</v>
      </c>
      <c r="F46" t="s">
        <v>38</v>
      </c>
      <c r="G46" t="s">
        <v>37</v>
      </c>
      <c r="H46">
        <v>0</v>
      </c>
      <c r="I46" t="s">
        <v>39</v>
      </c>
      <c r="J46" t="s">
        <v>37</v>
      </c>
      <c r="K46">
        <v>0</v>
      </c>
      <c r="L46" t="s">
        <v>40</v>
      </c>
      <c r="M46" t="s">
        <v>37</v>
      </c>
      <c r="N46">
        <v>14.48</v>
      </c>
      <c r="O46" t="s">
        <v>41</v>
      </c>
      <c r="P46" t="s">
        <v>37</v>
      </c>
      <c r="Q46" s="3">
        <v>0.0468279</v>
      </c>
      <c r="W46" s="13">
        <v>-0.6</v>
      </c>
      <c r="X46" s="14">
        <f t="shared" si="13"/>
        <v>0.3419976</v>
      </c>
      <c r="Y46" s="14">
        <f t="shared" si="13"/>
        <v>-3.5557991999999996</v>
      </c>
      <c r="Z46" s="14">
        <f t="shared" si="13"/>
        <v>0.07365384</v>
      </c>
      <c r="AA46" s="14">
        <f t="shared" si="13"/>
        <v>-0.5171480639999999</v>
      </c>
      <c r="AB46" s="14">
        <f t="shared" si="13"/>
        <v>0.010635701759999998</v>
      </c>
      <c r="AC46" s="14">
        <f t="shared" si="13"/>
        <v>-0.05582996927999999</v>
      </c>
      <c r="AD46" s="14">
        <f t="shared" si="13"/>
        <v>0.00056202190848</v>
      </c>
      <c r="AE46" s="14">
        <f t="shared" si="13"/>
        <v>-0.0010754547655679998</v>
      </c>
      <c r="AF46" s="14">
        <f t="shared" si="14"/>
        <v>-3.7030035243770874</v>
      </c>
    </row>
    <row r="47" spans="1:32" ht="12.75">
      <c r="A47" t="s">
        <v>11</v>
      </c>
      <c r="B47" t="s">
        <v>42</v>
      </c>
      <c r="C47" t="s">
        <v>43</v>
      </c>
      <c r="D47" t="s">
        <v>44</v>
      </c>
      <c r="W47" s="13">
        <v>-0.5</v>
      </c>
      <c r="X47" s="14">
        <f t="shared" si="13"/>
        <v>0.28499800000000003</v>
      </c>
      <c r="Y47" s="14">
        <f t="shared" si="13"/>
        <v>-2.469305</v>
      </c>
      <c r="Z47" s="14">
        <f t="shared" si="13"/>
        <v>0.04262375</v>
      </c>
      <c r="AA47" s="14">
        <f t="shared" si="13"/>
        <v>-0.24939624999999999</v>
      </c>
      <c r="AB47" s="14">
        <f t="shared" si="13"/>
        <v>0.004274249999999999</v>
      </c>
      <c r="AC47" s="14">
        <f t="shared" si="13"/>
        <v>-0.018697343749999998</v>
      </c>
      <c r="AD47" s="14">
        <f t="shared" si="13"/>
        <v>0.00015685000000000002</v>
      </c>
      <c r="AE47" s="14">
        <f t="shared" si="13"/>
        <v>-0.00025011640625</v>
      </c>
      <c r="AF47" s="14">
        <f t="shared" si="14"/>
        <v>-2.4055958601562497</v>
      </c>
    </row>
    <row r="48" spans="2:32" ht="12.75">
      <c r="B48">
        <v>2</v>
      </c>
      <c r="C48" s="3">
        <v>-0.00011865</v>
      </c>
      <c r="D48" s="3">
        <v>-2.19176E-05</v>
      </c>
      <c r="W48" s="13">
        <v>-0.4</v>
      </c>
      <c r="X48" s="14">
        <f t="shared" si="13"/>
        <v>0.22799840000000005</v>
      </c>
      <c r="Y48" s="14">
        <f t="shared" si="13"/>
        <v>-1.5803552000000003</v>
      </c>
      <c r="Z48" s="14">
        <f t="shared" si="13"/>
        <v>0.021823360000000007</v>
      </c>
      <c r="AA48" s="14">
        <f t="shared" si="13"/>
        <v>-0.10215270400000004</v>
      </c>
      <c r="AB48" s="14">
        <f t="shared" si="13"/>
        <v>0.0014005862400000007</v>
      </c>
      <c r="AC48" s="14">
        <f t="shared" si="13"/>
        <v>-0.004901396480000002</v>
      </c>
      <c r="AD48" s="14">
        <f t="shared" si="13"/>
        <v>3.289382912000003E-05</v>
      </c>
      <c r="AE48" s="14">
        <f t="shared" si="13"/>
        <v>-4.1962569728000036E-05</v>
      </c>
      <c r="AF48" s="14">
        <f t="shared" si="14"/>
        <v>-1.4361960229806086</v>
      </c>
    </row>
    <row r="49" spans="2:32" ht="12.75">
      <c r="B49">
        <v>3</v>
      </c>
      <c r="C49" s="3">
        <v>0.000896308</v>
      </c>
      <c r="D49" s="3">
        <v>-1.09505E-07</v>
      </c>
      <c r="W49" s="13">
        <v>-0.3</v>
      </c>
      <c r="X49" s="14">
        <f t="shared" si="13"/>
        <v>0.1709988</v>
      </c>
      <c r="Y49" s="14">
        <f t="shared" si="13"/>
        <v>-0.8889497999999999</v>
      </c>
      <c r="Z49" s="14">
        <f t="shared" si="13"/>
        <v>0.00920673</v>
      </c>
      <c r="AA49" s="14">
        <f t="shared" si="13"/>
        <v>-0.032321753999999994</v>
      </c>
      <c r="AB49" s="14">
        <f t="shared" si="13"/>
        <v>0.00033236567999999993</v>
      </c>
      <c r="AC49" s="14">
        <f t="shared" si="13"/>
        <v>-0.0008723432699999998</v>
      </c>
      <c r="AD49" s="14">
        <f t="shared" si="13"/>
        <v>4.39079616E-06</v>
      </c>
      <c r="AE49" s="14">
        <f t="shared" si="13"/>
        <v>-4.200995177999999E-06</v>
      </c>
      <c r="AF49" s="14">
        <f t="shared" si="14"/>
        <v>-0.7416058117890179</v>
      </c>
    </row>
    <row r="50" spans="2:32" ht="12.75">
      <c r="B50">
        <v>4</v>
      </c>
      <c r="C50" s="3">
        <v>3.43019E-05</v>
      </c>
      <c r="D50" s="3">
        <v>-1.57554E-05</v>
      </c>
      <c r="W50" s="13">
        <v>-0.199999999999999</v>
      </c>
      <c r="X50" s="14">
        <f t="shared" si="13"/>
        <v>0.11399919999999945</v>
      </c>
      <c r="Y50" s="14">
        <f t="shared" si="13"/>
        <v>-0.3950887999999961</v>
      </c>
      <c r="Z50" s="14">
        <f t="shared" si="13"/>
        <v>0.00272791999999996</v>
      </c>
      <c r="AA50" s="14">
        <f t="shared" si="13"/>
        <v>-0.006384543999999874</v>
      </c>
      <c r="AB50" s="14">
        <f t="shared" si="13"/>
        <v>4.3768319999998916E-05</v>
      </c>
      <c r="AC50" s="14">
        <f t="shared" si="13"/>
        <v>-7.658431999999772E-05</v>
      </c>
      <c r="AD50" s="14">
        <f t="shared" si="13"/>
        <v>2.569830399999912E-07</v>
      </c>
      <c r="AE50" s="14">
        <f t="shared" si="13"/>
        <v>-1.6391628799999352E-07</v>
      </c>
      <c r="AF50" s="14">
        <f t="shared" si="14"/>
        <v>-0.2847789469332445</v>
      </c>
    </row>
    <row r="51" spans="2:32" ht="12.75">
      <c r="B51">
        <v>5</v>
      </c>
      <c r="C51" s="3">
        <v>0.000386727</v>
      </c>
      <c r="D51" s="3">
        <v>5.21106E-06</v>
      </c>
      <c r="W51" s="13">
        <v>-0.0999999999999991</v>
      </c>
      <c r="X51" s="14">
        <f t="shared" si="13"/>
        <v>0.0569995999999995</v>
      </c>
      <c r="Y51" s="14">
        <f t="shared" si="13"/>
        <v>-0.09877219999999823</v>
      </c>
      <c r="Z51" s="14">
        <f t="shared" si="13"/>
        <v>0.00034098999999999084</v>
      </c>
      <c r="AA51" s="14">
        <f t="shared" si="13"/>
        <v>-0.00039903399999998573</v>
      </c>
      <c r="AB51" s="14">
        <f t="shared" si="13"/>
        <v>1.3677599999999388E-06</v>
      </c>
      <c r="AC51" s="14">
        <f t="shared" si="13"/>
        <v>-1.1966299999999357E-06</v>
      </c>
      <c r="AD51" s="14">
        <f t="shared" si="13"/>
        <v>2.0076799999998745E-09</v>
      </c>
      <c r="AE51" s="14">
        <f t="shared" si="13"/>
        <v>-6.402979999999542E-10</v>
      </c>
      <c r="AF51" s="14">
        <f t="shared" si="14"/>
        <v>-0.04183047150261672</v>
      </c>
    </row>
    <row r="52" spans="2:32" ht="12.75">
      <c r="B52">
        <v>6</v>
      </c>
      <c r="C52" s="3">
        <v>1.61763E-05</v>
      </c>
      <c r="D52" s="3">
        <v>-5.88225E-06</v>
      </c>
      <c r="W52" s="13">
        <v>9.99200722162641E-16</v>
      </c>
      <c r="X52" s="14">
        <f t="shared" si="13"/>
        <v>-5.695404148298169E-16</v>
      </c>
      <c r="Y52" s="14">
        <f t="shared" si="13"/>
        <v>-9.86143702393178E-30</v>
      </c>
      <c r="Z52" s="14">
        <f t="shared" si="13"/>
        <v>-3.401730160959348E-46</v>
      </c>
      <c r="AA52" s="14">
        <f t="shared" si="13"/>
        <v>-3.977597725803427E-60</v>
      </c>
      <c r="AB52" s="14">
        <f t="shared" si="13"/>
        <v>-1.3623026296118869E-76</v>
      </c>
      <c r="AC52" s="14">
        <f t="shared" si="13"/>
        <v>-1.1909028156733583E-90</v>
      </c>
      <c r="AD52" s="14">
        <f t="shared" si="13"/>
        <v>-1.9964740397743272E-107</v>
      </c>
      <c r="AE52" s="14">
        <f t="shared" si="13"/>
        <v>-6.362152271377082E-122</v>
      </c>
      <c r="AF52" s="14">
        <f t="shared" si="14"/>
        <v>-5.695404148298267E-16</v>
      </c>
    </row>
    <row r="53" spans="2:32" ht="12.75">
      <c r="B53">
        <v>7</v>
      </c>
      <c r="C53" s="3">
        <v>0.000117441</v>
      </c>
      <c r="D53" s="3">
        <v>2.20577E-06</v>
      </c>
      <c r="W53" s="13">
        <v>0.100000000000001</v>
      </c>
      <c r="X53" s="14">
        <f t="shared" si="13"/>
        <v>-0.05699960000000058</v>
      </c>
      <c r="Y53" s="14">
        <f t="shared" si="13"/>
        <v>-0.09877220000000199</v>
      </c>
      <c r="Z53" s="14">
        <f t="shared" si="13"/>
        <v>-0.0003409900000000103</v>
      </c>
      <c r="AA53" s="14">
        <f t="shared" si="13"/>
        <v>-0.00039903400000001603</v>
      </c>
      <c r="AB53" s="14">
        <f t="shared" si="13"/>
        <v>-1.3677600000000688E-06</v>
      </c>
      <c r="AC53" s="14">
        <f t="shared" si="13"/>
        <v>-1.1966300000000723E-06</v>
      </c>
      <c r="AD53" s="14">
        <f t="shared" si="13"/>
        <v>-2.0076800000001417E-09</v>
      </c>
      <c r="AE53" s="14">
        <f t="shared" si="13"/>
        <v>-6.402980000000515E-10</v>
      </c>
      <c r="AF53" s="14">
        <f t="shared" si="14"/>
        <v>-0.15651439103798062</v>
      </c>
    </row>
    <row r="54" spans="2:32" ht="12.75">
      <c r="B54">
        <v>8</v>
      </c>
      <c r="C54" s="3">
        <v>4.70413E-06</v>
      </c>
      <c r="D54" s="3">
        <v>3.61326E-06</v>
      </c>
      <c r="W54" s="13">
        <v>0.2</v>
      </c>
      <c r="X54" s="14">
        <f t="shared" si="13"/>
        <v>-0.11399920000000002</v>
      </c>
      <c r="Y54" s="14">
        <f t="shared" si="13"/>
        <v>-0.3950888000000001</v>
      </c>
      <c r="Z54" s="14">
        <f t="shared" si="13"/>
        <v>-0.002727920000000001</v>
      </c>
      <c r="AA54" s="14">
        <f t="shared" si="13"/>
        <v>-0.006384544000000002</v>
      </c>
      <c r="AB54" s="14">
        <f t="shared" si="13"/>
        <v>-4.376832000000002E-05</v>
      </c>
      <c r="AC54" s="14">
        <f t="shared" si="13"/>
        <v>-7.658432000000003E-05</v>
      </c>
      <c r="AD54" s="14">
        <f t="shared" si="13"/>
        <v>-2.5698304000000024E-07</v>
      </c>
      <c r="AE54" s="14">
        <f t="shared" si="13"/>
        <v>-1.6391628800000014E-07</v>
      </c>
      <c r="AF54" s="14">
        <f t="shared" si="14"/>
        <v>-0.518321237539328</v>
      </c>
    </row>
    <row r="55" spans="2:32" ht="12.75">
      <c r="B55">
        <v>9</v>
      </c>
      <c r="C55" s="3">
        <v>2.1573E-06</v>
      </c>
      <c r="D55" s="3">
        <v>7.77423E-06</v>
      </c>
      <c r="W55" s="13">
        <v>0.3</v>
      </c>
      <c r="X55" s="14">
        <f t="shared" si="13"/>
        <v>-0.1709988</v>
      </c>
      <c r="Y55" s="14">
        <f t="shared" si="13"/>
        <v>-0.8889497999999999</v>
      </c>
      <c r="Z55" s="14">
        <f t="shared" si="13"/>
        <v>-0.00920673</v>
      </c>
      <c r="AA55" s="14">
        <f t="shared" si="13"/>
        <v>-0.032321753999999994</v>
      </c>
      <c r="AB55" s="14">
        <f t="shared" si="13"/>
        <v>-0.00033236567999999993</v>
      </c>
      <c r="AC55" s="14">
        <f t="shared" si="13"/>
        <v>-0.0008723432699999998</v>
      </c>
      <c r="AD55" s="14">
        <f t="shared" si="13"/>
        <v>-4.39079616E-06</v>
      </c>
      <c r="AE55" s="14">
        <f t="shared" si="13"/>
        <v>-4.200995177999999E-06</v>
      </c>
      <c r="AF55" s="14">
        <f t="shared" si="14"/>
        <v>-1.1026903847413378</v>
      </c>
    </row>
    <row r="56" spans="2:32" ht="12.75">
      <c r="B56">
        <v>10</v>
      </c>
      <c r="C56" s="3">
        <v>3.9556E-07</v>
      </c>
      <c r="D56" s="3">
        <v>1.68474E-05</v>
      </c>
      <c r="W56" s="13">
        <v>0.4</v>
      </c>
      <c r="X56" s="14">
        <f t="shared" si="13"/>
        <v>-0.22799840000000005</v>
      </c>
      <c r="Y56" s="14">
        <f t="shared" si="13"/>
        <v>-1.5803552000000003</v>
      </c>
      <c r="Z56" s="14">
        <f t="shared" si="13"/>
        <v>-0.021823360000000007</v>
      </c>
      <c r="AA56" s="14">
        <f t="shared" si="13"/>
        <v>-0.10215270400000004</v>
      </c>
      <c r="AB56" s="14">
        <f t="shared" si="13"/>
        <v>-0.0014005862400000007</v>
      </c>
      <c r="AC56" s="14">
        <f t="shared" si="13"/>
        <v>-0.004901396480000002</v>
      </c>
      <c r="AD56" s="14">
        <f t="shared" si="13"/>
        <v>-3.289382912000003E-05</v>
      </c>
      <c r="AE56" s="14">
        <f t="shared" si="13"/>
        <v>-4.1962569728000036E-05</v>
      </c>
      <c r="AF56" s="14">
        <f t="shared" si="14"/>
        <v>-1.9387065031188484</v>
      </c>
    </row>
    <row r="57" spans="2:32" ht="12.75">
      <c r="B57">
        <v>11</v>
      </c>
      <c r="C57" s="3">
        <v>-8.99348E-06</v>
      </c>
      <c r="D57" s="3">
        <v>-1.16711E-05</v>
      </c>
      <c r="W57" s="13">
        <v>0.5</v>
      </c>
      <c r="X57" s="14">
        <f t="shared" si="13"/>
        <v>-0.28499800000000003</v>
      </c>
      <c r="Y57" s="14">
        <f t="shared" si="13"/>
        <v>-2.469305</v>
      </c>
      <c r="Z57" s="14">
        <f t="shared" si="13"/>
        <v>-0.04262375</v>
      </c>
      <c r="AA57" s="14">
        <f t="shared" si="13"/>
        <v>-0.24939624999999999</v>
      </c>
      <c r="AB57" s="14">
        <f t="shared" si="13"/>
        <v>-0.004274249999999999</v>
      </c>
      <c r="AC57" s="14">
        <f t="shared" si="13"/>
        <v>-0.018697343749999998</v>
      </c>
      <c r="AD57" s="14">
        <f t="shared" si="13"/>
        <v>-0.00015685000000000002</v>
      </c>
      <c r="AE57" s="14">
        <f t="shared" si="13"/>
        <v>-0.00025011640625</v>
      </c>
      <c r="AF57" s="14">
        <f t="shared" si="14"/>
        <v>-3.06970156015625</v>
      </c>
    </row>
    <row r="58" spans="2:32" ht="12.75">
      <c r="B58">
        <v>12</v>
      </c>
      <c r="C58" s="3">
        <v>3.88163E-06</v>
      </c>
      <c r="D58" s="3">
        <v>1.94151E-05</v>
      </c>
      <c r="W58" s="13">
        <v>0.6</v>
      </c>
      <c r="X58" s="14">
        <f t="shared" si="13"/>
        <v>-0.3419976</v>
      </c>
      <c r="Y58" s="14">
        <f t="shared" si="13"/>
        <v>-3.5557991999999996</v>
      </c>
      <c r="Z58" s="14">
        <f t="shared" si="13"/>
        <v>-0.07365384</v>
      </c>
      <c r="AA58" s="14">
        <f t="shared" si="13"/>
        <v>-0.5171480639999999</v>
      </c>
      <c r="AB58" s="14">
        <f t="shared" si="13"/>
        <v>-0.010635701759999998</v>
      </c>
      <c r="AC58" s="14">
        <f t="shared" si="13"/>
        <v>-0.05582996927999999</v>
      </c>
      <c r="AD58" s="14">
        <f t="shared" si="13"/>
        <v>-0.00056202190848</v>
      </c>
      <c r="AE58" s="14">
        <f t="shared" si="13"/>
        <v>-0.0010754547655679998</v>
      </c>
      <c r="AF58" s="14">
        <f t="shared" si="14"/>
        <v>-4.556701851714047</v>
      </c>
    </row>
    <row r="59" spans="2:32" ht="12.75">
      <c r="B59">
        <v>13</v>
      </c>
      <c r="C59" s="3">
        <v>-3.14548E-05</v>
      </c>
      <c r="D59" s="3">
        <v>-4.23663E-05</v>
      </c>
      <c r="W59" s="13">
        <v>0.7</v>
      </c>
      <c r="X59" s="14">
        <f t="shared" si="13"/>
        <v>-0.3989972</v>
      </c>
      <c r="Y59" s="14">
        <f t="shared" si="13"/>
        <v>-4.839837799999999</v>
      </c>
      <c r="Z59" s="14">
        <f t="shared" si="13"/>
        <v>-0.11695956999999997</v>
      </c>
      <c r="AA59" s="14">
        <f t="shared" si="13"/>
        <v>-0.9580806339999997</v>
      </c>
      <c r="AB59" s="14">
        <f t="shared" si="13"/>
        <v>-0.02298794231999999</v>
      </c>
      <c r="AC59" s="14">
        <f t="shared" si="13"/>
        <v>-0.14078232286999992</v>
      </c>
      <c r="AD59" s="14">
        <f t="shared" si="13"/>
        <v>-0.0016534108102399991</v>
      </c>
      <c r="AE59" s="14">
        <f t="shared" si="13"/>
        <v>-0.0036911905506979976</v>
      </c>
      <c r="AF59" s="14">
        <f t="shared" si="14"/>
        <v>-6.482990070550937</v>
      </c>
    </row>
    <row r="60" spans="2:32" ht="12.75">
      <c r="B60">
        <v>14</v>
      </c>
      <c r="C60" s="3">
        <v>4.25171E-05</v>
      </c>
      <c r="D60" s="3">
        <v>-9.50837E-06</v>
      </c>
      <c r="W60" s="13">
        <v>0.8</v>
      </c>
      <c r="X60" s="14">
        <f t="shared" si="13"/>
        <v>-0.4559968000000001</v>
      </c>
      <c r="Y60" s="14">
        <f t="shared" si="13"/>
        <v>-6.321420800000001</v>
      </c>
      <c r="Z60" s="14">
        <f t="shared" si="13"/>
        <v>-0.17458688000000006</v>
      </c>
      <c r="AA60" s="14">
        <f t="shared" si="13"/>
        <v>-1.6344432640000006</v>
      </c>
      <c r="AB60" s="14">
        <f t="shared" si="13"/>
        <v>-0.04481875968000002</v>
      </c>
      <c r="AC60" s="14">
        <f t="shared" si="13"/>
        <v>-0.31368937472000014</v>
      </c>
      <c r="AD60" s="14">
        <f t="shared" si="13"/>
        <v>-0.004210410127360004</v>
      </c>
      <c r="AE60" s="14">
        <f t="shared" si="13"/>
        <v>-0.01074241785036801</v>
      </c>
      <c r="AF60" s="14">
        <f t="shared" si="14"/>
        <v>-8.95990870637773</v>
      </c>
    </row>
    <row r="61" spans="1:17" ht="12.75">
      <c r="A61" t="s">
        <v>11</v>
      </c>
      <c r="B61" t="s">
        <v>35</v>
      </c>
      <c r="C61" t="s">
        <v>36</v>
      </c>
      <c r="D61" t="s">
        <v>37</v>
      </c>
      <c r="E61">
        <v>4158156</v>
      </c>
      <c r="F61" t="s">
        <v>38</v>
      </c>
      <c r="G61" t="s">
        <v>37</v>
      </c>
      <c r="H61">
        <v>0</v>
      </c>
      <c r="I61" t="s">
        <v>39</v>
      </c>
      <c r="J61" t="s">
        <v>37</v>
      </c>
      <c r="K61">
        <v>0</v>
      </c>
      <c r="L61" t="s">
        <v>40</v>
      </c>
      <c r="M61" t="s">
        <v>37</v>
      </c>
      <c r="N61">
        <v>19.49</v>
      </c>
      <c r="O61" t="s">
        <v>41</v>
      </c>
      <c r="P61" t="s">
        <v>37</v>
      </c>
      <c r="Q61" s="3">
        <v>0.0617903</v>
      </c>
    </row>
    <row r="62" spans="1:4" ht="12.75">
      <c r="A62" t="s">
        <v>11</v>
      </c>
      <c r="B62" t="s">
        <v>42</v>
      </c>
      <c r="C62" t="s">
        <v>43</v>
      </c>
      <c r="D62" t="s">
        <v>44</v>
      </c>
    </row>
    <row r="63" spans="2:4" ht="12.75">
      <c r="B63">
        <v>2</v>
      </c>
      <c r="C63" s="3">
        <v>-9.59555E-05</v>
      </c>
      <c r="D63" s="3">
        <v>-1.50005E-05</v>
      </c>
    </row>
    <row r="64" spans="2:4" ht="12.75">
      <c r="B64">
        <v>3</v>
      </c>
      <c r="C64" s="3">
        <v>0.000918508</v>
      </c>
      <c r="D64" s="3">
        <v>1.8115E-06</v>
      </c>
    </row>
    <row r="65" spans="2:4" ht="12.75">
      <c r="B65">
        <v>4</v>
      </c>
      <c r="C65" s="3">
        <v>3.35979E-05</v>
      </c>
      <c r="D65" s="3">
        <v>-1.57863E-05</v>
      </c>
    </row>
    <row r="66" spans="2:4" ht="12.75">
      <c r="B66">
        <v>5</v>
      </c>
      <c r="C66" s="3">
        <v>0.000388104</v>
      </c>
      <c r="D66" s="3">
        <v>7.18771E-06</v>
      </c>
    </row>
    <row r="67" spans="2:4" ht="12.75">
      <c r="B67">
        <v>6</v>
      </c>
      <c r="C67" s="3">
        <v>1.39174E-05</v>
      </c>
      <c r="D67" s="3">
        <v>-7.10108E-06</v>
      </c>
    </row>
    <row r="68" spans="2:4" ht="12.75">
      <c r="B68">
        <v>7</v>
      </c>
      <c r="C68" s="3">
        <v>0.000119667</v>
      </c>
      <c r="D68" s="3">
        <v>4.34827E-06</v>
      </c>
    </row>
    <row r="69" spans="2:4" ht="12.75">
      <c r="B69">
        <v>8</v>
      </c>
      <c r="C69" s="3">
        <v>1.23114E-06</v>
      </c>
      <c r="D69" s="3">
        <v>6.02485E-06</v>
      </c>
    </row>
    <row r="70" spans="2:4" ht="12.75">
      <c r="B70">
        <v>9</v>
      </c>
      <c r="C70" s="3">
        <v>1.59306E-05</v>
      </c>
      <c r="D70" s="3">
        <v>7.37347E-06</v>
      </c>
    </row>
    <row r="71" spans="2:4" ht="12.75">
      <c r="B71">
        <v>10</v>
      </c>
      <c r="C71" s="3">
        <v>-1.40505E-07</v>
      </c>
      <c r="D71" s="3">
        <v>1.69834E-05</v>
      </c>
    </row>
    <row r="72" spans="2:4" ht="12.75">
      <c r="B72">
        <v>11</v>
      </c>
      <c r="C72" s="3">
        <v>-2.50171E-06</v>
      </c>
      <c r="D72" s="3">
        <v>-3.87818E-06</v>
      </c>
    </row>
    <row r="73" spans="2:4" ht="12.75">
      <c r="B73">
        <v>12</v>
      </c>
      <c r="C73" s="3">
        <v>-3.07811E-06</v>
      </c>
      <c r="D73" s="3">
        <v>7.89983E-06</v>
      </c>
    </row>
    <row r="74" spans="2:4" ht="12.75">
      <c r="B74">
        <v>13</v>
      </c>
      <c r="C74" s="3">
        <v>-4.95475E-05</v>
      </c>
      <c r="D74" s="3">
        <v>6.04964E-05</v>
      </c>
    </row>
    <row r="75" spans="2:4" ht="12.75">
      <c r="B75">
        <v>14</v>
      </c>
      <c r="C75" s="3">
        <v>5.13676E-05</v>
      </c>
      <c r="D75" s="3">
        <v>-5.67899E-05</v>
      </c>
    </row>
    <row r="76" spans="1:17" ht="12.75">
      <c r="A76" t="s">
        <v>11</v>
      </c>
      <c r="B76" t="s">
        <v>35</v>
      </c>
      <c r="C76" t="s">
        <v>36</v>
      </c>
      <c r="D76" t="s">
        <v>37</v>
      </c>
      <c r="E76">
        <v>4158156</v>
      </c>
      <c r="F76" t="s">
        <v>38</v>
      </c>
      <c r="G76" t="s">
        <v>37</v>
      </c>
      <c r="H76">
        <v>0</v>
      </c>
      <c r="I76" t="s">
        <v>39</v>
      </c>
      <c r="J76" t="s">
        <v>37</v>
      </c>
      <c r="K76">
        <v>0</v>
      </c>
      <c r="L76" t="s">
        <v>40</v>
      </c>
      <c r="M76" t="s">
        <v>37</v>
      </c>
      <c r="N76">
        <v>24.45</v>
      </c>
      <c r="O76" t="s">
        <v>41</v>
      </c>
      <c r="P76" t="s">
        <v>37</v>
      </c>
      <c r="Q76" s="3">
        <v>0.0747477</v>
      </c>
    </row>
    <row r="77" spans="1:4" ht="12.75">
      <c r="A77" t="s">
        <v>11</v>
      </c>
      <c r="B77" t="s">
        <v>42</v>
      </c>
      <c r="C77" t="s">
        <v>43</v>
      </c>
      <c r="D77" t="s">
        <v>44</v>
      </c>
    </row>
    <row r="78" spans="2:4" ht="12.75">
      <c r="B78">
        <v>2</v>
      </c>
      <c r="C78" s="3">
        <v>-4.93403E-05</v>
      </c>
      <c r="D78" s="3">
        <v>-1.06218E-05</v>
      </c>
    </row>
    <row r="79" spans="2:4" ht="12.75">
      <c r="B79">
        <v>3</v>
      </c>
      <c r="C79" s="3">
        <v>0.000949481</v>
      </c>
      <c r="D79" s="3">
        <v>3.84463E-06</v>
      </c>
    </row>
    <row r="80" spans="2:4" ht="12.75">
      <c r="B80">
        <v>4</v>
      </c>
      <c r="C80" s="3">
        <v>3.2891E-05</v>
      </c>
      <c r="D80" s="3">
        <v>-1.51309E-05</v>
      </c>
    </row>
    <row r="81" spans="2:4" ht="12.75">
      <c r="B81">
        <v>5</v>
      </c>
      <c r="C81" s="3">
        <v>0.000392277</v>
      </c>
      <c r="D81" s="3">
        <v>7.31979E-06</v>
      </c>
    </row>
    <row r="82" spans="2:4" ht="12.75">
      <c r="B82">
        <v>6</v>
      </c>
      <c r="C82" s="3">
        <v>1.37654E-05</v>
      </c>
      <c r="D82" s="3">
        <v>-8.10326E-06</v>
      </c>
    </row>
    <row r="83" spans="2:4" ht="12.75">
      <c r="B83">
        <v>7</v>
      </c>
      <c r="C83" s="3">
        <v>0.000120973</v>
      </c>
      <c r="D83" s="3">
        <v>4.91167E-06</v>
      </c>
    </row>
    <row r="84" spans="2:4" ht="12.75">
      <c r="B84">
        <v>8</v>
      </c>
      <c r="C84" s="3">
        <v>4.56854E-07</v>
      </c>
      <c r="D84" s="3">
        <v>-2.40243E-06</v>
      </c>
    </row>
    <row r="85" spans="2:4" ht="12.75">
      <c r="B85">
        <v>9</v>
      </c>
      <c r="C85" s="3">
        <v>6.21111E-06</v>
      </c>
      <c r="D85" s="3">
        <v>1.06816E-05</v>
      </c>
    </row>
    <row r="86" spans="2:4" ht="12.75">
      <c r="B86">
        <v>10</v>
      </c>
      <c r="C86" s="3">
        <v>-3.27045E-06</v>
      </c>
      <c r="D86" s="3">
        <v>1.55055E-06</v>
      </c>
    </row>
    <row r="87" spans="2:4" ht="12.75">
      <c r="B87">
        <v>11</v>
      </c>
      <c r="C87" s="3">
        <v>2.13401E-06</v>
      </c>
      <c r="D87" s="3">
        <v>3.82306E-06</v>
      </c>
    </row>
    <row r="88" spans="2:4" ht="12.75">
      <c r="B88">
        <v>12</v>
      </c>
      <c r="C88" s="3">
        <v>-2.02996E-05</v>
      </c>
      <c r="D88" s="3">
        <v>2.08731E-05</v>
      </c>
    </row>
    <row r="89" spans="2:4" ht="12.75">
      <c r="B89">
        <v>13</v>
      </c>
      <c r="C89" s="3">
        <v>-1.78488E-05</v>
      </c>
      <c r="D89" s="3">
        <v>-3.99276E-05</v>
      </c>
    </row>
    <row r="90" spans="2:4" ht="12.75">
      <c r="B90">
        <v>14</v>
      </c>
      <c r="C90" s="3">
        <v>-3.69724E-05</v>
      </c>
      <c r="D90" s="3">
        <v>8.25292E-05</v>
      </c>
    </row>
    <row r="91" spans="1:17" ht="12.75">
      <c r="A91" t="s">
        <v>11</v>
      </c>
      <c r="B91" t="s">
        <v>35</v>
      </c>
      <c r="C91" t="s">
        <v>36</v>
      </c>
      <c r="D91" t="s">
        <v>37</v>
      </c>
      <c r="E91">
        <v>4158156</v>
      </c>
      <c r="F91" t="s">
        <v>38</v>
      </c>
      <c r="G91" t="s">
        <v>37</v>
      </c>
      <c r="H91">
        <v>0</v>
      </c>
      <c r="I91" t="s">
        <v>39</v>
      </c>
      <c r="J91" t="s">
        <v>37</v>
      </c>
      <c r="K91">
        <v>0</v>
      </c>
      <c r="L91" t="s">
        <v>40</v>
      </c>
      <c r="M91" t="s">
        <v>37</v>
      </c>
      <c r="N91">
        <v>29.38</v>
      </c>
      <c r="O91" t="s">
        <v>41</v>
      </c>
      <c r="P91" t="s">
        <v>37</v>
      </c>
      <c r="Q91" s="3">
        <v>0.0851926</v>
      </c>
    </row>
    <row r="92" spans="1:4" ht="12.75">
      <c r="A92" t="s">
        <v>11</v>
      </c>
      <c r="B92" t="s">
        <v>42</v>
      </c>
      <c r="C92" t="s">
        <v>43</v>
      </c>
      <c r="D92" t="s">
        <v>44</v>
      </c>
    </row>
    <row r="93" spans="2:4" ht="12.75">
      <c r="B93">
        <v>2</v>
      </c>
      <c r="C93" s="3">
        <v>5.69996E-05</v>
      </c>
      <c r="D93" s="3">
        <v>-4.31083E-06</v>
      </c>
    </row>
    <row r="94" spans="2:4" ht="12.75">
      <c r="B94">
        <v>3</v>
      </c>
      <c r="C94" s="3">
        <v>0.000987722</v>
      </c>
      <c r="D94" s="3">
        <v>6.34404E-06</v>
      </c>
    </row>
    <row r="95" spans="2:4" ht="12.75">
      <c r="B95">
        <v>4</v>
      </c>
      <c r="C95" s="3">
        <v>3.4099E-05</v>
      </c>
      <c r="D95" s="3">
        <v>-1.40149E-05</v>
      </c>
    </row>
    <row r="96" spans="2:4" ht="12.75">
      <c r="B96">
        <v>5</v>
      </c>
      <c r="C96" s="3">
        <v>0.000399034</v>
      </c>
      <c r="D96" s="3">
        <v>8.14258E-06</v>
      </c>
    </row>
    <row r="97" spans="2:4" ht="12.75">
      <c r="B97">
        <v>6</v>
      </c>
      <c r="C97" s="3">
        <v>1.36776E-05</v>
      </c>
      <c r="D97" s="3">
        <v>-7.67176E-06</v>
      </c>
    </row>
    <row r="98" spans="2:4" ht="12.75">
      <c r="B98">
        <v>7</v>
      </c>
      <c r="C98" s="3">
        <v>0.000119663</v>
      </c>
      <c r="D98" s="3">
        <v>2.60271E-06</v>
      </c>
    </row>
    <row r="99" spans="2:4" ht="12.75">
      <c r="B99">
        <v>8</v>
      </c>
      <c r="C99" s="3">
        <v>2.00768E-06</v>
      </c>
      <c r="D99" s="3">
        <v>9.77345E-07</v>
      </c>
    </row>
    <row r="100" spans="2:4" ht="12.75">
      <c r="B100">
        <v>9</v>
      </c>
      <c r="C100" s="3">
        <v>6.40298E-06</v>
      </c>
      <c r="D100" s="3">
        <v>-2.95237E-07</v>
      </c>
    </row>
    <row r="101" spans="2:4" ht="12.75">
      <c r="B101">
        <v>10</v>
      </c>
      <c r="C101" s="3">
        <v>-3.96295E-06</v>
      </c>
      <c r="D101" s="3">
        <v>7.87055E-06</v>
      </c>
    </row>
    <row r="102" spans="2:4" ht="12.75">
      <c r="B102">
        <v>11</v>
      </c>
      <c r="C102" s="3">
        <v>-1.35306E-06</v>
      </c>
      <c r="D102" s="3">
        <v>1.43749E-06</v>
      </c>
    </row>
    <row r="103" spans="2:4" ht="12.75">
      <c r="B103">
        <v>12</v>
      </c>
      <c r="C103" s="3">
        <v>-1.31199E-06</v>
      </c>
      <c r="D103" s="3">
        <v>-1.62497E-05</v>
      </c>
    </row>
    <row r="104" spans="2:4" ht="12.75">
      <c r="B104">
        <v>13</v>
      </c>
      <c r="C104" s="3">
        <v>1.99197E-05</v>
      </c>
      <c r="D104" s="3">
        <v>-2.38321E-05</v>
      </c>
    </row>
    <row r="105" spans="2:4" ht="12.75">
      <c r="B105">
        <v>14</v>
      </c>
      <c r="C105" s="3">
        <v>7.16462E-05</v>
      </c>
      <c r="D105" s="3">
        <v>-4.76972E-05</v>
      </c>
    </row>
    <row r="106" spans="1:17" ht="12.75">
      <c r="A106" t="s">
        <v>11</v>
      </c>
      <c r="B106" t="s">
        <v>35</v>
      </c>
      <c r="C106" t="s">
        <v>36</v>
      </c>
      <c r="D106" t="s">
        <v>37</v>
      </c>
      <c r="E106">
        <v>4158156</v>
      </c>
      <c r="F106" t="s">
        <v>38</v>
      </c>
      <c r="G106" t="s">
        <v>37</v>
      </c>
      <c r="H106">
        <v>0</v>
      </c>
      <c r="I106" t="s">
        <v>39</v>
      </c>
      <c r="J106" t="s">
        <v>37</v>
      </c>
      <c r="K106">
        <v>0</v>
      </c>
      <c r="L106" t="s">
        <v>40</v>
      </c>
      <c r="M106" t="s">
        <v>37</v>
      </c>
      <c r="N106">
        <v>24.65</v>
      </c>
      <c r="O106" t="s">
        <v>41</v>
      </c>
      <c r="P106" t="s">
        <v>37</v>
      </c>
      <c r="Q106" s="3">
        <v>0.0754094</v>
      </c>
    </row>
    <row r="107" spans="1:4" ht="12.75">
      <c r="A107" t="s">
        <v>11</v>
      </c>
      <c r="B107" t="s">
        <v>42</v>
      </c>
      <c r="C107" t="s">
        <v>43</v>
      </c>
      <c r="D107" t="s">
        <v>44</v>
      </c>
    </row>
    <row r="108" spans="2:4" ht="12.75">
      <c r="B108">
        <v>2</v>
      </c>
      <c r="C108" s="3">
        <v>-4.06867E-05</v>
      </c>
      <c r="D108" s="3">
        <v>-7.00076E-06</v>
      </c>
    </row>
    <row r="109" spans="2:4" ht="12.75">
      <c r="B109">
        <v>3</v>
      </c>
      <c r="C109" s="3">
        <v>0.000930679</v>
      </c>
      <c r="D109" s="3">
        <v>5.37663E-06</v>
      </c>
    </row>
    <row r="110" spans="2:4" ht="12.75">
      <c r="B110">
        <v>4</v>
      </c>
      <c r="C110" s="3">
        <v>3.36492E-05</v>
      </c>
      <c r="D110" s="3">
        <v>-1.34342E-05</v>
      </c>
    </row>
    <row r="111" spans="2:4" ht="12.75">
      <c r="B111">
        <v>5</v>
      </c>
      <c r="C111" s="3">
        <v>0.000390986</v>
      </c>
      <c r="D111" s="3">
        <v>6.8042E-06</v>
      </c>
    </row>
    <row r="112" spans="2:4" ht="12.75">
      <c r="B112">
        <v>6</v>
      </c>
      <c r="C112" s="3">
        <v>1.33651E-05</v>
      </c>
      <c r="D112" s="3">
        <v>-5.45502E-06</v>
      </c>
    </row>
    <row r="113" spans="2:4" ht="12.75">
      <c r="B113">
        <v>7</v>
      </c>
      <c r="C113" s="3">
        <v>0.000119282</v>
      </c>
      <c r="D113" s="3">
        <v>6.07803E-06</v>
      </c>
    </row>
    <row r="114" spans="2:4" ht="12.75">
      <c r="B114">
        <v>8</v>
      </c>
      <c r="C114" s="3">
        <v>7.71559E-07</v>
      </c>
      <c r="D114" s="3">
        <v>6.55218E-06</v>
      </c>
    </row>
    <row r="115" spans="2:4" ht="12.75">
      <c r="B115">
        <v>9</v>
      </c>
      <c r="C115" s="3">
        <v>1.63245E-05</v>
      </c>
      <c r="D115" s="3">
        <v>2.27338E-05</v>
      </c>
    </row>
    <row r="116" spans="2:4" ht="12.75">
      <c r="B116">
        <v>10</v>
      </c>
      <c r="C116" s="3">
        <v>9.16405E-06</v>
      </c>
      <c r="D116" s="3">
        <v>1.98975E-05</v>
      </c>
    </row>
    <row r="117" spans="2:4" ht="12.75">
      <c r="B117">
        <v>11</v>
      </c>
      <c r="C117" s="3">
        <v>9.82432E-06</v>
      </c>
      <c r="D117" s="3">
        <v>5.02736E-06</v>
      </c>
    </row>
    <row r="118" spans="2:4" ht="12.75">
      <c r="B118">
        <v>12</v>
      </c>
      <c r="C118" s="3">
        <v>1.09995E-05</v>
      </c>
      <c r="D118" s="3">
        <v>2.74288E-06</v>
      </c>
    </row>
    <row r="119" spans="2:4" ht="12.75">
      <c r="B119">
        <v>13</v>
      </c>
      <c r="C119" s="3">
        <v>-1.9637E-05</v>
      </c>
      <c r="D119" s="3">
        <v>5.65933E-05</v>
      </c>
    </row>
    <row r="120" spans="2:4" ht="12.75">
      <c r="B120">
        <v>14</v>
      </c>
      <c r="C120" s="3">
        <v>-9.25335E-06</v>
      </c>
      <c r="D120" s="3">
        <v>-0.000127315</v>
      </c>
    </row>
    <row r="121" spans="1:17" ht="12.75">
      <c r="A121" t="s">
        <v>11</v>
      </c>
      <c r="B121" t="s">
        <v>35</v>
      </c>
      <c r="C121" t="s">
        <v>36</v>
      </c>
      <c r="D121" t="s">
        <v>37</v>
      </c>
      <c r="E121">
        <v>4158156</v>
      </c>
      <c r="F121" t="s">
        <v>38</v>
      </c>
      <c r="G121" t="s">
        <v>37</v>
      </c>
      <c r="H121">
        <v>0</v>
      </c>
      <c r="I121" t="s">
        <v>39</v>
      </c>
      <c r="J121" t="s">
        <v>37</v>
      </c>
      <c r="K121">
        <v>0</v>
      </c>
      <c r="L121" t="s">
        <v>40</v>
      </c>
      <c r="M121" t="s">
        <v>37</v>
      </c>
      <c r="N121">
        <v>19.7</v>
      </c>
      <c r="O121" t="s">
        <v>41</v>
      </c>
      <c r="P121" t="s">
        <v>37</v>
      </c>
      <c r="Q121" s="3">
        <v>0.0625612</v>
      </c>
    </row>
    <row r="122" spans="1:4" ht="12.75">
      <c r="A122" t="s">
        <v>11</v>
      </c>
      <c r="B122" t="s">
        <v>42</v>
      </c>
      <c r="C122" t="s">
        <v>43</v>
      </c>
      <c r="D122" t="s">
        <v>44</v>
      </c>
    </row>
    <row r="123" spans="2:4" ht="12.75">
      <c r="B123">
        <v>2</v>
      </c>
      <c r="C123" s="3">
        <v>-9.6213E-05</v>
      </c>
      <c r="D123" s="3">
        <v>-1.31128E-05</v>
      </c>
    </row>
    <row r="124" spans="2:4" ht="12.75">
      <c r="B124">
        <v>3</v>
      </c>
      <c r="C124" s="3">
        <v>0.000892067</v>
      </c>
      <c r="D124" s="3">
        <v>4.28165E-06</v>
      </c>
    </row>
    <row r="125" spans="2:4" ht="12.75">
      <c r="B125">
        <v>4</v>
      </c>
      <c r="C125" s="3">
        <v>3.35403E-05</v>
      </c>
      <c r="D125" s="3">
        <v>-1.52753E-05</v>
      </c>
    </row>
    <row r="126" spans="2:4" ht="12.75">
      <c r="B126">
        <v>5</v>
      </c>
      <c r="C126" s="3">
        <v>0.000384957</v>
      </c>
      <c r="D126" s="3">
        <v>7.97631E-06</v>
      </c>
    </row>
    <row r="127" spans="2:4" ht="12.75">
      <c r="B127">
        <v>6</v>
      </c>
      <c r="C127" s="3">
        <v>1.28043E-05</v>
      </c>
      <c r="D127" s="3">
        <v>-7.98794E-06</v>
      </c>
    </row>
    <row r="128" spans="2:4" ht="12.75">
      <c r="B128">
        <v>7</v>
      </c>
      <c r="C128" s="3">
        <v>0.000117228</v>
      </c>
      <c r="D128" s="3">
        <v>3.07177E-06</v>
      </c>
    </row>
    <row r="129" spans="2:4" ht="12.75">
      <c r="B129">
        <v>8</v>
      </c>
      <c r="C129" s="3">
        <v>-3.28801E-06</v>
      </c>
      <c r="D129" s="3">
        <v>-5.79883E-07</v>
      </c>
    </row>
    <row r="130" spans="2:4" ht="12.75">
      <c r="B130">
        <v>9</v>
      </c>
      <c r="C130" s="3">
        <v>3.59383E-06</v>
      </c>
      <c r="D130" s="3">
        <v>3.63433E-06</v>
      </c>
    </row>
    <row r="131" spans="2:4" ht="12.75">
      <c r="B131">
        <v>10</v>
      </c>
      <c r="C131" s="3">
        <v>-1.68894E-07</v>
      </c>
      <c r="D131" s="3">
        <v>2.957E-06</v>
      </c>
    </row>
    <row r="132" spans="2:4" ht="12.75">
      <c r="B132">
        <v>11</v>
      </c>
      <c r="C132" s="3">
        <v>1.23959E-05</v>
      </c>
      <c r="D132" s="3">
        <v>1.51192E-06</v>
      </c>
    </row>
    <row r="133" spans="2:4" ht="12.75">
      <c r="B133">
        <v>12</v>
      </c>
      <c r="C133" s="3">
        <v>-1.01265E-05</v>
      </c>
      <c r="D133" s="3">
        <v>-2.34224E-07</v>
      </c>
    </row>
    <row r="134" spans="2:4" ht="12.75">
      <c r="B134">
        <v>13</v>
      </c>
      <c r="C134" s="3">
        <v>7.3281E-05</v>
      </c>
      <c r="D134" s="3">
        <v>-2.64103E-05</v>
      </c>
    </row>
    <row r="135" spans="2:4" ht="12.75">
      <c r="B135">
        <v>14</v>
      </c>
      <c r="C135" s="3">
        <v>-8.76332E-05</v>
      </c>
      <c r="D135" s="3">
        <v>-8.67748E-05</v>
      </c>
    </row>
    <row r="136" spans="1:17" ht="12.75">
      <c r="A136" t="s">
        <v>11</v>
      </c>
      <c r="B136" t="s">
        <v>35</v>
      </c>
      <c r="C136" t="s">
        <v>36</v>
      </c>
      <c r="D136" t="s">
        <v>37</v>
      </c>
      <c r="E136">
        <v>4158156</v>
      </c>
      <c r="F136" t="s">
        <v>38</v>
      </c>
      <c r="G136" t="s">
        <v>37</v>
      </c>
      <c r="H136">
        <v>0</v>
      </c>
      <c r="I136" t="s">
        <v>39</v>
      </c>
      <c r="J136" t="s">
        <v>37</v>
      </c>
      <c r="K136">
        <v>0</v>
      </c>
      <c r="L136" t="s">
        <v>40</v>
      </c>
      <c r="M136" t="s">
        <v>37</v>
      </c>
      <c r="N136">
        <v>14.77</v>
      </c>
      <c r="O136" t="s">
        <v>41</v>
      </c>
      <c r="P136" t="s">
        <v>37</v>
      </c>
      <c r="Q136" s="3">
        <v>0.0476751</v>
      </c>
    </row>
    <row r="137" spans="1:4" ht="12.75">
      <c r="A137" t="s">
        <v>11</v>
      </c>
      <c r="B137" t="s">
        <v>42</v>
      </c>
      <c r="C137" t="s">
        <v>43</v>
      </c>
      <c r="D137" t="s">
        <v>44</v>
      </c>
    </row>
    <row r="138" spans="2:4" ht="12.75">
      <c r="B138">
        <v>2</v>
      </c>
      <c r="C138" s="3">
        <v>-0.000121219</v>
      </c>
      <c r="D138" s="3">
        <v>-2.29834E-05</v>
      </c>
    </row>
    <row r="139" spans="2:4" ht="12.75">
      <c r="B139">
        <v>3</v>
      </c>
      <c r="C139" s="3">
        <v>0.000863306</v>
      </c>
      <c r="D139" s="3">
        <v>1.85331E-06</v>
      </c>
    </row>
    <row r="140" spans="2:4" ht="12.75">
      <c r="B140">
        <v>4</v>
      </c>
      <c r="C140" s="3">
        <v>3.31319E-05</v>
      </c>
      <c r="D140" s="3">
        <v>-1.46226E-05</v>
      </c>
    </row>
    <row r="141" spans="2:4" ht="12.75">
      <c r="B141">
        <v>5</v>
      </c>
      <c r="C141" s="3">
        <v>0.000381743</v>
      </c>
      <c r="D141" s="3">
        <v>7.84973E-06</v>
      </c>
    </row>
    <row r="142" spans="2:4" ht="12.75">
      <c r="B142">
        <v>6</v>
      </c>
      <c r="C142" s="3">
        <v>1.51219E-05</v>
      </c>
      <c r="D142" s="3">
        <v>-8.06449E-06</v>
      </c>
    </row>
    <row r="143" spans="2:4" ht="12.75">
      <c r="B143">
        <v>7</v>
      </c>
      <c r="C143" s="3">
        <v>0.000118933</v>
      </c>
      <c r="D143" s="3">
        <v>2.82981E-06</v>
      </c>
    </row>
    <row r="144" spans="2:4" ht="12.75">
      <c r="B144">
        <v>8</v>
      </c>
      <c r="C144" s="3">
        <v>5.6426E-06</v>
      </c>
      <c r="D144" s="3">
        <v>-4.83151E-06</v>
      </c>
    </row>
    <row r="145" spans="2:4" ht="12.75">
      <c r="B145">
        <v>9</v>
      </c>
      <c r="C145" s="3">
        <v>1.44272E-05</v>
      </c>
      <c r="D145" s="3">
        <v>-5.17732E-06</v>
      </c>
    </row>
    <row r="146" spans="2:4" ht="12.75">
      <c r="B146">
        <v>10</v>
      </c>
      <c r="C146" s="3">
        <v>9.6409E-07</v>
      </c>
      <c r="D146" s="3">
        <v>-1.60946E-05</v>
      </c>
    </row>
    <row r="147" spans="2:4" ht="12.75">
      <c r="B147">
        <v>11</v>
      </c>
      <c r="C147" s="3">
        <v>-5.01813E-07</v>
      </c>
      <c r="D147" s="3">
        <v>-1.3797E-05</v>
      </c>
    </row>
    <row r="148" spans="2:4" ht="12.75">
      <c r="B148">
        <v>12</v>
      </c>
      <c r="C148" s="3">
        <v>-1.51265E-05</v>
      </c>
      <c r="D148" s="3">
        <v>1.3266E-05</v>
      </c>
    </row>
    <row r="149" spans="2:4" ht="12.75">
      <c r="B149">
        <v>13</v>
      </c>
      <c r="C149" s="3">
        <v>-2.89297E-05</v>
      </c>
      <c r="D149" s="3">
        <v>5.06083E-05</v>
      </c>
    </row>
    <row r="150" spans="2:4" ht="12.75">
      <c r="B150">
        <v>14</v>
      </c>
      <c r="C150" s="3">
        <v>-6.2092E-05</v>
      </c>
      <c r="D150" s="3">
        <v>0.00016079</v>
      </c>
    </row>
    <row r="151" spans="1:17" ht="12.75">
      <c r="A151" t="s">
        <v>11</v>
      </c>
      <c r="B151" t="s">
        <v>35</v>
      </c>
      <c r="C151" t="s">
        <v>36</v>
      </c>
      <c r="D151" t="s">
        <v>37</v>
      </c>
      <c r="E151">
        <v>4158156</v>
      </c>
      <c r="F151" t="s">
        <v>38</v>
      </c>
      <c r="G151" t="s">
        <v>37</v>
      </c>
      <c r="H151">
        <v>0</v>
      </c>
      <c r="I151" t="s">
        <v>39</v>
      </c>
      <c r="J151" t="s">
        <v>37</v>
      </c>
      <c r="K151">
        <v>0</v>
      </c>
      <c r="L151" t="s">
        <v>40</v>
      </c>
      <c r="M151" t="s">
        <v>37</v>
      </c>
      <c r="N151">
        <v>9.81</v>
      </c>
      <c r="O151" t="s">
        <v>41</v>
      </c>
      <c r="P151" t="s">
        <v>37</v>
      </c>
      <c r="Q151" s="3">
        <v>0.0322371</v>
      </c>
    </row>
    <row r="152" spans="1:4" ht="12.75">
      <c r="A152" t="s">
        <v>11</v>
      </c>
      <c r="B152" t="s">
        <v>42</v>
      </c>
      <c r="C152" t="s">
        <v>43</v>
      </c>
      <c r="D152" t="s">
        <v>44</v>
      </c>
    </row>
    <row r="153" spans="2:4" ht="12.75">
      <c r="B153">
        <v>2</v>
      </c>
      <c r="C153" s="3">
        <v>-0.000159742</v>
      </c>
      <c r="D153" s="3">
        <v>-3.23024E-05</v>
      </c>
    </row>
    <row r="154" spans="2:4" ht="12.75">
      <c r="B154">
        <v>3</v>
      </c>
      <c r="C154" s="3">
        <v>0.000851458</v>
      </c>
      <c r="D154" s="3">
        <v>2.91272E-06</v>
      </c>
    </row>
    <row r="155" spans="2:4" ht="12.75">
      <c r="B155">
        <v>4</v>
      </c>
      <c r="C155" s="3">
        <v>3.39311E-05</v>
      </c>
      <c r="D155" s="3">
        <v>-1.63095E-05</v>
      </c>
    </row>
    <row r="156" spans="2:4" ht="12.75">
      <c r="B156">
        <v>5</v>
      </c>
      <c r="C156" s="3">
        <v>0.000383524</v>
      </c>
      <c r="D156" s="3">
        <v>1.37281E-05</v>
      </c>
    </row>
    <row r="157" spans="2:4" ht="12.75">
      <c r="B157">
        <v>6</v>
      </c>
      <c r="C157" s="3">
        <v>1.23531E-05</v>
      </c>
      <c r="D157" s="3">
        <v>-7.37915E-06</v>
      </c>
    </row>
    <row r="158" spans="2:4" ht="12.75">
      <c r="B158">
        <v>7</v>
      </c>
      <c r="C158" s="3">
        <v>0.00011994</v>
      </c>
      <c r="D158" s="3">
        <v>5.45902E-06</v>
      </c>
    </row>
    <row r="159" spans="2:4" ht="12.75">
      <c r="B159">
        <v>8</v>
      </c>
      <c r="C159" s="3">
        <v>3.89853E-07</v>
      </c>
      <c r="D159" s="3">
        <v>2.13843E-06</v>
      </c>
    </row>
    <row r="160" spans="2:4" ht="12.75">
      <c r="B160">
        <v>9</v>
      </c>
      <c r="C160" s="3">
        <v>1.32212E-05</v>
      </c>
      <c r="D160" s="3">
        <v>1.23221E-05</v>
      </c>
    </row>
    <row r="161" spans="2:4" ht="12.75">
      <c r="B161">
        <v>10</v>
      </c>
      <c r="C161" s="3">
        <v>-8.69762E-06</v>
      </c>
      <c r="D161" s="3">
        <v>1.14388E-05</v>
      </c>
    </row>
    <row r="162" spans="2:4" ht="12.75">
      <c r="B162">
        <v>11</v>
      </c>
      <c r="C162" s="3">
        <v>-1.05102E-05</v>
      </c>
      <c r="D162" s="3">
        <v>1.35116E-05</v>
      </c>
    </row>
    <row r="163" spans="2:4" ht="12.75">
      <c r="B163">
        <v>12</v>
      </c>
      <c r="C163" s="3">
        <v>1.53711E-05</v>
      </c>
      <c r="D163" s="3">
        <v>1.82745E-06</v>
      </c>
    </row>
    <row r="164" spans="2:4" ht="12.75">
      <c r="B164">
        <v>13</v>
      </c>
      <c r="C164" s="3">
        <v>-6.8579E-05</v>
      </c>
      <c r="D164" s="3">
        <v>5.17418E-05</v>
      </c>
    </row>
    <row r="165" spans="2:4" ht="12.75">
      <c r="B165">
        <v>14</v>
      </c>
      <c r="C165" s="3">
        <v>7.79777E-05</v>
      </c>
      <c r="D165" s="3">
        <v>-5.22725E-05</v>
      </c>
    </row>
    <row r="166" spans="1:17" ht="12.75">
      <c r="A166" t="s">
        <v>11</v>
      </c>
      <c r="B166" t="s">
        <v>35</v>
      </c>
      <c r="C166" t="s">
        <v>36</v>
      </c>
      <c r="D166" t="s">
        <v>37</v>
      </c>
      <c r="E166">
        <v>4158156</v>
      </c>
      <c r="F166" t="s">
        <v>38</v>
      </c>
      <c r="G166" t="s">
        <v>37</v>
      </c>
      <c r="H166">
        <v>0</v>
      </c>
      <c r="I166" t="s">
        <v>39</v>
      </c>
      <c r="J166" t="s">
        <v>37</v>
      </c>
      <c r="K166">
        <v>0</v>
      </c>
      <c r="L166" t="s">
        <v>40</v>
      </c>
      <c r="M166" t="s">
        <v>37</v>
      </c>
      <c r="N166">
        <v>4.86</v>
      </c>
      <c r="O166" t="s">
        <v>41</v>
      </c>
      <c r="P166" t="s">
        <v>37</v>
      </c>
      <c r="Q166" s="3">
        <v>0.0166798</v>
      </c>
    </row>
    <row r="167" spans="1:4" ht="12.75">
      <c r="A167" t="s">
        <v>11</v>
      </c>
      <c r="B167" t="s">
        <v>42</v>
      </c>
      <c r="C167" t="s">
        <v>43</v>
      </c>
      <c r="D167" t="s">
        <v>44</v>
      </c>
    </row>
    <row r="168" spans="2:4" ht="12.75">
      <c r="B168">
        <v>2</v>
      </c>
      <c r="C168" s="3">
        <v>-0.000250325</v>
      </c>
      <c r="D168" s="3">
        <v>-5.25785E-05</v>
      </c>
    </row>
    <row r="169" spans="2:4" ht="12.75">
      <c r="B169">
        <v>3</v>
      </c>
      <c r="C169" s="3">
        <v>0.000852479</v>
      </c>
      <c r="D169" s="3">
        <v>4.8951E-06</v>
      </c>
    </row>
    <row r="170" spans="2:4" ht="12.75">
      <c r="B170">
        <v>4</v>
      </c>
      <c r="C170" s="3">
        <v>3.68598E-05</v>
      </c>
      <c r="D170" s="3">
        <v>-1.69653E-05</v>
      </c>
    </row>
    <row r="171" spans="2:4" ht="12.75">
      <c r="B171">
        <v>5</v>
      </c>
      <c r="C171" s="3">
        <v>0.000385932</v>
      </c>
      <c r="D171" s="3">
        <v>9.64092E-06</v>
      </c>
    </row>
    <row r="172" spans="2:4" ht="12.75">
      <c r="B172">
        <v>6</v>
      </c>
      <c r="C172" s="3">
        <v>1.08193E-05</v>
      </c>
      <c r="D172" s="3">
        <v>-5.89521E-06</v>
      </c>
    </row>
    <row r="173" spans="2:4" ht="12.75">
      <c r="B173">
        <v>7</v>
      </c>
      <c r="C173" s="3">
        <v>0.000118506</v>
      </c>
      <c r="D173" s="3">
        <v>4.80734E-06</v>
      </c>
    </row>
    <row r="174" spans="2:4" ht="12.75">
      <c r="B174">
        <v>8</v>
      </c>
      <c r="C174" s="3">
        <v>1.52796E-07</v>
      </c>
      <c r="D174" s="3">
        <v>-9.02139E-07</v>
      </c>
    </row>
    <row r="175" spans="2:4" ht="12.75">
      <c r="B175">
        <v>9</v>
      </c>
      <c r="C175" s="3">
        <v>6.72877E-07</v>
      </c>
      <c r="D175" s="3">
        <v>-1.08492E-05</v>
      </c>
    </row>
    <row r="176" spans="2:4" ht="12.75">
      <c r="B176">
        <v>10</v>
      </c>
      <c r="C176" s="3">
        <v>-7.25077E-06</v>
      </c>
      <c r="D176" s="3">
        <v>1.21667E-05</v>
      </c>
    </row>
    <row r="177" spans="2:4" ht="12.75">
      <c r="B177">
        <v>11</v>
      </c>
      <c r="C177" s="3">
        <v>-1.48315E-05</v>
      </c>
      <c r="D177" s="3">
        <v>-6.01312E-06</v>
      </c>
    </row>
    <row r="178" spans="2:4" ht="12.75">
      <c r="B178">
        <v>12</v>
      </c>
      <c r="C178" s="3">
        <v>6.40633E-07</v>
      </c>
      <c r="D178" s="3">
        <v>1.62835E-05</v>
      </c>
    </row>
    <row r="179" spans="2:4" ht="12.75">
      <c r="B179">
        <v>13</v>
      </c>
      <c r="C179" s="3">
        <v>1.34525E-05</v>
      </c>
      <c r="D179" s="3">
        <v>1.04338E-06</v>
      </c>
    </row>
    <row r="180" spans="2:4" ht="12.75">
      <c r="B180">
        <v>14</v>
      </c>
      <c r="C180" s="3">
        <v>6.86973E-05</v>
      </c>
      <c r="D180" s="3">
        <v>-6.14333E-05</v>
      </c>
    </row>
    <row r="181" spans="1:17" ht="12.75">
      <c r="A181" t="s">
        <v>11</v>
      </c>
      <c r="B181" t="s">
        <v>35</v>
      </c>
      <c r="C181" t="s">
        <v>36</v>
      </c>
      <c r="D181" t="s">
        <v>37</v>
      </c>
      <c r="E181">
        <v>4158156</v>
      </c>
      <c r="F181" t="s">
        <v>38</v>
      </c>
      <c r="G181" t="s">
        <v>37</v>
      </c>
      <c r="H181">
        <v>0</v>
      </c>
      <c r="I181" t="s">
        <v>39</v>
      </c>
      <c r="J181" t="s">
        <v>37</v>
      </c>
      <c r="K181">
        <v>0</v>
      </c>
      <c r="L181" t="s">
        <v>40</v>
      </c>
      <c r="M181" t="s">
        <v>37</v>
      </c>
      <c r="N181">
        <v>-0.37</v>
      </c>
      <c r="O181" t="s">
        <v>41</v>
      </c>
      <c r="P181" t="s">
        <v>37</v>
      </c>
      <c r="Q181" s="3">
        <v>0.0001223</v>
      </c>
    </row>
    <row r="182" spans="1:4" ht="12.75">
      <c r="A182" t="s">
        <v>11</v>
      </c>
      <c r="B182" t="s">
        <v>42</v>
      </c>
      <c r="C182" t="s">
        <v>43</v>
      </c>
      <c r="D182" t="s">
        <v>44</v>
      </c>
    </row>
    <row r="183" spans="2:4" ht="12.75">
      <c r="B183">
        <v>2</v>
      </c>
      <c r="C183" s="3">
        <v>-0.0194774</v>
      </c>
      <c r="D183" s="3">
        <v>-0.0144215</v>
      </c>
    </row>
    <row r="184" spans="2:4" ht="12.75">
      <c r="B184">
        <v>3</v>
      </c>
      <c r="C184" s="3">
        <v>-0.000926912</v>
      </c>
      <c r="D184" s="3">
        <v>-0.000561115</v>
      </c>
    </row>
    <row r="185" spans="2:4" ht="12.75">
      <c r="B185">
        <v>4</v>
      </c>
      <c r="C185" s="3">
        <v>-9.41048E-05</v>
      </c>
      <c r="D185" s="3">
        <v>3.31395E-05</v>
      </c>
    </row>
    <row r="186" spans="2:4" ht="12.75">
      <c r="B186">
        <v>5</v>
      </c>
      <c r="C186" s="3">
        <v>1.52647E-07</v>
      </c>
      <c r="D186" s="3">
        <v>-0.000624718</v>
      </c>
    </row>
    <row r="187" spans="2:4" ht="12.75">
      <c r="B187">
        <v>6</v>
      </c>
      <c r="C187" s="3">
        <v>-5.41526E-05</v>
      </c>
      <c r="D187" s="3">
        <v>0.000271723</v>
      </c>
    </row>
    <row r="188" spans="2:4" ht="12.75">
      <c r="B188">
        <v>7</v>
      </c>
      <c r="C188" s="3">
        <v>0.000234915</v>
      </c>
      <c r="D188" s="3">
        <v>-8.55577E-05</v>
      </c>
    </row>
    <row r="189" spans="2:4" ht="12.75">
      <c r="B189">
        <v>8</v>
      </c>
      <c r="C189" s="3">
        <v>0.00018347</v>
      </c>
      <c r="D189" s="3">
        <v>-5.75346E-05</v>
      </c>
    </row>
    <row r="190" spans="2:4" ht="12.75">
      <c r="B190">
        <v>9</v>
      </c>
      <c r="C190" s="3">
        <v>-0.000614326</v>
      </c>
      <c r="D190" s="3">
        <v>-0.000464577</v>
      </c>
    </row>
    <row r="191" spans="2:4" ht="12.75">
      <c r="B191">
        <v>10</v>
      </c>
      <c r="C191" s="3">
        <v>-0.000579964</v>
      </c>
      <c r="D191" s="3">
        <v>9.00112E-05</v>
      </c>
    </row>
    <row r="192" spans="2:4" ht="12.75">
      <c r="B192">
        <v>11</v>
      </c>
      <c r="C192" s="3">
        <v>0.000840369</v>
      </c>
      <c r="D192" s="3">
        <v>-0.000111249</v>
      </c>
    </row>
    <row r="193" spans="2:4" ht="12.75">
      <c r="B193">
        <v>12</v>
      </c>
      <c r="C193" s="3">
        <v>0.00144147</v>
      </c>
      <c r="D193" s="3">
        <v>-0.00138411</v>
      </c>
    </row>
    <row r="194" spans="2:4" ht="12.75">
      <c r="B194">
        <v>13</v>
      </c>
      <c r="C194" s="3">
        <v>2.08389E-05</v>
      </c>
      <c r="D194" s="3">
        <v>0.00202362</v>
      </c>
    </row>
    <row r="195" spans="2:4" ht="12.75">
      <c r="B195">
        <v>14</v>
      </c>
      <c r="C195" s="3">
        <v>0.00548655</v>
      </c>
      <c r="D195" s="3">
        <v>0.0012579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5" sqref="C15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spans="1:6" ht="12.75">
      <c r="A1" s="1" t="s">
        <v>0</v>
      </c>
      <c r="D1" t="s">
        <v>1</v>
      </c>
      <c r="F1" t="s">
        <v>2</v>
      </c>
    </row>
    <row r="2" spans="1:2" ht="12.75">
      <c r="A2" t="s">
        <v>3</v>
      </c>
      <c r="B2" t="s">
        <v>4</v>
      </c>
    </row>
    <row r="3" spans="1:2" ht="12.75">
      <c r="A3" t="s">
        <v>5</v>
      </c>
      <c r="B3" t="s">
        <v>6</v>
      </c>
    </row>
    <row r="4" spans="1:2" ht="12.75">
      <c r="A4" t="s">
        <v>7</v>
      </c>
      <c r="B4">
        <v>0.0635</v>
      </c>
    </row>
    <row r="5" spans="1:2" ht="12.75">
      <c r="A5" t="s">
        <v>8</v>
      </c>
      <c r="B5">
        <v>0.3927</v>
      </c>
    </row>
    <row r="6" spans="1:2" ht="12.75">
      <c r="A6" t="s">
        <v>9</v>
      </c>
      <c r="B6">
        <v>812</v>
      </c>
    </row>
    <row r="8" spans="1:2" ht="12.75">
      <c r="A8" t="s">
        <v>10</v>
      </c>
      <c r="B8" s="2">
        <f>4*PI()*0.0000001*$B$5*$B$6/(2*$B$4)</f>
        <v>0.00315517224967731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2003-11-24T16:48:23Z</dcterms:created>
  <dcterms:modified xsi:type="dcterms:W3CDTF">2003-11-26T22:08:25Z</dcterms:modified>
  <cp:category/>
  <cp:version/>
  <cp:contentType/>
  <cp:contentStatus/>
</cp:coreProperties>
</file>