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9740" windowHeight="12975" activeTab="0"/>
  </bookViews>
  <sheets>
    <sheet name="strength chart" sheetId="1" r:id="rId1"/>
    <sheet name="nonlinear strength" sheetId="2" r:id="rId2"/>
    <sheet name="transfer function" sheetId="3" r:id="rId3"/>
    <sheet name="harmonics chart" sheetId="4" r:id="rId4"/>
    <sheet name="field shape chart" sheetId="5" r:id="rId5"/>
    <sheet name="excitation" sheetId="6" r:id="rId6"/>
    <sheet name="harmonics" sheetId="7" r:id="rId7"/>
    <sheet name="attributes" sheetId="8" r:id="rId8"/>
  </sheets>
  <externalReferences>
    <externalReference r:id="rId11"/>
  </externalReferences>
  <definedNames>
    <definedName name="i_offset">'excitation'!$P$1</definedName>
    <definedName name="tf">'attributes'!$B$8</definedName>
  </definedNames>
  <calcPr fullCalcOnLoad="1"/>
</workbook>
</file>

<file path=xl/sharedStrings.xml><?xml version="1.0" encoding="utf-8"?>
<sst xmlns="http://schemas.openxmlformats.org/spreadsheetml/2006/main" count="291" uniqueCount="68">
  <si>
    <t>IDHKR attributes</t>
  </si>
  <si>
    <t xml:space="preserve">dipole formula: </t>
  </si>
  <si>
    <t>tf = 4*pi()*1e-7*Leff*Nturns/(2*r)</t>
  </si>
  <si>
    <t>attribute</t>
  </si>
  <si>
    <t>value</t>
  </si>
  <si>
    <t>------------------------------</t>
  </si>
  <si>
    <t>--------------------</t>
  </si>
  <si>
    <t>aperture_radius</t>
  </si>
  <si>
    <t>l_eff</t>
  </si>
  <si>
    <t>n_turns</t>
  </si>
  <si>
    <t>tf</t>
  </si>
  <si>
    <t>!</t>
  </si>
  <si>
    <t>Sep</t>
  </si>
  <si>
    <t>Harmonics</t>
  </si>
  <si>
    <t>Reference</t>
  </si>
  <si>
    <t>(Strength)</t>
  </si>
  <si>
    <t>Runs</t>
  </si>
  <si>
    <t>rawseq</t>
  </si>
  <si>
    <t>Start</t>
  </si>
  <si>
    <t>of</t>
  </si>
  <si>
    <t>Report</t>
  </si>
  <si>
    <t>!red_run_sn</t>
  </si>
  <si>
    <t>i_nominal</t>
  </si>
  <si>
    <t>i_measured</t>
  </si>
  <si>
    <t>ref_amplitude</t>
  </si>
  <si>
    <t>ref_phase</t>
  </si>
  <si>
    <t>ref_offset</t>
  </si>
  <si>
    <t>drift_linear</t>
  </si>
  <si>
    <t>drift_offset</t>
  </si>
  <si>
    <t>drift_good</t>
  </si>
  <si>
    <t>I_offset</t>
  </si>
  <si>
    <t>i_corrected</t>
  </si>
  <si>
    <t>calc linear part</t>
  </si>
  <si>
    <t>meas-calc</t>
  </si>
  <si>
    <t>TF, T-m/kA</t>
  </si>
  <si>
    <t>raw</t>
  </si>
  <si>
    <t>seq</t>
  </si>
  <si>
    <t>=</t>
  </si>
  <si>
    <t>x</t>
  </si>
  <si>
    <t>y</t>
  </si>
  <si>
    <t>current</t>
  </si>
  <si>
    <t>ampl</t>
  </si>
  <si>
    <t>j</t>
  </si>
  <si>
    <t>norm</t>
  </si>
  <si>
    <t>skew</t>
  </si>
  <si>
    <t>offset</t>
  </si>
  <si>
    <t>B_dir</t>
  </si>
  <si>
    <t>n</t>
  </si>
  <si>
    <t>strength</t>
  </si>
  <si>
    <t>b2</t>
  </si>
  <si>
    <t>b3</t>
  </si>
  <si>
    <t>b4</t>
  </si>
  <si>
    <t>b5</t>
  </si>
  <si>
    <t>b6</t>
  </si>
  <si>
    <t>b7</t>
  </si>
  <si>
    <t>b8</t>
  </si>
  <si>
    <t>b9</t>
  </si>
  <si>
    <t>a2</t>
  </si>
  <si>
    <t>a3</t>
  </si>
  <si>
    <t>a4</t>
  </si>
  <si>
    <t>a5</t>
  </si>
  <si>
    <t>a6</t>
  </si>
  <si>
    <t>a7</t>
  </si>
  <si>
    <t>a8</t>
  </si>
  <si>
    <t>a9</t>
  </si>
  <si>
    <t>field shape</t>
  </si>
  <si>
    <t>shape</t>
  </si>
  <si>
    <t>xctr = (-b2/2b3)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</si>
</sst>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0E+00"/>
    <numFmt numFmtId="166" formatCode="0.00000000"/>
    <numFmt numFmtId="167" formatCode="0.0000000"/>
    <numFmt numFmtId="168" formatCode="0.000000"/>
    <numFmt numFmtId="169" formatCode="0.00000"/>
    <numFmt numFmtId="170" formatCode="0.0"/>
    <numFmt numFmtId="171" formatCode="0.0000"/>
    <numFmt numFmtId="172" formatCode="0.000"/>
    <numFmt numFmtId="173" formatCode="0.000000E+00"/>
    <numFmt numFmtId="174" formatCode="0.00000E+00"/>
    <numFmt numFmtId="175" formatCode="0.0E+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69" fontId="0" fillId="0" borderId="0" xfId="0" applyNumberFormat="1" applyAlignment="1">
      <alignment/>
    </xf>
    <xf numFmtId="11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172" fontId="0" fillId="0" borderId="4" xfId="0" applyNumberFormat="1" applyBorder="1" applyAlignment="1">
      <alignment/>
    </xf>
    <xf numFmtId="170" fontId="0" fillId="0" borderId="0" xfId="0" applyNumberForma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IDHKR134-0, strength from rotating coil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excitation!$D$4:$D$30</c:f>
              <c:numCache>
                <c:ptCount val="27"/>
                <c:pt idx="0">
                  <c:v>-0.003500000000000003</c:v>
                </c:pt>
                <c:pt idx="1">
                  <c:v>6.0105</c:v>
                </c:pt>
                <c:pt idx="2">
                  <c:v>7.9965</c:v>
                </c:pt>
                <c:pt idx="3">
                  <c:v>9.9785</c:v>
                </c:pt>
                <c:pt idx="4">
                  <c:v>11.9605</c:v>
                </c:pt>
                <c:pt idx="5">
                  <c:v>13.922500000000001</c:v>
                </c:pt>
                <c:pt idx="6">
                  <c:v>15.9215</c:v>
                </c:pt>
                <c:pt idx="7">
                  <c:v>17.894499999999997</c:v>
                </c:pt>
                <c:pt idx="8">
                  <c:v>19.8645</c:v>
                </c:pt>
                <c:pt idx="9">
                  <c:v>21.8325</c:v>
                </c:pt>
                <c:pt idx="10">
                  <c:v>23.8295</c:v>
                </c:pt>
                <c:pt idx="11">
                  <c:v>25.836499999999997</c:v>
                </c:pt>
                <c:pt idx="12">
                  <c:v>27.8025</c:v>
                </c:pt>
                <c:pt idx="13">
                  <c:v>29.7895</c:v>
                </c:pt>
                <c:pt idx="14">
                  <c:v>28.008499999999998</c:v>
                </c:pt>
                <c:pt idx="15">
                  <c:v>26.043499999999998</c:v>
                </c:pt>
                <c:pt idx="16">
                  <c:v>24.046499999999998</c:v>
                </c:pt>
                <c:pt idx="17">
                  <c:v>22.0655</c:v>
                </c:pt>
                <c:pt idx="18">
                  <c:v>20.0815</c:v>
                </c:pt>
                <c:pt idx="19">
                  <c:v>18.109499999999997</c:v>
                </c:pt>
                <c:pt idx="20">
                  <c:v>16.1115</c:v>
                </c:pt>
                <c:pt idx="21">
                  <c:v>14.1455</c:v>
                </c:pt>
                <c:pt idx="22">
                  <c:v>12.1655</c:v>
                </c:pt>
                <c:pt idx="23">
                  <c:v>10.1775</c:v>
                </c:pt>
                <c:pt idx="24">
                  <c:v>8.1865</c:v>
                </c:pt>
                <c:pt idx="25">
                  <c:v>6.213500000000001</c:v>
                </c:pt>
                <c:pt idx="26">
                  <c:v>0.003500000000000003</c:v>
                </c:pt>
              </c:numCache>
            </c:numRef>
          </c:xVal>
          <c:yVal>
            <c:numRef>
              <c:f>excitation!$E$4:$E$30</c:f>
              <c:numCache>
                <c:ptCount val="27"/>
                <c:pt idx="0">
                  <c:v>0.0002405024</c:v>
                </c:pt>
                <c:pt idx="1">
                  <c:v>0.04291159</c:v>
                </c:pt>
                <c:pt idx="2">
                  <c:v>0.05685403</c:v>
                </c:pt>
                <c:pt idx="3">
                  <c:v>0.07069684</c:v>
                </c:pt>
                <c:pt idx="4">
                  <c:v>0.08453825</c:v>
                </c:pt>
                <c:pt idx="5">
                  <c:v>0.09815592</c:v>
                </c:pt>
                <c:pt idx="6">
                  <c:v>0.1117312</c:v>
                </c:pt>
                <c:pt idx="7">
                  <c:v>0.1248688</c:v>
                </c:pt>
                <c:pt idx="8">
                  <c:v>0.1373672</c:v>
                </c:pt>
                <c:pt idx="9">
                  <c:v>0.1493459</c:v>
                </c:pt>
                <c:pt idx="10">
                  <c:v>0.1604708</c:v>
                </c:pt>
                <c:pt idx="11">
                  <c:v>0.1705252</c:v>
                </c:pt>
                <c:pt idx="12">
                  <c:v>0.1796145</c:v>
                </c:pt>
                <c:pt idx="13">
                  <c:v>0.1880589</c:v>
                </c:pt>
                <c:pt idx="14">
                  <c:v>0.1808158</c:v>
                </c:pt>
                <c:pt idx="15">
                  <c:v>0.1719659</c:v>
                </c:pt>
                <c:pt idx="16">
                  <c:v>0.1621108</c:v>
                </c:pt>
                <c:pt idx="17">
                  <c:v>0.1511841</c:v>
                </c:pt>
                <c:pt idx="18">
                  <c:v>0.1393198</c:v>
                </c:pt>
                <c:pt idx="19">
                  <c:v>0.1267341</c:v>
                </c:pt>
                <c:pt idx="20">
                  <c:v>0.1134136</c:v>
                </c:pt>
                <c:pt idx="21">
                  <c:v>0.09998973</c:v>
                </c:pt>
                <c:pt idx="22">
                  <c:v>0.08634118</c:v>
                </c:pt>
                <c:pt idx="23">
                  <c:v>0.07246022</c:v>
                </c:pt>
                <c:pt idx="24">
                  <c:v>0.0585593</c:v>
                </c:pt>
                <c:pt idx="25">
                  <c:v>0.04462149</c:v>
                </c:pt>
                <c:pt idx="26">
                  <c:v>0.0003121948</c:v>
                </c:pt>
              </c:numCache>
            </c:numRef>
          </c:yVal>
          <c:smooth val="1"/>
        </c:ser>
        <c:axId val="47582278"/>
        <c:axId val="25587319"/>
      </c:scatterChart>
      <c:valAx>
        <c:axId val="4758227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5587319"/>
        <c:crosses val="autoZero"/>
        <c:crossBetween val="midCat"/>
        <c:dispUnits/>
      </c:valAx>
      <c:valAx>
        <c:axId val="25587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integral (B*dl), Tesla-meters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475822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IDHKR134-0, non-linear part of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excitation!$D$4:$D$30</c:f>
              <c:numCache>
                <c:ptCount val="27"/>
                <c:pt idx="0">
                  <c:v>-0.003500000000000003</c:v>
                </c:pt>
                <c:pt idx="1">
                  <c:v>6.0105</c:v>
                </c:pt>
                <c:pt idx="2">
                  <c:v>7.9965</c:v>
                </c:pt>
                <c:pt idx="3">
                  <c:v>9.9785</c:v>
                </c:pt>
                <c:pt idx="4">
                  <c:v>11.9605</c:v>
                </c:pt>
                <c:pt idx="5">
                  <c:v>13.922500000000001</c:v>
                </c:pt>
                <c:pt idx="6">
                  <c:v>15.9215</c:v>
                </c:pt>
                <c:pt idx="7">
                  <c:v>17.894499999999997</c:v>
                </c:pt>
                <c:pt idx="8">
                  <c:v>19.8645</c:v>
                </c:pt>
                <c:pt idx="9">
                  <c:v>21.8325</c:v>
                </c:pt>
                <c:pt idx="10">
                  <c:v>23.8295</c:v>
                </c:pt>
                <c:pt idx="11">
                  <c:v>25.836499999999997</c:v>
                </c:pt>
                <c:pt idx="12">
                  <c:v>27.8025</c:v>
                </c:pt>
                <c:pt idx="13">
                  <c:v>29.7895</c:v>
                </c:pt>
                <c:pt idx="14">
                  <c:v>28.008499999999998</c:v>
                </c:pt>
                <c:pt idx="15">
                  <c:v>26.043499999999998</c:v>
                </c:pt>
                <c:pt idx="16">
                  <c:v>24.046499999999998</c:v>
                </c:pt>
                <c:pt idx="17">
                  <c:v>22.0655</c:v>
                </c:pt>
                <c:pt idx="18">
                  <c:v>20.0815</c:v>
                </c:pt>
                <c:pt idx="19">
                  <c:v>18.109499999999997</c:v>
                </c:pt>
                <c:pt idx="20">
                  <c:v>16.1115</c:v>
                </c:pt>
                <c:pt idx="21">
                  <c:v>14.1455</c:v>
                </c:pt>
                <c:pt idx="22">
                  <c:v>12.1655</c:v>
                </c:pt>
                <c:pt idx="23">
                  <c:v>10.1775</c:v>
                </c:pt>
                <c:pt idx="24">
                  <c:v>8.1865</c:v>
                </c:pt>
                <c:pt idx="25">
                  <c:v>6.213500000000001</c:v>
                </c:pt>
                <c:pt idx="26">
                  <c:v>0.003500000000000003</c:v>
                </c:pt>
              </c:numCache>
            </c:numRef>
          </c:xVal>
          <c:yVal>
            <c:numRef>
              <c:f>excitation!$L$4:$L$30</c:f>
              <c:numCache>
                <c:ptCount val="27"/>
                <c:pt idx="0">
                  <c:v>0.0002655019377002062</c:v>
                </c:pt>
                <c:pt idx="1">
                  <c:v>-1.9758956311156928E-05</c:v>
                </c:pt>
                <c:pt idx="2">
                  <c:v>-0.000262770919913842</c:v>
                </c:pt>
                <c:pt idx="3">
                  <c:v>-0.0005768419832877236</c:v>
                </c:pt>
                <c:pt idx="4">
                  <c:v>-0.0008923130466615969</c:v>
                </c:pt>
                <c:pt idx="5">
                  <c:v>-0.0012886696088914573</c:v>
                </c:pt>
                <c:pt idx="6">
                  <c:v>-0.0019916969982377436</c:v>
                </c:pt>
                <c:pt idx="7">
                  <c:v>-0.0029466935360967783</c:v>
                </c:pt>
                <c:pt idx="8">
                  <c:v>-0.004519461898784272</c:v>
                </c:pt>
                <c:pt idx="9">
                  <c:v>-0.006597644811357328</c:v>
                </c:pt>
                <c:pt idx="10">
                  <c:v>-0.009736766750589237</c:v>
                </c:pt>
                <c:pt idx="11">
                  <c:v>-0.014017815940393141</c:v>
                </c:pt>
                <c:pt idx="12">
                  <c:v>-0.01897111340285179</c:v>
                </c:pt>
                <c:pt idx="13">
                  <c:v>-0.024719308091511683</c:v>
                </c:pt>
                <c:pt idx="14">
                  <c:v>-0.01924121476463536</c:v>
                </c:pt>
                <c:pt idx="15">
                  <c:v>-0.014055660027233907</c:v>
                </c:pt>
                <c:pt idx="16">
                  <c:v>-0.00964673808800201</c:v>
                </c:pt>
                <c:pt idx="17">
                  <c:v>-0.0064236997496853465</c:v>
                </c:pt>
                <c:pt idx="18">
                  <c:v>-0.004116833236197048</c:v>
                </c:pt>
                <c:pt idx="19">
                  <c:v>-0.0026170794233951744</c:v>
                </c:pt>
                <c:pt idx="20">
                  <c:v>-0.0016664147591060746</c:v>
                </c:pt>
                <c:pt idx="21">
                  <c:v>-0.0010476872966474343</c:v>
                </c:pt>
                <c:pt idx="22">
                  <c:v>-0.0005536416833879509</c:v>
                </c:pt>
                <c:pt idx="23">
                  <c:v>-0.00023486426967085638</c:v>
                </c:pt>
                <c:pt idx="24">
                  <c:v>8.538131921782821E-05</c:v>
                </c:pt>
                <c:pt idx="25">
                  <c:v>0.0002401678570768881</c:v>
                </c:pt>
                <c:pt idx="26">
                  <c:v>0.00028719526229979383</c:v>
                </c:pt>
              </c:numCache>
            </c:numRef>
          </c:yVal>
          <c:smooth val="1"/>
        </c:ser>
        <c:axId val="28959280"/>
        <c:axId val="59306929"/>
      </c:scatterChart>
      <c:valAx>
        <c:axId val="2895928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06929"/>
        <c:crosses val="autoZero"/>
        <c:crossBetween val="midCat"/>
        <c:dispUnits/>
      </c:valAx>
      <c:valAx>
        <c:axId val="59306929"/>
        <c:scaling>
          <c:orientation val="minMax"/>
          <c:max val="0.005"/>
          <c:min val="-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Bdl(meas) - TF(calc)*I, Tesla-m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289592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IDHKR134-0, transfer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excitation!$D$5:$D$29</c:f>
              <c:numCache>
                <c:ptCount val="25"/>
                <c:pt idx="0">
                  <c:v>6.0105</c:v>
                </c:pt>
                <c:pt idx="1">
                  <c:v>7.9965</c:v>
                </c:pt>
                <c:pt idx="2">
                  <c:v>9.9785</c:v>
                </c:pt>
                <c:pt idx="3">
                  <c:v>11.9605</c:v>
                </c:pt>
                <c:pt idx="4">
                  <c:v>13.922500000000001</c:v>
                </c:pt>
                <c:pt idx="5">
                  <c:v>15.9215</c:v>
                </c:pt>
                <c:pt idx="6">
                  <c:v>17.894499999999997</c:v>
                </c:pt>
                <c:pt idx="7">
                  <c:v>19.8645</c:v>
                </c:pt>
                <c:pt idx="8">
                  <c:v>21.8325</c:v>
                </c:pt>
                <c:pt idx="9">
                  <c:v>23.8295</c:v>
                </c:pt>
                <c:pt idx="10">
                  <c:v>25.836499999999997</c:v>
                </c:pt>
                <c:pt idx="11">
                  <c:v>27.8025</c:v>
                </c:pt>
                <c:pt idx="12">
                  <c:v>29.7895</c:v>
                </c:pt>
                <c:pt idx="13">
                  <c:v>28.008499999999998</c:v>
                </c:pt>
                <c:pt idx="14">
                  <c:v>26.043499999999998</c:v>
                </c:pt>
                <c:pt idx="15">
                  <c:v>24.046499999999998</c:v>
                </c:pt>
                <c:pt idx="16">
                  <c:v>22.0655</c:v>
                </c:pt>
                <c:pt idx="17">
                  <c:v>20.0815</c:v>
                </c:pt>
                <c:pt idx="18">
                  <c:v>18.109499999999997</c:v>
                </c:pt>
                <c:pt idx="19">
                  <c:v>16.1115</c:v>
                </c:pt>
                <c:pt idx="20">
                  <c:v>14.1455</c:v>
                </c:pt>
                <c:pt idx="21">
                  <c:v>12.1655</c:v>
                </c:pt>
                <c:pt idx="22">
                  <c:v>10.1775</c:v>
                </c:pt>
                <c:pt idx="23">
                  <c:v>8.1865</c:v>
                </c:pt>
                <c:pt idx="24">
                  <c:v>6.213500000000001</c:v>
                </c:pt>
              </c:numCache>
            </c:numRef>
          </c:xVal>
          <c:yVal>
            <c:numRef>
              <c:f>excitation!$M$5:$M$29</c:f>
              <c:numCache>
                <c:ptCount val="25"/>
                <c:pt idx="0">
                  <c:v>7.139437650777804</c:v>
                </c:pt>
                <c:pt idx="1">
                  <c:v>7.109864315638092</c:v>
                </c:pt>
                <c:pt idx="2">
                  <c:v>7.084916570626847</c:v>
                </c:pt>
                <c:pt idx="3">
                  <c:v>7.068120061870323</c:v>
                </c:pt>
                <c:pt idx="4">
                  <c:v>7.050164841084574</c:v>
                </c:pt>
                <c:pt idx="5">
                  <c:v>7.017630248406244</c:v>
                </c:pt>
                <c:pt idx="6">
                  <c:v>6.978054709547628</c:v>
                </c:pt>
                <c:pt idx="7">
                  <c:v>6.91521055148632</c:v>
                </c:pt>
                <c:pt idx="8">
                  <c:v>6.840531317989236</c:v>
                </c:pt>
                <c:pt idx="9">
                  <c:v>6.734123670240668</c:v>
                </c:pt>
                <c:pt idx="10">
                  <c:v>6.600166431211658</c:v>
                </c:pt>
                <c:pt idx="11">
                  <c:v>6.460372268680875</c:v>
                </c:pt>
                <c:pt idx="12">
                  <c:v>6.312925695295322</c:v>
                </c:pt>
                <c:pt idx="13">
                  <c:v>6.455747362407841</c:v>
                </c:pt>
                <c:pt idx="14">
                  <c:v>6.603025706990229</c:v>
                </c:pt>
                <c:pt idx="15">
                  <c:v>6.74155490404009</c:v>
                </c:pt>
                <c:pt idx="16">
                  <c:v>6.851605447417914</c:v>
                </c:pt>
                <c:pt idx="17">
                  <c:v>6.93771879590668</c:v>
                </c:pt>
                <c:pt idx="18">
                  <c:v>6.998210883790276</c:v>
                </c:pt>
                <c:pt idx="19">
                  <c:v>7.0392949135710525</c:v>
                </c:pt>
                <c:pt idx="20">
                  <c:v>7.068659997879184</c:v>
                </c:pt>
                <c:pt idx="21">
                  <c:v>7.097215897414822</c:v>
                </c:pt>
                <c:pt idx="22">
                  <c:v>7.1196482436747734</c:v>
                </c:pt>
                <c:pt idx="23">
                  <c:v>7.153154583765955</c:v>
                </c:pt>
                <c:pt idx="24">
                  <c:v>7.181377645449424</c:v>
                </c:pt>
              </c:numCache>
            </c:numRef>
          </c:yVal>
          <c:smooth val="1"/>
        </c:ser>
        <c:axId val="64000314"/>
        <c:axId val="39131915"/>
      </c:scatterChart>
      <c:valAx>
        <c:axId val="64000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9131915"/>
        <c:crosses val="autoZero"/>
        <c:crossBetween val="midCat"/>
        <c:dispUnits/>
      </c:valAx>
      <c:valAx>
        <c:axId val="39131915"/>
        <c:scaling>
          <c:orientation val="minMax"/>
          <c:max val="8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TF, T-m/kA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640003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IDHKR134-0 harmonics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10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harmonics!$X$3:$AM$3</c:f>
              <c:strCache>
                <c:ptCount val="16"/>
                <c:pt idx="0">
                  <c:v>b2</c:v>
                </c:pt>
                <c:pt idx="1">
                  <c:v>b3</c:v>
                </c:pt>
                <c:pt idx="2">
                  <c:v>b4</c:v>
                </c:pt>
                <c:pt idx="3">
                  <c:v>b5</c:v>
                </c:pt>
                <c:pt idx="4">
                  <c:v>b6</c:v>
                </c:pt>
                <c:pt idx="5">
                  <c:v>b7</c:v>
                </c:pt>
                <c:pt idx="6">
                  <c:v>b8</c:v>
                </c:pt>
                <c:pt idx="7">
                  <c:v>b9</c:v>
                </c:pt>
                <c:pt idx="8">
                  <c:v>a2</c:v>
                </c:pt>
                <c:pt idx="9">
                  <c:v>a3</c:v>
                </c:pt>
                <c:pt idx="10">
                  <c:v>a4</c:v>
                </c:pt>
                <c:pt idx="11">
                  <c:v>a5</c:v>
                </c:pt>
                <c:pt idx="12">
                  <c:v>a6</c:v>
                </c:pt>
                <c:pt idx="13">
                  <c:v>a7</c:v>
                </c:pt>
                <c:pt idx="14">
                  <c:v>a8</c:v>
                </c:pt>
                <c:pt idx="15">
                  <c:v>a9</c:v>
                </c:pt>
              </c:strCache>
            </c:strRef>
          </c:cat>
          <c:val>
            <c:numRef>
              <c:f>harmonics!$X$6:$AM$6</c:f>
              <c:numCache>
                <c:ptCount val="16"/>
                <c:pt idx="0">
                  <c:v>1.17187</c:v>
                </c:pt>
                <c:pt idx="1">
                  <c:v>-27.460900000000002</c:v>
                </c:pt>
                <c:pt idx="2">
                  <c:v>-0.398225</c:v>
                </c:pt>
                <c:pt idx="3">
                  <c:v>5.724550000000001</c:v>
                </c:pt>
                <c:pt idx="4">
                  <c:v>-0.13681400000000002</c:v>
                </c:pt>
                <c:pt idx="5">
                  <c:v>1.39094</c:v>
                </c:pt>
                <c:pt idx="6">
                  <c:v>-0.00159999</c:v>
                </c:pt>
                <c:pt idx="7">
                  <c:v>0.34356800000000004</c:v>
                </c:pt>
                <c:pt idx="8">
                  <c:v>0.749097</c:v>
                </c:pt>
                <c:pt idx="9">
                  <c:v>-0.0517626</c:v>
                </c:pt>
                <c:pt idx="10">
                  <c:v>-0.198426</c:v>
                </c:pt>
                <c:pt idx="11">
                  <c:v>0.239229</c:v>
                </c:pt>
                <c:pt idx="12">
                  <c:v>0.409204</c:v>
                </c:pt>
                <c:pt idx="13">
                  <c:v>0.047479099999999996</c:v>
                </c:pt>
                <c:pt idx="14">
                  <c:v>-0.43446599999999996</c:v>
                </c:pt>
                <c:pt idx="15">
                  <c:v>0.059072900000000005</c:v>
                </c:pt>
              </c:numCache>
            </c:numRef>
          </c:val>
        </c:ser>
        <c:ser>
          <c:idx val="1"/>
          <c:order val="1"/>
          <c:tx>
            <c:v>30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harmonics!$X$3:$AM$3</c:f>
              <c:strCache>
                <c:ptCount val="16"/>
                <c:pt idx="0">
                  <c:v>b2</c:v>
                </c:pt>
                <c:pt idx="1">
                  <c:v>b3</c:v>
                </c:pt>
                <c:pt idx="2">
                  <c:v>b4</c:v>
                </c:pt>
                <c:pt idx="3">
                  <c:v>b5</c:v>
                </c:pt>
                <c:pt idx="4">
                  <c:v>b6</c:v>
                </c:pt>
                <c:pt idx="5">
                  <c:v>b7</c:v>
                </c:pt>
                <c:pt idx="6">
                  <c:v>b8</c:v>
                </c:pt>
                <c:pt idx="7">
                  <c:v>b9</c:v>
                </c:pt>
                <c:pt idx="8">
                  <c:v>a2</c:v>
                </c:pt>
                <c:pt idx="9">
                  <c:v>a3</c:v>
                </c:pt>
                <c:pt idx="10">
                  <c:v>a4</c:v>
                </c:pt>
                <c:pt idx="11">
                  <c:v>a5</c:v>
                </c:pt>
                <c:pt idx="12">
                  <c:v>a6</c:v>
                </c:pt>
                <c:pt idx="13">
                  <c:v>a7</c:v>
                </c:pt>
                <c:pt idx="14">
                  <c:v>a8</c:v>
                </c:pt>
                <c:pt idx="15">
                  <c:v>a9</c:v>
                </c:pt>
              </c:strCache>
            </c:strRef>
          </c:cat>
          <c:val>
            <c:numRef>
              <c:f>harmonics!$X$10:$AM$10</c:f>
              <c:numCache>
                <c:ptCount val="16"/>
                <c:pt idx="0">
                  <c:v>1.31731</c:v>
                </c:pt>
                <c:pt idx="1">
                  <c:v>-32.4433</c:v>
                </c:pt>
                <c:pt idx="2">
                  <c:v>-0.291282</c:v>
                </c:pt>
                <c:pt idx="3">
                  <c:v>3.61904</c:v>
                </c:pt>
                <c:pt idx="4">
                  <c:v>-0.18536999999999998</c:v>
                </c:pt>
                <c:pt idx="5">
                  <c:v>0.9784539999999999</c:v>
                </c:pt>
                <c:pt idx="6">
                  <c:v>0.10358300000000001</c:v>
                </c:pt>
                <c:pt idx="7">
                  <c:v>0.0831884</c:v>
                </c:pt>
                <c:pt idx="8">
                  <c:v>2.72269</c:v>
                </c:pt>
                <c:pt idx="9">
                  <c:v>-0.45245799999999997</c:v>
                </c:pt>
                <c:pt idx="10">
                  <c:v>0.16283899999999998</c:v>
                </c:pt>
                <c:pt idx="11">
                  <c:v>0.174595</c:v>
                </c:pt>
                <c:pt idx="12">
                  <c:v>0.48758</c:v>
                </c:pt>
                <c:pt idx="13">
                  <c:v>0.175452</c:v>
                </c:pt>
                <c:pt idx="14">
                  <c:v>-0.541409</c:v>
                </c:pt>
                <c:pt idx="15">
                  <c:v>0.156198</c:v>
                </c:pt>
              </c:numCache>
            </c:numRef>
          </c:val>
        </c:ser>
        <c:axId val="16642916"/>
        <c:axId val="15568517"/>
      </c:barChart>
      <c:catAx>
        <c:axId val="16642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68517"/>
        <c:crosses val="autoZero"/>
        <c:auto val="1"/>
        <c:lblOffset val="100"/>
        <c:noMultiLvlLbl val="0"/>
      </c:catAx>
      <c:valAx>
        <c:axId val="15568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6642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IDHKR134-0, field shape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10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harmonics!$W$22:$W$38</c:f>
              <c:numCache>
                <c:ptCount val="17"/>
                <c:pt idx="0">
                  <c:v>-0.8</c:v>
                </c:pt>
                <c:pt idx="1">
                  <c:v>-0.7</c:v>
                </c:pt>
                <c:pt idx="2">
                  <c:v>-0.6</c:v>
                </c:pt>
                <c:pt idx="3">
                  <c:v>-0.5</c:v>
                </c:pt>
                <c:pt idx="4">
                  <c:v>-0.4</c:v>
                </c:pt>
                <c:pt idx="5">
                  <c:v>-0.3</c:v>
                </c:pt>
                <c:pt idx="6">
                  <c:v>-0.199999999999999</c:v>
                </c:pt>
                <c:pt idx="7">
                  <c:v>-0.0999999999999991</c:v>
                </c:pt>
                <c:pt idx="8">
                  <c:v>9.99200722162641E-16</c:v>
                </c:pt>
                <c:pt idx="9">
                  <c:v>0.100000000000001</c:v>
                </c:pt>
                <c:pt idx="10">
                  <c:v>0.2</c:v>
                </c:pt>
                <c:pt idx="11">
                  <c:v>0.3</c:v>
                </c:pt>
                <c:pt idx="12">
                  <c:v>0.4</c:v>
                </c:pt>
                <c:pt idx="13">
                  <c:v>0.5</c:v>
                </c:pt>
                <c:pt idx="14">
                  <c:v>0.6</c:v>
                </c:pt>
                <c:pt idx="15">
                  <c:v>0.7</c:v>
                </c:pt>
                <c:pt idx="16">
                  <c:v>0.8</c:v>
                </c:pt>
              </c:numCache>
            </c:numRef>
          </c:xVal>
          <c:yVal>
            <c:numRef>
              <c:f>harmonics!$AF$22:$AF$38</c:f>
              <c:numCache>
                <c:ptCount val="17"/>
                <c:pt idx="0">
                  <c:v>-15.496370645430275</c:v>
                </c:pt>
                <c:pt idx="1">
                  <c:v>-12.558519563403863</c:v>
                </c:pt>
                <c:pt idx="2">
                  <c:v>-9.679777954141057</c:v>
                </c:pt>
                <c:pt idx="3">
                  <c:v>-7.016234062578126</c:v>
                </c:pt>
                <c:pt idx="4">
                  <c:v>-4.683131072251905</c:v>
                </c:pt>
                <c:pt idx="5">
                  <c:v>-2.764551725305707</c:v>
                </c:pt>
                <c:pt idx="6">
                  <c:v>-1.3203312193460364</c:v>
                </c:pt>
                <c:pt idx="7">
                  <c:v>-0.39082255732431503</c:v>
                </c:pt>
                <c:pt idx="8">
                  <c:v>1.1709333502807068E-15</c:v>
                </c:pt>
                <c:pt idx="9">
                  <c:v>-0.15724774392432334</c:v>
                </c:pt>
                <c:pt idx="10">
                  <c:v>-0.8580424212657924</c:v>
                </c:pt>
                <c:pt idx="11">
                  <c:v>-2.0835994911813334</c:v>
                </c:pt>
                <c:pt idx="12">
                  <c:v>-3.7994150658191375</c:v>
                </c:pt>
                <c:pt idx="13">
                  <c:v>-5.9524961874218745</c:v>
                </c:pt>
                <c:pt idx="14">
                  <c:v>-8.466934046381185</c:v>
                </c:pt>
                <c:pt idx="15">
                  <c:v>-11.237336103476775</c:v>
                </c:pt>
                <c:pt idx="16">
                  <c:v>-14.119494552915974</c:v>
                </c:pt>
              </c:numCache>
            </c:numRef>
          </c:yVal>
          <c:smooth val="1"/>
        </c:ser>
        <c:ser>
          <c:idx val="1"/>
          <c:order val="1"/>
          <c:tx>
            <c:v>30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harmonics!$W$44:$W$60</c:f>
              <c:numCache>
                <c:ptCount val="17"/>
                <c:pt idx="0">
                  <c:v>-0.8</c:v>
                </c:pt>
                <c:pt idx="1">
                  <c:v>-0.7</c:v>
                </c:pt>
                <c:pt idx="2">
                  <c:v>-0.6</c:v>
                </c:pt>
                <c:pt idx="3">
                  <c:v>-0.5</c:v>
                </c:pt>
                <c:pt idx="4">
                  <c:v>-0.4</c:v>
                </c:pt>
                <c:pt idx="5">
                  <c:v>-0.3</c:v>
                </c:pt>
                <c:pt idx="6">
                  <c:v>-0.199999999999999</c:v>
                </c:pt>
                <c:pt idx="7">
                  <c:v>-0.0999999999999991</c:v>
                </c:pt>
                <c:pt idx="8">
                  <c:v>9.99200722162641E-16</c:v>
                </c:pt>
                <c:pt idx="9">
                  <c:v>0.100000000000001</c:v>
                </c:pt>
                <c:pt idx="10">
                  <c:v>0.2</c:v>
                </c:pt>
                <c:pt idx="11">
                  <c:v>0.3</c:v>
                </c:pt>
                <c:pt idx="12">
                  <c:v>0.4</c:v>
                </c:pt>
                <c:pt idx="13">
                  <c:v>0.5</c:v>
                </c:pt>
                <c:pt idx="14">
                  <c:v>0.6</c:v>
                </c:pt>
                <c:pt idx="15">
                  <c:v>0.7</c:v>
                </c:pt>
                <c:pt idx="16">
                  <c:v>0.8</c:v>
                </c:pt>
              </c:numCache>
            </c:numRef>
          </c:xVal>
          <c:yVal>
            <c:numRef>
              <c:f>harmonics!$AF$44:$AF$60</c:f>
              <c:numCache>
                <c:ptCount val="17"/>
                <c:pt idx="0">
                  <c:v>-19.876593177030657</c:v>
                </c:pt>
                <c:pt idx="1">
                  <c:v>-15.707958359195814</c:v>
                </c:pt>
                <c:pt idx="2">
                  <c:v>-11.879466798368254</c:v>
                </c:pt>
                <c:pt idx="3">
                  <c:v>-8.48628288125</c:v>
                </c:pt>
                <c:pt idx="4">
                  <c:v>-5.600771783653378</c:v>
                </c:pt>
                <c:pt idx="5">
                  <c:v>-3.2767646155451753</c:v>
                </c:pt>
                <c:pt idx="6">
                  <c:v>-1.5529524534440822</c:v>
                </c:pt>
                <c:pt idx="7">
                  <c:v>-0.45550799137240905</c:v>
                </c:pt>
                <c:pt idx="8">
                  <c:v>1.3162571033120364E-15</c:v>
                </c:pt>
                <c:pt idx="9">
                  <c:v>-0.1926322420558212</c:v>
                </c:pt>
                <c:pt idx="10">
                  <c:v>-1.0308049505192962</c:v>
                </c:pt>
                <c:pt idx="11">
                  <c:v>-2.5029634345409755</c:v>
                </c:pt>
                <c:pt idx="12">
                  <c:v>-4.587664836478978</c:v>
                </c:pt>
                <c:pt idx="13">
                  <c:v>-7.251760521875002</c:v>
                </c:pt>
                <c:pt idx="14">
                  <c:v>-10.447558042630655</c:v>
                </c:pt>
                <c:pt idx="15">
                  <c:v>-14.108793072082015</c:v>
                </c:pt>
                <c:pt idx="16">
                  <c:v>-18.145208169107455</c:v>
                </c:pt>
              </c:numCache>
            </c:numRef>
          </c:yVal>
          <c:smooth val="1"/>
        </c:ser>
        <c:axId val="5898926"/>
        <c:axId val="53090335"/>
      </c:scatterChart>
      <c:valAx>
        <c:axId val="5898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90335"/>
        <c:crosses val="autoZero"/>
        <c:crossBetween val="midCat"/>
        <c:dispUnits/>
      </c:valAx>
      <c:valAx>
        <c:axId val="53090335"/>
        <c:scaling>
          <c:orientation val="minMax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dB/B,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8989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4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t\glass\conventional\trims\NuMI%20trims\IDHKR\IDHKR132-0\IDHKR132-0_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ength chart"/>
      <sheetName val="nonlinear strength"/>
      <sheetName val="transfer function"/>
      <sheetName val="harmonics chart"/>
      <sheetName val="field shape chart"/>
      <sheetName val="excitation"/>
      <sheetName val="harmonics"/>
      <sheetName val="attribu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N4" sqref="N4"/>
    </sheetView>
  </sheetViews>
  <sheetFormatPr defaultColWidth="9.140625" defaultRowHeight="12.75"/>
  <cols>
    <col min="1" max="1" width="10.57421875" style="0" bestFit="1" customWidth="1"/>
    <col min="2" max="2" width="8.8515625" style="0" bestFit="1" customWidth="1"/>
    <col min="3" max="3" width="10.57421875" style="0" bestFit="1" customWidth="1"/>
    <col min="4" max="4" width="10.57421875" style="0" customWidth="1"/>
    <col min="5" max="5" width="12.00390625" style="0" bestFit="1" customWidth="1"/>
    <col min="6" max="6" width="9.8515625" style="0" bestFit="1" customWidth="1"/>
    <col min="7" max="7" width="9.28125" style="0" bestFit="1" customWidth="1"/>
    <col min="8" max="9" width="9.421875" style="0" bestFit="1" customWidth="1"/>
    <col min="10" max="10" width="9.00390625" style="0" bestFit="1" customWidth="1"/>
    <col min="11" max="11" width="13.28125" style="0" bestFit="1" customWidth="1"/>
    <col min="12" max="12" width="9.57421875" style="0" bestFit="1" customWidth="1"/>
    <col min="13" max="13" width="10.28125" style="0" bestFit="1" customWidth="1"/>
  </cols>
  <sheetData>
    <row r="1" spans="1:16" ht="12.75">
      <c r="A1" t="s">
        <v>11</v>
      </c>
      <c r="B1" t="s">
        <v>12</v>
      </c>
      <c r="C1">
        <v>17</v>
      </c>
      <c r="E1">
        <v>2003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>
        <v>4142527</v>
      </c>
      <c r="O1" t="s">
        <v>30</v>
      </c>
      <c r="P1">
        <f>AVERAGE(C4,C30)</f>
        <v>-0.3375</v>
      </c>
    </row>
    <row r="2" spans="1:5" ht="12.75">
      <c r="A2" t="s">
        <v>11</v>
      </c>
      <c r="B2" t="s">
        <v>18</v>
      </c>
      <c r="C2" t="s">
        <v>19</v>
      </c>
      <c r="E2" t="s">
        <v>20</v>
      </c>
    </row>
    <row r="3" spans="1:13" ht="12.75">
      <c r="A3" t="s">
        <v>21</v>
      </c>
      <c r="B3" t="s">
        <v>22</v>
      </c>
      <c r="C3" t="s">
        <v>23</v>
      </c>
      <c r="D3" t="s">
        <v>31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t="s">
        <v>29</v>
      </c>
      <c r="K3" t="s">
        <v>32</v>
      </c>
      <c r="L3" t="s">
        <v>33</v>
      </c>
      <c r="M3" t="s">
        <v>34</v>
      </c>
    </row>
    <row r="4" spans="1:12" ht="12.75">
      <c r="A4">
        <v>4142558</v>
      </c>
      <c r="B4">
        <v>0</v>
      </c>
      <c r="C4">
        <v>-0.341</v>
      </c>
      <c r="D4" s="5">
        <f>C4-$P$1</f>
        <v>-0.003500000000000003</v>
      </c>
      <c r="E4" s="4">
        <v>0.0002405024</v>
      </c>
      <c r="F4">
        <v>-90</v>
      </c>
      <c r="G4">
        <v>28.459</v>
      </c>
      <c r="H4" s="3">
        <v>3.796311E-05</v>
      </c>
      <c r="I4" s="3">
        <v>9.361693E-06</v>
      </c>
      <c r="J4" s="3">
        <v>1.828474E-07</v>
      </c>
      <c r="K4" s="6">
        <f>D4*tf</f>
        <v>-2.4999537700206167E-05</v>
      </c>
      <c r="L4" s="3">
        <f>E4-K4</f>
        <v>0.0002655019377002062</v>
      </c>
    </row>
    <row r="5" spans="1:13" ht="12.75">
      <c r="A5">
        <v>4142562</v>
      </c>
      <c r="B5">
        <v>1.88</v>
      </c>
      <c r="C5">
        <v>5.673</v>
      </c>
      <c r="D5" s="5">
        <f aca="true" t="shared" si="0" ref="D5:D30">C5-$P$1</f>
        <v>6.0105</v>
      </c>
      <c r="E5" s="4">
        <v>0.04291159</v>
      </c>
      <c r="F5">
        <v>-90</v>
      </c>
      <c r="G5">
        <v>34.879</v>
      </c>
      <c r="H5" s="3">
        <v>3.799479E-05</v>
      </c>
      <c r="I5" s="3">
        <v>0.001537649</v>
      </c>
      <c r="J5" s="3">
        <v>6.126854E-07</v>
      </c>
      <c r="K5" s="6">
        <f aca="true" t="shared" si="1" ref="K5:K30">D5*tf</f>
        <v>0.042931348956311156</v>
      </c>
      <c r="L5" s="3">
        <f>E5-K5</f>
        <v>-1.9758956311156928E-05</v>
      </c>
      <c r="M5" s="7">
        <f>1000*E5/D5</f>
        <v>7.139437650777804</v>
      </c>
    </row>
    <row r="6" spans="1:13" ht="12.75">
      <c r="A6">
        <v>4142566</v>
      </c>
      <c r="B6">
        <v>3.86</v>
      </c>
      <c r="C6">
        <v>7.659</v>
      </c>
      <c r="D6" s="5">
        <f t="shared" si="0"/>
        <v>7.9965</v>
      </c>
      <c r="E6" s="4">
        <v>0.05685403</v>
      </c>
      <c r="F6">
        <v>-90</v>
      </c>
      <c r="G6">
        <v>34.888</v>
      </c>
      <c r="H6" s="3">
        <v>3.805251E-05</v>
      </c>
      <c r="I6" s="3">
        <v>0.002038864</v>
      </c>
      <c r="J6" s="3">
        <v>9.770739E-07</v>
      </c>
      <c r="K6" s="6">
        <f t="shared" si="1"/>
        <v>0.05711680091991384</v>
      </c>
      <c r="L6" s="3">
        <f aca="true" t="shared" si="2" ref="L6:L30">E6-K6</f>
        <v>-0.000262770919913842</v>
      </c>
      <c r="M6" s="7">
        <f aca="true" t="shared" si="3" ref="M6:M29">1000*E6/D6</f>
        <v>7.109864315638092</v>
      </c>
    </row>
    <row r="7" spans="1:13" ht="12.75">
      <c r="A7">
        <v>4142570</v>
      </c>
      <c r="B7">
        <v>5.84</v>
      </c>
      <c r="C7">
        <v>9.641</v>
      </c>
      <c r="D7" s="5">
        <f t="shared" si="0"/>
        <v>9.9785</v>
      </c>
      <c r="E7" s="4">
        <v>0.07069684</v>
      </c>
      <c r="F7">
        <v>-90</v>
      </c>
      <c r="G7">
        <v>34.894</v>
      </c>
      <c r="H7" s="3">
        <v>3.773024E-05</v>
      </c>
      <c r="I7" s="3">
        <v>0.002532758</v>
      </c>
      <c r="J7" s="3">
        <v>1.710653E-06</v>
      </c>
      <c r="K7" s="6">
        <f t="shared" si="1"/>
        <v>0.07127368198328772</v>
      </c>
      <c r="L7" s="3">
        <f t="shared" si="2"/>
        <v>-0.0005768419832877236</v>
      </c>
      <c r="M7" s="7">
        <f t="shared" si="3"/>
        <v>7.084916570626847</v>
      </c>
    </row>
    <row r="8" spans="1:13" ht="12.75">
      <c r="A8">
        <v>4142574</v>
      </c>
      <c r="B8">
        <v>7.82</v>
      </c>
      <c r="C8">
        <v>11.623</v>
      </c>
      <c r="D8" s="5">
        <f t="shared" si="0"/>
        <v>11.9605</v>
      </c>
      <c r="E8" s="4">
        <v>0.08453825</v>
      </c>
      <c r="F8">
        <v>-90</v>
      </c>
      <c r="G8">
        <v>34.897</v>
      </c>
      <c r="H8" s="3">
        <v>3.750894E-05</v>
      </c>
      <c r="I8" s="3">
        <v>0.003030963</v>
      </c>
      <c r="J8" s="3">
        <v>2.4258E-06</v>
      </c>
      <c r="K8" s="6">
        <f t="shared" si="1"/>
        <v>0.08543056304666159</v>
      </c>
      <c r="L8" s="3">
        <f t="shared" si="2"/>
        <v>-0.0008923130466615969</v>
      </c>
      <c r="M8" s="7">
        <f t="shared" si="3"/>
        <v>7.068120061870323</v>
      </c>
    </row>
    <row r="9" spans="1:13" ht="12.75">
      <c r="A9">
        <v>4142578</v>
      </c>
      <c r="B9">
        <v>9.8</v>
      </c>
      <c r="C9">
        <v>13.585</v>
      </c>
      <c r="D9" s="5">
        <f t="shared" si="0"/>
        <v>13.922500000000001</v>
      </c>
      <c r="E9" s="4">
        <v>0.09815592</v>
      </c>
      <c r="F9">
        <v>-90</v>
      </c>
      <c r="G9">
        <v>34.901</v>
      </c>
      <c r="H9" s="3">
        <v>3.738622E-05</v>
      </c>
      <c r="I9" s="3">
        <v>0.003516553</v>
      </c>
      <c r="J9" s="3">
        <v>2.411417E-06</v>
      </c>
      <c r="K9" s="6">
        <f t="shared" si="1"/>
        <v>0.09944458960889145</v>
      </c>
      <c r="L9" s="3">
        <f t="shared" si="2"/>
        <v>-0.0012886696088914573</v>
      </c>
      <c r="M9" s="7">
        <f t="shared" si="3"/>
        <v>7.050164841084574</v>
      </c>
    </row>
    <row r="10" spans="1:13" ht="12.75">
      <c r="A10">
        <v>4142582</v>
      </c>
      <c r="B10">
        <v>11.78</v>
      </c>
      <c r="C10">
        <v>15.584</v>
      </c>
      <c r="D10" s="5">
        <f t="shared" si="0"/>
        <v>15.9215</v>
      </c>
      <c r="E10" s="4">
        <v>0.1117312</v>
      </c>
      <c r="F10">
        <v>-90</v>
      </c>
      <c r="G10">
        <v>34.902</v>
      </c>
      <c r="H10" s="3">
        <v>3.748202E-05</v>
      </c>
      <c r="I10" s="3">
        <v>0.004000257</v>
      </c>
      <c r="J10" s="3">
        <v>1.04595E-06</v>
      </c>
      <c r="K10" s="6">
        <f t="shared" si="1"/>
        <v>0.11372289699823775</v>
      </c>
      <c r="L10" s="3">
        <f t="shared" si="2"/>
        <v>-0.0019916969982377436</v>
      </c>
      <c r="M10" s="7">
        <f t="shared" si="3"/>
        <v>7.017630248406244</v>
      </c>
    </row>
    <row r="11" spans="1:13" ht="12.75">
      <c r="A11">
        <v>4142586</v>
      </c>
      <c r="B11">
        <v>13.76</v>
      </c>
      <c r="C11">
        <v>17.557</v>
      </c>
      <c r="D11" s="5">
        <f t="shared" si="0"/>
        <v>17.894499999999997</v>
      </c>
      <c r="E11" s="4">
        <v>0.1248688</v>
      </c>
      <c r="F11">
        <v>-90</v>
      </c>
      <c r="G11">
        <v>34.904</v>
      </c>
      <c r="H11" s="3">
        <v>3.702256E-05</v>
      </c>
      <c r="I11" s="3">
        <v>0.004474428</v>
      </c>
      <c r="J11" s="3">
        <v>2.297919E-06</v>
      </c>
      <c r="K11" s="6">
        <f t="shared" si="1"/>
        <v>0.12781549353609678</v>
      </c>
      <c r="L11" s="3">
        <f t="shared" si="2"/>
        <v>-0.0029466935360967783</v>
      </c>
      <c r="M11" s="7">
        <f t="shared" si="3"/>
        <v>6.978054709547628</v>
      </c>
    </row>
    <row r="12" spans="1:13" ht="12.75">
      <c r="A12">
        <v>4142590</v>
      </c>
      <c r="B12">
        <v>15.74</v>
      </c>
      <c r="C12">
        <v>19.527</v>
      </c>
      <c r="D12" s="5">
        <f t="shared" si="0"/>
        <v>19.8645</v>
      </c>
      <c r="E12" s="4">
        <v>0.1373672</v>
      </c>
      <c r="F12">
        <v>-90</v>
      </c>
      <c r="G12">
        <v>34.903</v>
      </c>
      <c r="H12" s="3">
        <v>3.718052E-05</v>
      </c>
      <c r="I12" s="3">
        <v>0.004918666</v>
      </c>
      <c r="J12" s="3">
        <v>2.70239E-06</v>
      </c>
      <c r="K12" s="6">
        <f t="shared" si="1"/>
        <v>0.14188666189878427</v>
      </c>
      <c r="L12" s="3">
        <f t="shared" si="2"/>
        <v>-0.004519461898784272</v>
      </c>
      <c r="M12" s="7">
        <f t="shared" si="3"/>
        <v>6.91521055148632</v>
      </c>
    </row>
    <row r="13" spans="1:13" ht="12.75">
      <c r="A13">
        <v>4142594</v>
      </c>
      <c r="B13">
        <v>17.72</v>
      </c>
      <c r="C13">
        <v>21.495</v>
      </c>
      <c r="D13" s="5">
        <f t="shared" si="0"/>
        <v>21.8325</v>
      </c>
      <c r="E13" s="4">
        <v>0.1493459</v>
      </c>
      <c r="F13">
        <v>-90</v>
      </c>
      <c r="G13">
        <v>34.903</v>
      </c>
      <c r="H13" s="3">
        <v>3.695087E-05</v>
      </c>
      <c r="I13" s="3">
        <v>0.005346213</v>
      </c>
      <c r="J13" s="3">
        <v>2.310031E-06</v>
      </c>
      <c r="K13" s="6">
        <f t="shared" si="1"/>
        <v>0.15594354481135733</v>
      </c>
      <c r="L13" s="3">
        <f t="shared" si="2"/>
        <v>-0.006597644811357328</v>
      </c>
      <c r="M13" s="7">
        <f t="shared" si="3"/>
        <v>6.840531317989236</v>
      </c>
    </row>
    <row r="14" spans="1:13" ht="12.75">
      <c r="A14">
        <v>4142598</v>
      </c>
      <c r="B14">
        <v>19.7</v>
      </c>
      <c r="C14">
        <v>23.492</v>
      </c>
      <c r="D14" s="5">
        <f t="shared" si="0"/>
        <v>23.8295</v>
      </c>
      <c r="E14" s="4">
        <v>0.1604708</v>
      </c>
      <c r="F14">
        <v>-90</v>
      </c>
      <c r="G14">
        <v>34.903</v>
      </c>
      <c r="H14" s="3">
        <v>3.675382E-05</v>
      </c>
      <c r="I14" s="3">
        <v>0.005751078</v>
      </c>
      <c r="J14" s="3">
        <v>2.474879E-06</v>
      </c>
      <c r="K14" s="6">
        <f t="shared" si="1"/>
        <v>0.17020756675058923</v>
      </c>
      <c r="L14" s="3">
        <f t="shared" si="2"/>
        <v>-0.009736766750589237</v>
      </c>
      <c r="M14" s="7">
        <f t="shared" si="3"/>
        <v>6.734123670240668</v>
      </c>
    </row>
    <row r="15" spans="1:13" ht="12.75">
      <c r="A15">
        <v>4142602</v>
      </c>
      <c r="B15">
        <v>21.68</v>
      </c>
      <c r="C15">
        <v>25.499</v>
      </c>
      <c r="D15" s="5">
        <f t="shared" si="0"/>
        <v>25.836499999999997</v>
      </c>
      <c r="E15" s="4">
        <v>0.1705252</v>
      </c>
      <c r="F15">
        <v>-90</v>
      </c>
      <c r="G15">
        <v>34.902</v>
      </c>
      <c r="H15" s="3">
        <v>3.69143E-05</v>
      </c>
      <c r="I15" s="3">
        <v>0.00611233</v>
      </c>
      <c r="J15" s="3">
        <v>6.832254E-07</v>
      </c>
      <c r="K15" s="6">
        <f t="shared" si="1"/>
        <v>0.18454301594039313</v>
      </c>
      <c r="L15" s="3">
        <f t="shared" si="2"/>
        <v>-0.014017815940393141</v>
      </c>
      <c r="M15" s="7">
        <f t="shared" si="3"/>
        <v>6.600166431211658</v>
      </c>
    </row>
    <row r="16" spans="1:13" ht="12.75">
      <c r="A16">
        <v>4142606</v>
      </c>
      <c r="B16">
        <v>23.66</v>
      </c>
      <c r="C16">
        <v>27.465</v>
      </c>
      <c r="D16" s="5">
        <f t="shared" si="0"/>
        <v>27.8025</v>
      </c>
      <c r="E16" s="4">
        <v>0.1796145</v>
      </c>
      <c r="F16">
        <v>-90</v>
      </c>
      <c r="G16">
        <v>34.901</v>
      </c>
      <c r="H16" s="3">
        <v>3.668658E-05</v>
      </c>
      <c r="I16" s="3">
        <v>0.006437298</v>
      </c>
      <c r="J16" s="3">
        <v>1.352748E-06</v>
      </c>
      <c r="K16" s="6">
        <f t="shared" si="1"/>
        <v>0.1985856134028518</v>
      </c>
      <c r="L16" s="3">
        <f t="shared" si="2"/>
        <v>-0.01897111340285179</v>
      </c>
      <c r="M16" s="7">
        <f t="shared" si="3"/>
        <v>6.460372268680875</v>
      </c>
    </row>
    <row r="17" spans="1:13" ht="12.75">
      <c r="A17">
        <v>4142610</v>
      </c>
      <c r="B17">
        <v>25.64</v>
      </c>
      <c r="C17">
        <v>29.452</v>
      </c>
      <c r="D17" s="5">
        <f t="shared" si="0"/>
        <v>29.7895</v>
      </c>
      <c r="E17" s="4">
        <v>0.1880589</v>
      </c>
      <c r="F17">
        <v>-90</v>
      </c>
      <c r="G17">
        <v>34.9</v>
      </c>
      <c r="H17" s="3">
        <v>3.662247E-05</v>
      </c>
      <c r="I17" s="3">
        <v>0.006741303</v>
      </c>
      <c r="J17" s="3">
        <v>7.408968E-07</v>
      </c>
      <c r="K17" s="6">
        <f t="shared" si="1"/>
        <v>0.21277820809151168</v>
      </c>
      <c r="L17" s="3">
        <f t="shared" si="2"/>
        <v>-0.024719308091511683</v>
      </c>
      <c r="M17" s="7">
        <f t="shared" si="3"/>
        <v>6.312925695295322</v>
      </c>
    </row>
    <row r="18" spans="1:13" ht="12.75">
      <c r="A18">
        <v>4142616</v>
      </c>
      <c r="B18">
        <v>23.66</v>
      </c>
      <c r="C18">
        <v>27.671</v>
      </c>
      <c r="D18" s="5">
        <f t="shared" si="0"/>
        <v>28.008499999999998</v>
      </c>
      <c r="E18" s="4">
        <v>0.1808158</v>
      </c>
      <c r="F18">
        <v>-90</v>
      </c>
      <c r="G18">
        <v>34.9</v>
      </c>
      <c r="H18" s="3">
        <v>3.652763E-05</v>
      </c>
      <c r="I18" s="3">
        <v>0.006480277</v>
      </c>
      <c r="J18" s="3">
        <v>8.455909E-07</v>
      </c>
      <c r="K18" s="6">
        <f t="shared" si="1"/>
        <v>0.20005701476463536</v>
      </c>
      <c r="L18" s="3">
        <f t="shared" si="2"/>
        <v>-0.01924121476463536</v>
      </c>
      <c r="M18" s="7">
        <f t="shared" si="3"/>
        <v>6.455747362407841</v>
      </c>
    </row>
    <row r="19" spans="1:13" ht="12.75">
      <c r="A19">
        <v>4142620</v>
      </c>
      <c r="B19">
        <v>21.68</v>
      </c>
      <c r="C19">
        <v>25.706</v>
      </c>
      <c r="D19" s="5">
        <f t="shared" si="0"/>
        <v>26.043499999999998</v>
      </c>
      <c r="E19" s="4">
        <v>0.1719659</v>
      </c>
      <c r="F19">
        <v>-90</v>
      </c>
      <c r="G19">
        <v>34.9</v>
      </c>
      <c r="H19" s="3">
        <v>3.678167E-05</v>
      </c>
      <c r="I19" s="3">
        <v>0.006164077</v>
      </c>
      <c r="J19" s="3">
        <v>8.027832E-07</v>
      </c>
      <c r="K19" s="6">
        <f t="shared" si="1"/>
        <v>0.1860215600272339</v>
      </c>
      <c r="L19" s="3">
        <f t="shared" si="2"/>
        <v>-0.014055660027233907</v>
      </c>
      <c r="M19" s="7">
        <f t="shared" si="3"/>
        <v>6.603025706990229</v>
      </c>
    </row>
    <row r="20" spans="1:13" ht="12.75">
      <c r="A20">
        <v>4142624</v>
      </c>
      <c r="B20">
        <v>19.7</v>
      </c>
      <c r="C20">
        <v>23.709</v>
      </c>
      <c r="D20" s="5">
        <f t="shared" si="0"/>
        <v>24.046499999999998</v>
      </c>
      <c r="E20" s="4">
        <v>0.1621108</v>
      </c>
      <c r="F20">
        <v>-90</v>
      </c>
      <c r="G20">
        <v>34.9</v>
      </c>
      <c r="H20" s="3">
        <v>3.686566E-05</v>
      </c>
      <c r="I20" s="3">
        <v>0.005809673</v>
      </c>
      <c r="J20" s="3">
        <v>1.34664E-06</v>
      </c>
      <c r="K20" s="6">
        <f t="shared" si="1"/>
        <v>0.171757538088002</v>
      </c>
      <c r="L20" s="3">
        <f t="shared" si="2"/>
        <v>-0.00964673808800201</v>
      </c>
      <c r="M20" s="7">
        <f t="shared" si="3"/>
        <v>6.74155490404009</v>
      </c>
    </row>
    <row r="21" spans="1:13" ht="12.75">
      <c r="A21">
        <v>4142628</v>
      </c>
      <c r="B21">
        <v>17.72</v>
      </c>
      <c r="C21">
        <v>21.728</v>
      </c>
      <c r="D21" s="5">
        <f t="shared" si="0"/>
        <v>22.0655</v>
      </c>
      <c r="E21" s="4">
        <v>0.1511841</v>
      </c>
      <c r="F21">
        <v>-90</v>
      </c>
      <c r="G21">
        <v>34.9</v>
      </c>
      <c r="H21" s="3">
        <v>3.716551E-05</v>
      </c>
      <c r="I21" s="3">
        <v>0.005418735</v>
      </c>
      <c r="J21" s="3">
        <v>9.103945E-07</v>
      </c>
      <c r="K21" s="6">
        <f t="shared" si="1"/>
        <v>0.15760779974968533</v>
      </c>
      <c r="L21" s="3">
        <f t="shared" si="2"/>
        <v>-0.0064236997496853465</v>
      </c>
      <c r="M21" s="7">
        <f t="shared" si="3"/>
        <v>6.851605447417914</v>
      </c>
    </row>
    <row r="22" spans="1:13" ht="12.75">
      <c r="A22">
        <v>4142632</v>
      </c>
      <c r="B22">
        <v>15.74</v>
      </c>
      <c r="C22">
        <v>19.744</v>
      </c>
      <c r="D22" s="5">
        <f t="shared" si="0"/>
        <v>20.0815</v>
      </c>
      <c r="E22" s="4">
        <v>0.1393198</v>
      </c>
      <c r="F22">
        <v>-90</v>
      </c>
      <c r="G22">
        <v>34.899</v>
      </c>
      <c r="H22" s="3">
        <v>3.719086E-05</v>
      </c>
      <c r="I22" s="3">
        <v>0.004993632</v>
      </c>
      <c r="J22" s="3">
        <v>6.479453E-07</v>
      </c>
      <c r="K22" s="6">
        <f t="shared" si="1"/>
        <v>0.14343663323619704</v>
      </c>
      <c r="L22" s="3">
        <f t="shared" si="2"/>
        <v>-0.004116833236197048</v>
      </c>
      <c r="M22" s="7">
        <f t="shared" si="3"/>
        <v>6.93771879590668</v>
      </c>
    </row>
    <row r="23" spans="1:13" ht="12.75">
      <c r="A23">
        <v>4142636</v>
      </c>
      <c r="B23">
        <v>13.76</v>
      </c>
      <c r="C23">
        <v>17.772</v>
      </c>
      <c r="D23" s="5">
        <f t="shared" si="0"/>
        <v>18.109499999999997</v>
      </c>
      <c r="E23" s="4">
        <v>0.1267341</v>
      </c>
      <c r="F23">
        <v>-90</v>
      </c>
      <c r="G23">
        <v>34.899</v>
      </c>
      <c r="H23" s="3">
        <v>3.739924E-05</v>
      </c>
      <c r="I23" s="3">
        <v>0.004541461</v>
      </c>
      <c r="J23" s="3">
        <v>9.027433E-07</v>
      </c>
      <c r="K23" s="6">
        <f t="shared" si="1"/>
        <v>0.12935117942339516</v>
      </c>
      <c r="L23" s="3">
        <f t="shared" si="2"/>
        <v>-0.0026170794233951744</v>
      </c>
      <c r="M23" s="7">
        <f t="shared" si="3"/>
        <v>6.998210883790276</v>
      </c>
    </row>
    <row r="24" spans="1:13" ht="12.75">
      <c r="A24">
        <v>4142640</v>
      </c>
      <c r="B24">
        <v>11.78</v>
      </c>
      <c r="C24">
        <v>15.774</v>
      </c>
      <c r="D24" s="5">
        <f t="shared" si="0"/>
        <v>16.1115</v>
      </c>
      <c r="E24" s="4">
        <v>0.1134136</v>
      </c>
      <c r="F24">
        <v>-90</v>
      </c>
      <c r="G24">
        <v>34.899</v>
      </c>
      <c r="H24" s="3">
        <v>3.733742E-05</v>
      </c>
      <c r="I24" s="3">
        <v>0.004061962</v>
      </c>
      <c r="J24" s="3">
        <v>2.030067E-06</v>
      </c>
      <c r="K24" s="6">
        <f t="shared" si="1"/>
        <v>0.11508001475910608</v>
      </c>
      <c r="L24" s="3">
        <f t="shared" si="2"/>
        <v>-0.0016664147591060746</v>
      </c>
      <c r="M24" s="7">
        <f t="shared" si="3"/>
        <v>7.0392949135710525</v>
      </c>
    </row>
    <row r="25" spans="1:13" ht="12.75">
      <c r="A25">
        <v>4142644</v>
      </c>
      <c r="B25">
        <v>9.8</v>
      </c>
      <c r="C25">
        <v>13.808</v>
      </c>
      <c r="D25" s="5">
        <f t="shared" si="0"/>
        <v>14.1455</v>
      </c>
      <c r="E25" s="4">
        <v>0.09998973</v>
      </c>
      <c r="F25">
        <v>-90</v>
      </c>
      <c r="G25">
        <v>34.898</v>
      </c>
      <c r="H25" s="3">
        <v>3.755167E-05</v>
      </c>
      <c r="I25" s="3">
        <v>0.003579547</v>
      </c>
      <c r="J25" s="3">
        <v>1.185777E-06</v>
      </c>
      <c r="K25" s="6">
        <f t="shared" si="1"/>
        <v>0.10103741729664743</v>
      </c>
      <c r="L25" s="3">
        <f t="shared" si="2"/>
        <v>-0.0010476872966474343</v>
      </c>
      <c r="M25" s="7">
        <f t="shared" si="3"/>
        <v>7.068659997879184</v>
      </c>
    </row>
    <row r="26" spans="1:13" ht="12.75">
      <c r="A26">
        <v>4142648</v>
      </c>
      <c r="B26">
        <v>7.82</v>
      </c>
      <c r="C26">
        <v>11.828</v>
      </c>
      <c r="D26" s="5">
        <f t="shared" si="0"/>
        <v>12.1655</v>
      </c>
      <c r="E26" s="4">
        <v>0.08634118</v>
      </c>
      <c r="F26">
        <v>-90</v>
      </c>
      <c r="G26">
        <v>34.894</v>
      </c>
      <c r="H26" s="3">
        <v>3.81037E-05</v>
      </c>
      <c r="I26" s="3">
        <v>0.003091061</v>
      </c>
      <c r="J26" s="3">
        <v>3.264794E-06</v>
      </c>
      <c r="K26" s="6">
        <f t="shared" si="1"/>
        <v>0.08689482168338795</v>
      </c>
      <c r="L26" s="3">
        <f t="shared" si="2"/>
        <v>-0.0005536416833879509</v>
      </c>
      <c r="M26" s="7">
        <f t="shared" si="3"/>
        <v>7.097215897414822</v>
      </c>
    </row>
    <row r="27" spans="1:13" ht="12.75">
      <c r="A27">
        <v>4142652</v>
      </c>
      <c r="B27">
        <v>5.84</v>
      </c>
      <c r="C27">
        <v>9.84</v>
      </c>
      <c r="D27" s="5">
        <f t="shared" si="0"/>
        <v>10.1775</v>
      </c>
      <c r="E27" s="4">
        <v>0.07246022</v>
      </c>
      <c r="F27">
        <v>-90</v>
      </c>
      <c r="G27">
        <v>34.891</v>
      </c>
      <c r="H27" s="3">
        <v>3.78805E-05</v>
      </c>
      <c r="I27" s="3">
        <v>0.00259629</v>
      </c>
      <c r="J27" s="3">
        <v>2.200543E-06</v>
      </c>
      <c r="K27" s="6">
        <f t="shared" si="1"/>
        <v>0.07269508426967086</v>
      </c>
      <c r="L27" s="3">
        <f t="shared" si="2"/>
        <v>-0.00023486426967085638</v>
      </c>
      <c r="M27" s="7">
        <f t="shared" si="3"/>
        <v>7.1196482436747734</v>
      </c>
    </row>
    <row r="28" spans="1:13" ht="12.75">
      <c r="A28">
        <v>4142656</v>
      </c>
      <c r="B28">
        <v>3.86</v>
      </c>
      <c r="C28">
        <v>7.849</v>
      </c>
      <c r="D28" s="5">
        <f t="shared" si="0"/>
        <v>8.1865</v>
      </c>
      <c r="E28" s="4">
        <v>0.0585593</v>
      </c>
      <c r="F28">
        <v>-90</v>
      </c>
      <c r="G28">
        <v>34.889</v>
      </c>
      <c r="H28" s="3">
        <v>3.779596E-05</v>
      </c>
      <c r="I28" s="3">
        <v>0.002098113</v>
      </c>
      <c r="J28" s="3">
        <v>1.772594E-06</v>
      </c>
      <c r="K28" s="6">
        <f t="shared" si="1"/>
        <v>0.05847391868078217</v>
      </c>
      <c r="L28" s="3">
        <f t="shared" si="2"/>
        <v>8.538131921782821E-05</v>
      </c>
      <c r="M28" s="7">
        <f t="shared" si="3"/>
        <v>7.153154583765955</v>
      </c>
    </row>
    <row r="29" spans="1:13" ht="12.75">
      <c r="A29">
        <v>4142660</v>
      </c>
      <c r="B29">
        <v>1.88</v>
      </c>
      <c r="C29">
        <v>5.876</v>
      </c>
      <c r="D29" s="5">
        <f t="shared" si="0"/>
        <v>6.213500000000001</v>
      </c>
      <c r="E29" s="4">
        <v>0.04462149</v>
      </c>
      <c r="F29">
        <v>-90</v>
      </c>
      <c r="G29">
        <v>34.882</v>
      </c>
      <c r="H29" s="3">
        <v>3.796479E-05</v>
      </c>
      <c r="I29" s="3">
        <v>0.001598749</v>
      </c>
      <c r="J29" s="3">
        <v>8.751162E-07</v>
      </c>
      <c r="K29" s="6">
        <f t="shared" si="1"/>
        <v>0.04438132214292311</v>
      </c>
      <c r="L29" s="3">
        <f t="shared" si="2"/>
        <v>0.0002401678570768881</v>
      </c>
      <c r="M29" s="7">
        <f t="shared" si="3"/>
        <v>7.181377645449424</v>
      </c>
    </row>
    <row r="30" spans="1:12" ht="12.75">
      <c r="A30">
        <v>4142664</v>
      </c>
      <c r="B30">
        <v>0</v>
      </c>
      <c r="C30">
        <v>-0.334</v>
      </c>
      <c r="D30" s="5">
        <f t="shared" si="0"/>
        <v>0.003500000000000003</v>
      </c>
      <c r="E30" s="4">
        <v>0.0003121948</v>
      </c>
      <c r="F30">
        <v>-90</v>
      </c>
      <c r="G30">
        <v>30.02</v>
      </c>
      <c r="H30" s="3">
        <v>3.814382E-05</v>
      </c>
      <c r="I30" s="3">
        <v>1.120668E-05</v>
      </c>
      <c r="J30" s="3">
        <v>2.860106E-07</v>
      </c>
      <c r="K30" s="6">
        <f t="shared" si="1"/>
        <v>2.4999537700206167E-05</v>
      </c>
      <c r="L30" s="3">
        <f t="shared" si="2"/>
        <v>0.00028719526229979383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95"/>
  <sheetViews>
    <sheetView workbookViewId="0" topLeftCell="S1">
      <selection activeCell="AJ40" sqref="AJ40"/>
    </sheetView>
  </sheetViews>
  <sheetFormatPr defaultColWidth="9.140625" defaultRowHeight="12.75"/>
  <cols>
    <col min="1" max="1" width="1.421875" style="0" bestFit="1" customWidth="1"/>
    <col min="2" max="2" width="3.8515625" style="0" bestFit="1" customWidth="1"/>
    <col min="3" max="4" width="9.00390625" style="0" bestFit="1" customWidth="1"/>
    <col min="5" max="5" width="8.00390625" style="0" bestFit="1" customWidth="1"/>
    <col min="6" max="6" width="2.00390625" style="0" bestFit="1" customWidth="1"/>
    <col min="7" max="7" width="2.140625" style="0" bestFit="1" customWidth="1"/>
    <col min="8" max="9" width="2.00390625" style="0" bestFit="1" customWidth="1"/>
    <col min="10" max="10" width="2.140625" style="0" bestFit="1" customWidth="1"/>
    <col min="11" max="11" width="2.00390625" style="0" bestFit="1" customWidth="1"/>
    <col min="12" max="12" width="6.7109375" style="0" bestFit="1" customWidth="1"/>
    <col min="13" max="13" width="2.140625" style="0" bestFit="1" customWidth="1"/>
    <col min="14" max="14" width="6.00390625" style="0" bestFit="1" customWidth="1"/>
    <col min="15" max="15" width="5.00390625" style="0" bestFit="1" customWidth="1"/>
    <col min="16" max="16" width="2.140625" style="0" bestFit="1" customWidth="1"/>
    <col min="17" max="17" width="8.421875" style="0" bestFit="1" customWidth="1"/>
    <col min="22" max="22" width="10.140625" style="0" bestFit="1" customWidth="1"/>
  </cols>
  <sheetData>
    <row r="1" spans="1:39" ht="12.75">
      <c r="A1" t="s">
        <v>11</v>
      </c>
      <c r="B1" t="s">
        <v>35</v>
      </c>
      <c r="C1" t="s">
        <v>36</v>
      </c>
      <c r="D1" t="s">
        <v>37</v>
      </c>
      <c r="E1">
        <v>4142668</v>
      </c>
      <c r="F1" t="s">
        <v>38</v>
      </c>
      <c r="G1" t="s">
        <v>37</v>
      </c>
      <c r="H1">
        <v>0</v>
      </c>
      <c r="I1" t="s">
        <v>39</v>
      </c>
      <c r="J1" t="s">
        <v>37</v>
      </c>
      <c r="K1">
        <v>0</v>
      </c>
      <c r="L1" t="s">
        <v>40</v>
      </c>
      <c r="M1" t="s">
        <v>37</v>
      </c>
      <c r="N1">
        <v>-0.33</v>
      </c>
      <c r="O1" t="s">
        <v>41</v>
      </c>
      <c r="P1" t="s">
        <v>37</v>
      </c>
      <c r="Q1" s="3">
        <v>0.000243337</v>
      </c>
      <c r="S1" t="s">
        <v>45</v>
      </c>
      <c r="T1">
        <v>15</v>
      </c>
      <c r="U1" s="8">
        <v>1</v>
      </c>
      <c r="V1" s="8"/>
      <c r="W1" s="8">
        <v>1</v>
      </c>
      <c r="X1" s="8">
        <v>3</v>
      </c>
      <c r="Y1" s="8">
        <f aca="true" t="shared" si="0" ref="Y1:AE1">X1+1</f>
        <v>4</v>
      </c>
      <c r="Z1" s="8">
        <f t="shared" si="0"/>
        <v>5</v>
      </c>
      <c r="AA1" s="8">
        <f t="shared" si="0"/>
        <v>6</v>
      </c>
      <c r="AB1" s="8">
        <f t="shared" si="0"/>
        <v>7</v>
      </c>
      <c r="AC1" s="8">
        <f t="shared" si="0"/>
        <v>8</v>
      </c>
      <c r="AD1" s="8">
        <f t="shared" si="0"/>
        <v>9</v>
      </c>
      <c r="AE1" s="8">
        <f t="shared" si="0"/>
        <v>10</v>
      </c>
      <c r="AF1" s="8">
        <v>3</v>
      </c>
      <c r="AG1" s="8">
        <f aca="true" t="shared" si="1" ref="AG1:AM1">AF1+1</f>
        <v>4</v>
      </c>
      <c r="AH1" s="8">
        <f t="shared" si="1"/>
        <v>5</v>
      </c>
      <c r="AI1" s="8">
        <f t="shared" si="1"/>
        <v>6</v>
      </c>
      <c r="AJ1" s="8">
        <f t="shared" si="1"/>
        <v>7</v>
      </c>
      <c r="AK1" s="8">
        <f t="shared" si="1"/>
        <v>8</v>
      </c>
      <c r="AL1" s="8">
        <f t="shared" si="1"/>
        <v>9</v>
      </c>
      <c r="AM1" s="8">
        <f t="shared" si="1"/>
        <v>10</v>
      </c>
    </row>
    <row r="2" spans="1:20" ht="12.75">
      <c r="A2" t="s">
        <v>11</v>
      </c>
      <c r="B2" t="s">
        <v>42</v>
      </c>
      <c r="C2" t="s">
        <v>43</v>
      </c>
      <c r="D2" t="s">
        <v>44</v>
      </c>
      <c r="S2" t="s">
        <v>46</v>
      </c>
      <c r="T2">
        <v>-1</v>
      </c>
    </row>
    <row r="3" spans="2:39" ht="12.75">
      <c r="B3">
        <v>2</v>
      </c>
      <c r="C3" s="3">
        <v>0.00203897</v>
      </c>
      <c r="D3" s="3">
        <v>-0.00199329</v>
      </c>
      <c r="S3" t="s">
        <v>47</v>
      </c>
      <c r="U3" t="s">
        <v>40</v>
      </c>
      <c r="V3" t="s">
        <v>31</v>
      </c>
      <c r="W3" t="s">
        <v>48</v>
      </c>
      <c r="X3" t="s">
        <v>49</v>
      </c>
      <c r="Y3" t="s">
        <v>50</v>
      </c>
      <c r="Z3" t="s">
        <v>51</v>
      </c>
      <c r="AA3" t="s">
        <v>52</v>
      </c>
      <c r="AB3" t="s">
        <v>53</v>
      </c>
      <c r="AC3" t="s">
        <v>54</v>
      </c>
      <c r="AD3" t="s">
        <v>55</v>
      </c>
      <c r="AE3" t="s">
        <v>56</v>
      </c>
      <c r="AF3" t="s">
        <v>57</v>
      </c>
      <c r="AG3" t="s">
        <v>58</v>
      </c>
      <c r="AH3" t="s">
        <v>59</v>
      </c>
      <c r="AI3" t="s">
        <v>60</v>
      </c>
      <c r="AJ3" t="s">
        <v>61</v>
      </c>
      <c r="AK3" t="s">
        <v>62</v>
      </c>
      <c r="AL3" t="s">
        <v>63</v>
      </c>
      <c r="AM3" t="s">
        <v>64</v>
      </c>
    </row>
    <row r="4" spans="2:39" ht="12.75">
      <c r="B4">
        <v>3</v>
      </c>
      <c r="C4" s="3">
        <v>0.00570281</v>
      </c>
      <c r="D4" s="3">
        <v>0.00297389</v>
      </c>
      <c r="S4">
        <v>0</v>
      </c>
      <c r="U4" s="5">
        <f aca="true" ca="1" t="shared" si="2" ref="U4:U16">OFFSET($A$1,U$1+$T$1*$S4-1,13)</f>
        <v>-0.33</v>
      </c>
      <c r="V4" s="5">
        <f>U4-i_offset</f>
        <v>0.007500000000000007</v>
      </c>
      <c r="W4" s="6">
        <f aca="true" ca="1" t="shared" si="3" ref="W4:W16">OFFSET($A$1,W$1+$T$1*$S4-1,16)</f>
        <v>0.000243337</v>
      </c>
      <c r="X4" s="5">
        <f aca="true" ca="1" t="shared" si="4" ref="X4:AE16">OFFSET($A$1,X$1+$T$1*$S4-1,2)*10000*$T$2</f>
        <v>-20.3897</v>
      </c>
      <c r="Y4" s="5">
        <f ca="1" t="shared" si="4"/>
        <v>-57.0281</v>
      </c>
      <c r="Z4" s="5">
        <f ca="1" t="shared" si="4"/>
        <v>-1.87371</v>
      </c>
      <c r="AA4" s="5">
        <f ca="1" t="shared" si="4"/>
        <v>33.3886</v>
      </c>
      <c r="AB4" s="5">
        <f ca="1" t="shared" si="4"/>
        <v>-0.899547</v>
      </c>
      <c r="AC4" s="5">
        <f ca="1" t="shared" si="4"/>
        <v>-1.23241</v>
      </c>
      <c r="AD4" s="5">
        <f ca="1" t="shared" si="4"/>
        <v>3.22253</v>
      </c>
      <c r="AE4" s="5">
        <f ca="1" t="shared" si="4"/>
        <v>-1.9297199999999999</v>
      </c>
      <c r="AF4" s="5">
        <f aca="true" ca="1" t="shared" si="5" ref="AF4:AM16">OFFSET($A$1,AF$1+$T$1*$S4-1,3)*10000*$T$2</f>
        <v>19.9329</v>
      </c>
      <c r="AG4" s="5">
        <f ca="1" t="shared" si="5"/>
        <v>-29.738899999999997</v>
      </c>
      <c r="AH4" s="5">
        <f ca="1" t="shared" si="5"/>
        <v>-4.50152</v>
      </c>
      <c r="AI4" s="5">
        <f ca="1" t="shared" si="5"/>
        <v>23.963</v>
      </c>
      <c r="AJ4" s="5">
        <f ca="1" t="shared" si="5"/>
        <v>3.4223</v>
      </c>
      <c r="AK4" s="5">
        <f ca="1" t="shared" si="5"/>
        <v>-0.507559</v>
      </c>
      <c r="AL4" s="5">
        <f ca="1" t="shared" si="5"/>
        <v>1.32626</v>
      </c>
      <c r="AM4" s="5">
        <f ca="1" t="shared" si="5"/>
        <v>-2.22632</v>
      </c>
    </row>
    <row r="5" spans="2:39" ht="12.75">
      <c r="B5">
        <v>4</v>
      </c>
      <c r="C5" s="3">
        <v>0.000187371</v>
      </c>
      <c r="D5" s="3">
        <v>0.000450152</v>
      </c>
      <c r="S5">
        <v>1</v>
      </c>
      <c r="U5" s="5">
        <f ca="1" t="shared" si="2"/>
        <v>4.69</v>
      </c>
      <c r="V5" s="5">
        <f aca="true" t="shared" si="6" ref="V5:V16">U5-i_offset</f>
        <v>5.027500000000001</v>
      </c>
      <c r="W5" s="6">
        <f ca="1" t="shared" si="3"/>
        <v>0.0359944</v>
      </c>
      <c r="X5" s="5">
        <f ca="1" t="shared" si="4"/>
        <v>1.06955</v>
      </c>
      <c r="Y5" s="5">
        <f ca="1" t="shared" si="4"/>
        <v>-27.7319</v>
      </c>
      <c r="Z5" s="5">
        <f ca="1" t="shared" si="4"/>
        <v>-0.423712</v>
      </c>
      <c r="AA5" s="5">
        <f ca="1" t="shared" si="4"/>
        <v>5.96532</v>
      </c>
      <c r="AB5" s="5">
        <f ca="1" t="shared" si="4"/>
        <v>-0.0933652</v>
      </c>
      <c r="AC5" s="5">
        <f ca="1" t="shared" si="4"/>
        <v>1.26585</v>
      </c>
      <c r="AD5" s="5">
        <f ca="1" t="shared" si="4"/>
        <v>-0.0340182</v>
      </c>
      <c r="AE5" s="5">
        <f ca="1" t="shared" si="4"/>
        <v>0.376453</v>
      </c>
      <c r="AF5" s="5">
        <f ca="1" t="shared" si="5"/>
        <v>0.8030959999999999</v>
      </c>
      <c r="AG5" s="5">
        <f ca="1" t="shared" si="5"/>
        <v>-0.0609858</v>
      </c>
      <c r="AH5" s="5">
        <f ca="1" t="shared" si="5"/>
        <v>-0.219697</v>
      </c>
      <c r="AI5" s="5">
        <f ca="1" t="shared" si="5"/>
        <v>0.334244</v>
      </c>
      <c r="AJ5" s="5">
        <f ca="1" t="shared" si="5"/>
        <v>0.43150299999999997</v>
      </c>
      <c r="AK5" s="5">
        <f ca="1" t="shared" si="5"/>
        <v>0.010140999999999999</v>
      </c>
      <c r="AL5" s="5">
        <f ca="1" t="shared" si="5"/>
        <v>-0.6309830000000001</v>
      </c>
      <c r="AM5" s="5">
        <f ca="1" t="shared" si="5"/>
        <v>-0.0389558</v>
      </c>
    </row>
    <row r="6" spans="2:39" ht="12.75">
      <c r="B6">
        <v>5</v>
      </c>
      <c r="C6" s="3">
        <v>-0.00333886</v>
      </c>
      <c r="D6" s="3">
        <v>-0.0023963</v>
      </c>
      <c r="S6">
        <v>2</v>
      </c>
      <c r="U6" s="5">
        <f ca="1" t="shared" si="2"/>
        <v>9.62</v>
      </c>
      <c r="V6" s="5">
        <f t="shared" si="6"/>
        <v>9.9575</v>
      </c>
      <c r="W6" s="6">
        <f ca="1" t="shared" si="3"/>
        <v>0.0707184</v>
      </c>
      <c r="X6" s="5">
        <f ca="1" t="shared" si="4"/>
        <v>1.17187</v>
      </c>
      <c r="Y6" s="5">
        <f ca="1" t="shared" si="4"/>
        <v>-27.460900000000002</v>
      </c>
      <c r="Z6" s="5">
        <f ca="1" t="shared" si="4"/>
        <v>-0.398225</v>
      </c>
      <c r="AA6" s="5">
        <f ca="1" t="shared" si="4"/>
        <v>5.724550000000001</v>
      </c>
      <c r="AB6" s="5">
        <f ca="1" t="shared" si="4"/>
        <v>-0.13681400000000002</v>
      </c>
      <c r="AC6" s="5">
        <f ca="1" t="shared" si="4"/>
        <v>1.39094</v>
      </c>
      <c r="AD6" s="5">
        <f ca="1" t="shared" si="4"/>
        <v>-0.00159999</v>
      </c>
      <c r="AE6" s="5">
        <f ca="1" t="shared" si="4"/>
        <v>0.34356800000000004</v>
      </c>
      <c r="AF6" s="5">
        <f ca="1" t="shared" si="5"/>
        <v>0.749097</v>
      </c>
      <c r="AG6" s="5">
        <f ca="1" t="shared" si="5"/>
        <v>-0.0517626</v>
      </c>
      <c r="AH6" s="5">
        <f ca="1" t="shared" si="5"/>
        <v>-0.198426</v>
      </c>
      <c r="AI6" s="5">
        <f ca="1" t="shared" si="5"/>
        <v>0.239229</v>
      </c>
      <c r="AJ6" s="5">
        <f ca="1" t="shared" si="5"/>
        <v>0.409204</v>
      </c>
      <c r="AK6" s="5">
        <f ca="1" t="shared" si="5"/>
        <v>0.047479099999999996</v>
      </c>
      <c r="AL6" s="5">
        <f ca="1" t="shared" si="5"/>
        <v>-0.43446599999999996</v>
      </c>
      <c r="AM6" s="5">
        <f ca="1" t="shared" si="5"/>
        <v>0.059072900000000005</v>
      </c>
    </row>
    <row r="7" spans="2:39" ht="12.75">
      <c r="B7">
        <v>6</v>
      </c>
      <c r="C7" s="3">
        <v>8.99547E-05</v>
      </c>
      <c r="D7" s="3">
        <v>-0.00034223</v>
      </c>
      <c r="S7">
        <v>3</v>
      </c>
      <c r="U7" s="5">
        <f ca="1" t="shared" si="2"/>
        <v>14.6</v>
      </c>
      <c r="V7" s="5">
        <f t="shared" si="6"/>
        <v>14.9375</v>
      </c>
      <c r="W7" s="6">
        <f ca="1" t="shared" si="3"/>
        <v>0.105012</v>
      </c>
      <c r="X7" s="5">
        <f ca="1" t="shared" si="4"/>
        <v>1.2700799999999999</v>
      </c>
      <c r="Y7" s="5">
        <f ca="1" t="shared" si="4"/>
        <v>-27.9247</v>
      </c>
      <c r="Z7" s="5">
        <f ca="1" t="shared" si="4"/>
        <v>-0.37614499999999995</v>
      </c>
      <c r="AA7" s="5">
        <f ca="1" t="shared" si="4"/>
        <v>5.6406</v>
      </c>
      <c r="AB7" s="5">
        <f ca="1" t="shared" si="4"/>
        <v>-0.195015</v>
      </c>
      <c r="AC7" s="5">
        <f ca="1" t="shared" si="4"/>
        <v>1.37076</v>
      </c>
      <c r="AD7" s="5">
        <f ca="1" t="shared" si="4"/>
        <v>-0.0549046</v>
      </c>
      <c r="AE7" s="5">
        <f ca="1" t="shared" si="4"/>
        <v>0.0195282</v>
      </c>
      <c r="AF7" s="5">
        <f ca="1" t="shared" si="5"/>
        <v>0.838034</v>
      </c>
      <c r="AG7" s="5">
        <f ca="1" t="shared" si="5"/>
        <v>-0.0389902</v>
      </c>
      <c r="AH7" s="5">
        <f ca="1" t="shared" si="5"/>
        <v>-0.189247</v>
      </c>
      <c r="AI7" s="5">
        <f ca="1" t="shared" si="5"/>
        <v>0.326914</v>
      </c>
      <c r="AJ7" s="5">
        <f ca="1" t="shared" si="5"/>
        <v>0.48516400000000004</v>
      </c>
      <c r="AK7" s="5">
        <f ca="1" t="shared" si="5"/>
        <v>0.00342119</v>
      </c>
      <c r="AL7" s="5">
        <f ca="1" t="shared" si="5"/>
        <v>-0.417549</v>
      </c>
      <c r="AM7" s="5">
        <f ca="1" t="shared" si="5"/>
        <v>-0.0384689</v>
      </c>
    </row>
    <row r="8" spans="2:39" ht="12.75">
      <c r="B8">
        <v>7</v>
      </c>
      <c r="C8" s="3">
        <v>0.000123241</v>
      </c>
      <c r="D8" s="3">
        <v>5.07559E-05</v>
      </c>
      <c r="S8">
        <v>4</v>
      </c>
      <c r="U8" s="5">
        <f ca="1" t="shared" si="2"/>
        <v>19.54</v>
      </c>
      <c r="V8" s="5">
        <f t="shared" si="6"/>
        <v>19.877499999999998</v>
      </c>
      <c r="W8" s="6">
        <f ca="1" t="shared" si="3"/>
        <v>0.137456</v>
      </c>
      <c r="X8" s="5">
        <f ca="1" t="shared" si="4"/>
        <v>1.33008</v>
      </c>
      <c r="Y8" s="5">
        <f ca="1" t="shared" si="4"/>
        <v>-28.8658</v>
      </c>
      <c r="Z8" s="5">
        <f ca="1" t="shared" si="4"/>
        <v>-0.410026</v>
      </c>
      <c r="AA8" s="5">
        <f ca="1" t="shared" si="4"/>
        <v>5.22014</v>
      </c>
      <c r="AB8" s="5">
        <f ca="1" t="shared" si="4"/>
        <v>-0.102329</v>
      </c>
      <c r="AC8" s="5">
        <f ca="1" t="shared" si="4"/>
        <v>1.3355800000000002</v>
      </c>
      <c r="AD8" s="5">
        <f ca="1" t="shared" si="4"/>
        <v>0.0131064</v>
      </c>
      <c r="AE8" s="5">
        <f ca="1" t="shared" si="4"/>
        <v>0.15129900000000002</v>
      </c>
      <c r="AF8" s="5">
        <f ca="1" t="shared" si="5"/>
        <v>1.66426</v>
      </c>
      <c r="AG8" s="5">
        <f ca="1" t="shared" si="5"/>
        <v>-0.15617999999999999</v>
      </c>
      <c r="AH8" s="5">
        <f ca="1" t="shared" si="5"/>
        <v>-0.0415983</v>
      </c>
      <c r="AI8" s="5">
        <f ca="1" t="shared" si="5"/>
        <v>0.261609</v>
      </c>
      <c r="AJ8" s="5">
        <f ca="1" t="shared" si="5"/>
        <v>0.386345</v>
      </c>
      <c r="AK8" s="5">
        <f ca="1" t="shared" si="5"/>
        <v>0.09212799999999999</v>
      </c>
      <c r="AL8" s="5">
        <f ca="1" t="shared" si="5"/>
        <v>-0.293715</v>
      </c>
      <c r="AM8" s="5">
        <f ca="1" t="shared" si="5"/>
        <v>0.262079</v>
      </c>
    </row>
    <row r="9" spans="2:39" ht="12.75">
      <c r="B9">
        <v>8</v>
      </c>
      <c r="C9" s="3">
        <v>-0.000322253</v>
      </c>
      <c r="D9" s="3">
        <v>-0.000132626</v>
      </c>
      <c r="S9">
        <v>5</v>
      </c>
      <c r="U9" s="5">
        <f ca="1" t="shared" si="2"/>
        <v>24.51</v>
      </c>
      <c r="V9" s="5">
        <f t="shared" si="6"/>
        <v>24.8475</v>
      </c>
      <c r="W9" s="6">
        <f ca="1" t="shared" si="3"/>
        <v>0.165665</v>
      </c>
      <c r="X9" s="5">
        <f ca="1" t="shared" si="4"/>
        <v>1.34017</v>
      </c>
      <c r="Y9" s="5">
        <f ca="1" t="shared" si="4"/>
        <v>-30.4229</v>
      </c>
      <c r="Z9" s="5">
        <f ca="1" t="shared" si="4"/>
        <v>-0.37544</v>
      </c>
      <c r="AA9" s="5">
        <f ca="1" t="shared" si="4"/>
        <v>4.57986</v>
      </c>
      <c r="AB9" s="5">
        <f ca="1" t="shared" si="4"/>
        <v>-0.178974</v>
      </c>
      <c r="AC9" s="5">
        <f ca="1" t="shared" si="4"/>
        <v>1.1415</v>
      </c>
      <c r="AD9" s="5">
        <f ca="1" t="shared" si="4"/>
        <v>-0.09092800000000001</v>
      </c>
      <c r="AE9" s="5">
        <f ca="1" t="shared" si="4"/>
        <v>-0.0295486</v>
      </c>
      <c r="AF9" s="5">
        <f ca="1" t="shared" si="5"/>
        <v>2.20566</v>
      </c>
      <c r="AG9" s="5">
        <f ca="1" t="shared" si="5"/>
        <v>-0.261249</v>
      </c>
      <c r="AH9" s="5">
        <f ca="1" t="shared" si="5"/>
        <v>0.0807204</v>
      </c>
      <c r="AI9" s="5">
        <f ca="1" t="shared" si="5"/>
        <v>0.264314</v>
      </c>
      <c r="AJ9" s="5">
        <f ca="1" t="shared" si="5"/>
        <v>0.457794</v>
      </c>
      <c r="AK9" s="5">
        <f ca="1" t="shared" si="5"/>
        <v>0.22592</v>
      </c>
      <c r="AL9" s="5">
        <f ca="1" t="shared" si="5"/>
        <v>-0.22721000000000002</v>
      </c>
      <c r="AM9" s="5">
        <f ca="1" t="shared" si="5"/>
        <v>-0.00986275</v>
      </c>
    </row>
    <row r="10" spans="2:39" ht="12.75">
      <c r="B10">
        <v>9</v>
      </c>
      <c r="C10" s="3">
        <v>0.000192972</v>
      </c>
      <c r="D10" s="3">
        <v>0.000222632</v>
      </c>
      <c r="S10">
        <v>6</v>
      </c>
      <c r="U10" s="5">
        <f ca="1" t="shared" si="2"/>
        <v>29.44</v>
      </c>
      <c r="V10" s="5">
        <f t="shared" si="6"/>
        <v>29.7775</v>
      </c>
      <c r="W10" s="6">
        <f ca="1" t="shared" si="3"/>
        <v>0.188099</v>
      </c>
      <c r="X10" s="5">
        <f ca="1" t="shared" si="4"/>
        <v>1.31731</v>
      </c>
      <c r="Y10" s="5">
        <f ca="1" t="shared" si="4"/>
        <v>-32.4433</v>
      </c>
      <c r="Z10" s="5">
        <f ca="1" t="shared" si="4"/>
        <v>-0.291282</v>
      </c>
      <c r="AA10" s="5">
        <f ca="1" t="shared" si="4"/>
        <v>3.61904</v>
      </c>
      <c r="AB10" s="5">
        <f ca="1" t="shared" si="4"/>
        <v>-0.18536999999999998</v>
      </c>
      <c r="AC10" s="5">
        <f ca="1" t="shared" si="4"/>
        <v>0.9784539999999999</v>
      </c>
      <c r="AD10" s="5">
        <f ca="1" t="shared" si="4"/>
        <v>0.10358300000000001</v>
      </c>
      <c r="AE10" s="5">
        <f ca="1" t="shared" si="4"/>
        <v>0.0831884</v>
      </c>
      <c r="AF10" s="5">
        <f ca="1" t="shared" si="5"/>
        <v>2.72269</v>
      </c>
      <c r="AG10" s="5">
        <f ca="1" t="shared" si="5"/>
        <v>-0.45245799999999997</v>
      </c>
      <c r="AH10" s="5">
        <f ca="1" t="shared" si="5"/>
        <v>0.16283899999999998</v>
      </c>
      <c r="AI10" s="5">
        <f ca="1" t="shared" si="5"/>
        <v>0.174595</v>
      </c>
      <c r="AJ10" s="5">
        <f ca="1" t="shared" si="5"/>
        <v>0.48758</v>
      </c>
      <c r="AK10" s="5">
        <f ca="1" t="shared" si="5"/>
        <v>0.175452</v>
      </c>
      <c r="AL10" s="5">
        <f ca="1" t="shared" si="5"/>
        <v>-0.541409</v>
      </c>
      <c r="AM10" s="5">
        <f ca="1" t="shared" si="5"/>
        <v>0.156198</v>
      </c>
    </row>
    <row r="11" spans="2:39" ht="12.75">
      <c r="B11">
        <v>10</v>
      </c>
      <c r="C11" s="3">
        <v>0.00141429</v>
      </c>
      <c r="D11" s="3">
        <v>-0.00037243</v>
      </c>
      <c r="S11">
        <v>7</v>
      </c>
      <c r="U11" s="5">
        <f ca="1" t="shared" si="2"/>
        <v>24.71</v>
      </c>
      <c r="V11" s="5">
        <f t="shared" si="6"/>
        <v>25.0475</v>
      </c>
      <c r="W11" s="6">
        <f ca="1" t="shared" si="3"/>
        <v>0.167231</v>
      </c>
      <c r="X11" s="5">
        <f ca="1" t="shared" si="4"/>
        <v>1.39465</v>
      </c>
      <c r="Y11" s="5">
        <f ca="1" t="shared" si="4"/>
        <v>-30.2761</v>
      </c>
      <c r="Z11" s="5">
        <f ca="1" t="shared" si="4"/>
        <v>-0.382195</v>
      </c>
      <c r="AA11" s="5">
        <f ca="1" t="shared" si="4"/>
        <v>4.6038</v>
      </c>
      <c r="AB11" s="5">
        <f ca="1" t="shared" si="4"/>
        <v>-0.119421</v>
      </c>
      <c r="AC11" s="5">
        <f ca="1" t="shared" si="4"/>
        <v>1.2279</v>
      </c>
      <c r="AD11" s="5">
        <f ca="1" t="shared" si="4"/>
        <v>0.0308871</v>
      </c>
      <c r="AE11" s="5">
        <f ca="1" t="shared" si="4"/>
        <v>0.0309852</v>
      </c>
      <c r="AF11" s="5">
        <f ca="1" t="shared" si="5"/>
        <v>2.3210900000000003</v>
      </c>
      <c r="AG11" s="5">
        <f ca="1" t="shared" si="5"/>
        <v>-0.275842</v>
      </c>
      <c r="AH11" s="5">
        <f ca="1" t="shared" si="5"/>
        <v>0.10218699999999999</v>
      </c>
      <c r="AI11" s="5">
        <f ca="1" t="shared" si="5"/>
        <v>0.223552</v>
      </c>
      <c r="AJ11" s="5">
        <f ca="1" t="shared" si="5"/>
        <v>0.491187</v>
      </c>
      <c r="AK11" s="5">
        <f ca="1" t="shared" si="5"/>
        <v>0.120807</v>
      </c>
      <c r="AL11" s="5">
        <f ca="1" t="shared" si="5"/>
        <v>-0.31827099999999997</v>
      </c>
      <c r="AM11" s="5">
        <f ca="1" t="shared" si="5"/>
        <v>0.194011</v>
      </c>
    </row>
    <row r="12" spans="2:39" ht="12.75">
      <c r="B12">
        <v>11</v>
      </c>
      <c r="C12" s="3">
        <v>0.000199745</v>
      </c>
      <c r="D12" s="3">
        <v>-0.000490415</v>
      </c>
      <c r="S12">
        <v>8</v>
      </c>
      <c r="U12" s="5">
        <f ca="1" t="shared" si="2"/>
        <v>19.75</v>
      </c>
      <c r="V12" s="5">
        <f t="shared" si="6"/>
        <v>20.0875</v>
      </c>
      <c r="W12" s="6">
        <f ca="1" t="shared" si="3"/>
        <v>0.139315</v>
      </c>
      <c r="X12" s="5">
        <f ca="1" t="shared" si="4"/>
        <v>1.48259</v>
      </c>
      <c r="Y12" s="5">
        <f ca="1" t="shared" si="4"/>
        <v>-28.6142</v>
      </c>
      <c r="Z12" s="5">
        <f ca="1" t="shared" si="4"/>
        <v>-0.42387800000000003</v>
      </c>
      <c r="AA12" s="5">
        <f ca="1" t="shared" si="4"/>
        <v>5.20364</v>
      </c>
      <c r="AB12" s="5">
        <f ca="1" t="shared" si="4"/>
        <v>-0.16731500000000002</v>
      </c>
      <c r="AC12" s="5">
        <f ca="1" t="shared" si="4"/>
        <v>1.41006</v>
      </c>
      <c r="AD12" s="5">
        <f ca="1" t="shared" si="4"/>
        <v>0.060438599999999995</v>
      </c>
      <c r="AE12" s="5">
        <f ca="1" t="shared" si="4"/>
        <v>0.134075</v>
      </c>
      <c r="AF12" s="5">
        <f ca="1" t="shared" si="5"/>
        <v>1.82928</v>
      </c>
      <c r="AG12" s="5">
        <f ca="1" t="shared" si="5"/>
        <v>-0.13733900000000002</v>
      </c>
      <c r="AH12" s="5">
        <f ca="1" t="shared" si="5"/>
        <v>0.00720641</v>
      </c>
      <c r="AI12" s="5">
        <f ca="1" t="shared" si="5"/>
        <v>0.243577</v>
      </c>
      <c r="AJ12" s="5">
        <f ca="1" t="shared" si="5"/>
        <v>0.409279</v>
      </c>
      <c r="AK12" s="5">
        <f ca="1" t="shared" si="5"/>
        <v>0.064154</v>
      </c>
      <c r="AL12" s="5">
        <f ca="1" t="shared" si="5"/>
        <v>-0.491028</v>
      </c>
      <c r="AM12" s="5">
        <f ca="1" t="shared" si="5"/>
        <v>-0.05429780000000001</v>
      </c>
    </row>
    <row r="13" spans="2:39" ht="12.75">
      <c r="B13">
        <v>12</v>
      </c>
      <c r="C13" s="3">
        <v>-0.000255802</v>
      </c>
      <c r="D13" s="3">
        <v>0.00111092</v>
      </c>
      <c r="S13">
        <v>9</v>
      </c>
      <c r="U13" s="5">
        <f ca="1" t="shared" si="2"/>
        <v>14.8</v>
      </c>
      <c r="V13" s="5">
        <f t="shared" si="6"/>
        <v>15.137500000000001</v>
      </c>
      <c r="W13" s="6">
        <f ca="1" t="shared" si="3"/>
        <v>0.106789</v>
      </c>
      <c r="X13" s="5">
        <f ca="1" t="shared" si="4"/>
        <v>1.46629</v>
      </c>
      <c r="Y13" s="5">
        <f ca="1" t="shared" si="4"/>
        <v>-27.6784</v>
      </c>
      <c r="Z13" s="5">
        <f ca="1" t="shared" si="4"/>
        <v>-0.467113</v>
      </c>
      <c r="AA13" s="5">
        <f ca="1" t="shared" si="4"/>
        <v>5.6842500000000005</v>
      </c>
      <c r="AB13" s="5">
        <f ca="1" t="shared" si="4"/>
        <v>-0.15335000000000001</v>
      </c>
      <c r="AC13" s="5">
        <f ca="1" t="shared" si="4"/>
        <v>1.28898</v>
      </c>
      <c r="AD13" s="5">
        <f ca="1" t="shared" si="4"/>
        <v>-0.16849499999999998</v>
      </c>
      <c r="AE13" s="5">
        <f ca="1" t="shared" si="4"/>
        <v>0.0469114</v>
      </c>
      <c r="AF13" s="5">
        <f ca="1" t="shared" si="5"/>
        <v>0.895134</v>
      </c>
      <c r="AG13" s="5">
        <f ca="1" t="shared" si="5"/>
        <v>-0.048307899999999994</v>
      </c>
      <c r="AH13" s="5">
        <f ca="1" t="shared" si="5"/>
        <v>-0.19003599999999998</v>
      </c>
      <c r="AI13" s="5">
        <f ca="1" t="shared" si="5"/>
        <v>0.25971099999999997</v>
      </c>
      <c r="AJ13" s="5">
        <f ca="1" t="shared" si="5"/>
        <v>0.462416</v>
      </c>
      <c r="AK13" s="5">
        <f ca="1" t="shared" si="5"/>
        <v>0.0760154</v>
      </c>
      <c r="AL13" s="5">
        <f ca="1" t="shared" si="5"/>
        <v>-0.537307</v>
      </c>
      <c r="AM13" s="5">
        <f ca="1" t="shared" si="5"/>
        <v>0.056475</v>
      </c>
    </row>
    <row r="14" spans="2:39" ht="12.75">
      <c r="B14">
        <v>13</v>
      </c>
      <c r="C14" s="3">
        <v>0.000774163</v>
      </c>
      <c r="D14" s="3">
        <v>0.00249536</v>
      </c>
      <c r="S14">
        <v>10</v>
      </c>
      <c r="U14" s="5">
        <f ca="1" t="shared" si="2"/>
        <v>9.83</v>
      </c>
      <c r="V14" s="5">
        <f t="shared" si="6"/>
        <v>10.1675</v>
      </c>
      <c r="W14" s="6">
        <f ca="1" t="shared" si="3"/>
        <v>0.0724398</v>
      </c>
      <c r="X14" s="5">
        <f ca="1" t="shared" si="4"/>
        <v>1.4169500000000002</v>
      </c>
      <c r="Y14" s="5">
        <f ca="1" t="shared" si="4"/>
        <v>-27.320999999999998</v>
      </c>
      <c r="Z14" s="5">
        <f ca="1" t="shared" si="4"/>
        <v>-0.43690999999999997</v>
      </c>
      <c r="AA14" s="5">
        <f ca="1" t="shared" si="4"/>
        <v>5.86116</v>
      </c>
      <c r="AB14" s="5">
        <f ca="1" t="shared" si="4"/>
        <v>-0.22902099999999997</v>
      </c>
      <c r="AC14" s="5">
        <f ca="1" t="shared" si="4"/>
        <v>1.41683</v>
      </c>
      <c r="AD14" s="5">
        <f ca="1" t="shared" si="4"/>
        <v>-0.0153952</v>
      </c>
      <c r="AE14" s="5">
        <f ca="1" t="shared" si="4"/>
        <v>0.0174943</v>
      </c>
      <c r="AF14" s="5">
        <f ca="1" t="shared" si="5"/>
        <v>0.766174</v>
      </c>
      <c r="AG14" s="5">
        <f ca="1" t="shared" si="5"/>
        <v>-0.06342010000000001</v>
      </c>
      <c r="AH14" s="5">
        <f ca="1" t="shared" si="5"/>
        <v>-0.21557400000000002</v>
      </c>
      <c r="AI14" s="5">
        <f ca="1" t="shared" si="5"/>
        <v>0.34020999999999996</v>
      </c>
      <c r="AJ14" s="5">
        <f ca="1" t="shared" si="5"/>
        <v>0.424556</v>
      </c>
      <c r="AK14" s="5">
        <f ca="1" t="shared" si="5"/>
        <v>-0.0710298</v>
      </c>
      <c r="AL14" s="5">
        <f ca="1" t="shared" si="5"/>
        <v>-0.38464699999999996</v>
      </c>
      <c r="AM14" s="5">
        <f ca="1" t="shared" si="5"/>
        <v>0.31468199999999996</v>
      </c>
    </row>
    <row r="15" spans="2:39" ht="12.75">
      <c r="B15">
        <v>14</v>
      </c>
      <c r="C15" s="3">
        <v>-0.00541678</v>
      </c>
      <c r="D15" s="3">
        <v>-0.0056858</v>
      </c>
      <c r="S15">
        <v>11</v>
      </c>
      <c r="U15" s="5">
        <f ca="1" t="shared" si="2"/>
        <v>4.89</v>
      </c>
      <c r="V15" s="5">
        <f t="shared" si="6"/>
        <v>5.2275</v>
      </c>
      <c r="W15" s="6">
        <f ca="1" t="shared" si="3"/>
        <v>0.0376561</v>
      </c>
      <c r="X15" s="5">
        <f ca="1" t="shared" si="4"/>
        <v>1.3556000000000001</v>
      </c>
      <c r="Y15" s="5">
        <f ca="1" t="shared" si="4"/>
        <v>-27.4013</v>
      </c>
      <c r="Z15" s="5">
        <f ca="1" t="shared" si="4"/>
        <v>-0.472169</v>
      </c>
      <c r="AA15" s="5">
        <f ca="1" t="shared" si="4"/>
        <v>5.99206</v>
      </c>
      <c r="AB15" s="5">
        <f ca="1" t="shared" si="4"/>
        <v>-0.12942800000000002</v>
      </c>
      <c r="AC15" s="5">
        <f ca="1" t="shared" si="4"/>
        <v>1.4661899999999999</v>
      </c>
      <c r="AD15" s="5">
        <f ca="1" t="shared" si="4"/>
        <v>0.0552442</v>
      </c>
      <c r="AE15" s="5">
        <f ca="1" t="shared" si="4"/>
        <v>0.22362300000000002</v>
      </c>
      <c r="AF15" s="5">
        <f ca="1" t="shared" si="5"/>
        <v>0.822952</v>
      </c>
      <c r="AG15" s="5">
        <f ca="1" t="shared" si="5"/>
        <v>-0.0985186</v>
      </c>
      <c r="AH15" s="5">
        <f ca="1" t="shared" si="5"/>
        <v>-0.21925399999999998</v>
      </c>
      <c r="AI15" s="5">
        <f ca="1" t="shared" si="5"/>
        <v>0.277128</v>
      </c>
      <c r="AJ15" s="5">
        <f ca="1" t="shared" si="5"/>
        <v>0.404673</v>
      </c>
      <c r="AK15" s="5">
        <f ca="1" t="shared" si="5"/>
        <v>0.06773330000000001</v>
      </c>
      <c r="AL15" s="5">
        <f ca="1" t="shared" si="5"/>
        <v>-0.42086999999999997</v>
      </c>
      <c r="AM15" s="5">
        <f ca="1" t="shared" si="5"/>
        <v>-0.0491054</v>
      </c>
    </row>
    <row r="16" spans="1:39" ht="12.75">
      <c r="A16" t="s">
        <v>11</v>
      </c>
      <c r="B16" t="s">
        <v>35</v>
      </c>
      <c r="C16" t="s">
        <v>36</v>
      </c>
      <c r="D16" t="s">
        <v>37</v>
      </c>
      <c r="E16">
        <v>4142668</v>
      </c>
      <c r="F16" t="s">
        <v>38</v>
      </c>
      <c r="G16" t="s">
        <v>37</v>
      </c>
      <c r="H16">
        <v>0</v>
      </c>
      <c r="I16" t="s">
        <v>39</v>
      </c>
      <c r="J16" t="s">
        <v>37</v>
      </c>
      <c r="K16">
        <v>0</v>
      </c>
      <c r="L16" t="s">
        <v>40</v>
      </c>
      <c r="M16" t="s">
        <v>37</v>
      </c>
      <c r="N16">
        <v>4.69</v>
      </c>
      <c r="O16" t="s">
        <v>41</v>
      </c>
      <c r="P16" t="s">
        <v>37</v>
      </c>
      <c r="Q16" s="3">
        <v>0.0359944</v>
      </c>
      <c r="S16">
        <v>12</v>
      </c>
      <c r="U16" s="5">
        <f ca="1" t="shared" si="2"/>
        <v>-0.33</v>
      </c>
      <c r="V16" s="5">
        <f t="shared" si="6"/>
        <v>0.007500000000000007</v>
      </c>
      <c r="W16" s="6">
        <f ca="1" t="shared" si="3"/>
        <v>0.000320725</v>
      </c>
      <c r="X16" s="5">
        <f ca="1" t="shared" si="4"/>
        <v>-19.0739</v>
      </c>
      <c r="Y16" s="5">
        <f ca="1" t="shared" si="4"/>
        <v>-43.0558</v>
      </c>
      <c r="Z16" s="5">
        <f ca="1" t="shared" si="4"/>
        <v>-1.35626</v>
      </c>
      <c r="AA16" s="5">
        <f ca="1" t="shared" si="4"/>
        <v>27.7381</v>
      </c>
      <c r="AB16" s="5">
        <f ca="1" t="shared" si="4"/>
        <v>1.92747</v>
      </c>
      <c r="AC16" s="5">
        <f ca="1" t="shared" si="4"/>
        <v>-1.27278</v>
      </c>
      <c r="AD16" s="5">
        <f ca="1" t="shared" si="4"/>
        <v>-0.366193</v>
      </c>
      <c r="AE16" s="5">
        <f ca="1" t="shared" si="4"/>
        <v>-5.27745</v>
      </c>
      <c r="AF16" s="5">
        <f ca="1" t="shared" si="5"/>
        <v>14.5652</v>
      </c>
      <c r="AG16" s="5">
        <f ca="1" t="shared" si="5"/>
        <v>-17.2665</v>
      </c>
      <c r="AH16" s="5">
        <f ca="1" t="shared" si="5"/>
        <v>-4.57455</v>
      </c>
      <c r="AI16" s="5">
        <f ca="1" t="shared" si="5"/>
        <v>10.984499999999999</v>
      </c>
      <c r="AJ16" s="5">
        <f ca="1" t="shared" si="5"/>
        <v>3.60529</v>
      </c>
      <c r="AK16" s="5">
        <f ca="1" t="shared" si="5"/>
        <v>1.35329</v>
      </c>
      <c r="AL16" s="5">
        <f ca="1" t="shared" si="5"/>
        <v>1.22416</v>
      </c>
      <c r="AM16" s="5">
        <f ca="1" t="shared" si="5"/>
        <v>3.37468</v>
      </c>
    </row>
    <row r="17" spans="1:4" ht="12.75">
      <c r="A17" t="s">
        <v>11</v>
      </c>
      <c r="B17" t="s">
        <v>42</v>
      </c>
      <c r="C17" t="s">
        <v>43</v>
      </c>
      <c r="D17" t="s">
        <v>44</v>
      </c>
    </row>
    <row r="18" spans="2:4" ht="12.75">
      <c r="B18">
        <v>2</v>
      </c>
      <c r="C18" s="3">
        <v>-0.000106955</v>
      </c>
      <c r="D18" s="3">
        <v>-8.03096E-05</v>
      </c>
    </row>
    <row r="19" spans="2:31" ht="13.5" thickBot="1">
      <c r="B19">
        <v>3</v>
      </c>
      <c r="C19" s="3">
        <v>0.00277319</v>
      </c>
      <c r="D19" s="3">
        <v>6.09858E-06</v>
      </c>
      <c r="X19">
        <v>1</v>
      </c>
      <c r="Y19">
        <v>2</v>
      </c>
      <c r="Z19">
        <v>3</v>
      </c>
      <c r="AA19">
        <v>4</v>
      </c>
      <c r="AB19">
        <v>5</v>
      </c>
      <c r="AC19">
        <v>6</v>
      </c>
      <c r="AD19">
        <v>7</v>
      </c>
      <c r="AE19">
        <v>8</v>
      </c>
    </row>
    <row r="20" spans="2:35" ht="12.75">
      <c r="B20">
        <v>4</v>
      </c>
      <c r="C20" s="3">
        <v>4.23712E-05</v>
      </c>
      <c r="D20" s="3">
        <v>2.19697E-05</v>
      </c>
      <c r="V20" t="s">
        <v>65</v>
      </c>
      <c r="X20" s="9" t="s">
        <v>49</v>
      </c>
      <c r="Y20" s="9" t="s">
        <v>50</v>
      </c>
      <c r="Z20" s="9" t="s">
        <v>51</v>
      </c>
      <c r="AA20" s="9" t="s">
        <v>52</v>
      </c>
      <c r="AB20" s="9" t="s">
        <v>53</v>
      </c>
      <c r="AC20" s="9" t="s">
        <v>54</v>
      </c>
      <c r="AD20" s="9" t="s">
        <v>55</v>
      </c>
      <c r="AE20" s="9" t="s">
        <v>56</v>
      </c>
      <c r="AF20" s="9" t="s">
        <v>66</v>
      </c>
      <c r="AH20" s="10"/>
      <c r="AI20" s="11" t="s">
        <v>67</v>
      </c>
    </row>
    <row r="21" spans="2:35" ht="13.5" thickBot="1">
      <c r="B21">
        <v>5</v>
      </c>
      <c r="C21" s="3">
        <v>-0.000596532</v>
      </c>
      <c r="D21" s="3">
        <v>-3.34244E-05</v>
      </c>
      <c r="U21" t="s">
        <v>40</v>
      </c>
      <c r="W21" s="9" t="s">
        <v>38</v>
      </c>
      <c r="X21" s="5">
        <f>X6</f>
        <v>1.17187</v>
      </c>
      <c r="Y21" s="5">
        <f aca="true" t="shared" si="7" ref="Y21:AE21">Y6</f>
        <v>-27.460900000000002</v>
      </c>
      <c r="Z21" s="5">
        <f t="shared" si="7"/>
        <v>-0.398225</v>
      </c>
      <c r="AA21" s="5">
        <f t="shared" si="7"/>
        <v>5.724550000000001</v>
      </c>
      <c r="AB21" s="5">
        <f t="shared" si="7"/>
        <v>-0.13681400000000002</v>
      </c>
      <c r="AC21" s="5">
        <f t="shared" si="7"/>
        <v>1.39094</v>
      </c>
      <c r="AD21" s="5">
        <f t="shared" si="7"/>
        <v>-0.00159999</v>
      </c>
      <c r="AE21" s="5">
        <f t="shared" si="7"/>
        <v>0.34356800000000004</v>
      </c>
      <c r="AH21" s="12"/>
      <c r="AI21" s="13">
        <f>-X21/(2*Y21)</f>
        <v>0.021337064699263313</v>
      </c>
    </row>
    <row r="22" spans="2:32" ht="12.75">
      <c r="B22">
        <v>6</v>
      </c>
      <c r="C22" s="3">
        <v>9.33652E-06</v>
      </c>
      <c r="D22" s="3">
        <v>-4.31503E-05</v>
      </c>
      <c r="U22" s="5">
        <f>V6</f>
        <v>9.9575</v>
      </c>
      <c r="W22" s="14">
        <v>-0.8</v>
      </c>
      <c r="X22" s="15">
        <f>X$21*$W22^X$19</f>
        <v>-0.937496</v>
      </c>
      <c r="Y22" s="15">
        <f aca="true" t="shared" si="8" ref="Y22:AE22">Y$21*$W22^Y$19</f>
        <v>-17.574976000000007</v>
      </c>
      <c r="Z22" s="15">
        <f t="shared" si="8"/>
        <v>0.20389120000000005</v>
      </c>
      <c r="AA22" s="15">
        <f t="shared" si="8"/>
        <v>2.3447756800000015</v>
      </c>
      <c r="AB22" s="15">
        <f t="shared" si="8"/>
        <v>0.04483121152000003</v>
      </c>
      <c r="AC22" s="15">
        <f t="shared" si="8"/>
        <v>0.3646265753600002</v>
      </c>
      <c r="AD22" s="15">
        <f t="shared" si="8"/>
        <v>0.00033554222284800023</v>
      </c>
      <c r="AE22" s="15">
        <f t="shared" si="8"/>
        <v>0.05764114546688005</v>
      </c>
      <c r="AF22" s="15">
        <f>SUM(X22:AE22)</f>
        <v>-15.496370645430275</v>
      </c>
    </row>
    <row r="23" spans="2:32" ht="12.75">
      <c r="B23">
        <v>7</v>
      </c>
      <c r="C23" s="3">
        <v>-0.000126585</v>
      </c>
      <c r="D23" s="3">
        <v>-1.0141E-06</v>
      </c>
      <c r="W23" s="14">
        <v>-0.7</v>
      </c>
      <c r="X23" s="15">
        <f aca="true" t="shared" si="9" ref="X23:AE38">X$21*$W23^X$19</f>
        <v>-0.820309</v>
      </c>
      <c r="Y23" s="15">
        <f t="shared" si="9"/>
        <v>-13.455841</v>
      </c>
      <c r="Z23" s="15">
        <f t="shared" si="9"/>
        <v>0.13659117499999995</v>
      </c>
      <c r="AA23" s="15">
        <f t="shared" si="9"/>
        <v>1.3744644549999998</v>
      </c>
      <c r="AB23" s="15">
        <f t="shared" si="9"/>
        <v>0.022994328979999996</v>
      </c>
      <c r="AC23" s="15">
        <f t="shared" si="9"/>
        <v>0.16364270005999992</v>
      </c>
      <c r="AD23" s="15">
        <f t="shared" si="9"/>
        <v>0.00013176605645699992</v>
      </c>
      <c r="AE23" s="15">
        <f t="shared" si="9"/>
        <v>0.01980601149967999</v>
      </c>
      <c r="AF23" s="15">
        <f aca="true" t="shared" si="10" ref="AF23:AF38">SUM(X23:AE23)</f>
        <v>-12.558519563403863</v>
      </c>
    </row>
    <row r="24" spans="2:32" ht="12.75">
      <c r="B24">
        <v>8</v>
      </c>
      <c r="C24" s="3">
        <v>3.40182E-06</v>
      </c>
      <c r="D24" s="3">
        <v>6.30983E-05</v>
      </c>
      <c r="W24" s="14">
        <v>-0.6</v>
      </c>
      <c r="X24" s="15">
        <f t="shared" si="9"/>
        <v>-0.7031219999999999</v>
      </c>
      <c r="Y24" s="15">
        <f t="shared" si="9"/>
        <v>-9.885924000000001</v>
      </c>
      <c r="Z24" s="15">
        <f t="shared" si="9"/>
        <v>0.0860166</v>
      </c>
      <c r="AA24" s="15">
        <f t="shared" si="9"/>
        <v>0.74190168</v>
      </c>
      <c r="AB24" s="15">
        <f t="shared" si="9"/>
        <v>0.01063865664</v>
      </c>
      <c r="AC24" s="15">
        <f t="shared" si="9"/>
        <v>0.06489569664</v>
      </c>
      <c r="AD24" s="15">
        <f t="shared" si="9"/>
        <v>4.4789480063999994E-05</v>
      </c>
      <c r="AE24" s="15">
        <f t="shared" si="9"/>
        <v>0.00577062309888</v>
      </c>
      <c r="AF24" s="15">
        <f t="shared" si="10"/>
        <v>-9.679777954141057</v>
      </c>
    </row>
    <row r="25" spans="2:32" ht="12.75">
      <c r="B25">
        <v>9</v>
      </c>
      <c r="C25" s="3">
        <v>-3.76453E-05</v>
      </c>
      <c r="D25" s="3">
        <v>3.89558E-06</v>
      </c>
      <c r="W25" s="14">
        <v>-0.5</v>
      </c>
      <c r="X25" s="15">
        <f t="shared" si="9"/>
        <v>-0.585935</v>
      </c>
      <c r="Y25" s="15">
        <f t="shared" si="9"/>
        <v>-6.865225000000001</v>
      </c>
      <c r="Z25" s="15">
        <f t="shared" si="9"/>
        <v>0.049778125</v>
      </c>
      <c r="AA25" s="15">
        <f t="shared" si="9"/>
        <v>0.35778437500000004</v>
      </c>
      <c r="AB25" s="15">
        <f t="shared" si="9"/>
        <v>0.004275437500000001</v>
      </c>
      <c r="AC25" s="15">
        <f t="shared" si="9"/>
        <v>0.0217334375</v>
      </c>
      <c r="AD25" s="15">
        <f t="shared" si="9"/>
        <v>1.2499921875E-05</v>
      </c>
      <c r="AE25" s="15">
        <f t="shared" si="9"/>
        <v>0.0013420625000000002</v>
      </c>
      <c r="AF25" s="15">
        <f t="shared" si="10"/>
        <v>-7.016234062578126</v>
      </c>
    </row>
    <row r="26" spans="2:32" ht="12.75">
      <c r="B26">
        <v>10</v>
      </c>
      <c r="C26" s="3">
        <v>8.51798E-06</v>
      </c>
      <c r="D26" s="3">
        <v>-4.53709E-05</v>
      </c>
      <c r="W26" s="14">
        <v>-0.4</v>
      </c>
      <c r="X26" s="15">
        <f t="shared" si="9"/>
        <v>-0.468748</v>
      </c>
      <c r="Y26" s="15">
        <f t="shared" si="9"/>
        <v>-4.393744000000002</v>
      </c>
      <c r="Z26" s="15">
        <f t="shared" si="9"/>
        <v>0.025486400000000006</v>
      </c>
      <c r="AA26" s="15">
        <f t="shared" si="9"/>
        <v>0.1465484800000001</v>
      </c>
      <c r="AB26" s="15">
        <f t="shared" si="9"/>
        <v>0.001400975360000001</v>
      </c>
      <c r="AC26" s="15">
        <f t="shared" si="9"/>
        <v>0.005697290240000003</v>
      </c>
      <c r="AD26" s="15">
        <f t="shared" si="9"/>
        <v>2.621423616000002E-06</v>
      </c>
      <c r="AE26" s="15">
        <f t="shared" si="9"/>
        <v>0.0002251607244800002</v>
      </c>
      <c r="AF26" s="15">
        <f t="shared" si="10"/>
        <v>-4.683131072251905</v>
      </c>
    </row>
    <row r="27" spans="2:32" ht="12.75">
      <c r="B27">
        <v>11</v>
      </c>
      <c r="C27" s="3">
        <v>6.41786E-05</v>
      </c>
      <c r="D27" s="3">
        <v>6.68244E-05</v>
      </c>
      <c r="W27" s="14">
        <v>-0.3</v>
      </c>
      <c r="X27" s="15">
        <f t="shared" si="9"/>
        <v>-0.35156099999999996</v>
      </c>
      <c r="Y27" s="15">
        <f t="shared" si="9"/>
        <v>-2.4714810000000003</v>
      </c>
      <c r="Z27" s="15">
        <f t="shared" si="9"/>
        <v>0.010752075</v>
      </c>
      <c r="AA27" s="15">
        <f t="shared" si="9"/>
        <v>0.046368855</v>
      </c>
      <c r="AB27" s="15">
        <f t="shared" si="9"/>
        <v>0.00033245802</v>
      </c>
      <c r="AC27" s="15">
        <f t="shared" si="9"/>
        <v>0.00101399526</v>
      </c>
      <c r="AD27" s="15">
        <f t="shared" si="9"/>
        <v>3.4991781299999995E-07</v>
      </c>
      <c r="AE27" s="15">
        <f t="shared" si="9"/>
        <v>2.254149648E-05</v>
      </c>
      <c r="AF27" s="15">
        <f t="shared" si="10"/>
        <v>-2.764551725305707</v>
      </c>
    </row>
    <row r="28" spans="2:32" ht="12.75">
      <c r="B28">
        <v>12</v>
      </c>
      <c r="C28" s="3">
        <v>1.31398E-05</v>
      </c>
      <c r="D28" s="3">
        <v>-1.14872E-05</v>
      </c>
      <c r="W28" s="14">
        <v>-0.199999999999999</v>
      </c>
      <c r="X28" s="15">
        <f t="shared" si="9"/>
        <v>-0.23437399999999883</v>
      </c>
      <c r="Y28" s="15">
        <f t="shared" si="9"/>
        <v>-1.0984359999999893</v>
      </c>
      <c r="Z28" s="15">
        <f t="shared" si="9"/>
        <v>0.003185799999999953</v>
      </c>
      <c r="AA28" s="15">
        <f t="shared" si="9"/>
        <v>0.00915927999999982</v>
      </c>
      <c r="AB28" s="15">
        <f t="shared" si="9"/>
        <v>4.378047999999893E-05</v>
      </c>
      <c r="AC28" s="15">
        <f t="shared" si="9"/>
        <v>8.902015999999737E-05</v>
      </c>
      <c r="AD28" s="15">
        <f t="shared" si="9"/>
        <v>2.0479871999999293E-08</v>
      </c>
      <c r="AE28" s="15">
        <f t="shared" si="9"/>
        <v>8.795340799999653E-07</v>
      </c>
      <c r="AF28" s="15">
        <f t="shared" si="10"/>
        <v>-1.3203312193460364</v>
      </c>
    </row>
    <row r="29" spans="2:32" ht="12.75">
      <c r="B29">
        <v>13</v>
      </c>
      <c r="C29" s="3">
        <v>8.10518E-05</v>
      </c>
      <c r="D29" s="3">
        <v>-0.000100391</v>
      </c>
      <c r="W29" s="14">
        <v>-0.0999999999999991</v>
      </c>
      <c r="X29" s="15">
        <f t="shared" si="9"/>
        <v>-0.11718699999999894</v>
      </c>
      <c r="Y29" s="15">
        <f t="shared" si="9"/>
        <v>-0.2746089999999951</v>
      </c>
      <c r="Z29" s="15">
        <f t="shared" si="9"/>
        <v>0.0003982249999999893</v>
      </c>
      <c r="AA29" s="15">
        <f t="shared" si="9"/>
        <v>0.0005724549999999797</v>
      </c>
      <c r="AB29" s="15">
        <f t="shared" si="9"/>
        <v>1.3681399999999391E-06</v>
      </c>
      <c r="AC29" s="15">
        <f t="shared" si="9"/>
        <v>1.3909399999999254E-06</v>
      </c>
      <c r="AD29" s="15">
        <f t="shared" si="9"/>
        <v>1.5999899999998998E-10</v>
      </c>
      <c r="AE29" s="15">
        <f t="shared" si="9"/>
        <v>3.435679999999755E-09</v>
      </c>
      <c r="AF29" s="15">
        <f t="shared" si="10"/>
        <v>-0.39082255732431503</v>
      </c>
    </row>
    <row r="30" spans="2:32" ht="12.75">
      <c r="B30">
        <v>14</v>
      </c>
      <c r="C30" s="3">
        <v>8.36413E-05</v>
      </c>
      <c r="D30" s="3">
        <v>5.9421E-05</v>
      </c>
      <c r="W30" s="14">
        <v>9.99200722162641E-16</v>
      </c>
      <c r="X30" s="15">
        <f t="shared" si="9"/>
        <v>1.1709333502807342E-15</v>
      </c>
      <c r="Y30" s="15">
        <f t="shared" si="9"/>
        <v>-2.7417019765732484E-29</v>
      </c>
      <c r="Z30" s="15">
        <f t="shared" si="9"/>
        <v>-3.9727088575853734E-46</v>
      </c>
      <c r="AA30" s="15">
        <f t="shared" si="9"/>
        <v>5.706269907137741E-60</v>
      </c>
      <c r="AB30" s="15">
        <f t="shared" si="9"/>
        <v>-1.362681113409668E-76</v>
      </c>
      <c r="AC30" s="15">
        <f t="shared" si="9"/>
        <v>1.3842828296404914E-90</v>
      </c>
      <c r="AD30" s="15">
        <f t="shared" si="9"/>
        <v>-1.59105958065953E-108</v>
      </c>
      <c r="AE30" s="15">
        <f t="shared" si="9"/>
        <v>3.413772855096349E-121</v>
      </c>
      <c r="AF30" s="15">
        <f t="shared" si="10"/>
        <v>1.1709333502807068E-15</v>
      </c>
    </row>
    <row r="31" spans="1:32" ht="12.75">
      <c r="A31" t="s">
        <v>11</v>
      </c>
      <c r="B31" t="s">
        <v>35</v>
      </c>
      <c r="C31" t="s">
        <v>36</v>
      </c>
      <c r="D31" t="s">
        <v>37</v>
      </c>
      <c r="E31">
        <v>4142668</v>
      </c>
      <c r="F31" t="s">
        <v>38</v>
      </c>
      <c r="G31" t="s">
        <v>37</v>
      </c>
      <c r="H31">
        <v>0</v>
      </c>
      <c r="I31" t="s">
        <v>39</v>
      </c>
      <c r="J31" t="s">
        <v>37</v>
      </c>
      <c r="K31">
        <v>0</v>
      </c>
      <c r="L31" t="s">
        <v>40</v>
      </c>
      <c r="M31" t="s">
        <v>37</v>
      </c>
      <c r="N31">
        <v>9.62</v>
      </c>
      <c r="O31" t="s">
        <v>41</v>
      </c>
      <c r="P31" t="s">
        <v>37</v>
      </c>
      <c r="Q31" s="3">
        <v>0.0707184</v>
      </c>
      <c r="W31" s="14">
        <v>0.100000000000001</v>
      </c>
      <c r="X31" s="15">
        <f t="shared" si="9"/>
        <v>0.11718700000000118</v>
      </c>
      <c r="Y31" s="15">
        <f t="shared" si="9"/>
        <v>-0.27460900000000554</v>
      </c>
      <c r="Z31" s="15">
        <f t="shared" si="9"/>
        <v>-0.000398225000000012</v>
      </c>
      <c r="AA31" s="15">
        <f t="shared" si="9"/>
        <v>0.0005724550000000231</v>
      </c>
      <c r="AB31" s="15">
        <f t="shared" si="9"/>
        <v>-1.3681400000000692E-06</v>
      </c>
      <c r="AC31" s="15">
        <f t="shared" si="9"/>
        <v>1.3909400000000842E-06</v>
      </c>
      <c r="AD31" s="15">
        <f t="shared" si="9"/>
        <v>-1.5999900000001128E-10</v>
      </c>
      <c r="AE31" s="15">
        <f t="shared" si="9"/>
        <v>3.4356800000002774E-09</v>
      </c>
      <c r="AF31" s="15">
        <f t="shared" si="10"/>
        <v>-0.15724774392432334</v>
      </c>
    </row>
    <row r="32" spans="1:32" ht="12.75">
      <c r="A32" t="s">
        <v>11</v>
      </c>
      <c r="B32" t="s">
        <v>42</v>
      </c>
      <c r="C32" t="s">
        <v>43</v>
      </c>
      <c r="D32" t="s">
        <v>44</v>
      </c>
      <c r="W32" s="14">
        <v>0.2</v>
      </c>
      <c r="X32" s="15">
        <f t="shared" si="9"/>
        <v>0.234374</v>
      </c>
      <c r="Y32" s="15">
        <f t="shared" si="9"/>
        <v>-1.0984360000000004</v>
      </c>
      <c r="Z32" s="15">
        <f t="shared" si="9"/>
        <v>-0.003185800000000001</v>
      </c>
      <c r="AA32" s="15">
        <f t="shared" si="9"/>
        <v>0.009159280000000006</v>
      </c>
      <c r="AB32" s="15">
        <f t="shared" si="9"/>
        <v>-4.378048000000003E-05</v>
      </c>
      <c r="AC32" s="15">
        <f t="shared" si="9"/>
        <v>8.902016000000005E-05</v>
      </c>
      <c r="AD32" s="15">
        <f t="shared" si="9"/>
        <v>-2.0479872000000014E-08</v>
      </c>
      <c r="AE32" s="15">
        <f t="shared" si="9"/>
        <v>8.795340800000008E-07</v>
      </c>
      <c r="AF32" s="15">
        <f t="shared" si="10"/>
        <v>-0.8580424212657924</v>
      </c>
    </row>
    <row r="33" spans="2:32" ht="12.75">
      <c r="B33">
        <v>2</v>
      </c>
      <c r="C33" s="3">
        <v>-0.000117187</v>
      </c>
      <c r="D33" s="3">
        <v>-7.49097E-05</v>
      </c>
      <c r="W33" s="14">
        <v>0.3</v>
      </c>
      <c r="X33" s="15">
        <f t="shared" si="9"/>
        <v>0.35156099999999996</v>
      </c>
      <c r="Y33" s="15">
        <f t="shared" si="9"/>
        <v>-2.4714810000000003</v>
      </c>
      <c r="Z33" s="15">
        <f t="shared" si="9"/>
        <v>-0.010752075</v>
      </c>
      <c r="AA33" s="15">
        <f t="shared" si="9"/>
        <v>0.046368855</v>
      </c>
      <c r="AB33" s="15">
        <f t="shared" si="9"/>
        <v>-0.00033245802</v>
      </c>
      <c r="AC33" s="15">
        <f t="shared" si="9"/>
        <v>0.00101399526</v>
      </c>
      <c r="AD33" s="15">
        <f t="shared" si="9"/>
        <v>-3.4991781299999995E-07</v>
      </c>
      <c r="AE33" s="15">
        <f t="shared" si="9"/>
        <v>2.254149648E-05</v>
      </c>
      <c r="AF33" s="15">
        <f t="shared" si="10"/>
        <v>-2.0835994911813334</v>
      </c>
    </row>
    <row r="34" spans="2:32" ht="12.75">
      <c r="B34">
        <v>3</v>
      </c>
      <c r="C34" s="3">
        <v>0.00274609</v>
      </c>
      <c r="D34" s="3">
        <v>5.17626E-06</v>
      </c>
      <c r="W34" s="14">
        <v>0.4</v>
      </c>
      <c r="X34" s="15">
        <f t="shared" si="9"/>
        <v>0.468748</v>
      </c>
      <c r="Y34" s="15">
        <f t="shared" si="9"/>
        <v>-4.393744000000002</v>
      </c>
      <c r="Z34" s="15">
        <f t="shared" si="9"/>
        <v>-0.025486400000000006</v>
      </c>
      <c r="AA34" s="15">
        <f t="shared" si="9"/>
        <v>0.1465484800000001</v>
      </c>
      <c r="AB34" s="15">
        <f t="shared" si="9"/>
        <v>-0.001400975360000001</v>
      </c>
      <c r="AC34" s="15">
        <f t="shared" si="9"/>
        <v>0.005697290240000003</v>
      </c>
      <c r="AD34" s="15">
        <f t="shared" si="9"/>
        <v>-2.621423616000002E-06</v>
      </c>
      <c r="AE34" s="15">
        <f t="shared" si="9"/>
        <v>0.0002251607244800002</v>
      </c>
      <c r="AF34" s="15">
        <f t="shared" si="10"/>
        <v>-3.7994150658191375</v>
      </c>
    </row>
    <row r="35" spans="2:32" ht="12.75">
      <c r="B35">
        <v>4</v>
      </c>
      <c r="C35" s="3">
        <v>3.98225E-05</v>
      </c>
      <c r="D35" s="3">
        <v>1.98426E-05</v>
      </c>
      <c r="W35" s="14">
        <v>0.5</v>
      </c>
      <c r="X35" s="15">
        <f t="shared" si="9"/>
        <v>0.585935</v>
      </c>
      <c r="Y35" s="15">
        <f t="shared" si="9"/>
        <v>-6.865225000000001</v>
      </c>
      <c r="Z35" s="15">
        <f t="shared" si="9"/>
        <v>-0.049778125</v>
      </c>
      <c r="AA35" s="15">
        <f t="shared" si="9"/>
        <v>0.35778437500000004</v>
      </c>
      <c r="AB35" s="15">
        <f t="shared" si="9"/>
        <v>-0.004275437500000001</v>
      </c>
      <c r="AC35" s="15">
        <f t="shared" si="9"/>
        <v>0.0217334375</v>
      </c>
      <c r="AD35" s="15">
        <f t="shared" si="9"/>
        <v>-1.2499921875E-05</v>
      </c>
      <c r="AE35" s="15">
        <f t="shared" si="9"/>
        <v>0.0013420625000000002</v>
      </c>
      <c r="AF35" s="15">
        <f t="shared" si="10"/>
        <v>-5.9524961874218745</v>
      </c>
    </row>
    <row r="36" spans="2:32" ht="12.75">
      <c r="B36">
        <v>5</v>
      </c>
      <c r="C36" s="3">
        <v>-0.000572455</v>
      </c>
      <c r="D36" s="3">
        <v>-2.39229E-05</v>
      </c>
      <c r="W36" s="14">
        <v>0.6</v>
      </c>
      <c r="X36" s="15">
        <f t="shared" si="9"/>
        <v>0.7031219999999999</v>
      </c>
      <c r="Y36" s="15">
        <f t="shared" si="9"/>
        <v>-9.885924000000001</v>
      </c>
      <c r="Z36" s="15">
        <f t="shared" si="9"/>
        <v>-0.0860166</v>
      </c>
      <c r="AA36" s="15">
        <f t="shared" si="9"/>
        <v>0.74190168</v>
      </c>
      <c r="AB36" s="15">
        <f t="shared" si="9"/>
        <v>-0.01063865664</v>
      </c>
      <c r="AC36" s="15">
        <f t="shared" si="9"/>
        <v>0.06489569664</v>
      </c>
      <c r="AD36" s="15">
        <f t="shared" si="9"/>
        <v>-4.4789480063999994E-05</v>
      </c>
      <c r="AE36" s="15">
        <f t="shared" si="9"/>
        <v>0.00577062309888</v>
      </c>
      <c r="AF36" s="15">
        <f t="shared" si="10"/>
        <v>-8.466934046381185</v>
      </c>
    </row>
    <row r="37" spans="2:32" ht="12.75">
      <c r="B37">
        <v>6</v>
      </c>
      <c r="C37" s="3">
        <v>1.36814E-05</v>
      </c>
      <c r="D37" s="3">
        <v>-4.09204E-05</v>
      </c>
      <c r="W37" s="14">
        <v>0.7</v>
      </c>
      <c r="X37" s="15">
        <f t="shared" si="9"/>
        <v>0.820309</v>
      </c>
      <c r="Y37" s="15">
        <f t="shared" si="9"/>
        <v>-13.455841</v>
      </c>
      <c r="Z37" s="15">
        <f t="shared" si="9"/>
        <v>-0.13659117499999995</v>
      </c>
      <c r="AA37" s="15">
        <f t="shared" si="9"/>
        <v>1.3744644549999998</v>
      </c>
      <c r="AB37" s="15">
        <f t="shared" si="9"/>
        <v>-0.022994328979999996</v>
      </c>
      <c r="AC37" s="15">
        <f t="shared" si="9"/>
        <v>0.16364270005999992</v>
      </c>
      <c r="AD37" s="15">
        <f t="shared" si="9"/>
        <v>-0.00013176605645699992</v>
      </c>
      <c r="AE37" s="15">
        <f t="shared" si="9"/>
        <v>0.01980601149967999</v>
      </c>
      <c r="AF37" s="15">
        <f t="shared" si="10"/>
        <v>-11.237336103476775</v>
      </c>
    </row>
    <row r="38" spans="2:32" ht="12.75">
      <c r="B38">
        <v>7</v>
      </c>
      <c r="C38" s="3">
        <v>-0.000139094</v>
      </c>
      <c r="D38" s="3">
        <v>-4.74791E-06</v>
      </c>
      <c r="W38" s="14">
        <v>0.8</v>
      </c>
      <c r="X38" s="15">
        <f t="shared" si="9"/>
        <v>0.937496</v>
      </c>
      <c r="Y38" s="15">
        <f t="shared" si="9"/>
        <v>-17.574976000000007</v>
      </c>
      <c r="Z38" s="15">
        <f t="shared" si="9"/>
        <v>-0.20389120000000005</v>
      </c>
      <c r="AA38" s="15">
        <f t="shared" si="9"/>
        <v>2.3447756800000015</v>
      </c>
      <c r="AB38" s="15">
        <f t="shared" si="9"/>
        <v>-0.04483121152000003</v>
      </c>
      <c r="AC38" s="15">
        <f t="shared" si="9"/>
        <v>0.3646265753600002</v>
      </c>
      <c r="AD38" s="15">
        <f t="shared" si="9"/>
        <v>-0.00033554222284800023</v>
      </c>
      <c r="AE38" s="15">
        <f t="shared" si="9"/>
        <v>0.05764114546688005</v>
      </c>
      <c r="AF38" s="15">
        <f t="shared" si="10"/>
        <v>-14.119494552915974</v>
      </c>
    </row>
    <row r="39" spans="2:4" ht="12.75">
      <c r="B39">
        <v>8</v>
      </c>
      <c r="C39" s="3">
        <v>1.59999E-07</v>
      </c>
      <c r="D39" s="3">
        <v>4.34466E-05</v>
      </c>
    </row>
    <row r="40" spans="2:4" ht="12.75">
      <c r="B40">
        <v>9</v>
      </c>
      <c r="C40" s="3">
        <v>-3.43568E-05</v>
      </c>
      <c r="D40" s="3">
        <v>-5.90729E-06</v>
      </c>
    </row>
    <row r="41" spans="2:31" ht="12.75">
      <c r="B41">
        <v>10</v>
      </c>
      <c r="C41" s="3">
        <v>-1.0564E-05</v>
      </c>
      <c r="D41" s="3">
        <v>-4.00681E-05</v>
      </c>
      <c r="X41">
        <v>1</v>
      </c>
      <c r="Y41">
        <v>2</v>
      </c>
      <c r="Z41">
        <v>3</v>
      </c>
      <c r="AA41">
        <v>4</v>
      </c>
      <c r="AB41">
        <v>5</v>
      </c>
      <c r="AC41">
        <v>6</v>
      </c>
      <c r="AD41">
        <v>7</v>
      </c>
      <c r="AE41">
        <v>8</v>
      </c>
    </row>
    <row r="42" spans="2:32" ht="12.75">
      <c r="B42">
        <v>11</v>
      </c>
      <c r="C42" s="3">
        <v>8.51764E-05</v>
      </c>
      <c r="D42" s="3">
        <v>4.10641E-05</v>
      </c>
      <c r="V42" t="s">
        <v>65</v>
      </c>
      <c r="X42" s="9" t="s">
        <v>49</v>
      </c>
      <c r="Y42" s="9" t="s">
        <v>50</v>
      </c>
      <c r="Z42" s="9" t="s">
        <v>51</v>
      </c>
      <c r="AA42" s="9" t="s">
        <v>52</v>
      </c>
      <c r="AB42" s="9" t="s">
        <v>53</v>
      </c>
      <c r="AC42" s="9" t="s">
        <v>54</v>
      </c>
      <c r="AD42" s="9" t="s">
        <v>55</v>
      </c>
      <c r="AE42" s="9" t="s">
        <v>56</v>
      </c>
      <c r="AF42" s="9" t="s">
        <v>66</v>
      </c>
    </row>
    <row r="43" spans="2:31" ht="12.75">
      <c r="B43">
        <v>12</v>
      </c>
      <c r="C43" s="3">
        <v>3.52079E-05</v>
      </c>
      <c r="D43" s="3">
        <v>2.79044E-05</v>
      </c>
      <c r="U43" t="s">
        <v>40</v>
      </c>
      <c r="W43" s="9" t="s">
        <v>38</v>
      </c>
      <c r="X43" s="5">
        <f>X10</f>
        <v>1.31731</v>
      </c>
      <c r="Y43" s="5">
        <f aca="true" t="shared" si="11" ref="Y43:AE43">Y10</f>
        <v>-32.4433</v>
      </c>
      <c r="Z43" s="5">
        <f t="shared" si="11"/>
        <v>-0.291282</v>
      </c>
      <c r="AA43" s="5">
        <f t="shared" si="11"/>
        <v>3.61904</v>
      </c>
      <c r="AB43" s="5">
        <f t="shared" si="11"/>
        <v>-0.18536999999999998</v>
      </c>
      <c r="AC43" s="5">
        <f t="shared" si="11"/>
        <v>0.9784539999999999</v>
      </c>
      <c r="AD43" s="5">
        <f t="shared" si="11"/>
        <v>0.10358300000000001</v>
      </c>
      <c r="AE43" s="5">
        <f t="shared" si="11"/>
        <v>0.0831884</v>
      </c>
    </row>
    <row r="44" spans="2:32" ht="12.75">
      <c r="B44">
        <v>13</v>
      </c>
      <c r="C44" s="3">
        <v>6.55657E-05</v>
      </c>
      <c r="D44" s="3">
        <v>3.54632E-06</v>
      </c>
      <c r="U44" s="5">
        <f>V10</f>
        <v>29.7775</v>
      </c>
      <c r="W44" s="14">
        <v>-0.8</v>
      </c>
      <c r="X44" s="15">
        <f>X$43*$W44^X$41</f>
        <v>-1.0538480000000001</v>
      </c>
      <c r="Y44" s="15">
        <f aca="true" t="shared" si="12" ref="Y44:AE44">Y$43*$W44^Y$41</f>
        <v>-20.763712000000005</v>
      </c>
      <c r="Z44" s="15">
        <f t="shared" si="12"/>
        <v>0.14913638400000004</v>
      </c>
      <c r="AA44" s="15">
        <f t="shared" si="12"/>
        <v>1.4823587840000008</v>
      </c>
      <c r="AB44" s="15">
        <f t="shared" si="12"/>
        <v>0.06074204160000003</v>
      </c>
      <c r="AC44" s="15">
        <f t="shared" si="12"/>
        <v>0.2564958453760001</v>
      </c>
      <c r="AD44" s="15">
        <f t="shared" si="12"/>
        <v>-0.02172292956160002</v>
      </c>
      <c r="AE44" s="15">
        <f t="shared" si="12"/>
        <v>0.013956697554944011</v>
      </c>
      <c r="AF44" s="15">
        <f>SUM(X44:AE44)</f>
        <v>-19.876593177030657</v>
      </c>
    </row>
    <row r="45" spans="2:32" ht="12.75">
      <c r="B45">
        <v>14</v>
      </c>
      <c r="C45" s="3">
        <v>2.57842E-06</v>
      </c>
      <c r="D45" s="3">
        <v>0.000122785</v>
      </c>
      <c r="W45" s="14">
        <v>-0.7</v>
      </c>
      <c r="X45" s="15">
        <f aca="true" t="shared" si="13" ref="X45:AE60">X$43*$W45^X$41</f>
        <v>-0.922117</v>
      </c>
      <c r="Y45" s="15">
        <f t="shared" si="13"/>
        <v>-15.897216999999998</v>
      </c>
      <c r="Z45" s="15">
        <f t="shared" si="13"/>
        <v>0.09990972599999998</v>
      </c>
      <c r="AA45" s="15">
        <f t="shared" si="13"/>
        <v>0.8689315039999997</v>
      </c>
      <c r="AB45" s="15">
        <f t="shared" si="13"/>
        <v>0.031155135899999985</v>
      </c>
      <c r="AC45" s="15">
        <f t="shared" si="13"/>
        <v>0.11511413464599994</v>
      </c>
      <c r="AD45" s="15">
        <f t="shared" si="13"/>
        <v>-0.008530505456899996</v>
      </c>
      <c r="AE45" s="15">
        <f t="shared" si="13"/>
        <v>0.004795645715083997</v>
      </c>
      <c r="AF45" s="15">
        <f aca="true" t="shared" si="14" ref="AF45:AF60">SUM(X45:AE45)</f>
        <v>-15.707958359195814</v>
      </c>
    </row>
    <row r="46" spans="1:32" ht="12.75">
      <c r="A46" t="s">
        <v>11</v>
      </c>
      <c r="B46" t="s">
        <v>35</v>
      </c>
      <c r="C46" t="s">
        <v>36</v>
      </c>
      <c r="D46" t="s">
        <v>37</v>
      </c>
      <c r="E46">
        <v>4142668</v>
      </c>
      <c r="F46" t="s">
        <v>38</v>
      </c>
      <c r="G46" t="s">
        <v>37</v>
      </c>
      <c r="H46">
        <v>0</v>
      </c>
      <c r="I46" t="s">
        <v>39</v>
      </c>
      <c r="J46" t="s">
        <v>37</v>
      </c>
      <c r="K46">
        <v>0</v>
      </c>
      <c r="L46" t="s">
        <v>40</v>
      </c>
      <c r="M46" t="s">
        <v>37</v>
      </c>
      <c r="N46">
        <v>14.6</v>
      </c>
      <c r="O46" t="s">
        <v>41</v>
      </c>
      <c r="P46" t="s">
        <v>37</v>
      </c>
      <c r="Q46" s="3">
        <v>0.105012</v>
      </c>
      <c r="W46" s="14">
        <v>-0.6</v>
      </c>
      <c r="X46" s="15">
        <f t="shared" si="13"/>
        <v>-0.7903859999999999</v>
      </c>
      <c r="Y46" s="15">
        <f t="shared" si="13"/>
        <v>-11.679587999999999</v>
      </c>
      <c r="Z46" s="15">
        <f t="shared" si="13"/>
        <v>0.06291691199999999</v>
      </c>
      <c r="AA46" s="15">
        <f t="shared" si="13"/>
        <v>0.469027584</v>
      </c>
      <c r="AB46" s="15">
        <f t="shared" si="13"/>
        <v>0.014414371199999998</v>
      </c>
      <c r="AC46" s="15">
        <f t="shared" si="13"/>
        <v>0.04565074982399999</v>
      </c>
      <c r="AD46" s="15">
        <f t="shared" si="13"/>
        <v>-0.0028996610688</v>
      </c>
      <c r="AE46" s="15">
        <f t="shared" si="13"/>
        <v>0.0013972456765439997</v>
      </c>
      <c r="AF46" s="15">
        <f t="shared" si="14"/>
        <v>-11.879466798368254</v>
      </c>
    </row>
    <row r="47" spans="1:32" ht="12.75">
      <c r="A47" t="s">
        <v>11</v>
      </c>
      <c r="B47" t="s">
        <v>42</v>
      </c>
      <c r="C47" t="s">
        <v>43</v>
      </c>
      <c r="D47" t="s">
        <v>44</v>
      </c>
      <c r="W47" s="14">
        <v>-0.5</v>
      </c>
      <c r="X47" s="15">
        <f t="shared" si="13"/>
        <v>-0.658655</v>
      </c>
      <c r="Y47" s="15">
        <f t="shared" si="13"/>
        <v>-8.110825</v>
      </c>
      <c r="Z47" s="15">
        <f t="shared" si="13"/>
        <v>0.03641025</v>
      </c>
      <c r="AA47" s="15">
        <f t="shared" si="13"/>
        <v>0.22619</v>
      </c>
      <c r="AB47" s="15">
        <f t="shared" si="13"/>
        <v>0.005792812499999999</v>
      </c>
      <c r="AC47" s="15">
        <f t="shared" si="13"/>
        <v>0.015288343749999999</v>
      </c>
      <c r="AD47" s="15">
        <f t="shared" si="13"/>
        <v>-0.0008092421875000001</v>
      </c>
      <c r="AE47" s="15">
        <f t="shared" si="13"/>
        <v>0.0003249546875</v>
      </c>
      <c r="AF47" s="15">
        <f t="shared" si="14"/>
        <v>-8.48628288125</v>
      </c>
    </row>
    <row r="48" spans="2:32" ht="12.75">
      <c r="B48">
        <v>2</v>
      </c>
      <c r="C48" s="3">
        <v>-0.000127008</v>
      </c>
      <c r="D48" s="3">
        <v>-8.38034E-05</v>
      </c>
      <c r="W48" s="14">
        <v>-0.4</v>
      </c>
      <c r="X48" s="15">
        <f t="shared" si="13"/>
        <v>-0.5269240000000001</v>
      </c>
      <c r="Y48" s="15">
        <f t="shared" si="13"/>
        <v>-5.190928000000001</v>
      </c>
      <c r="Z48" s="15">
        <f t="shared" si="13"/>
        <v>0.018642048000000005</v>
      </c>
      <c r="AA48" s="15">
        <f t="shared" si="13"/>
        <v>0.09264742400000005</v>
      </c>
      <c r="AB48" s="15">
        <f t="shared" si="13"/>
        <v>0.001898188800000001</v>
      </c>
      <c r="AC48" s="15">
        <f t="shared" si="13"/>
        <v>0.004007747584000002</v>
      </c>
      <c r="AD48" s="15">
        <f t="shared" si="13"/>
        <v>-0.00016971038720000014</v>
      </c>
      <c r="AE48" s="15">
        <f t="shared" si="13"/>
        <v>5.4518349824000045E-05</v>
      </c>
      <c r="AF48" s="15">
        <f t="shared" si="14"/>
        <v>-5.600771783653378</v>
      </c>
    </row>
    <row r="49" spans="2:32" ht="12.75">
      <c r="B49">
        <v>3</v>
      </c>
      <c r="C49" s="3">
        <v>0.00279247</v>
      </c>
      <c r="D49" s="3">
        <v>3.89902E-06</v>
      </c>
      <c r="W49" s="14">
        <v>-0.3</v>
      </c>
      <c r="X49" s="15">
        <f t="shared" si="13"/>
        <v>-0.39519299999999996</v>
      </c>
      <c r="Y49" s="15">
        <f t="shared" si="13"/>
        <v>-2.9198969999999997</v>
      </c>
      <c r="Z49" s="15">
        <f t="shared" si="13"/>
        <v>0.007864613999999999</v>
      </c>
      <c r="AA49" s="15">
        <f t="shared" si="13"/>
        <v>0.029314224</v>
      </c>
      <c r="AB49" s="15">
        <f t="shared" si="13"/>
        <v>0.00045044909999999994</v>
      </c>
      <c r="AC49" s="15">
        <f t="shared" si="13"/>
        <v>0.0007132929659999999</v>
      </c>
      <c r="AD49" s="15">
        <f t="shared" si="13"/>
        <v>-2.26536021E-05</v>
      </c>
      <c r="AE49" s="15">
        <f t="shared" si="13"/>
        <v>5.457990923999999E-06</v>
      </c>
      <c r="AF49" s="15">
        <f t="shared" si="14"/>
        <v>-3.2767646155451753</v>
      </c>
    </row>
    <row r="50" spans="2:32" ht="12.75">
      <c r="B50">
        <v>4</v>
      </c>
      <c r="C50" s="3">
        <v>3.76145E-05</v>
      </c>
      <c r="D50" s="3">
        <v>1.89247E-05</v>
      </c>
      <c r="W50" s="14">
        <v>-0.199999999999999</v>
      </c>
      <c r="X50" s="15">
        <f t="shared" si="13"/>
        <v>-0.2634619999999987</v>
      </c>
      <c r="Y50" s="15">
        <f t="shared" si="13"/>
        <v>-1.2977319999999872</v>
      </c>
      <c r="Z50" s="15">
        <f t="shared" si="13"/>
        <v>0.0023302559999999655</v>
      </c>
      <c r="AA50" s="15">
        <f t="shared" si="13"/>
        <v>0.005790463999999886</v>
      </c>
      <c r="AB50" s="15">
        <f t="shared" si="13"/>
        <v>5.9318399999998534E-05</v>
      </c>
      <c r="AC50" s="15">
        <f t="shared" si="13"/>
        <v>6.262105599999813E-05</v>
      </c>
      <c r="AD50" s="15">
        <f t="shared" si="13"/>
        <v>-1.3258623999999543E-06</v>
      </c>
      <c r="AE50" s="15">
        <f t="shared" si="13"/>
        <v>2.1296230399999157E-07</v>
      </c>
      <c r="AF50" s="15">
        <f t="shared" si="14"/>
        <v>-1.5529524534440822</v>
      </c>
    </row>
    <row r="51" spans="2:32" ht="12.75">
      <c r="B51">
        <v>5</v>
      </c>
      <c r="C51" s="3">
        <v>-0.00056406</v>
      </c>
      <c r="D51" s="3">
        <v>-3.26914E-05</v>
      </c>
      <c r="W51" s="14">
        <v>-0.0999999999999991</v>
      </c>
      <c r="X51" s="15">
        <f t="shared" si="13"/>
        <v>-0.13173099999999882</v>
      </c>
      <c r="Y51" s="15">
        <f t="shared" si="13"/>
        <v>-0.3244329999999942</v>
      </c>
      <c r="Z51" s="15">
        <f t="shared" si="13"/>
        <v>0.00029128199999999216</v>
      </c>
      <c r="AA51" s="15">
        <f t="shared" si="13"/>
        <v>0.00036190399999998707</v>
      </c>
      <c r="AB51" s="15">
        <f t="shared" si="13"/>
        <v>1.8536999999999171E-06</v>
      </c>
      <c r="AC51" s="15">
        <f t="shared" si="13"/>
        <v>9.784539999999475E-07</v>
      </c>
      <c r="AD51" s="15">
        <f t="shared" si="13"/>
        <v>-1.0358299999999352E-08</v>
      </c>
      <c r="AE51" s="15">
        <f t="shared" si="13"/>
        <v>8.318839999999405E-10</v>
      </c>
      <c r="AF51" s="15">
        <f t="shared" si="14"/>
        <v>-0.45550799137240905</v>
      </c>
    </row>
    <row r="52" spans="2:32" ht="12.75">
      <c r="B52">
        <v>6</v>
      </c>
      <c r="C52" s="3">
        <v>1.95015E-05</v>
      </c>
      <c r="D52" s="3">
        <v>-4.85164E-05</v>
      </c>
      <c r="W52" s="14">
        <v>9.99200722162641E-16</v>
      </c>
      <c r="X52" s="15">
        <f t="shared" si="13"/>
        <v>1.3162571033120687E-15</v>
      </c>
      <c r="Y52" s="15">
        <f t="shared" si="13"/>
        <v>-3.23914583049204E-29</v>
      </c>
      <c r="Z52" s="15">
        <f t="shared" si="13"/>
        <v>-2.9058411236240382E-46</v>
      </c>
      <c r="AA52" s="15">
        <f t="shared" si="13"/>
        <v>3.6074833907866584E-60</v>
      </c>
      <c r="AB52" s="15">
        <f t="shared" si="13"/>
        <v>-1.846303726173857E-76</v>
      </c>
      <c r="AC52" s="15">
        <f t="shared" si="13"/>
        <v>9.737710266388609E-91</v>
      </c>
      <c r="AD52" s="15">
        <f t="shared" si="13"/>
        <v>1.0300484661995145E-106</v>
      </c>
      <c r="AE52" s="15">
        <f t="shared" si="13"/>
        <v>8.265796051404585E-122</v>
      </c>
      <c r="AF52" s="15">
        <f t="shared" si="14"/>
        <v>1.3162571033120364E-15</v>
      </c>
    </row>
    <row r="53" spans="2:32" ht="12.75">
      <c r="B53">
        <v>7</v>
      </c>
      <c r="C53" s="3">
        <v>-0.000137076</v>
      </c>
      <c r="D53" s="3">
        <v>-3.42119E-07</v>
      </c>
      <c r="W53" s="14">
        <v>0.100000000000001</v>
      </c>
      <c r="X53" s="15">
        <f t="shared" si="13"/>
        <v>0.13173100000000132</v>
      </c>
      <c r="Y53" s="15">
        <f t="shared" si="13"/>
        <v>-0.3244330000000065</v>
      </c>
      <c r="Z53" s="15">
        <f t="shared" si="13"/>
        <v>-0.00029128200000000875</v>
      </c>
      <c r="AA53" s="15">
        <f t="shared" si="13"/>
        <v>0.0003619040000000146</v>
      </c>
      <c r="AB53" s="15">
        <f t="shared" si="13"/>
        <v>-1.8537000000000933E-06</v>
      </c>
      <c r="AC53" s="15">
        <f t="shared" si="13"/>
        <v>9.784540000000591E-07</v>
      </c>
      <c r="AD53" s="15">
        <f t="shared" si="13"/>
        <v>1.0358300000000732E-08</v>
      </c>
      <c r="AE53" s="15">
        <f t="shared" si="13"/>
        <v>8.31884000000067E-10</v>
      </c>
      <c r="AF53" s="15">
        <f t="shared" si="14"/>
        <v>-0.1926322420558212</v>
      </c>
    </row>
    <row r="54" spans="2:32" ht="12.75">
      <c r="B54">
        <v>8</v>
      </c>
      <c r="C54" s="3">
        <v>5.49046E-06</v>
      </c>
      <c r="D54" s="3">
        <v>4.17549E-05</v>
      </c>
      <c r="W54" s="14">
        <v>0.2</v>
      </c>
      <c r="X54" s="15">
        <f t="shared" si="13"/>
        <v>0.26346200000000003</v>
      </c>
      <c r="Y54" s="15">
        <f t="shared" si="13"/>
        <v>-1.2977320000000003</v>
      </c>
      <c r="Z54" s="15">
        <f t="shared" si="13"/>
        <v>-0.0023302560000000006</v>
      </c>
      <c r="AA54" s="15">
        <f t="shared" si="13"/>
        <v>0.005790464000000003</v>
      </c>
      <c r="AB54" s="15">
        <f t="shared" si="13"/>
        <v>-5.931840000000003E-05</v>
      </c>
      <c r="AC54" s="15">
        <f t="shared" si="13"/>
        <v>6.262105600000003E-05</v>
      </c>
      <c r="AD54" s="15">
        <f t="shared" si="13"/>
        <v>1.3258624000000011E-06</v>
      </c>
      <c r="AE54" s="15">
        <f t="shared" si="13"/>
        <v>2.1296230400000017E-07</v>
      </c>
      <c r="AF54" s="15">
        <f t="shared" si="14"/>
        <v>-1.0308049505192962</v>
      </c>
    </row>
    <row r="55" spans="2:32" ht="12.75">
      <c r="B55">
        <v>9</v>
      </c>
      <c r="C55" s="3">
        <v>-1.95282E-06</v>
      </c>
      <c r="D55" s="3">
        <v>3.84689E-06</v>
      </c>
      <c r="W55" s="14">
        <v>0.3</v>
      </c>
      <c r="X55" s="15">
        <f t="shared" si="13"/>
        <v>0.39519299999999996</v>
      </c>
      <c r="Y55" s="15">
        <f t="shared" si="13"/>
        <v>-2.9198969999999997</v>
      </c>
      <c r="Z55" s="15">
        <f t="shared" si="13"/>
        <v>-0.007864613999999999</v>
      </c>
      <c r="AA55" s="15">
        <f t="shared" si="13"/>
        <v>0.029314224</v>
      </c>
      <c r="AB55" s="15">
        <f t="shared" si="13"/>
        <v>-0.00045044909999999994</v>
      </c>
      <c r="AC55" s="15">
        <f t="shared" si="13"/>
        <v>0.0007132929659999999</v>
      </c>
      <c r="AD55" s="15">
        <f t="shared" si="13"/>
        <v>2.26536021E-05</v>
      </c>
      <c r="AE55" s="15">
        <f t="shared" si="13"/>
        <v>5.457990923999999E-06</v>
      </c>
      <c r="AF55" s="15">
        <f t="shared" si="14"/>
        <v>-2.5029634345409755</v>
      </c>
    </row>
    <row r="56" spans="2:32" ht="12.75">
      <c r="B56">
        <v>10</v>
      </c>
      <c r="C56" s="3">
        <v>-3.36084E-06</v>
      </c>
      <c r="D56" s="3">
        <v>8.74844E-06</v>
      </c>
      <c r="W56" s="14">
        <v>0.4</v>
      </c>
      <c r="X56" s="15">
        <f t="shared" si="13"/>
        <v>0.5269240000000001</v>
      </c>
      <c r="Y56" s="15">
        <f t="shared" si="13"/>
        <v>-5.190928000000001</v>
      </c>
      <c r="Z56" s="15">
        <f t="shared" si="13"/>
        <v>-0.018642048000000005</v>
      </c>
      <c r="AA56" s="15">
        <f t="shared" si="13"/>
        <v>0.09264742400000005</v>
      </c>
      <c r="AB56" s="15">
        <f t="shared" si="13"/>
        <v>-0.001898188800000001</v>
      </c>
      <c r="AC56" s="15">
        <f t="shared" si="13"/>
        <v>0.004007747584000002</v>
      </c>
      <c r="AD56" s="15">
        <f t="shared" si="13"/>
        <v>0.00016971038720000014</v>
      </c>
      <c r="AE56" s="15">
        <f t="shared" si="13"/>
        <v>5.4518349824000045E-05</v>
      </c>
      <c r="AF56" s="15">
        <f t="shared" si="14"/>
        <v>-4.587664836478978</v>
      </c>
    </row>
    <row r="57" spans="2:32" ht="12.75">
      <c r="B57">
        <v>11</v>
      </c>
      <c r="C57" s="3">
        <v>8.73272E-05</v>
      </c>
      <c r="D57" s="3">
        <v>-0.000163687</v>
      </c>
      <c r="W57" s="14">
        <v>0.5</v>
      </c>
      <c r="X57" s="15">
        <f t="shared" si="13"/>
        <v>0.658655</v>
      </c>
      <c r="Y57" s="15">
        <f t="shared" si="13"/>
        <v>-8.110825</v>
      </c>
      <c r="Z57" s="15">
        <f t="shared" si="13"/>
        <v>-0.03641025</v>
      </c>
      <c r="AA57" s="15">
        <f t="shared" si="13"/>
        <v>0.22619</v>
      </c>
      <c r="AB57" s="15">
        <f t="shared" si="13"/>
        <v>-0.005792812499999999</v>
      </c>
      <c r="AC57" s="15">
        <f t="shared" si="13"/>
        <v>0.015288343749999999</v>
      </c>
      <c r="AD57" s="15">
        <f t="shared" si="13"/>
        <v>0.0008092421875000001</v>
      </c>
      <c r="AE57" s="15">
        <f t="shared" si="13"/>
        <v>0.0003249546875</v>
      </c>
      <c r="AF57" s="15">
        <f t="shared" si="14"/>
        <v>-7.251760521875002</v>
      </c>
    </row>
    <row r="58" spans="2:32" ht="12.75">
      <c r="B58">
        <v>12</v>
      </c>
      <c r="C58" s="3">
        <v>1.15989E-05</v>
      </c>
      <c r="D58" s="3">
        <v>-7.09624E-05</v>
      </c>
      <c r="W58" s="14">
        <v>0.6</v>
      </c>
      <c r="X58" s="15">
        <f t="shared" si="13"/>
        <v>0.7903859999999999</v>
      </c>
      <c r="Y58" s="15">
        <f t="shared" si="13"/>
        <v>-11.679587999999999</v>
      </c>
      <c r="Z58" s="15">
        <f t="shared" si="13"/>
        <v>-0.06291691199999999</v>
      </c>
      <c r="AA58" s="15">
        <f t="shared" si="13"/>
        <v>0.469027584</v>
      </c>
      <c r="AB58" s="15">
        <f t="shared" si="13"/>
        <v>-0.014414371199999998</v>
      </c>
      <c r="AC58" s="15">
        <f t="shared" si="13"/>
        <v>0.04565074982399999</v>
      </c>
      <c r="AD58" s="15">
        <f t="shared" si="13"/>
        <v>0.0028996610688</v>
      </c>
      <c r="AE58" s="15">
        <f t="shared" si="13"/>
        <v>0.0013972456765439997</v>
      </c>
      <c r="AF58" s="15">
        <f t="shared" si="14"/>
        <v>-10.447558042630655</v>
      </c>
    </row>
    <row r="59" spans="2:32" ht="12.75">
      <c r="B59">
        <v>13</v>
      </c>
      <c r="C59" s="3">
        <v>-9.24798E-05</v>
      </c>
      <c r="D59" s="3">
        <v>-5.84814E-05</v>
      </c>
      <c r="W59" s="14">
        <v>0.7</v>
      </c>
      <c r="X59" s="15">
        <f t="shared" si="13"/>
        <v>0.922117</v>
      </c>
      <c r="Y59" s="15">
        <f t="shared" si="13"/>
        <v>-15.897216999999998</v>
      </c>
      <c r="Z59" s="15">
        <f t="shared" si="13"/>
        <v>-0.09990972599999998</v>
      </c>
      <c r="AA59" s="15">
        <f t="shared" si="13"/>
        <v>0.8689315039999997</v>
      </c>
      <c r="AB59" s="15">
        <f t="shared" si="13"/>
        <v>-0.031155135899999985</v>
      </c>
      <c r="AC59" s="15">
        <f t="shared" si="13"/>
        <v>0.11511413464599994</v>
      </c>
      <c r="AD59" s="15">
        <f t="shared" si="13"/>
        <v>0.008530505456899996</v>
      </c>
      <c r="AE59" s="15">
        <f t="shared" si="13"/>
        <v>0.004795645715083997</v>
      </c>
      <c r="AF59" s="15">
        <f t="shared" si="14"/>
        <v>-14.108793072082015</v>
      </c>
    </row>
    <row r="60" spans="2:32" ht="12.75">
      <c r="B60">
        <v>14</v>
      </c>
      <c r="C60" s="3">
        <v>4.75612E-07</v>
      </c>
      <c r="D60" s="3">
        <v>0.000243308</v>
      </c>
      <c r="W60" s="14">
        <v>0.8</v>
      </c>
      <c r="X60" s="15">
        <f t="shared" si="13"/>
        <v>1.0538480000000001</v>
      </c>
      <c r="Y60" s="15">
        <f t="shared" si="13"/>
        <v>-20.763712000000005</v>
      </c>
      <c r="Z60" s="15">
        <f t="shared" si="13"/>
        <v>-0.14913638400000004</v>
      </c>
      <c r="AA60" s="15">
        <f t="shared" si="13"/>
        <v>1.4823587840000008</v>
      </c>
      <c r="AB60" s="15">
        <f t="shared" si="13"/>
        <v>-0.06074204160000003</v>
      </c>
      <c r="AC60" s="15">
        <f t="shared" si="13"/>
        <v>0.2564958453760001</v>
      </c>
      <c r="AD60" s="15">
        <f t="shared" si="13"/>
        <v>0.02172292956160002</v>
      </c>
      <c r="AE60" s="15">
        <f t="shared" si="13"/>
        <v>0.013956697554944011</v>
      </c>
      <c r="AF60" s="15">
        <f t="shared" si="14"/>
        <v>-18.145208169107455</v>
      </c>
    </row>
    <row r="61" spans="1:17" ht="12.75">
      <c r="A61" t="s">
        <v>11</v>
      </c>
      <c r="B61" t="s">
        <v>35</v>
      </c>
      <c r="C61" t="s">
        <v>36</v>
      </c>
      <c r="D61" t="s">
        <v>37</v>
      </c>
      <c r="E61">
        <v>4142668</v>
      </c>
      <c r="F61" t="s">
        <v>38</v>
      </c>
      <c r="G61" t="s">
        <v>37</v>
      </c>
      <c r="H61">
        <v>0</v>
      </c>
      <c r="I61" t="s">
        <v>39</v>
      </c>
      <c r="J61" t="s">
        <v>37</v>
      </c>
      <c r="K61">
        <v>0</v>
      </c>
      <c r="L61" t="s">
        <v>40</v>
      </c>
      <c r="M61" t="s">
        <v>37</v>
      </c>
      <c r="N61">
        <v>19.54</v>
      </c>
      <c r="O61" t="s">
        <v>41</v>
      </c>
      <c r="P61" t="s">
        <v>37</v>
      </c>
      <c r="Q61" s="3">
        <v>0.137456</v>
      </c>
    </row>
    <row r="62" spans="1:4" ht="12.75">
      <c r="A62" t="s">
        <v>11</v>
      </c>
      <c r="B62" t="s">
        <v>42</v>
      </c>
      <c r="C62" t="s">
        <v>43</v>
      </c>
      <c r="D62" t="s">
        <v>44</v>
      </c>
    </row>
    <row r="63" spans="2:4" ht="12.75">
      <c r="B63">
        <v>2</v>
      </c>
      <c r="C63" s="3">
        <v>-0.000133008</v>
      </c>
      <c r="D63" s="3">
        <v>-0.000166426</v>
      </c>
    </row>
    <row r="64" spans="2:4" ht="12.75">
      <c r="B64">
        <v>3</v>
      </c>
      <c r="C64" s="3">
        <v>0.00288658</v>
      </c>
      <c r="D64" s="3">
        <v>1.5618E-05</v>
      </c>
    </row>
    <row r="65" spans="2:4" ht="12.75">
      <c r="B65">
        <v>4</v>
      </c>
      <c r="C65" s="3">
        <v>4.10026E-05</v>
      </c>
      <c r="D65" s="3">
        <v>4.15983E-06</v>
      </c>
    </row>
    <row r="66" spans="2:4" ht="12.75">
      <c r="B66">
        <v>5</v>
      </c>
      <c r="C66" s="3">
        <v>-0.000522014</v>
      </c>
      <c r="D66" s="3">
        <v>-2.61609E-05</v>
      </c>
    </row>
    <row r="67" spans="2:4" ht="12.75">
      <c r="B67">
        <v>6</v>
      </c>
      <c r="C67" s="3">
        <v>1.02329E-05</v>
      </c>
      <c r="D67" s="3">
        <v>-3.86345E-05</v>
      </c>
    </row>
    <row r="68" spans="2:4" ht="12.75">
      <c r="B68">
        <v>7</v>
      </c>
      <c r="C68" s="3">
        <v>-0.000133558</v>
      </c>
      <c r="D68" s="3">
        <v>-9.2128E-06</v>
      </c>
    </row>
    <row r="69" spans="2:4" ht="12.75">
      <c r="B69">
        <v>8</v>
      </c>
      <c r="C69" s="3">
        <v>-1.31064E-06</v>
      </c>
      <c r="D69" s="3">
        <v>2.93715E-05</v>
      </c>
    </row>
    <row r="70" spans="2:4" ht="12.75">
      <c r="B70">
        <v>9</v>
      </c>
      <c r="C70" s="3">
        <v>-1.51299E-05</v>
      </c>
      <c r="D70" s="3">
        <v>-2.62079E-05</v>
      </c>
    </row>
    <row r="71" spans="2:4" ht="12.75">
      <c r="B71">
        <v>10</v>
      </c>
      <c r="C71" s="3">
        <v>2.15079E-06</v>
      </c>
      <c r="D71" s="3">
        <v>5.04327E-05</v>
      </c>
    </row>
    <row r="72" spans="2:4" ht="12.75">
      <c r="B72">
        <v>11</v>
      </c>
      <c r="C72" s="3">
        <v>0.000181541</v>
      </c>
      <c r="D72" s="3">
        <v>1.66493E-05</v>
      </c>
    </row>
    <row r="73" spans="2:4" ht="12.75">
      <c r="B73">
        <v>12</v>
      </c>
      <c r="C73" s="3">
        <v>0.000118221</v>
      </c>
      <c r="D73" s="3">
        <v>3.14671E-05</v>
      </c>
    </row>
    <row r="74" spans="2:4" ht="12.75">
      <c r="B74">
        <v>13</v>
      </c>
      <c r="C74" s="3">
        <v>-0.000260986</v>
      </c>
      <c r="D74" s="3">
        <v>-6.74567E-05</v>
      </c>
    </row>
    <row r="75" spans="2:4" ht="12.75">
      <c r="B75">
        <v>14</v>
      </c>
      <c r="C75" s="3">
        <v>-6.45732E-05</v>
      </c>
      <c r="D75" s="3">
        <v>-4.30666E-05</v>
      </c>
    </row>
    <row r="76" spans="1:17" ht="12.75">
      <c r="A76" t="s">
        <v>11</v>
      </c>
      <c r="B76" t="s">
        <v>35</v>
      </c>
      <c r="C76" t="s">
        <v>36</v>
      </c>
      <c r="D76" t="s">
        <v>37</v>
      </c>
      <c r="E76">
        <v>4142668</v>
      </c>
      <c r="F76" t="s">
        <v>38</v>
      </c>
      <c r="G76" t="s">
        <v>37</v>
      </c>
      <c r="H76">
        <v>0</v>
      </c>
      <c r="I76" t="s">
        <v>39</v>
      </c>
      <c r="J76" t="s">
        <v>37</v>
      </c>
      <c r="K76">
        <v>0</v>
      </c>
      <c r="L76" t="s">
        <v>40</v>
      </c>
      <c r="M76" t="s">
        <v>37</v>
      </c>
      <c r="N76">
        <v>24.51</v>
      </c>
      <c r="O76" t="s">
        <v>41</v>
      </c>
      <c r="P76" t="s">
        <v>37</v>
      </c>
      <c r="Q76" s="3">
        <v>0.165665</v>
      </c>
    </row>
    <row r="77" spans="1:4" ht="12.75">
      <c r="A77" t="s">
        <v>11</v>
      </c>
      <c r="B77" t="s">
        <v>42</v>
      </c>
      <c r="C77" t="s">
        <v>43</v>
      </c>
      <c r="D77" t="s">
        <v>44</v>
      </c>
    </row>
    <row r="78" spans="2:4" ht="12.75">
      <c r="B78">
        <v>2</v>
      </c>
      <c r="C78" s="3">
        <v>-0.000134017</v>
      </c>
      <c r="D78" s="3">
        <v>-0.000220566</v>
      </c>
    </row>
    <row r="79" spans="2:4" ht="12.75">
      <c r="B79">
        <v>3</v>
      </c>
      <c r="C79" s="3">
        <v>0.00304229</v>
      </c>
      <c r="D79" s="3">
        <v>2.61249E-05</v>
      </c>
    </row>
    <row r="80" spans="2:4" ht="12.75">
      <c r="B80">
        <v>4</v>
      </c>
      <c r="C80" s="3">
        <v>3.7544E-05</v>
      </c>
      <c r="D80" s="3">
        <v>-8.07204E-06</v>
      </c>
    </row>
    <row r="81" spans="2:4" ht="12.75">
      <c r="B81">
        <v>5</v>
      </c>
      <c r="C81" s="3">
        <v>-0.000457986</v>
      </c>
      <c r="D81" s="3">
        <v>-2.64314E-05</v>
      </c>
    </row>
    <row r="82" spans="2:4" ht="12.75">
      <c r="B82">
        <v>6</v>
      </c>
      <c r="C82" s="3">
        <v>1.78974E-05</v>
      </c>
      <c r="D82" s="3">
        <v>-4.57794E-05</v>
      </c>
    </row>
    <row r="83" spans="2:4" ht="12.75">
      <c r="B83">
        <v>7</v>
      </c>
      <c r="C83" s="3">
        <v>-0.00011415</v>
      </c>
      <c r="D83" s="3">
        <v>-2.2592E-05</v>
      </c>
    </row>
    <row r="84" spans="2:4" ht="12.75">
      <c r="B84">
        <v>8</v>
      </c>
      <c r="C84" s="3">
        <v>9.0928E-06</v>
      </c>
      <c r="D84" s="3">
        <v>2.2721E-05</v>
      </c>
    </row>
    <row r="85" spans="2:4" ht="12.75">
      <c r="B85">
        <v>9</v>
      </c>
      <c r="C85" s="3">
        <v>2.95486E-06</v>
      </c>
      <c r="D85" s="3">
        <v>9.86275E-07</v>
      </c>
    </row>
    <row r="86" spans="2:4" ht="12.75">
      <c r="B86">
        <v>10</v>
      </c>
      <c r="C86" s="3">
        <v>-2.36819E-05</v>
      </c>
      <c r="D86" s="3">
        <v>-5.69931E-05</v>
      </c>
    </row>
    <row r="87" spans="2:4" ht="12.75">
      <c r="B87">
        <v>11</v>
      </c>
      <c r="C87" s="3">
        <v>5.53042E-05</v>
      </c>
      <c r="D87" s="3">
        <v>-5.79514E-06</v>
      </c>
    </row>
    <row r="88" spans="2:4" ht="12.75">
      <c r="B88">
        <v>12</v>
      </c>
      <c r="C88" s="3">
        <v>-9.82341E-05</v>
      </c>
      <c r="D88" s="3">
        <v>0.000100464</v>
      </c>
    </row>
    <row r="89" spans="2:4" ht="12.75">
      <c r="B89">
        <v>13</v>
      </c>
      <c r="C89" s="3">
        <v>-7.00016E-05</v>
      </c>
      <c r="D89" s="3">
        <v>-2.25532E-05</v>
      </c>
    </row>
    <row r="90" spans="2:4" ht="12.75">
      <c r="B90">
        <v>14</v>
      </c>
      <c r="C90" s="3">
        <v>0.000164518</v>
      </c>
      <c r="D90" s="3">
        <v>-2.31244E-05</v>
      </c>
    </row>
    <row r="91" spans="1:17" ht="12.75">
      <c r="A91" t="s">
        <v>11</v>
      </c>
      <c r="B91" t="s">
        <v>35</v>
      </c>
      <c r="C91" t="s">
        <v>36</v>
      </c>
      <c r="D91" t="s">
        <v>37</v>
      </c>
      <c r="E91">
        <v>4142668</v>
      </c>
      <c r="F91" t="s">
        <v>38</v>
      </c>
      <c r="G91" t="s">
        <v>37</v>
      </c>
      <c r="H91">
        <v>0</v>
      </c>
      <c r="I91" t="s">
        <v>39</v>
      </c>
      <c r="J91" t="s">
        <v>37</v>
      </c>
      <c r="K91">
        <v>0</v>
      </c>
      <c r="L91" t="s">
        <v>40</v>
      </c>
      <c r="M91" t="s">
        <v>37</v>
      </c>
      <c r="N91">
        <v>29.44</v>
      </c>
      <c r="O91" t="s">
        <v>41</v>
      </c>
      <c r="P91" t="s">
        <v>37</v>
      </c>
      <c r="Q91" s="3">
        <v>0.188099</v>
      </c>
    </row>
    <row r="92" spans="1:4" ht="12.75">
      <c r="A92" t="s">
        <v>11</v>
      </c>
      <c r="B92" t="s">
        <v>42</v>
      </c>
      <c r="C92" t="s">
        <v>43</v>
      </c>
      <c r="D92" t="s">
        <v>44</v>
      </c>
    </row>
    <row r="93" spans="2:4" ht="12.75">
      <c r="B93">
        <v>2</v>
      </c>
      <c r="C93" s="3">
        <v>-0.000131731</v>
      </c>
      <c r="D93" s="3">
        <v>-0.000272269</v>
      </c>
    </row>
    <row r="94" spans="2:4" ht="12.75">
      <c r="B94">
        <v>3</v>
      </c>
      <c r="C94" s="3">
        <v>0.00324433</v>
      </c>
      <c r="D94" s="3">
        <v>4.52458E-05</v>
      </c>
    </row>
    <row r="95" spans="2:4" ht="12.75">
      <c r="B95">
        <v>4</v>
      </c>
      <c r="C95" s="3">
        <v>2.91282E-05</v>
      </c>
      <c r="D95" s="3">
        <v>-1.62839E-05</v>
      </c>
    </row>
    <row r="96" spans="2:4" ht="12.75">
      <c r="B96">
        <v>5</v>
      </c>
      <c r="C96" s="3">
        <v>-0.000361904</v>
      </c>
      <c r="D96" s="3">
        <v>-1.74595E-05</v>
      </c>
    </row>
    <row r="97" spans="2:4" ht="12.75">
      <c r="B97">
        <v>6</v>
      </c>
      <c r="C97" s="3">
        <v>1.8537E-05</v>
      </c>
      <c r="D97" s="3">
        <v>-4.8758E-05</v>
      </c>
    </row>
    <row r="98" spans="2:4" ht="12.75">
      <c r="B98">
        <v>7</v>
      </c>
      <c r="C98" s="3">
        <v>-9.78454E-05</v>
      </c>
      <c r="D98" s="3">
        <v>-1.75452E-05</v>
      </c>
    </row>
    <row r="99" spans="2:4" ht="12.75">
      <c r="B99">
        <v>8</v>
      </c>
      <c r="C99" s="3">
        <v>-1.03583E-05</v>
      </c>
      <c r="D99" s="3">
        <v>5.41409E-05</v>
      </c>
    </row>
    <row r="100" spans="2:4" ht="12.75">
      <c r="B100">
        <v>9</v>
      </c>
      <c r="C100" s="3">
        <v>-8.31884E-06</v>
      </c>
      <c r="D100" s="3">
        <v>-1.56198E-05</v>
      </c>
    </row>
    <row r="101" spans="2:4" ht="12.75">
      <c r="B101">
        <v>10</v>
      </c>
      <c r="C101" s="3">
        <v>-2.14927E-05</v>
      </c>
      <c r="D101" s="3">
        <v>-1.7709E-05</v>
      </c>
    </row>
    <row r="102" spans="2:4" ht="12.75">
      <c r="B102">
        <v>11</v>
      </c>
      <c r="C102" s="3">
        <v>0.000118329</v>
      </c>
      <c r="D102" s="3">
        <v>5.9534E-05</v>
      </c>
    </row>
    <row r="103" spans="2:4" ht="12.75">
      <c r="B103">
        <v>12</v>
      </c>
      <c r="C103" s="3">
        <v>0.00010285</v>
      </c>
      <c r="D103" s="3">
        <v>-7.25231E-05</v>
      </c>
    </row>
    <row r="104" spans="2:4" ht="12.75">
      <c r="B104">
        <v>13</v>
      </c>
      <c r="C104" s="3">
        <v>-0.000219092</v>
      </c>
      <c r="D104" s="3">
        <v>0.000119329</v>
      </c>
    </row>
    <row r="105" spans="2:4" ht="12.75">
      <c r="B105">
        <v>14</v>
      </c>
      <c r="C105" s="3">
        <v>1.76909E-05</v>
      </c>
      <c r="D105" s="3">
        <v>-9.70099E-05</v>
      </c>
    </row>
    <row r="106" spans="1:17" ht="12.75">
      <c r="A106" t="s">
        <v>11</v>
      </c>
      <c r="B106" t="s">
        <v>35</v>
      </c>
      <c r="C106" t="s">
        <v>36</v>
      </c>
      <c r="D106" t="s">
        <v>37</v>
      </c>
      <c r="E106">
        <v>4142668</v>
      </c>
      <c r="F106" t="s">
        <v>38</v>
      </c>
      <c r="G106" t="s">
        <v>37</v>
      </c>
      <c r="H106">
        <v>0</v>
      </c>
      <c r="I106" t="s">
        <v>39</v>
      </c>
      <c r="J106" t="s">
        <v>37</v>
      </c>
      <c r="K106">
        <v>0</v>
      </c>
      <c r="L106" t="s">
        <v>40</v>
      </c>
      <c r="M106" t="s">
        <v>37</v>
      </c>
      <c r="N106">
        <v>24.71</v>
      </c>
      <c r="O106" t="s">
        <v>41</v>
      </c>
      <c r="P106" t="s">
        <v>37</v>
      </c>
      <c r="Q106" s="3">
        <v>0.167231</v>
      </c>
    </row>
    <row r="107" spans="1:4" ht="12.75">
      <c r="A107" t="s">
        <v>11</v>
      </c>
      <c r="B107" t="s">
        <v>42</v>
      </c>
      <c r="C107" t="s">
        <v>43</v>
      </c>
      <c r="D107" t="s">
        <v>44</v>
      </c>
    </row>
    <row r="108" spans="2:4" ht="12.75">
      <c r="B108">
        <v>2</v>
      </c>
      <c r="C108" s="3">
        <v>-0.000139465</v>
      </c>
      <c r="D108" s="3">
        <v>-0.000232109</v>
      </c>
    </row>
    <row r="109" spans="2:4" ht="12.75">
      <c r="B109">
        <v>3</v>
      </c>
      <c r="C109" s="3">
        <v>0.00302761</v>
      </c>
      <c r="D109" s="3">
        <v>2.75842E-05</v>
      </c>
    </row>
    <row r="110" spans="2:4" ht="12.75">
      <c r="B110">
        <v>4</v>
      </c>
      <c r="C110" s="3">
        <v>3.82195E-05</v>
      </c>
      <c r="D110" s="3">
        <v>-1.02187E-05</v>
      </c>
    </row>
    <row r="111" spans="2:4" ht="12.75">
      <c r="B111">
        <v>5</v>
      </c>
      <c r="C111" s="3">
        <v>-0.00046038</v>
      </c>
      <c r="D111" s="3">
        <v>-2.23552E-05</v>
      </c>
    </row>
    <row r="112" spans="2:4" ht="12.75">
      <c r="B112">
        <v>6</v>
      </c>
      <c r="C112" s="3">
        <v>1.19421E-05</v>
      </c>
      <c r="D112" s="3">
        <v>-4.91187E-05</v>
      </c>
    </row>
    <row r="113" spans="2:4" ht="12.75">
      <c r="B113">
        <v>7</v>
      </c>
      <c r="C113" s="3">
        <v>-0.00012279</v>
      </c>
      <c r="D113" s="3">
        <v>-1.20807E-05</v>
      </c>
    </row>
    <row r="114" spans="2:4" ht="12.75">
      <c r="B114">
        <v>8</v>
      </c>
      <c r="C114" s="3">
        <v>-3.08871E-06</v>
      </c>
      <c r="D114" s="3">
        <v>3.18271E-05</v>
      </c>
    </row>
    <row r="115" spans="2:4" ht="12.75">
      <c r="B115">
        <v>9</v>
      </c>
      <c r="C115" s="3">
        <v>-3.09852E-06</v>
      </c>
      <c r="D115" s="3">
        <v>-1.94011E-05</v>
      </c>
    </row>
    <row r="116" spans="2:4" ht="12.75">
      <c r="B116">
        <v>10</v>
      </c>
      <c r="C116" s="3">
        <v>-2.22104E-05</v>
      </c>
      <c r="D116" s="3">
        <v>-2.3532E-05</v>
      </c>
    </row>
    <row r="117" spans="2:4" ht="12.75">
      <c r="B117">
        <v>11</v>
      </c>
      <c r="C117" s="3">
        <v>6.72262E-05</v>
      </c>
      <c r="D117" s="3">
        <v>2.22307E-06</v>
      </c>
    </row>
    <row r="118" spans="2:4" ht="12.75">
      <c r="B118">
        <v>12</v>
      </c>
      <c r="C118" s="3">
        <v>1.31439E-05</v>
      </c>
      <c r="D118" s="3">
        <v>4.1121E-05</v>
      </c>
    </row>
    <row r="119" spans="2:4" ht="12.75">
      <c r="B119">
        <v>13</v>
      </c>
      <c r="C119" s="3">
        <v>-0.0002311</v>
      </c>
      <c r="D119" s="3">
        <v>2.58362E-05</v>
      </c>
    </row>
    <row r="120" spans="2:4" ht="12.75">
      <c r="B120">
        <v>14</v>
      </c>
      <c r="C120" s="3">
        <v>6.34804E-05</v>
      </c>
      <c r="D120" s="3">
        <v>3.5478E-05</v>
      </c>
    </row>
    <row r="121" spans="1:17" ht="12.75">
      <c r="A121" t="s">
        <v>11</v>
      </c>
      <c r="B121" t="s">
        <v>35</v>
      </c>
      <c r="C121" t="s">
        <v>36</v>
      </c>
      <c r="D121" t="s">
        <v>37</v>
      </c>
      <c r="E121">
        <v>4142668</v>
      </c>
      <c r="F121" t="s">
        <v>38</v>
      </c>
      <c r="G121" t="s">
        <v>37</v>
      </c>
      <c r="H121">
        <v>0</v>
      </c>
      <c r="I121" t="s">
        <v>39</v>
      </c>
      <c r="J121" t="s">
        <v>37</v>
      </c>
      <c r="K121">
        <v>0</v>
      </c>
      <c r="L121" t="s">
        <v>40</v>
      </c>
      <c r="M121" t="s">
        <v>37</v>
      </c>
      <c r="N121">
        <v>19.75</v>
      </c>
      <c r="O121" t="s">
        <v>41</v>
      </c>
      <c r="P121" t="s">
        <v>37</v>
      </c>
      <c r="Q121" s="3">
        <v>0.139315</v>
      </c>
    </row>
    <row r="122" spans="1:4" ht="12.75">
      <c r="A122" t="s">
        <v>11</v>
      </c>
      <c r="B122" t="s">
        <v>42</v>
      </c>
      <c r="C122" t="s">
        <v>43</v>
      </c>
      <c r="D122" t="s">
        <v>44</v>
      </c>
    </row>
    <row r="123" spans="2:4" ht="12.75">
      <c r="B123">
        <v>2</v>
      </c>
      <c r="C123" s="3">
        <v>-0.000148259</v>
      </c>
      <c r="D123" s="3">
        <v>-0.000182928</v>
      </c>
    </row>
    <row r="124" spans="2:4" ht="12.75">
      <c r="B124">
        <v>3</v>
      </c>
      <c r="C124" s="3">
        <v>0.00286142</v>
      </c>
      <c r="D124" s="3">
        <v>1.37339E-05</v>
      </c>
    </row>
    <row r="125" spans="2:4" ht="12.75">
      <c r="B125">
        <v>4</v>
      </c>
      <c r="C125" s="3">
        <v>4.23878E-05</v>
      </c>
      <c r="D125" s="3">
        <v>-7.20641E-07</v>
      </c>
    </row>
    <row r="126" spans="2:4" ht="12.75">
      <c r="B126">
        <v>5</v>
      </c>
      <c r="C126" s="3">
        <v>-0.000520364</v>
      </c>
      <c r="D126" s="3">
        <v>-2.43577E-05</v>
      </c>
    </row>
    <row r="127" spans="2:4" ht="12.75">
      <c r="B127">
        <v>6</v>
      </c>
      <c r="C127" s="3">
        <v>1.67315E-05</v>
      </c>
      <c r="D127" s="3">
        <v>-4.09279E-05</v>
      </c>
    </row>
    <row r="128" spans="2:4" ht="12.75">
      <c r="B128">
        <v>7</v>
      </c>
      <c r="C128" s="3">
        <v>-0.000141006</v>
      </c>
      <c r="D128" s="3">
        <v>-6.4154E-06</v>
      </c>
    </row>
    <row r="129" spans="2:4" ht="12.75">
      <c r="B129">
        <v>8</v>
      </c>
      <c r="C129" s="3">
        <v>-6.04386E-06</v>
      </c>
      <c r="D129" s="3">
        <v>4.91028E-05</v>
      </c>
    </row>
    <row r="130" spans="2:4" ht="12.75">
      <c r="B130">
        <v>9</v>
      </c>
      <c r="C130" s="3">
        <v>-1.34075E-05</v>
      </c>
      <c r="D130" s="3">
        <v>5.42978E-06</v>
      </c>
    </row>
    <row r="131" spans="2:4" ht="12.75">
      <c r="B131">
        <v>10</v>
      </c>
      <c r="C131" s="3">
        <v>4.08351E-06</v>
      </c>
      <c r="D131" s="3">
        <v>-4.53348E-05</v>
      </c>
    </row>
    <row r="132" spans="2:4" ht="12.75">
      <c r="B132">
        <v>11</v>
      </c>
      <c r="C132" s="3">
        <v>2.22693E-05</v>
      </c>
      <c r="D132" s="3">
        <v>-2.19835E-05</v>
      </c>
    </row>
    <row r="133" spans="2:4" ht="12.75">
      <c r="B133">
        <v>12</v>
      </c>
      <c r="C133" s="3">
        <v>-4.09602E-06</v>
      </c>
      <c r="D133" s="3">
        <v>-3.35141E-05</v>
      </c>
    </row>
    <row r="134" spans="2:4" ht="12.75">
      <c r="B134">
        <v>13</v>
      </c>
      <c r="C134" s="3">
        <v>-2.58347E-05</v>
      </c>
      <c r="D134" s="3">
        <v>-1.33777E-05</v>
      </c>
    </row>
    <row r="135" spans="2:4" ht="12.75">
      <c r="B135">
        <v>14</v>
      </c>
      <c r="C135" s="3">
        <v>3.87823E-05</v>
      </c>
      <c r="D135" s="3">
        <v>4.34306E-05</v>
      </c>
    </row>
    <row r="136" spans="1:17" ht="12.75">
      <c r="A136" t="s">
        <v>11</v>
      </c>
      <c r="B136" t="s">
        <v>35</v>
      </c>
      <c r="C136" t="s">
        <v>36</v>
      </c>
      <c r="D136" t="s">
        <v>37</v>
      </c>
      <c r="E136">
        <v>4142668</v>
      </c>
      <c r="F136" t="s">
        <v>38</v>
      </c>
      <c r="G136" t="s">
        <v>37</v>
      </c>
      <c r="H136">
        <v>0</v>
      </c>
      <c r="I136" t="s">
        <v>39</v>
      </c>
      <c r="J136" t="s">
        <v>37</v>
      </c>
      <c r="K136">
        <v>0</v>
      </c>
      <c r="L136" t="s">
        <v>40</v>
      </c>
      <c r="M136" t="s">
        <v>37</v>
      </c>
      <c r="N136">
        <v>14.8</v>
      </c>
      <c r="O136" t="s">
        <v>41</v>
      </c>
      <c r="P136" t="s">
        <v>37</v>
      </c>
      <c r="Q136" s="3">
        <v>0.106789</v>
      </c>
    </row>
    <row r="137" spans="1:4" ht="12.75">
      <c r="A137" t="s">
        <v>11</v>
      </c>
      <c r="B137" t="s">
        <v>42</v>
      </c>
      <c r="C137" t="s">
        <v>43</v>
      </c>
      <c r="D137" t="s">
        <v>44</v>
      </c>
    </row>
    <row r="138" spans="2:4" ht="12.75">
      <c r="B138">
        <v>2</v>
      </c>
      <c r="C138" s="3">
        <v>-0.000146629</v>
      </c>
      <c r="D138" s="3">
        <v>-8.95134E-05</v>
      </c>
    </row>
    <row r="139" spans="2:4" ht="12.75">
      <c r="B139">
        <v>3</v>
      </c>
      <c r="C139" s="3">
        <v>0.00276784</v>
      </c>
      <c r="D139" s="3">
        <v>4.83079E-06</v>
      </c>
    </row>
    <row r="140" spans="2:4" ht="12.75">
      <c r="B140">
        <v>4</v>
      </c>
      <c r="C140" s="3">
        <v>4.67113E-05</v>
      </c>
      <c r="D140" s="3">
        <v>1.90036E-05</v>
      </c>
    </row>
    <row r="141" spans="2:4" ht="12.75">
      <c r="B141">
        <v>5</v>
      </c>
      <c r="C141" s="3">
        <v>-0.000568425</v>
      </c>
      <c r="D141" s="3">
        <v>-2.59711E-05</v>
      </c>
    </row>
    <row r="142" spans="2:4" ht="12.75">
      <c r="B142">
        <v>6</v>
      </c>
      <c r="C142" s="3">
        <v>1.5335E-05</v>
      </c>
      <c r="D142" s="3">
        <v>-4.62416E-05</v>
      </c>
    </row>
    <row r="143" spans="2:4" ht="12.75">
      <c r="B143">
        <v>7</v>
      </c>
      <c r="C143" s="3">
        <v>-0.000128898</v>
      </c>
      <c r="D143" s="3">
        <v>-7.60154E-06</v>
      </c>
    </row>
    <row r="144" spans="2:4" ht="12.75">
      <c r="B144">
        <v>8</v>
      </c>
      <c r="C144" s="3">
        <v>1.68495E-05</v>
      </c>
      <c r="D144" s="3">
        <v>5.37307E-05</v>
      </c>
    </row>
    <row r="145" spans="2:4" ht="12.75">
      <c r="B145">
        <v>9</v>
      </c>
      <c r="C145" s="3">
        <v>-4.69114E-06</v>
      </c>
      <c r="D145" s="3">
        <v>-5.6475E-06</v>
      </c>
    </row>
    <row r="146" spans="2:4" ht="12.75">
      <c r="B146">
        <v>10</v>
      </c>
      <c r="C146" s="3">
        <v>-1.88228E-05</v>
      </c>
      <c r="D146" s="3">
        <v>-4.33185E-05</v>
      </c>
    </row>
    <row r="147" spans="2:4" ht="12.75">
      <c r="B147">
        <v>11</v>
      </c>
      <c r="C147" s="3">
        <v>5.47727E-05</v>
      </c>
      <c r="D147" s="3">
        <v>3.75324E-06</v>
      </c>
    </row>
    <row r="148" spans="2:4" ht="12.75">
      <c r="B148">
        <v>12</v>
      </c>
      <c r="C148" s="3">
        <v>-0.000123557</v>
      </c>
      <c r="D148" s="3">
        <v>9.07679E-05</v>
      </c>
    </row>
    <row r="149" spans="2:4" ht="12.75">
      <c r="B149">
        <v>13</v>
      </c>
      <c r="C149" s="3">
        <v>-0.000158404</v>
      </c>
      <c r="D149" s="3">
        <v>5.00661E-05</v>
      </c>
    </row>
    <row r="150" spans="2:4" ht="12.75">
      <c r="B150">
        <v>14</v>
      </c>
      <c r="C150" s="3">
        <v>0.000109117</v>
      </c>
      <c r="D150" s="3">
        <v>6.66629E-05</v>
      </c>
    </row>
    <row r="151" spans="1:17" ht="12.75">
      <c r="A151" t="s">
        <v>11</v>
      </c>
      <c r="B151" t="s">
        <v>35</v>
      </c>
      <c r="C151" t="s">
        <v>36</v>
      </c>
      <c r="D151" t="s">
        <v>37</v>
      </c>
      <c r="E151">
        <v>4142668</v>
      </c>
      <c r="F151" t="s">
        <v>38</v>
      </c>
      <c r="G151" t="s">
        <v>37</v>
      </c>
      <c r="H151">
        <v>0</v>
      </c>
      <c r="I151" t="s">
        <v>39</v>
      </c>
      <c r="J151" t="s">
        <v>37</v>
      </c>
      <c r="K151">
        <v>0</v>
      </c>
      <c r="L151" t="s">
        <v>40</v>
      </c>
      <c r="M151" t="s">
        <v>37</v>
      </c>
      <c r="N151">
        <v>9.83</v>
      </c>
      <c r="O151" t="s">
        <v>41</v>
      </c>
      <c r="P151" t="s">
        <v>37</v>
      </c>
      <c r="Q151" s="3">
        <v>0.0724398</v>
      </c>
    </row>
    <row r="152" spans="1:4" ht="12.75">
      <c r="A152" t="s">
        <v>11</v>
      </c>
      <c r="B152" t="s">
        <v>42</v>
      </c>
      <c r="C152" t="s">
        <v>43</v>
      </c>
      <c r="D152" t="s">
        <v>44</v>
      </c>
    </row>
    <row r="153" spans="2:4" ht="12.75">
      <c r="B153">
        <v>2</v>
      </c>
      <c r="C153" s="3">
        <v>-0.000141695</v>
      </c>
      <c r="D153" s="3">
        <v>-7.66174E-05</v>
      </c>
    </row>
    <row r="154" spans="2:4" ht="12.75">
      <c r="B154">
        <v>3</v>
      </c>
      <c r="C154" s="3">
        <v>0.0027321</v>
      </c>
      <c r="D154" s="3">
        <v>6.34201E-06</v>
      </c>
    </row>
    <row r="155" spans="2:4" ht="12.75">
      <c r="B155">
        <v>4</v>
      </c>
      <c r="C155" s="3">
        <v>4.3691E-05</v>
      </c>
      <c r="D155" s="3">
        <v>2.15574E-05</v>
      </c>
    </row>
    <row r="156" spans="2:4" ht="12.75">
      <c r="B156">
        <v>5</v>
      </c>
      <c r="C156" s="3">
        <v>-0.000586116</v>
      </c>
      <c r="D156" s="3">
        <v>-3.4021E-05</v>
      </c>
    </row>
    <row r="157" spans="2:4" ht="12.75">
      <c r="B157">
        <v>6</v>
      </c>
      <c r="C157" s="3">
        <v>2.29021E-05</v>
      </c>
      <c r="D157" s="3">
        <v>-4.24556E-05</v>
      </c>
    </row>
    <row r="158" spans="2:4" ht="12.75">
      <c r="B158">
        <v>7</v>
      </c>
      <c r="C158" s="3">
        <v>-0.000141683</v>
      </c>
      <c r="D158" s="3">
        <v>7.10298E-06</v>
      </c>
    </row>
    <row r="159" spans="2:4" ht="12.75">
      <c r="B159">
        <v>8</v>
      </c>
      <c r="C159" s="3">
        <v>1.53952E-06</v>
      </c>
      <c r="D159" s="3">
        <v>3.84647E-05</v>
      </c>
    </row>
    <row r="160" spans="2:4" ht="12.75">
      <c r="B160">
        <v>9</v>
      </c>
      <c r="C160" s="3">
        <v>-1.74943E-06</v>
      </c>
      <c r="D160" s="3">
        <v>-3.14682E-05</v>
      </c>
    </row>
    <row r="161" spans="2:4" ht="12.75">
      <c r="B161">
        <v>10</v>
      </c>
      <c r="C161" s="3">
        <v>9.76124E-07</v>
      </c>
      <c r="D161" s="3">
        <v>-1.29307E-05</v>
      </c>
    </row>
    <row r="162" spans="2:4" ht="12.75">
      <c r="B162">
        <v>11</v>
      </c>
      <c r="C162" s="3">
        <v>7.96033E-05</v>
      </c>
      <c r="D162" s="3">
        <v>-2.68761E-05</v>
      </c>
    </row>
    <row r="163" spans="2:4" ht="12.75">
      <c r="B163">
        <v>12</v>
      </c>
      <c r="C163" s="3">
        <v>-5.52553E-06</v>
      </c>
      <c r="D163" s="3">
        <v>3.64283E-05</v>
      </c>
    </row>
    <row r="164" spans="2:4" ht="12.75">
      <c r="B164">
        <v>13</v>
      </c>
      <c r="C164" s="3">
        <v>-9.84265E-05</v>
      </c>
      <c r="D164" s="3">
        <v>-2.74349E-05</v>
      </c>
    </row>
    <row r="165" spans="2:4" ht="12.75">
      <c r="B165">
        <v>14</v>
      </c>
      <c r="C165" s="3">
        <v>-0.000129897</v>
      </c>
      <c r="D165" s="3">
        <v>9.96768E-05</v>
      </c>
    </row>
    <row r="166" spans="1:17" ht="12.75">
      <c r="A166" t="s">
        <v>11</v>
      </c>
      <c r="B166" t="s">
        <v>35</v>
      </c>
      <c r="C166" t="s">
        <v>36</v>
      </c>
      <c r="D166" t="s">
        <v>37</v>
      </c>
      <c r="E166">
        <v>4142668</v>
      </c>
      <c r="F166" t="s">
        <v>38</v>
      </c>
      <c r="G166" t="s">
        <v>37</v>
      </c>
      <c r="H166">
        <v>0</v>
      </c>
      <c r="I166" t="s">
        <v>39</v>
      </c>
      <c r="J166" t="s">
        <v>37</v>
      </c>
      <c r="K166">
        <v>0</v>
      </c>
      <c r="L166" t="s">
        <v>40</v>
      </c>
      <c r="M166" t="s">
        <v>37</v>
      </c>
      <c r="N166">
        <v>4.89</v>
      </c>
      <c r="O166" t="s">
        <v>41</v>
      </c>
      <c r="P166" t="s">
        <v>37</v>
      </c>
      <c r="Q166" s="3">
        <v>0.0376561</v>
      </c>
    </row>
    <row r="167" spans="1:4" ht="12.75">
      <c r="A167" t="s">
        <v>11</v>
      </c>
      <c r="B167" t="s">
        <v>42</v>
      </c>
      <c r="C167" t="s">
        <v>43</v>
      </c>
      <c r="D167" t="s">
        <v>44</v>
      </c>
    </row>
    <row r="168" spans="2:4" ht="12.75">
      <c r="B168">
        <v>2</v>
      </c>
      <c r="C168" s="3">
        <v>-0.00013556</v>
      </c>
      <c r="D168" s="3">
        <v>-8.22952E-05</v>
      </c>
    </row>
    <row r="169" spans="2:4" ht="12.75">
      <c r="B169">
        <v>3</v>
      </c>
      <c r="C169" s="3">
        <v>0.00274013</v>
      </c>
      <c r="D169" s="3">
        <v>9.85186E-06</v>
      </c>
    </row>
    <row r="170" spans="2:4" ht="12.75">
      <c r="B170">
        <v>4</v>
      </c>
      <c r="C170" s="3">
        <v>4.72169E-05</v>
      </c>
      <c r="D170" s="3">
        <v>2.19254E-05</v>
      </c>
    </row>
    <row r="171" spans="2:4" ht="12.75">
      <c r="B171">
        <v>5</v>
      </c>
      <c r="C171" s="3">
        <v>-0.000599206</v>
      </c>
      <c r="D171" s="3">
        <v>-2.77128E-05</v>
      </c>
    </row>
    <row r="172" spans="2:4" ht="12.75">
      <c r="B172">
        <v>6</v>
      </c>
      <c r="C172" s="3">
        <v>1.29428E-05</v>
      </c>
      <c r="D172" s="3">
        <v>-4.04673E-05</v>
      </c>
    </row>
    <row r="173" spans="2:4" ht="12.75">
      <c r="B173">
        <v>7</v>
      </c>
      <c r="C173" s="3">
        <v>-0.000146619</v>
      </c>
      <c r="D173" s="3">
        <v>-6.77333E-06</v>
      </c>
    </row>
    <row r="174" spans="2:4" ht="12.75">
      <c r="B174">
        <v>8</v>
      </c>
      <c r="C174" s="3">
        <v>-5.52442E-06</v>
      </c>
      <c r="D174" s="3">
        <v>4.2087E-05</v>
      </c>
    </row>
    <row r="175" spans="2:4" ht="12.75">
      <c r="B175">
        <v>9</v>
      </c>
      <c r="C175" s="3">
        <v>-2.23623E-05</v>
      </c>
      <c r="D175" s="3">
        <v>4.91054E-06</v>
      </c>
    </row>
    <row r="176" spans="2:4" ht="12.75">
      <c r="B176">
        <v>10</v>
      </c>
      <c r="C176" s="3">
        <v>-6.11896E-06</v>
      </c>
      <c r="D176" s="3">
        <v>-2.09252E-05</v>
      </c>
    </row>
    <row r="177" spans="2:4" ht="12.75">
      <c r="B177">
        <v>11</v>
      </c>
      <c r="C177" s="3">
        <v>6.91635E-05</v>
      </c>
      <c r="D177" s="3">
        <v>-1.32524E-05</v>
      </c>
    </row>
    <row r="178" spans="2:4" ht="12.75">
      <c r="B178">
        <v>12</v>
      </c>
      <c r="C178" s="3">
        <v>1.10448E-06</v>
      </c>
      <c r="D178" s="3">
        <v>-2.40082E-05</v>
      </c>
    </row>
    <row r="179" spans="2:4" ht="12.75">
      <c r="B179">
        <v>13</v>
      </c>
      <c r="C179" s="3">
        <v>-4.229E-05</v>
      </c>
      <c r="D179" s="3">
        <v>5.46952E-05</v>
      </c>
    </row>
    <row r="180" spans="2:4" ht="12.75">
      <c r="B180">
        <v>14</v>
      </c>
      <c r="C180" s="3">
        <v>2.41003E-05</v>
      </c>
      <c r="D180" s="3">
        <v>4.62845E-05</v>
      </c>
    </row>
    <row r="181" spans="1:17" ht="12.75">
      <c r="A181" t="s">
        <v>11</v>
      </c>
      <c r="B181" t="s">
        <v>35</v>
      </c>
      <c r="C181" t="s">
        <v>36</v>
      </c>
      <c r="D181" t="s">
        <v>37</v>
      </c>
      <c r="E181">
        <v>4142668</v>
      </c>
      <c r="F181" t="s">
        <v>38</v>
      </c>
      <c r="G181" t="s">
        <v>37</v>
      </c>
      <c r="H181">
        <v>0</v>
      </c>
      <c r="I181" t="s">
        <v>39</v>
      </c>
      <c r="J181" t="s">
        <v>37</v>
      </c>
      <c r="K181">
        <v>0</v>
      </c>
      <c r="L181" t="s">
        <v>40</v>
      </c>
      <c r="M181" t="s">
        <v>37</v>
      </c>
      <c r="N181">
        <v>-0.33</v>
      </c>
      <c r="O181" t="s">
        <v>41</v>
      </c>
      <c r="P181" t="s">
        <v>37</v>
      </c>
      <c r="Q181" s="3">
        <v>0.000320725</v>
      </c>
    </row>
    <row r="182" spans="1:4" ht="12.75">
      <c r="A182" t="s">
        <v>11</v>
      </c>
      <c r="B182" t="s">
        <v>42</v>
      </c>
      <c r="C182" t="s">
        <v>43</v>
      </c>
      <c r="D182" t="s">
        <v>44</v>
      </c>
    </row>
    <row r="183" spans="2:4" ht="12.75">
      <c r="B183">
        <v>2</v>
      </c>
      <c r="C183" s="3">
        <v>0.00190739</v>
      </c>
      <c r="D183" s="3">
        <v>-0.00145652</v>
      </c>
    </row>
    <row r="184" spans="2:4" ht="12.75">
      <c r="B184">
        <v>3</v>
      </c>
      <c r="C184" s="3">
        <v>0.00430558</v>
      </c>
      <c r="D184" s="3">
        <v>0.00172665</v>
      </c>
    </row>
    <row r="185" spans="2:4" ht="12.75">
      <c r="B185">
        <v>4</v>
      </c>
      <c r="C185" s="3">
        <v>0.000135626</v>
      </c>
      <c r="D185" s="3">
        <v>0.000457455</v>
      </c>
    </row>
    <row r="186" spans="2:4" ht="12.75">
      <c r="B186">
        <v>5</v>
      </c>
      <c r="C186" s="3">
        <v>-0.00277381</v>
      </c>
      <c r="D186" s="3">
        <v>-0.00109845</v>
      </c>
    </row>
    <row r="187" spans="2:4" ht="12.75">
      <c r="B187">
        <v>6</v>
      </c>
      <c r="C187" s="3">
        <v>-0.000192747</v>
      </c>
      <c r="D187" s="3">
        <v>-0.000360529</v>
      </c>
    </row>
    <row r="188" spans="2:4" ht="12.75">
      <c r="B188">
        <v>7</v>
      </c>
      <c r="C188" s="3">
        <v>0.000127278</v>
      </c>
      <c r="D188" s="3">
        <v>-0.000135329</v>
      </c>
    </row>
    <row r="189" spans="2:4" ht="12.75">
      <c r="B189">
        <v>8</v>
      </c>
      <c r="C189" s="3">
        <v>3.66193E-05</v>
      </c>
      <c r="D189" s="3">
        <v>-0.000122416</v>
      </c>
    </row>
    <row r="190" spans="2:4" ht="12.75">
      <c r="B190">
        <v>9</v>
      </c>
      <c r="C190" s="3">
        <v>0.000527745</v>
      </c>
      <c r="D190" s="3">
        <v>-0.000337468</v>
      </c>
    </row>
    <row r="191" spans="2:4" ht="12.75">
      <c r="B191">
        <v>10</v>
      </c>
      <c r="C191" s="3">
        <v>0.000791266</v>
      </c>
      <c r="D191" s="3">
        <v>0.000508081</v>
      </c>
    </row>
    <row r="192" spans="2:4" ht="12.75">
      <c r="B192">
        <v>11</v>
      </c>
      <c r="C192" s="3">
        <v>-0.000147345</v>
      </c>
      <c r="D192" s="3">
        <v>0.000661025</v>
      </c>
    </row>
    <row r="193" spans="2:4" ht="12.75">
      <c r="B193">
        <v>12</v>
      </c>
      <c r="C193" s="3">
        <v>-0.00069002</v>
      </c>
      <c r="D193" s="3">
        <v>0.000250343</v>
      </c>
    </row>
    <row r="194" spans="2:4" ht="12.75">
      <c r="B194">
        <v>13</v>
      </c>
      <c r="C194" s="3">
        <v>-0.000396007</v>
      </c>
      <c r="D194" s="3">
        <v>0.000120784</v>
      </c>
    </row>
    <row r="195" spans="2:4" ht="12.75">
      <c r="B195">
        <v>14</v>
      </c>
      <c r="C195" s="3">
        <v>6.31431E-05</v>
      </c>
      <c r="D195" s="3">
        <v>-0.000362579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2" sqref="A2"/>
    </sheetView>
  </sheetViews>
  <sheetFormatPr defaultColWidth="9.140625" defaultRowHeight="12.75"/>
  <cols>
    <col min="1" max="1" width="18.140625" style="0" bestFit="1" customWidth="1"/>
    <col min="2" max="2" width="12.421875" style="0" bestFit="1" customWidth="1"/>
  </cols>
  <sheetData>
    <row r="1" spans="1:6" ht="12.75">
      <c r="A1" s="1" t="s">
        <v>0</v>
      </c>
      <c r="D1" t="s">
        <v>1</v>
      </c>
      <c r="F1" t="s">
        <v>2</v>
      </c>
    </row>
    <row r="2" spans="1:2" ht="12.75">
      <c r="A2" t="s">
        <v>3</v>
      </c>
      <c r="B2" t="s">
        <v>4</v>
      </c>
    </row>
    <row r="3" spans="1:2" ht="12.75">
      <c r="A3" t="s">
        <v>5</v>
      </c>
      <c r="B3" t="s">
        <v>6</v>
      </c>
    </row>
    <row r="4" spans="1:2" ht="12.75">
      <c r="A4" t="s">
        <v>7</v>
      </c>
      <c r="B4">
        <v>0.0254</v>
      </c>
    </row>
    <row r="5" spans="1:2" ht="12.75">
      <c r="A5" t="s">
        <v>8</v>
      </c>
      <c r="B5">
        <v>0.3556</v>
      </c>
    </row>
    <row r="6" spans="1:2" ht="12.75">
      <c r="A6" t="s">
        <v>9</v>
      </c>
      <c r="B6">
        <v>812</v>
      </c>
    </row>
    <row r="8" spans="1:2" ht="12.75">
      <c r="A8" t="s">
        <v>10</v>
      </c>
      <c r="B8" s="2">
        <f>4*PI()*0.0000001*$B$5*$B$6/(2*$B$4)</f>
        <v>0.007142725057201755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Glass</dc:creator>
  <cp:keywords/>
  <dc:description/>
  <cp:lastModifiedBy>Henry Glass</cp:lastModifiedBy>
  <dcterms:created xsi:type="dcterms:W3CDTF">2003-09-17T19:57:05Z</dcterms:created>
  <dcterms:modified xsi:type="dcterms:W3CDTF">2003-09-17T20:06:12Z</dcterms:modified>
  <cp:category/>
  <cp:version/>
  <cp:contentType/>
  <cp:contentStatus/>
</cp:coreProperties>
</file>