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SVCVComparison" sheetId="1" r:id="rId1"/>
    <sheet name="SVTren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<sst xmlns="http://schemas.openxmlformats.org/spreadsheetml/2006/main" count="122" uniqueCount="58">
  <si>
    <t>Last</t>
  </si>
  <si>
    <t>Months</t>
  </si>
  <si>
    <t>SV</t>
  </si>
  <si>
    <t>This</t>
  </si>
  <si>
    <t>Silicon</t>
  </si>
  <si>
    <t>Change</t>
  </si>
  <si>
    <t>1.1.1</t>
  </si>
  <si>
    <t>1.1.2</t>
  </si>
  <si>
    <t>1.1.3</t>
  </si>
  <si>
    <t>TRT</t>
  </si>
  <si>
    <t>1.2.1</t>
  </si>
  <si>
    <t>1.2.5</t>
  </si>
  <si>
    <t>LAr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</si>
  <si>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</si>
  <si>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</si>
  <si>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</si>
  <si>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</si>
  <si>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</si>
  <si>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</si>
  <si>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</si>
  <si>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</si>
  <si>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</si>
  <si>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</si>
  <si>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</si>
  <si>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Tile</t>
  </si>
  <si>
    <t>1.4.1</t>
  </si>
  <si>
    <t>1.4.2</t>
  </si>
  <si>
    <t>1.4.3</t>
  </si>
  <si>
    <t>1.4.4</t>
  </si>
  <si>
    <t>Muon</t>
  </si>
  <si>
    <t>1.5.4</t>
  </si>
  <si>
    <t>1.5.7</t>
  </si>
  <si>
    <t>1.5.8</t>
  </si>
  <si>
    <t>1.5.9</t>
  </si>
  <si>
    <t>1.5.11</t>
  </si>
  <si>
    <t>TrigDAQ</t>
  </si>
  <si>
    <t>SV Comparison</t>
  </si>
  <si>
    <t>1.6.1</t>
  </si>
  <si>
    <t>1.6.2</t>
  </si>
  <si>
    <t>1.6.3</t>
  </si>
  <si>
    <t>1.6.4</t>
  </si>
  <si>
    <t>Total</t>
  </si>
  <si>
    <t>1.5.12</t>
  </si>
  <si>
    <t xml:space="preserve"> </t>
  </si>
  <si>
    <t>CV Comparison</t>
  </si>
  <si>
    <t>CV</t>
  </si>
  <si>
    <t>(July 01)</t>
  </si>
  <si>
    <t>Apr</t>
  </si>
  <si>
    <t>May</t>
  </si>
  <si>
    <t>June</t>
  </si>
  <si>
    <t>July</t>
  </si>
  <si>
    <t>Schedule Variance Trend</t>
  </si>
  <si>
    <t>Mar</t>
  </si>
  <si>
    <t>Mar to Apr</t>
  </si>
  <si>
    <t>Apr to May</t>
  </si>
  <si>
    <t>May to June</t>
  </si>
  <si>
    <t>June to July</t>
  </si>
  <si>
    <t>(Aug 01)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</si>
</sst>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16" fontId="1" fillId="0" borderId="0" xfId="0" applyNumberFormat="1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8" fontId="1" fillId="0" borderId="2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ill="1" applyBorder="1" applyAlignment="1">
      <alignment/>
    </xf>
    <xf numFmtId="38" fontId="1" fillId="0" borderId="3" xfId="0" applyNumberFormat="1" applyFont="1" applyBorder="1" applyAlignment="1">
      <alignment/>
    </xf>
    <xf numFmtId="16" fontId="1" fillId="0" borderId="1" xfId="0" applyNumberFormat="1" applyFont="1" applyBorder="1" applyAlignment="1" quotePrefix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2.28125" style="0" bestFit="1" customWidth="1"/>
    <col min="4" max="4" width="10.28125" style="0" bestFit="1" customWidth="1"/>
    <col min="6" max="6" width="10.421875" style="0" bestFit="1" customWidth="1"/>
    <col min="7" max="7" width="11.57421875" style="0" bestFit="1" customWidth="1"/>
    <col min="8" max="8" width="10.28125" style="0" bestFit="1" customWidth="1"/>
  </cols>
  <sheetData>
    <row r="1" spans="2:8" ht="15">
      <c r="B1" s="22" t="s">
        <v>36</v>
      </c>
      <c r="C1" s="22"/>
      <c r="D1" s="22"/>
      <c r="F1" s="22" t="s">
        <v>44</v>
      </c>
      <c r="G1" s="22"/>
      <c r="H1" s="22"/>
    </row>
    <row r="3" spans="2:8" ht="12.75">
      <c r="B3" s="1" t="s">
        <v>0</v>
      </c>
      <c r="C3" s="1" t="s">
        <v>3</v>
      </c>
      <c r="D3" s="1"/>
      <c r="F3" s="1" t="s">
        <v>0</v>
      </c>
      <c r="G3" s="1" t="s">
        <v>3</v>
      </c>
      <c r="H3" s="1"/>
    </row>
    <row r="4" spans="2:8" ht="12.75">
      <c r="B4" s="1" t="s">
        <v>1</v>
      </c>
      <c r="C4" s="1" t="s">
        <v>1</v>
      </c>
      <c r="D4" s="1"/>
      <c r="F4" s="1" t="s">
        <v>1</v>
      </c>
      <c r="G4" s="1" t="s">
        <v>1</v>
      </c>
      <c r="H4" s="1"/>
    </row>
    <row r="5" spans="2:8" ht="12.75">
      <c r="B5" s="1" t="s">
        <v>46</v>
      </c>
      <c r="C5" s="1" t="s">
        <v>57</v>
      </c>
      <c r="D5" s="1"/>
      <c r="F5" s="1" t="s">
        <v>46</v>
      </c>
      <c r="G5" s="1" t="s">
        <v>57</v>
      </c>
      <c r="H5" s="1"/>
    </row>
    <row r="6" spans="2:8" ht="12.75">
      <c r="B6" s="1" t="s">
        <v>2</v>
      </c>
      <c r="C6" s="1" t="s">
        <v>2</v>
      </c>
      <c r="D6" s="1" t="s">
        <v>5</v>
      </c>
      <c r="F6" s="1" t="s">
        <v>45</v>
      </c>
      <c r="G6" s="1" t="s">
        <v>45</v>
      </c>
      <c r="H6" s="1" t="s">
        <v>5</v>
      </c>
    </row>
    <row r="8" spans="1:8" ht="12.75">
      <c r="A8" s="2" t="s">
        <v>4</v>
      </c>
      <c r="B8" s="5">
        <f>+B9+B10+B11</f>
        <v>-317305</v>
      </c>
      <c r="C8" s="5">
        <f>+C9+C10+C11</f>
        <v>-731491</v>
      </c>
      <c r="D8" s="5">
        <f>+C8-B8</f>
        <v>-414186</v>
      </c>
      <c r="E8" s="5"/>
      <c r="F8" s="7">
        <f>+F9+F10+F11</f>
        <v>-275696</v>
      </c>
      <c r="G8" s="7">
        <f>+G9+G10+G11</f>
        <v>70148</v>
      </c>
      <c r="H8" s="7">
        <f>+G8-F8</f>
        <v>345844</v>
      </c>
    </row>
    <row r="9" spans="1:8" ht="12.75">
      <c r="A9" s="3" t="s">
        <v>6</v>
      </c>
      <c r="B9" s="6">
        <v>-3275</v>
      </c>
      <c r="C9" s="6">
        <v>-3572</v>
      </c>
      <c r="D9" s="6">
        <f>+C9-B9</f>
        <v>-297</v>
      </c>
      <c r="E9" s="6"/>
      <c r="F9" s="8">
        <v>-403944</v>
      </c>
      <c r="G9" s="8">
        <v>-202235</v>
      </c>
      <c r="H9" s="8">
        <f>+G9-F9</f>
        <v>201709</v>
      </c>
    </row>
    <row r="10" spans="1:8" ht="12.75">
      <c r="A10" s="3" t="s">
        <v>7</v>
      </c>
      <c r="B10" s="6">
        <v>-82408</v>
      </c>
      <c r="C10" s="6">
        <v>-55787</v>
      </c>
      <c r="D10" s="6">
        <f>+C10-B10</f>
        <v>26621</v>
      </c>
      <c r="E10" s="6"/>
      <c r="F10" s="8">
        <v>283835</v>
      </c>
      <c r="G10" s="8">
        <v>459070</v>
      </c>
      <c r="H10" s="8">
        <f>+G10-F10</f>
        <v>175235</v>
      </c>
    </row>
    <row r="11" spans="1:8" ht="12.75">
      <c r="A11" s="3" t="s">
        <v>8</v>
      </c>
      <c r="B11" s="6">
        <v>-231622</v>
      </c>
      <c r="C11" s="6">
        <v>-672132</v>
      </c>
      <c r="D11" s="6">
        <f>+C11-B11</f>
        <v>-440510</v>
      </c>
      <c r="E11" s="6"/>
      <c r="F11" s="8">
        <v>-155587</v>
      </c>
      <c r="G11" s="8">
        <v>-186687</v>
      </c>
      <c r="H11" s="8">
        <f>+G11-F11</f>
        <v>-31100</v>
      </c>
    </row>
    <row r="12" spans="2:8" ht="12.75">
      <c r="B12" s="6"/>
      <c r="C12" s="6"/>
      <c r="D12" s="6"/>
      <c r="E12" s="6"/>
      <c r="F12" s="8"/>
      <c r="G12" s="8"/>
      <c r="H12" s="8"/>
    </row>
    <row r="13" spans="1:8" ht="12.75">
      <c r="A13" s="2" t="s">
        <v>9</v>
      </c>
      <c r="B13" s="5">
        <f>+B14+B15+B16</f>
        <v>-285741</v>
      </c>
      <c r="C13" s="5">
        <f>+C14+C15+C16</f>
        <v>-316089</v>
      </c>
      <c r="D13" s="5">
        <f>+C13-B13</f>
        <v>-30348</v>
      </c>
      <c r="E13" s="5"/>
      <c r="F13" s="7">
        <f>+F14+F15</f>
        <v>-84820</v>
      </c>
      <c r="G13" s="7">
        <f>+G14+G15</f>
        <v>57960</v>
      </c>
      <c r="H13" s="7">
        <f>+G13-F13</f>
        <v>142780</v>
      </c>
    </row>
    <row r="14" spans="1:8" ht="12.75">
      <c r="A14" s="3" t="s">
        <v>10</v>
      </c>
      <c r="B14" s="6">
        <v>-273195</v>
      </c>
      <c r="C14" s="6">
        <v>-297189</v>
      </c>
      <c r="D14" s="6">
        <f>+C14-B14</f>
        <v>-23994</v>
      </c>
      <c r="E14" s="6"/>
      <c r="F14" s="8">
        <v>-74193</v>
      </c>
      <c r="G14" s="8">
        <v>60963</v>
      </c>
      <c r="H14" s="8">
        <f>+G14-F14</f>
        <v>135156</v>
      </c>
    </row>
    <row r="15" spans="1:8" ht="12.75">
      <c r="A15" s="3" t="s">
        <v>11</v>
      </c>
      <c r="B15" s="6">
        <v>-12546</v>
      </c>
      <c r="C15" s="6">
        <v>-18900</v>
      </c>
      <c r="D15" s="6">
        <f>+C15-B15</f>
        <v>-6354</v>
      </c>
      <c r="E15" s="6"/>
      <c r="F15" s="8">
        <v>-10627</v>
      </c>
      <c r="G15" s="8">
        <v>-3003</v>
      </c>
      <c r="H15" s="8">
        <f>+G15-F15</f>
        <v>7624</v>
      </c>
    </row>
    <row r="16" spans="2:8" ht="12.75">
      <c r="B16" s="6"/>
      <c r="C16" s="6"/>
      <c r="D16" s="6"/>
      <c r="E16" s="6"/>
      <c r="F16" s="8"/>
      <c r="G16" s="8"/>
      <c r="H16" s="8"/>
    </row>
    <row r="17" spans="1:8" ht="12.75">
      <c r="A17" s="2" t="s">
        <v>12</v>
      </c>
      <c r="B17" s="5">
        <f>SUM(B18:B28)</f>
        <v>-123475</v>
      </c>
      <c r="C17" s="5">
        <f>SUM(C18:C28)</f>
        <v>-145365</v>
      </c>
      <c r="D17" s="5">
        <f>+C17-B17</f>
        <v>-21890</v>
      </c>
      <c r="E17" s="5" t="s">
        <v>43</v>
      </c>
      <c r="F17" s="7">
        <f>SUM(F18:F28)</f>
        <v>866929</v>
      </c>
      <c r="G17" s="7">
        <f>SUM(G18:G28)</f>
        <v>1177063</v>
      </c>
      <c r="H17" s="7">
        <f>+G17-F17</f>
        <v>310134</v>
      </c>
    </row>
    <row r="18" spans="1:8" ht="12.75">
      <c r="A18" s="3" t="s">
        <v>13</v>
      </c>
      <c r="B18" s="6">
        <v>-6608</v>
      </c>
      <c r="C18" s="6">
        <v>-6608</v>
      </c>
      <c r="D18" s="6">
        <f aca="true" t="shared" si="0" ref="D18:D28">+C18-B18</f>
        <v>0</v>
      </c>
      <c r="E18" s="6"/>
      <c r="F18" s="8">
        <v>489316</v>
      </c>
      <c r="G18" s="8">
        <v>554592</v>
      </c>
      <c r="H18" s="8">
        <f aca="true" t="shared" si="1" ref="H18:H28">+G18-F18</f>
        <v>65276</v>
      </c>
    </row>
    <row r="19" spans="1:8" ht="12.75">
      <c r="A19" s="3" t="s">
        <v>14</v>
      </c>
      <c r="B19" s="6">
        <v>-8710</v>
      </c>
      <c r="C19" s="6">
        <v>-32939</v>
      </c>
      <c r="D19" s="6">
        <f t="shared" si="0"/>
        <v>-24229</v>
      </c>
      <c r="E19" s="6"/>
      <c r="F19" s="8">
        <v>-198378</v>
      </c>
      <c r="G19" s="8">
        <v>-123575</v>
      </c>
      <c r="H19" s="8">
        <f t="shared" si="1"/>
        <v>74803</v>
      </c>
    </row>
    <row r="20" spans="1:8" ht="12.75">
      <c r="A20" s="3" t="s">
        <v>15</v>
      </c>
      <c r="B20" s="6">
        <v>-27601</v>
      </c>
      <c r="C20" s="6">
        <v>-23270</v>
      </c>
      <c r="D20" s="6">
        <f t="shared" si="0"/>
        <v>4331</v>
      </c>
      <c r="E20" s="6"/>
      <c r="F20" s="8">
        <v>698867</v>
      </c>
      <c r="G20" s="8">
        <v>667100</v>
      </c>
      <c r="H20" s="8">
        <f t="shared" si="1"/>
        <v>-31767</v>
      </c>
    </row>
    <row r="21" spans="1:8" ht="12.75">
      <c r="A21" s="3" t="s">
        <v>16</v>
      </c>
      <c r="B21" s="6">
        <v>-4131</v>
      </c>
      <c r="C21" s="6">
        <v>-6351</v>
      </c>
      <c r="D21" s="6">
        <f t="shared" si="0"/>
        <v>-2220</v>
      </c>
      <c r="E21" s="6"/>
      <c r="F21" s="8">
        <v>-64418</v>
      </c>
      <c r="G21" s="8">
        <v>-75495</v>
      </c>
      <c r="H21" s="8">
        <f t="shared" si="1"/>
        <v>-11077</v>
      </c>
    </row>
    <row r="22" spans="1:8" ht="12.75">
      <c r="A22" s="3" t="s">
        <v>17</v>
      </c>
      <c r="B22" s="6">
        <v>0</v>
      </c>
      <c r="C22" s="6">
        <v>0</v>
      </c>
      <c r="D22" s="6">
        <f t="shared" si="0"/>
        <v>0</v>
      </c>
      <c r="E22" s="6"/>
      <c r="F22" s="8">
        <v>-61891</v>
      </c>
      <c r="G22" s="8">
        <v>138922</v>
      </c>
      <c r="H22" s="8">
        <f t="shared" si="1"/>
        <v>200813</v>
      </c>
    </row>
    <row r="23" spans="1:8" ht="12.75">
      <c r="A23" s="3" t="s">
        <v>18</v>
      </c>
      <c r="B23" s="6">
        <v>0</v>
      </c>
      <c r="C23" s="6">
        <v>0</v>
      </c>
      <c r="D23" s="6">
        <f t="shared" si="0"/>
        <v>0</v>
      </c>
      <c r="E23" s="6"/>
      <c r="F23" s="8">
        <v>14151</v>
      </c>
      <c r="G23" s="8">
        <v>-16250</v>
      </c>
      <c r="H23" s="8">
        <f t="shared" si="1"/>
        <v>-30401</v>
      </c>
    </row>
    <row r="24" spans="1:8" ht="12.75">
      <c r="A24" s="3" t="s">
        <v>19</v>
      </c>
      <c r="B24" s="6">
        <v>0</v>
      </c>
      <c r="C24" s="6">
        <v>0</v>
      </c>
      <c r="D24" s="6">
        <f t="shared" si="0"/>
        <v>0</v>
      </c>
      <c r="E24" s="6"/>
      <c r="F24" s="8">
        <v>-148368</v>
      </c>
      <c r="G24" s="8">
        <v>-108427</v>
      </c>
      <c r="H24" s="8">
        <f t="shared" si="1"/>
        <v>39941</v>
      </c>
    </row>
    <row r="25" spans="1:8" ht="12.75">
      <c r="A25" s="3" t="s">
        <v>20</v>
      </c>
      <c r="B25" s="6">
        <v>0</v>
      </c>
      <c r="C25" s="6">
        <v>-3173</v>
      </c>
      <c r="D25" s="6">
        <f t="shared" si="0"/>
        <v>-3173</v>
      </c>
      <c r="E25" s="6"/>
      <c r="F25" s="8">
        <v>-31977</v>
      </c>
      <c r="G25" s="8">
        <v>-33665</v>
      </c>
      <c r="H25" s="8">
        <f t="shared" si="1"/>
        <v>-1688</v>
      </c>
    </row>
    <row r="26" spans="1:8" ht="12.75">
      <c r="A26" s="3" t="s">
        <v>21</v>
      </c>
      <c r="B26" s="6">
        <v>0</v>
      </c>
      <c r="C26" s="6">
        <v>0</v>
      </c>
      <c r="D26" s="6">
        <f t="shared" si="0"/>
        <v>0</v>
      </c>
      <c r="E26" s="6"/>
      <c r="F26" s="8">
        <v>128525</v>
      </c>
      <c r="G26" s="8">
        <v>141000</v>
      </c>
      <c r="H26" s="8">
        <f t="shared" si="1"/>
        <v>12475</v>
      </c>
    </row>
    <row r="27" spans="1:8" ht="12.75">
      <c r="A27" s="3" t="s">
        <v>22</v>
      </c>
      <c r="B27" s="6">
        <v>-76425</v>
      </c>
      <c r="C27" s="6">
        <v>-73024</v>
      </c>
      <c r="D27" s="6">
        <f t="shared" si="0"/>
        <v>3401</v>
      </c>
      <c r="E27" s="6"/>
      <c r="F27" s="8">
        <v>14714</v>
      </c>
      <c r="G27" s="8">
        <v>2669</v>
      </c>
      <c r="H27" s="8">
        <f t="shared" si="1"/>
        <v>-12045</v>
      </c>
    </row>
    <row r="28" spans="1:8" ht="12.75">
      <c r="A28" s="3" t="s">
        <v>23</v>
      </c>
      <c r="B28" s="6">
        <v>0</v>
      </c>
      <c r="C28" s="6">
        <v>0</v>
      </c>
      <c r="D28" s="6">
        <f t="shared" si="0"/>
        <v>0</v>
      </c>
      <c r="E28" s="6"/>
      <c r="F28" s="8">
        <v>26388</v>
      </c>
      <c r="G28" s="8">
        <v>30192</v>
      </c>
      <c r="H28" s="8">
        <f t="shared" si="1"/>
        <v>3804</v>
      </c>
    </row>
    <row r="29" spans="2:8" ht="12.75">
      <c r="B29" s="6"/>
      <c r="C29" s="6"/>
      <c r="D29" s="6"/>
      <c r="E29" s="6"/>
      <c r="F29" s="8"/>
      <c r="G29" s="8"/>
      <c r="H29" s="8"/>
    </row>
    <row r="30" spans="1:8" ht="12.75">
      <c r="A30" s="2" t="s">
        <v>24</v>
      </c>
      <c r="B30" s="7">
        <f>SUM(B31:B34)</f>
        <v>-27175</v>
      </c>
      <c r="C30" s="7">
        <f>SUM(C31:C34)</f>
        <v>-375069</v>
      </c>
      <c r="D30" s="7">
        <f>+C30-B30</f>
        <v>-347894</v>
      </c>
      <c r="E30" s="5"/>
      <c r="F30" s="7">
        <f>SUM(F31:F34)</f>
        <v>95626</v>
      </c>
      <c r="G30" s="7">
        <f>SUM(G31:G34)</f>
        <v>109019</v>
      </c>
      <c r="H30" s="7">
        <f>+G30-F30</f>
        <v>13393</v>
      </c>
    </row>
    <row r="31" spans="1:8" ht="12.75">
      <c r="A31" s="3" t="s">
        <v>25</v>
      </c>
      <c r="B31" s="8">
        <v>0</v>
      </c>
      <c r="C31" s="8">
        <v>0</v>
      </c>
      <c r="D31" s="8">
        <f>+C31-B31</f>
        <v>0</v>
      </c>
      <c r="E31" s="5" t="s">
        <v>43</v>
      </c>
      <c r="F31" s="8">
        <v>-76043</v>
      </c>
      <c r="G31" s="8">
        <v>18708</v>
      </c>
      <c r="H31" s="8">
        <f>+G31-F31</f>
        <v>94751</v>
      </c>
    </row>
    <row r="32" spans="1:8" ht="12.75">
      <c r="A32" s="3" t="s">
        <v>26</v>
      </c>
      <c r="B32" s="8">
        <v>-4194</v>
      </c>
      <c r="C32" s="8">
        <v>-4194</v>
      </c>
      <c r="D32" s="8">
        <f>+C32-B32</f>
        <v>0</v>
      </c>
      <c r="E32" s="5" t="s">
        <v>43</v>
      </c>
      <c r="F32" s="8">
        <v>-56774</v>
      </c>
      <c r="G32" s="8">
        <v>-52148</v>
      </c>
      <c r="H32" s="8">
        <f>+G32-F32</f>
        <v>4626</v>
      </c>
    </row>
    <row r="33" spans="1:8" ht="12.75">
      <c r="A33" s="3" t="s">
        <v>27</v>
      </c>
      <c r="B33" s="8">
        <v>0</v>
      </c>
      <c r="C33" s="8">
        <v>-2729</v>
      </c>
      <c r="D33" s="8">
        <f>+C33-B33</f>
        <v>-2729</v>
      </c>
      <c r="E33" s="5" t="s">
        <v>43</v>
      </c>
      <c r="F33" s="8">
        <v>264592</v>
      </c>
      <c r="G33" s="8">
        <v>158957</v>
      </c>
      <c r="H33" s="8">
        <f>+G33-F33</f>
        <v>-105635</v>
      </c>
    </row>
    <row r="34" spans="1:8" ht="12.75">
      <c r="A34" s="3" t="s">
        <v>28</v>
      </c>
      <c r="B34" s="8">
        <v>-22981</v>
      </c>
      <c r="C34" s="8">
        <v>-368146</v>
      </c>
      <c r="D34" s="8">
        <f>+C34-B34</f>
        <v>-345165</v>
      </c>
      <c r="E34" s="5" t="s">
        <v>43</v>
      </c>
      <c r="F34" s="8">
        <v>-36149</v>
      </c>
      <c r="G34" s="8">
        <v>-16498</v>
      </c>
      <c r="H34" s="8">
        <f>+G34-F34</f>
        <v>19651</v>
      </c>
    </row>
    <row r="35" spans="2:8" ht="12.75">
      <c r="B35" s="8"/>
      <c r="C35" s="8"/>
      <c r="D35" s="8"/>
      <c r="E35" s="6"/>
      <c r="F35" s="8"/>
      <c r="G35" s="8"/>
      <c r="H35" s="8"/>
    </row>
    <row r="36" spans="1:8" ht="12.75">
      <c r="A36" s="2" t="s">
        <v>29</v>
      </c>
      <c r="B36" s="7">
        <f>SUM(B37:B42)</f>
        <v>-104295</v>
      </c>
      <c r="C36" s="7">
        <f>SUM(C37:C42)</f>
        <v>-80492</v>
      </c>
      <c r="D36" s="7">
        <f aca="true" t="shared" si="2" ref="D36:D48">+C36-B36</f>
        <v>23803</v>
      </c>
      <c r="E36" s="5" t="s">
        <v>43</v>
      </c>
      <c r="F36" s="7">
        <f>SUM(F37:F42)</f>
        <v>-203549</v>
      </c>
      <c r="G36" s="7">
        <f>SUM(G37:G42)</f>
        <v>-420646</v>
      </c>
      <c r="H36" s="7">
        <f aca="true" t="shared" si="3" ref="H36:H42">+G36-F36</f>
        <v>-217097</v>
      </c>
    </row>
    <row r="37" spans="1:8" ht="12.75">
      <c r="A37" s="3" t="s">
        <v>30</v>
      </c>
      <c r="B37" s="8">
        <v>0</v>
      </c>
      <c r="C37" s="8">
        <v>0</v>
      </c>
      <c r="D37" s="8">
        <f t="shared" si="2"/>
        <v>0</v>
      </c>
      <c r="E37" s="5" t="s">
        <v>43</v>
      </c>
      <c r="F37" s="8">
        <v>0</v>
      </c>
      <c r="G37" s="8">
        <v>0</v>
      </c>
      <c r="H37" s="8">
        <f t="shared" si="3"/>
        <v>0</v>
      </c>
    </row>
    <row r="38" spans="1:8" ht="12.75">
      <c r="A38" s="3" t="s">
        <v>31</v>
      </c>
      <c r="B38" s="8">
        <v>-43751</v>
      </c>
      <c r="C38" s="8">
        <v>-31199</v>
      </c>
      <c r="D38" s="8">
        <f t="shared" si="2"/>
        <v>12552</v>
      </c>
      <c r="E38" s="6"/>
      <c r="F38" s="8">
        <v>16761</v>
      </c>
      <c r="G38" s="8">
        <v>-211558</v>
      </c>
      <c r="H38" s="8">
        <f t="shared" si="3"/>
        <v>-228319</v>
      </c>
    </row>
    <row r="39" spans="1:8" ht="12.75">
      <c r="A39" s="3" t="s">
        <v>32</v>
      </c>
      <c r="B39" s="8">
        <v>-38175</v>
      </c>
      <c r="C39" s="8">
        <v>-38349</v>
      </c>
      <c r="D39" s="8">
        <f t="shared" si="2"/>
        <v>-174</v>
      </c>
      <c r="E39" s="6"/>
      <c r="F39" s="8">
        <v>-36214</v>
      </c>
      <c r="G39" s="8">
        <v>-41609</v>
      </c>
      <c r="H39" s="8">
        <f t="shared" si="3"/>
        <v>-5395</v>
      </c>
    </row>
    <row r="40" spans="1:8" ht="12.75">
      <c r="A40" s="3" t="s">
        <v>33</v>
      </c>
      <c r="B40" s="8">
        <v>0</v>
      </c>
      <c r="C40" s="8">
        <v>0</v>
      </c>
      <c r="D40" s="8">
        <f t="shared" si="2"/>
        <v>0</v>
      </c>
      <c r="E40" s="6"/>
      <c r="F40" s="8">
        <v>60105</v>
      </c>
      <c r="G40" s="8">
        <v>90609</v>
      </c>
      <c r="H40" s="8">
        <f t="shared" si="3"/>
        <v>30504</v>
      </c>
    </row>
    <row r="41" spans="1:8" ht="12.75">
      <c r="A41" s="3" t="s">
        <v>34</v>
      </c>
      <c r="B41" s="8">
        <v>-16312</v>
      </c>
      <c r="C41" s="8">
        <v>-10377</v>
      </c>
      <c r="D41" s="8">
        <f t="shared" si="2"/>
        <v>5935</v>
      </c>
      <c r="E41" s="5" t="s">
        <v>43</v>
      </c>
      <c r="F41" s="8">
        <v>-90313</v>
      </c>
      <c r="G41" s="8">
        <v>-101048</v>
      </c>
      <c r="H41" s="8">
        <f t="shared" si="3"/>
        <v>-10735</v>
      </c>
    </row>
    <row r="42" spans="1:8" ht="12.75">
      <c r="A42" s="3" t="s">
        <v>42</v>
      </c>
      <c r="B42" s="8">
        <v>-6057</v>
      </c>
      <c r="C42" s="8">
        <v>-567</v>
      </c>
      <c r="D42" s="8">
        <f t="shared" si="2"/>
        <v>5490</v>
      </c>
      <c r="E42" s="6"/>
      <c r="F42" s="8">
        <v>-153888</v>
      </c>
      <c r="G42" s="8">
        <v>-157040</v>
      </c>
      <c r="H42" s="8">
        <f t="shared" si="3"/>
        <v>-3152</v>
      </c>
    </row>
    <row r="43" spans="2:8" ht="12.75">
      <c r="B43" s="8"/>
      <c r="C43" s="8"/>
      <c r="D43" s="8"/>
      <c r="E43" s="6"/>
      <c r="F43" s="8"/>
      <c r="G43" s="8"/>
      <c r="H43" s="8"/>
    </row>
    <row r="44" spans="1:8" ht="12.75">
      <c r="A44" s="2" t="s">
        <v>35</v>
      </c>
      <c r="B44" s="7">
        <f>SUM(B45:B48)</f>
        <v>-36056</v>
      </c>
      <c r="C44" s="7">
        <f>SUM(C45:C48)</f>
        <v>-44197</v>
      </c>
      <c r="D44" s="7">
        <f t="shared" si="2"/>
        <v>-8141</v>
      </c>
      <c r="E44" s="5" t="s">
        <v>43</v>
      </c>
      <c r="F44" s="7">
        <f>SUM(F45:F48)</f>
        <v>-89216</v>
      </c>
      <c r="G44" s="7">
        <f>SUM(G45:G48)</f>
        <v>-102230</v>
      </c>
      <c r="H44" s="7">
        <f>+G44-F44</f>
        <v>-13014</v>
      </c>
    </row>
    <row r="45" spans="1:8" ht="12.75">
      <c r="A45" s="3" t="s">
        <v>37</v>
      </c>
      <c r="B45" s="8">
        <v>0</v>
      </c>
      <c r="C45" s="8">
        <v>0</v>
      </c>
      <c r="D45" s="8">
        <f t="shared" si="2"/>
        <v>0</v>
      </c>
      <c r="E45" s="6"/>
      <c r="F45" s="8">
        <v>-178545</v>
      </c>
      <c r="G45" s="8">
        <v>-190339</v>
      </c>
      <c r="H45" s="8">
        <f>+G45-F45</f>
        <v>-11794</v>
      </c>
    </row>
    <row r="46" spans="1:8" ht="12.75">
      <c r="A46" s="3" t="s">
        <v>38</v>
      </c>
      <c r="B46" s="8">
        <v>0</v>
      </c>
      <c r="C46" s="8">
        <v>0</v>
      </c>
      <c r="D46" s="8">
        <f t="shared" si="2"/>
        <v>0</v>
      </c>
      <c r="E46" s="6"/>
      <c r="F46" s="8">
        <v>89879</v>
      </c>
      <c r="G46" s="8">
        <v>99840</v>
      </c>
      <c r="H46" s="8">
        <f>+G46-F46</f>
        <v>9961</v>
      </c>
    </row>
    <row r="47" spans="1:8" ht="12.75">
      <c r="A47" s="3" t="s">
        <v>39</v>
      </c>
      <c r="B47" s="8">
        <v>-36056</v>
      </c>
      <c r="C47" s="8">
        <v>-44197</v>
      </c>
      <c r="D47" s="8">
        <f t="shared" si="2"/>
        <v>-8141</v>
      </c>
      <c r="E47" s="6"/>
      <c r="F47" s="8">
        <v>7410</v>
      </c>
      <c r="G47" s="8">
        <v>-3820</v>
      </c>
      <c r="H47" s="8">
        <f>+G47-F47</f>
        <v>-11230</v>
      </c>
    </row>
    <row r="48" spans="1:8" ht="12.75">
      <c r="A48" s="3" t="s">
        <v>40</v>
      </c>
      <c r="B48" s="8">
        <v>0</v>
      </c>
      <c r="C48" s="8">
        <v>0</v>
      </c>
      <c r="D48" s="8">
        <f t="shared" si="2"/>
        <v>0</v>
      </c>
      <c r="E48" s="6"/>
      <c r="F48" s="8">
        <v>-7960</v>
      </c>
      <c r="G48" s="8">
        <v>-7911</v>
      </c>
      <c r="H48" s="8">
        <f>+G48-F48</f>
        <v>49</v>
      </c>
    </row>
    <row r="49" spans="2:8" ht="12.75">
      <c r="B49" s="6"/>
      <c r="C49" s="8"/>
      <c r="D49" s="8"/>
      <c r="E49" s="6"/>
      <c r="F49" s="6"/>
      <c r="G49" s="8"/>
      <c r="H49" s="8"/>
    </row>
    <row r="50" spans="2:8" ht="12.75">
      <c r="B50" s="6"/>
      <c r="C50" s="8"/>
      <c r="D50" s="8"/>
      <c r="E50" s="6"/>
      <c r="F50" s="6"/>
      <c r="G50" s="8"/>
      <c r="H50" s="8"/>
    </row>
    <row r="51" spans="1:8" ht="15">
      <c r="A51" s="4" t="s">
        <v>41</v>
      </c>
      <c r="B51" s="5">
        <f>+B44+B36+B30+B17+B13+B8</f>
        <v>-894047</v>
      </c>
      <c r="C51" s="7">
        <f>+C44+C36+C30+C17+C13+C8</f>
        <v>-1692703</v>
      </c>
      <c r="D51" s="7">
        <f>+C51-B51</f>
        <v>-798656</v>
      </c>
      <c r="E51" s="5"/>
      <c r="F51" s="5">
        <f>+F44+F36+F30+F17+F13+F8</f>
        <v>309274</v>
      </c>
      <c r="G51" s="7">
        <f>+G44+G36+G30+G17+G13+G8</f>
        <v>891314</v>
      </c>
      <c r="H51" s="7">
        <f>+G51-F51</f>
        <v>582040</v>
      </c>
    </row>
  </sheetData>
  <mergeCells count="2">
    <mergeCell ref="B1:D1"/>
    <mergeCell ref="F1:H1"/>
  </mergeCells>
  <printOptions/>
  <pageMargins left="0.75" right="0.75" top="1" bottom="1" header="0.5" footer="0.5"/>
  <pageSetup orientation="portrait" r:id="rId1"/>
  <headerFooter alignWithMargins="0">
    <oddFooter>&amp;L&amp;F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4" max="4" width="10.421875" style="0" bestFit="1" customWidth="1"/>
    <col min="5" max="5" width="10.28125" style="0" bestFit="1" customWidth="1"/>
    <col min="6" max="6" width="10.7109375" style="0" bestFit="1" customWidth="1"/>
    <col min="8" max="8" width="12.00390625" style="0" bestFit="1" customWidth="1"/>
    <col min="9" max="9" width="10.28125" style="0" bestFit="1" customWidth="1"/>
    <col min="10" max="10" width="12.00390625" style="0" bestFit="1" customWidth="1"/>
  </cols>
  <sheetData>
    <row r="1" spans="3:9" ht="15">
      <c r="C1" s="22" t="s">
        <v>51</v>
      </c>
      <c r="D1" s="22"/>
      <c r="E1" s="22"/>
      <c r="F1" s="22"/>
      <c r="G1" s="22"/>
      <c r="H1" s="22"/>
      <c r="I1" s="22"/>
    </row>
    <row r="3" spans="2:10" ht="12.75">
      <c r="B3" s="10" t="s">
        <v>52</v>
      </c>
      <c r="C3" s="18" t="s">
        <v>47</v>
      </c>
      <c r="D3" s="9" t="s">
        <v>53</v>
      </c>
      <c r="E3" s="10" t="s">
        <v>48</v>
      </c>
      <c r="F3" s="9" t="s">
        <v>54</v>
      </c>
      <c r="G3" s="10" t="s">
        <v>49</v>
      </c>
      <c r="H3" s="9" t="s">
        <v>55</v>
      </c>
      <c r="I3" s="10" t="s">
        <v>50</v>
      </c>
      <c r="J3" s="9" t="s">
        <v>56</v>
      </c>
    </row>
    <row r="4" spans="2:10" ht="12.75">
      <c r="B4" s="11" t="s">
        <v>2</v>
      </c>
      <c r="C4" s="11" t="s">
        <v>2</v>
      </c>
      <c r="D4" s="1" t="s">
        <v>5</v>
      </c>
      <c r="E4" s="11" t="s">
        <v>2</v>
      </c>
      <c r="F4" s="1" t="s">
        <v>5</v>
      </c>
      <c r="G4" s="11" t="s">
        <v>2</v>
      </c>
      <c r="H4" s="1" t="s">
        <v>5</v>
      </c>
      <c r="I4" s="11" t="s">
        <v>2</v>
      </c>
      <c r="J4" s="1" t="s">
        <v>5</v>
      </c>
    </row>
    <row r="5" spans="2:9" ht="12.75">
      <c r="B5" s="12"/>
      <c r="C5" s="12"/>
      <c r="E5" s="12"/>
      <c r="G5" s="12"/>
      <c r="I5" s="12"/>
    </row>
    <row r="6" spans="1:10" ht="12.75">
      <c r="A6" s="2" t="s">
        <v>4</v>
      </c>
      <c r="B6" s="13">
        <f aca="true" t="shared" si="0" ref="B6:J6">+B7+B8+B9</f>
        <v>-77209</v>
      </c>
      <c r="C6" s="13">
        <f t="shared" si="0"/>
        <v>-196892</v>
      </c>
      <c r="D6" s="5">
        <f t="shared" si="0"/>
        <v>-119683</v>
      </c>
      <c r="E6" s="13">
        <f t="shared" si="0"/>
        <v>-271239</v>
      </c>
      <c r="F6" s="5">
        <f t="shared" si="0"/>
        <v>-74347</v>
      </c>
      <c r="G6" s="13">
        <f t="shared" si="0"/>
        <v>-313009</v>
      </c>
      <c r="H6" s="5">
        <f t="shared" si="0"/>
        <v>-41770</v>
      </c>
      <c r="I6" s="13">
        <f t="shared" si="0"/>
        <v>-317305</v>
      </c>
      <c r="J6" s="5">
        <f t="shared" si="0"/>
        <v>-4296</v>
      </c>
    </row>
    <row r="7" spans="1:10" ht="12.75">
      <c r="A7" s="3" t="s">
        <v>6</v>
      </c>
      <c r="B7" s="14">
        <v>0</v>
      </c>
      <c r="C7" s="14">
        <v>0</v>
      </c>
      <c r="D7" s="6">
        <f>+C7-B7</f>
        <v>0</v>
      </c>
      <c r="E7" s="14">
        <v>0</v>
      </c>
      <c r="F7" s="6">
        <f>+E7-C7</f>
        <v>0</v>
      </c>
      <c r="G7" s="14">
        <v>0</v>
      </c>
      <c r="H7" s="6">
        <f>+G7-E7</f>
        <v>0</v>
      </c>
      <c r="I7" s="14">
        <v>-3275</v>
      </c>
      <c r="J7" s="6">
        <f>+I7-G7</f>
        <v>-3275</v>
      </c>
    </row>
    <row r="8" spans="1:10" ht="12.75">
      <c r="A8" s="3" t="s">
        <v>7</v>
      </c>
      <c r="B8" s="14">
        <v>0</v>
      </c>
      <c r="C8" s="14">
        <v>-37486</v>
      </c>
      <c r="D8" s="6">
        <f>+C8-B8</f>
        <v>-37486</v>
      </c>
      <c r="E8" s="14">
        <v>-45472</v>
      </c>
      <c r="F8" s="6">
        <f aca="true" t="shared" si="1" ref="F8:J9">+E8-C8</f>
        <v>-7986</v>
      </c>
      <c r="G8" s="14">
        <v>-80413</v>
      </c>
      <c r="H8" s="6">
        <f t="shared" si="1"/>
        <v>-34941</v>
      </c>
      <c r="I8" s="14">
        <v>-82408</v>
      </c>
      <c r="J8" s="6">
        <f t="shared" si="1"/>
        <v>-1995</v>
      </c>
    </row>
    <row r="9" spans="1:10" ht="12.75">
      <c r="A9" s="3" t="s">
        <v>8</v>
      </c>
      <c r="B9" s="14">
        <v>-77209</v>
      </c>
      <c r="C9" s="14">
        <v>-159406</v>
      </c>
      <c r="D9" s="6">
        <f>+C9-B9</f>
        <v>-82197</v>
      </c>
      <c r="E9" s="14">
        <v>-225767</v>
      </c>
      <c r="F9" s="6">
        <f t="shared" si="1"/>
        <v>-66361</v>
      </c>
      <c r="G9" s="14">
        <v>-232596</v>
      </c>
      <c r="H9" s="6">
        <f t="shared" si="1"/>
        <v>-6829</v>
      </c>
      <c r="I9" s="14">
        <v>-231622</v>
      </c>
      <c r="J9" s="6">
        <f t="shared" si="1"/>
        <v>974</v>
      </c>
    </row>
    <row r="10" spans="2:10" ht="12.75">
      <c r="B10" s="14"/>
      <c r="C10" s="14"/>
      <c r="D10" s="6"/>
      <c r="E10" s="14"/>
      <c r="F10" s="6"/>
      <c r="G10" s="14"/>
      <c r="H10" s="6"/>
      <c r="I10" s="14"/>
      <c r="J10" s="6"/>
    </row>
    <row r="11" spans="1:10" ht="12.75">
      <c r="A11" s="2" t="s">
        <v>9</v>
      </c>
      <c r="B11" s="13">
        <f>+B12+B13+B14</f>
        <v>-57406</v>
      </c>
      <c r="C11" s="13">
        <f>+C12+C13+C14</f>
        <v>-133730</v>
      </c>
      <c r="D11" s="5">
        <f>+D12+D13</f>
        <v>-76324</v>
      </c>
      <c r="E11" s="13">
        <f>+E12+E13+E14</f>
        <v>-216100</v>
      </c>
      <c r="F11" s="5">
        <f>+F12+F13</f>
        <v>-82370</v>
      </c>
      <c r="G11" s="13">
        <f>+G12+G13+G14</f>
        <v>-252846</v>
      </c>
      <c r="H11" s="5">
        <f>+H12+H13</f>
        <v>-36746</v>
      </c>
      <c r="I11" s="13">
        <f>+I12+I13</f>
        <v>-285741</v>
      </c>
      <c r="J11" s="5">
        <f>+J12+J13</f>
        <v>-32895</v>
      </c>
    </row>
    <row r="12" spans="1:10" ht="12.75">
      <c r="A12" s="3" t="s">
        <v>10</v>
      </c>
      <c r="B12" s="14">
        <v>-53617</v>
      </c>
      <c r="C12" s="14">
        <v>-128775</v>
      </c>
      <c r="D12" s="6">
        <f>+C12-B12</f>
        <v>-75158</v>
      </c>
      <c r="E12" s="14">
        <v>-211091</v>
      </c>
      <c r="F12" s="6">
        <f>+E12-C12</f>
        <v>-82316</v>
      </c>
      <c r="G12" s="14">
        <v>-247941</v>
      </c>
      <c r="H12" s="6">
        <f>+G12-E12</f>
        <v>-36850</v>
      </c>
      <c r="I12" s="14">
        <v>-273195</v>
      </c>
      <c r="J12" s="6">
        <f>+I12-G12</f>
        <v>-25254</v>
      </c>
    </row>
    <row r="13" spans="1:10" ht="12.75">
      <c r="A13" s="3" t="s">
        <v>11</v>
      </c>
      <c r="B13" s="14">
        <v>-3789</v>
      </c>
      <c r="C13" s="14">
        <v>-4955</v>
      </c>
      <c r="D13" s="6">
        <f>+C13-B13</f>
        <v>-1166</v>
      </c>
      <c r="E13" s="14">
        <v>-5009</v>
      </c>
      <c r="F13" s="6">
        <f>+E13-C13</f>
        <v>-54</v>
      </c>
      <c r="G13" s="14">
        <v>-4905</v>
      </c>
      <c r="H13" s="6">
        <f>+G13-E13</f>
        <v>104</v>
      </c>
      <c r="I13" s="14">
        <v>-12546</v>
      </c>
      <c r="J13" s="6">
        <f>+I13-G13</f>
        <v>-7641</v>
      </c>
    </row>
    <row r="14" spans="2:10" ht="12.75">
      <c r="B14" s="14"/>
      <c r="C14" s="14"/>
      <c r="D14" s="6"/>
      <c r="E14" s="14"/>
      <c r="F14" s="6"/>
      <c r="G14" s="14"/>
      <c r="H14" s="6"/>
      <c r="I14" s="14"/>
      <c r="J14" s="6"/>
    </row>
    <row r="15" spans="1:10" ht="12.75">
      <c r="A15" s="2" t="s">
        <v>12</v>
      </c>
      <c r="B15" s="13">
        <f>SUM(B16:B26)</f>
        <v>-228235</v>
      </c>
      <c r="C15" s="13">
        <f>SUM(C16:C26)</f>
        <v>-192731</v>
      </c>
      <c r="D15" s="5">
        <f>+D16+D17+D18+D19+D20+D21+D22+D23+D24+D25+D26</f>
        <v>35504</v>
      </c>
      <c r="E15" s="13">
        <f>SUM(E16:E26)</f>
        <v>-110817</v>
      </c>
      <c r="F15" s="5">
        <f>+F16+F17+F18+F19+F20+F21+F22+F23+F24+F25+F26</f>
        <v>81914</v>
      </c>
      <c r="G15" s="13">
        <f>SUM(G16:G26)</f>
        <v>-189378</v>
      </c>
      <c r="H15" s="5">
        <f>+H16+H17+H18+H19+H20+H21+H22+H23+H24+H25+H26</f>
        <v>-78561</v>
      </c>
      <c r="I15" s="13">
        <f>SUM(I16:I26)</f>
        <v>-123475</v>
      </c>
      <c r="J15" s="5">
        <f>+J16+J17+J18+J19+J20+J21+J22+J23+J24+J25+J26</f>
        <v>65903</v>
      </c>
    </row>
    <row r="16" spans="1:10" ht="12.75">
      <c r="A16" s="3" t="s">
        <v>13</v>
      </c>
      <c r="B16" s="14">
        <v>0</v>
      </c>
      <c r="C16" s="14">
        <v>0</v>
      </c>
      <c r="D16" s="6">
        <f aca="true" t="shared" si="2" ref="D16:D26">+C16-B16</f>
        <v>0</v>
      </c>
      <c r="E16" s="14">
        <v>-609</v>
      </c>
      <c r="F16" s="6">
        <f aca="true" t="shared" si="3" ref="F16:J26">+E16-C16</f>
        <v>-609</v>
      </c>
      <c r="G16" s="14">
        <v>-32581</v>
      </c>
      <c r="H16" s="6">
        <f t="shared" si="3"/>
        <v>-31972</v>
      </c>
      <c r="I16" s="14">
        <v>-6608</v>
      </c>
      <c r="J16" s="6">
        <f t="shared" si="3"/>
        <v>25973</v>
      </c>
    </row>
    <row r="17" spans="1:10" ht="12.75">
      <c r="A17" s="3" t="s">
        <v>14</v>
      </c>
      <c r="B17" s="14">
        <v>0</v>
      </c>
      <c r="C17" s="14">
        <v>-2734</v>
      </c>
      <c r="D17" s="6">
        <f t="shared" si="2"/>
        <v>-2734</v>
      </c>
      <c r="E17" s="14">
        <v>-5614</v>
      </c>
      <c r="F17" s="6">
        <f t="shared" si="3"/>
        <v>-2880</v>
      </c>
      <c r="G17" s="14">
        <v>-6718</v>
      </c>
      <c r="H17" s="6">
        <f t="shared" si="3"/>
        <v>-1104</v>
      </c>
      <c r="I17" s="14">
        <v>-8710</v>
      </c>
      <c r="J17" s="6">
        <f t="shared" si="3"/>
        <v>-1992</v>
      </c>
    </row>
    <row r="18" spans="1:10" ht="12.75">
      <c r="A18" s="3" t="s">
        <v>15</v>
      </c>
      <c r="B18" s="14">
        <v>-1427</v>
      </c>
      <c r="C18" s="14">
        <v>-1149</v>
      </c>
      <c r="D18" s="6">
        <f t="shared" si="2"/>
        <v>278</v>
      </c>
      <c r="E18" s="14">
        <v>-10121</v>
      </c>
      <c r="F18" s="6">
        <f t="shared" si="3"/>
        <v>-8972</v>
      </c>
      <c r="G18" s="14">
        <v>-23787</v>
      </c>
      <c r="H18" s="6">
        <f t="shared" si="3"/>
        <v>-13666</v>
      </c>
      <c r="I18" s="14">
        <v>-27601</v>
      </c>
      <c r="J18" s="6">
        <f t="shared" si="3"/>
        <v>-3814</v>
      </c>
    </row>
    <row r="19" spans="1:10" ht="12.75">
      <c r="A19" s="3" t="s">
        <v>16</v>
      </c>
      <c r="B19" s="14">
        <v>0</v>
      </c>
      <c r="C19" s="14">
        <v>0</v>
      </c>
      <c r="D19" s="6">
        <f t="shared" si="2"/>
        <v>0</v>
      </c>
      <c r="E19" s="14">
        <v>0</v>
      </c>
      <c r="F19" s="6">
        <f t="shared" si="3"/>
        <v>0</v>
      </c>
      <c r="G19" s="14">
        <v>-2008</v>
      </c>
      <c r="H19" s="6">
        <f t="shared" si="3"/>
        <v>-2008</v>
      </c>
      <c r="I19" s="14">
        <v>-4131</v>
      </c>
      <c r="J19" s="6">
        <f t="shared" si="3"/>
        <v>-2123</v>
      </c>
    </row>
    <row r="20" spans="1:10" ht="12.75">
      <c r="A20" s="3" t="s">
        <v>17</v>
      </c>
      <c r="B20" s="14">
        <v>0</v>
      </c>
      <c r="C20" s="14">
        <v>0</v>
      </c>
      <c r="D20" s="6">
        <f t="shared" si="2"/>
        <v>0</v>
      </c>
      <c r="E20" s="14">
        <v>0</v>
      </c>
      <c r="F20" s="6">
        <f t="shared" si="3"/>
        <v>0</v>
      </c>
      <c r="G20" s="14">
        <v>0</v>
      </c>
      <c r="H20" s="6">
        <f t="shared" si="3"/>
        <v>0</v>
      </c>
      <c r="I20" s="14">
        <v>0</v>
      </c>
      <c r="J20" s="6">
        <f t="shared" si="3"/>
        <v>0</v>
      </c>
    </row>
    <row r="21" spans="1:10" ht="12.75">
      <c r="A21" s="3" t="s">
        <v>18</v>
      </c>
      <c r="B21" s="14">
        <v>-4666</v>
      </c>
      <c r="C21" s="14">
        <v>0</v>
      </c>
      <c r="D21" s="6">
        <f t="shared" si="2"/>
        <v>4666</v>
      </c>
      <c r="E21" s="14">
        <v>0</v>
      </c>
      <c r="F21" s="6">
        <f t="shared" si="3"/>
        <v>0</v>
      </c>
      <c r="G21" s="14">
        <v>0</v>
      </c>
      <c r="H21" s="6">
        <f t="shared" si="3"/>
        <v>0</v>
      </c>
      <c r="I21" s="14">
        <v>0</v>
      </c>
      <c r="J21" s="6">
        <f t="shared" si="3"/>
        <v>0</v>
      </c>
    </row>
    <row r="22" spans="1:10" ht="12.75">
      <c r="A22" s="3" t="s">
        <v>19</v>
      </c>
      <c r="B22" s="14">
        <v>-82972</v>
      </c>
      <c r="C22" s="14">
        <v>-37864</v>
      </c>
      <c r="D22" s="6">
        <f t="shared" si="2"/>
        <v>45108</v>
      </c>
      <c r="E22" s="14">
        <v>-1283</v>
      </c>
      <c r="F22" s="6">
        <f t="shared" si="3"/>
        <v>36581</v>
      </c>
      <c r="G22" s="14">
        <v>-4852</v>
      </c>
      <c r="H22" s="6">
        <f t="shared" si="3"/>
        <v>-3569</v>
      </c>
      <c r="I22" s="14">
        <v>0</v>
      </c>
      <c r="J22" s="6">
        <f t="shared" si="3"/>
        <v>4852</v>
      </c>
    </row>
    <row r="23" spans="1:10" ht="12.75">
      <c r="A23" s="3" t="s">
        <v>20</v>
      </c>
      <c r="B23" s="14">
        <v>0</v>
      </c>
      <c r="C23" s="14">
        <v>0</v>
      </c>
      <c r="D23" s="6">
        <f t="shared" si="2"/>
        <v>0</v>
      </c>
      <c r="E23" s="14">
        <v>0</v>
      </c>
      <c r="F23" s="6">
        <f t="shared" si="3"/>
        <v>0</v>
      </c>
      <c r="G23" s="14">
        <v>0</v>
      </c>
      <c r="H23" s="6">
        <f t="shared" si="3"/>
        <v>0</v>
      </c>
      <c r="I23" s="14">
        <v>0</v>
      </c>
      <c r="J23" s="6">
        <f t="shared" si="3"/>
        <v>0</v>
      </c>
    </row>
    <row r="24" spans="1:10" ht="12.75">
      <c r="A24" s="3" t="s">
        <v>21</v>
      </c>
      <c r="B24" s="14">
        <v>-4422</v>
      </c>
      <c r="C24" s="14">
        <v>0</v>
      </c>
      <c r="D24" s="6">
        <f t="shared" si="2"/>
        <v>4422</v>
      </c>
      <c r="E24" s="14">
        <v>0</v>
      </c>
      <c r="F24" s="6">
        <f t="shared" si="3"/>
        <v>0</v>
      </c>
      <c r="G24" s="14">
        <v>0</v>
      </c>
      <c r="H24" s="6">
        <f t="shared" si="3"/>
        <v>0</v>
      </c>
      <c r="I24" s="14">
        <v>0</v>
      </c>
      <c r="J24" s="6">
        <f t="shared" si="3"/>
        <v>0</v>
      </c>
    </row>
    <row r="25" spans="1:10" ht="12.75">
      <c r="A25" s="3" t="s">
        <v>22</v>
      </c>
      <c r="B25" s="14">
        <v>-134748</v>
      </c>
      <c r="C25" s="14">
        <v>-150984</v>
      </c>
      <c r="D25" s="6">
        <f t="shared" si="2"/>
        <v>-16236</v>
      </c>
      <c r="E25" s="14">
        <v>-93190</v>
      </c>
      <c r="F25" s="6">
        <f t="shared" si="3"/>
        <v>57794</v>
      </c>
      <c r="G25" s="14">
        <v>-119432</v>
      </c>
      <c r="H25" s="6">
        <f t="shared" si="3"/>
        <v>-26242</v>
      </c>
      <c r="I25" s="14">
        <v>-76425</v>
      </c>
      <c r="J25" s="6">
        <f t="shared" si="3"/>
        <v>43007</v>
      </c>
    </row>
    <row r="26" spans="1:10" ht="12.75">
      <c r="A26" s="3" t="s">
        <v>23</v>
      </c>
      <c r="B26" s="14">
        <v>0</v>
      </c>
      <c r="C26" s="14">
        <v>0</v>
      </c>
      <c r="D26" s="6">
        <f t="shared" si="2"/>
        <v>0</v>
      </c>
      <c r="E26" s="14">
        <v>0</v>
      </c>
      <c r="F26" s="6">
        <f t="shared" si="3"/>
        <v>0</v>
      </c>
      <c r="G26" s="14">
        <v>0</v>
      </c>
      <c r="H26" s="6">
        <f t="shared" si="3"/>
        <v>0</v>
      </c>
      <c r="I26" s="14">
        <v>0</v>
      </c>
      <c r="J26" s="6">
        <f t="shared" si="3"/>
        <v>0</v>
      </c>
    </row>
    <row r="27" spans="2:10" ht="12.75">
      <c r="B27" s="14"/>
      <c r="C27" s="14"/>
      <c r="D27" s="6"/>
      <c r="E27" s="14"/>
      <c r="F27" s="6"/>
      <c r="G27" s="14"/>
      <c r="H27" s="6"/>
      <c r="I27" s="14"/>
      <c r="J27" s="6"/>
    </row>
    <row r="28" spans="1:10" ht="12.75">
      <c r="A28" s="2" t="s">
        <v>24</v>
      </c>
      <c r="B28" s="15">
        <f>SUM(B29:B32)</f>
        <v>-4194</v>
      </c>
      <c r="C28" s="15">
        <f>SUM(C29:C32)</f>
        <v>-8495</v>
      </c>
      <c r="D28" s="5">
        <f>+D29+D30+D31+D32</f>
        <v>-4301</v>
      </c>
      <c r="E28" s="15">
        <f>SUM(E29:E32)</f>
        <v>-106650</v>
      </c>
      <c r="F28" s="5">
        <f>+F29+F30+F31+F32</f>
        <v>-98155</v>
      </c>
      <c r="G28" s="15">
        <f>SUM(G29:G32)</f>
        <v>-109150</v>
      </c>
      <c r="H28" s="5">
        <f>+H29+H30+H31+H32</f>
        <v>-2500</v>
      </c>
      <c r="I28" s="15">
        <f>SUM(I29:I32)</f>
        <v>-27175</v>
      </c>
      <c r="J28" s="19">
        <f>+J29+J30+J31+J32</f>
        <v>81975</v>
      </c>
    </row>
    <row r="29" spans="1:10" ht="12.75">
      <c r="A29" s="3" t="s">
        <v>25</v>
      </c>
      <c r="B29" s="16">
        <v>0</v>
      </c>
      <c r="C29" s="16">
        <v>0</v>
      </c>
      <c r="D29" s="8">
        <f>+C29-B29</f>
        <v>0</v>
      </c>
      <c r="E29" s="16">
        <v>0</v>
      </c>
      <c r="F29" s="6">
        <f aca="true" t="shared" si="4" ref="F29:J32">+E29-C29</f>
        <v>0</v>
      </c>
      <c r="G29" s="16">
        <v>0</v>
      </c>
      <c r="H29" s="6">
        <f t="shared" si="4"/>
        <v>0</v>
      </c>
      <c r="I29" s="16">
        <v>0</v>
      </c>
      <c r="J29" s="20">
        <f t="shared" si="4"/>
        <v>0</v>
      </c>
    </row>
    <row r="30" spans="1:10" ht="12.75">
      <c r="A30" s="3" t="s">
        <v>26</v>
      </c>
      <c r="B30" s="16">
        <v>-4194</v>
      </c>
      <c r="C30" s="16">
        <v>-4194</v>
      </c>
      <c r="D30" s="8">
        <f>+C30-B30</f>
        <v>0</v>
      </c>
      <c r="E30" s="16">
        <v>-4194</v>
      </c>
      <c r="F30" s="6">
        <f t="shared" si="4"/>
        <v>0</v>
      </c>
      <c r="G30" s="16">
        <v>-4194</v>
      </c>
      <c r="H30" s="6">
        <f t="shared" si="4"/>
        <v>0</v>
      </c>
      <c r="I30" s="16">
        <v>-4194</v>
      </c>
      <c r="J30" s="20">
        <f t="shared" si="4"/>
        <v>0</v>
      </c>
    </row>
    <row r="31" spans="1:10" ht="12.75">
      <c r="A31" s="3" t="s">
        <v>27</v>
      </c>
      <c r="B31" s="16">
        <v>0</v>
      </c>
      <c r="C31" s="16">
        <v>0</v>
      </c>
      <c r="D31" s="8">
        <f>+C31-B31</f>
        <v>0</v>
      </c>
      <c r="E31" s="16">
        <v>-92249</v>
      </c>
      <c r="F31" s="6">
        <f t="shared" si="4"/>
        <v>-92249</v>
      </c>
      <c r="G31" s="16">
        <v>-92932</v>
      </c>
      <c r="H31" s="6">
        <f t="shared" si="4"/>
        <v>-683</v>
      </c>
      <c r="I31" s="16">
        <v>0</v>
      </c>
      <c r="J31" s="20">
        <f t="shared" si="4"/>
        <v>92932</v>
      </c>
    </row>
    <row r="32" spans="1:10" ht="12.75">
      <c r="A32" s="3" t="s">
        <v>28</v>
      </c>
      <c r="B32" s="16">
        <v>0</v>
      </c>
      <c r="C32" s="16">
        <v>-4301</v>
      </c>
      <c r="D32" s="8">
        <f>+C32-B32</f>
        <v>-4301</v>
      </c>
      <c r="E32" s="16">
        <v>-10207</v>
      </c>
      <c r="F32" s="6">
        <f t="shared" si="4"/>
        <v>-5906</v>
      </c>
      <c r="G32" s="16">
        <v>-12024</v>
      </c>
      <c r="H32" s="6">
        <f t="shared" si="4"/>
        <v>-1817</v>
      </c>
      <c r="I32" s="16">
        <v>-22981</v>
      </c>
      <c r="J32" s="20">
        <f t="shared" si="4"/>
        <v>-10957</v>
      </c>
    </row>
    <row r="33" spans="2:10" ht="12.75">
      <c r="B33" s="14"/>
      <c r="C33" s="14"/>
      <c r="D33" s="6"/>
      <c r="E33" s="14"/>
      <c r="F33" s="6"/>
      <c r="G33" s="14"/>
      <c r="H33" s="6"/>
      <c r="I33" s="14"/>
      <c r="J33" s="6"/>
    </row>
    <row r="34" spans="1:10" ht="12.75">
      <c r="A34" s="2" t="s">
        <v>29</v>
      </c>
      <c r="B34" s="13">
        <f>SUM(B35:B40)</f>
        <v>-56005</v>
      </c>
      <c r="C34" s="13">
        <f>SUM(C35:C40)</f>
        <v>-60953</v>
      </c>
      <c r="D34" s="5">
        <f>+D35+D36+D37+D38+D39+D40</f>
        <v>-4948</v>
      </c>
      <c r="E34" s="13">
        <f>SUM(E35:E40)</f>
        <v>-50394</v>
      </c>
      <c r="F34" s="5">
        <f>+F35+F36+F37+F38+F39+F40</f>
        <v>10559</v>
      </c>
      <c r="G34" s="13">
        <f>SUM(G35:G40)</f>
        <v>-53483</v>
      </c>
      <c r="H34" s="5">
        <f>+H35+H36+H37+H38+H39+H40</f>
        <v>-3089</v>
      </c>
      <c r="I34" s="13">
        <f>SUM(I35:I40)</f>
        <v>-104295</v>
      </c>
      <c r="J34" s="5">
        <f>+J35+J36+J37+J38+J39+J40</f>
        <v>-50812</v>
      </c>
    </row>
    <row r="35" spans="1:10" ht="12.75">
      <c r="A35" s="3" t="s">
        <v>30</v>
      </c>
      <c r="B35" s="16">
        <v>0</v>
      </c>
      <c r="C35" s="16">
        <v>0</v>
      </c>
      <c r="D35" s="8">
        <f aca="true" t="shared" si="5" ref="D35:D40">+C35-B35</f>
        <v>0</v>
      </c>
      <c r="E35" s="16">
        <v>0</v>
      </c>
      <c r="F35" s="6">
        <f aca="true" t="shared" si="6" ref="F35:J40">+E35-C35</f>
        <v>0</v>
      </c>
      <c r="G35" s="16">
        <v>0</v>
      </c>
      <c r="H35" s="6">
        <f t="shared" si="6"/>
        <v>0</v>
      </c>
      <c r="I35" s="16">
        <v>0</v>
      </c>
      <c r="J35" s="6">
        <f t="shared" si="6"/>
        <v>0</v>
      </c>
    </row>
    <row r="36" spans="1:10" ht="12.75">
      <c r="A36" s="3" t="s">
        <v>31</v>
      </c>
      <c r="B36" s="16">
        <v>-1374</v>
      </c>
      <c r="C36" s="16">
        <v>-6151</v>
      </c>
      <c r="D36" s="8">
        <f t="shared" si="5"/>
        <v>-4777</v>
      </c>
      <c r="E36" s="16">
        <v>-2047</v>
      </c>
      <c r="F36" s="6">
        <f t="shared" si="6"/>
        <v>4104</v>
      </c>
      <c r="G36" s="16">
        <v>-2576</v>
      </c>
      <c r="H36" s="6">
        <f t="shared" si="6"/>
        <v>-529</v>
      </c>
      <c r="I36" s="16">
        <v>-43751</v>
      </c>
      <c r="J36" s="6">
        <f t="shared" si="6"/>
        <v>-41175</v>
      </c>
    </row>
    <row r="37" spans="1:10" ht="12.75">
      <c r="A37" s="3" t="s">
        <v>32</v>
      </c>
      <c r="B37" s="14">
        <v>-29396</v>
      </c>
      <c r="C37" s="14">
        <v>-33439</v>
      </c>
      <c r="D37" s="6">
        <f t="shared" si="5"/>
        <v>-4043</v>
      </c>
      <c r="E37" s="14">
        <v>-31269</v>
      </c>
      <c r="F37" s="6">
        <f t="shared" si="6"/>
        <v>2170</v>
      </c>
      <c r="G37" s="14">
        <v>-33550</v>
      </c>
      <c r="H37" s="6">
        <f t="shared" si="6"/>
        <v>-2281</v>
      </c>
      <c r="I37" s="14">
        <v>-38175</v>
      </c>
      <c r="J37" s="6">
        <f t="shared" si="6"/>
        <v>-4625</v>
      </c>
    </row>
    <row r="38" spans="1:10" ht="12.75">
      <c r="A38" s="3" t="s">
        <v>33</v>
      </c>
      <c r="B38" s="14">
        <v>-4208</v>
      </c>
      <c r="C38" s="14">
        <v>-4900</v>
      </c>
      <c r="D38" s="6">
        <f t="shared" si="5"/>
        <v>-692</v>
      </c>
      <c r="E38" s="14">
        <v>0</v>
      </c>
      <c r="F38" s="6">
        <f t="shared" si="6"/>
        <v>4900</v>
      </c>
      <c r="G38" s="14">
        <v>0</v>
      </c>
      <c r="H38" s="6">
        <f t="shared" si="6"/>
        <v>0</v>
      </c>
      <c r="I38" s="14">
        <v>0</v>
      </c>
      <c r="J38" s="6">
        <f t="shared" si="6"/>
        <v>0</v>
      </c>
    </row>
    <row r="39" spans="1:10" ht="12.75">
      <c r="A39" s="3" t="s">
        <v>34</v>
      </c>
      <c r="B39" s="14">
        <v>-12420</v>
      </c>
      <c r="C39" s="14">
        <v>-9951</v>
      </c>
      <c r="D39" s="6">
        <f t="shared" si="5"/>
        <v>2469</v>
      </c>
      <c r="E39" s="14">
        <v>-9769</v>
      </c>
      <c r="F39" s="6">
        <f t="shared" si="6"/>
        <v>182</v>
      </c>
      <c r="G39" s="14">
        <v>-11814</v>
      </c>
      <c r="H39" s="6">
        <f t="shared" si="6"/>
        <v>-2045</v>
      </c>
      <c r="I39" s="14">
        <v>-16312</v>
      </c>
      <c r="J39" s="6">
        <f t="shared" si="6"/>
        <v>-4498</v>
      </c>
    </row>
    <row r="40" spans="1:10" ht="12.75">
      <c r="A40" s="3" t="s">
        <v>42</v>
      </c>
      <c r="B40" s="14">
        <v>-8607</v>
      </c>
      <c r="C40" s="14">
        <v>-6512</v>
      </c>
      <c r="D40" s="6">
        <f t="shared" si="5"/>
        <v>2095</v>
      </c>
      <c r="E40" s="14">
        <v>-7309</v>
      </c>
      <c r="F40" s="6">
        <f t="shared" si="6"/>
        <v>-797</v>
      </c>
      <c r="G40" s="14">
        <v>-5543</v>
      </c>
      <c r="H40" s="6">
        <f t="shared" si="6"/>
        <v>1766</v>
      </c>
      <c r="I40" s="14">
        <v>-6057</v>
      </c>
      <c r="J40" s="6">
        <f t="shared" si="6"/>
        <v>-514</v>
      </c>
    </row>
    <row r="41" spans="2:10" ht="12.75">
      <c r="B41" s="14"/>
      <c r="C41" s="14"/>
      <c r="D41" s="6"/>
      <c r="E41" s="14"/>
      <c r="F41" s="6"/>
      <c r="G41" s="14"/>
      <c r="H41" s="6"/>
      <c r="I41" s="14"/>
      <c r="J41" s="6"/>
    </row>
    <row r="42" spans="1:10" ht="12.75">
      <c r="A42" s="2" t="s">
        <v>35</v>
      </c>
      <c r="B42" s="15">
        <f>SUM(B43:B46)</f>
        <v>-59078</v>
      </c>
      <c r="C42" s="15">
        <f>SUM(C43:C46)</f>
        <v>-33947</v>
      </c>
      <c r="D42" s="5">
        <f>+D43+D44+D45+D46</f>
        <v>25131</v>
      </c>
      <c r="E42" s="15">
        <f>SUM(E43:E46)</f>
        <v>-36831</v>
      </c>
      <c r="F42" s="5">
        <f>+F43+F44+F45+F46</f>
        <v>-2884</v>
      </c>
      <c r="G42" s="15">
        <f>SUM(G43:G46)</f>
        <v>-43680</v>
      </c>
      <c r="H42" s="5">
        <f>+H43+H44+H45+H46</f>
        <v>-6849</v>
      </c>
      <c r="I42" s="15">
        <f>SUM(I43:I46)</f>
        <v>-36056</v>
      </c>
      <c r="J42" s="7">
        <f>+J43+J44+J45+J46</f>
        <v>7624</v>
      </c>
    </row>
    <row r="43" spans="1:10" ht="12.75">
      <c r="A43" s="3" t="s">
        <v>37</v>
      </c>
      <c r="B43" s="16">
        <v>-17076</v>
      </c>
      <c r="C43" s="16">
        <v>-132</v>
      </c>
      <c r="D43" s="8">
        <f>+C43-B43</f>
        <v>16944</v>
      </c>
      <c r="E43" s="16">
        <v>0</v>
      </c>
      <c r="F43" s="6">
        <f aca="true" t="shared" si="7" ref="F43:J46">+E43-C43</f>
        <v>132</v>
      </c>
      <c r="G43" s="16">
        <v>0</v>
      </c>
      <c r="H43" s="6">
        <f t="shared" si="7"/>
        <v>0</v>
      </c>
      <c r="I43" s="16">
        <v>0</v>
      </c>
      <c r="J43" s="8">
        <f t="shared" si="7"/>
        <v>0</v>
      </c>
    </row>
    <row r="44" spans="1:10" ht="12.75">
      <c r="A44" s="3" t="s">
        <v>38</v>
      </c>
      <c r="B44" s="16">
        <v>-2252</v>
      </c>
      <c r="C44" s="16">
        <v>-86</v>
      </c>
      <c r="D44" s="8">
        <f>+C44-B44</f>
        <v>2166</v>
      </c>
      <c r="E44" s="16">
        <v>0</v>
      </c>
      <c r="F44" s="6">
        <f t="shared" si="7"/>
        <v>86</v>
      </c>
      <c r="G44" s="16">
        <v>0</v>
      </c>
      <c r="H44" s="6">
        <f t="shared" si="7"/>
        <v>0</v>
      </c>
      <c r="I44" s="16">
        <v>0</v>
      </c>
      <c r="J44" s="8">
        <f t="shared" si="7"/>
        <v>0</v>
      </c>
    </row>
    <row r="45" spans="1:10" ht="12.75">
      <c r="A45" s="3" t="s">
        <v>39</v>
      </c>
      <c r="B45" s="16">
        <v>-39750</v>
      </c>
      <c r="C45" s="16">
        <v>-33729</v>
      </c>
      <c r="D45" s="8">
        <f>+C45-B45</f>
        <v>6021</v>
      </c>
      <c r="E45" s="16">
        <v>-36831</v>
      </c>
      <c r="F45" s="6">
        <f t="shared" si="7"/>
        <v>-3102</v>
      </c>
      <c r="G45" s="16">
        <v>-43680</v>
      </c>
      <c r="H45" s="6">
        <f t="shared" si="7"/>
        <v>-6849</v>
      </c>
      <c r="I45" s="16">
        <v>-36056</v>
      </c>
      <c r="J45" s="8">
        <f t="shared" si="7"/>
        <v>7624</v>
      </c>
    </row>
    <row r="46" spans="1:10" ht="12.75">
      <c r="A46" s="3" t="s">
        <v>40</v>
      </c>
      <c r="B46" s="16">
        <v>0</v>
      </c>
      <c r="C46" s="16">
        <v>0</v>
      </c>
      <c r="D46" s="8">
        <f>+C46-B46</f>
        <v>0</v>
      </c>
      <c r="E46" s="16">
        <v>0</v>
      </c>
      <c r="F46" s="6">
        <f t="shared" si="7"/>
        <v>0</v>
      </c>
      <c r="G46" s="16">
        <v>0</v>
      </c>
      <c r="H46" s="6">
        <f t="shared" si="7"/>
        <v>0</v>
      </c>
      <c r="I46" s="16">
        <v>0</v>
      </c>
      <c r="J46" s="8">
        <f t="shared" si="7"/>
        <v>0</v>
      </c>
    </row>
    <row r="47" spans="2:10" ht="12.75">
      <c r="B47" s="14"/>
      <c r="C47" s="14"/>
      <c r="D47" s="6"/>
      <c r="E47" s="14"/>
      <c r="F47" s="6"/>
      <c r="G47" s="14"/>
      <c r="H47" s="6"/>
      <c r="I47" s="14"/>
      <c r="J47" s="6"/>
    </row>
    <row r="48" spans="2:10" ht="12.75">
      <c r="B48" s="14"/>
      <c r="C48" s="14"/>
      <c r="D48" s="6"/>
      <c r="E48" s="14"/>
      <c r="F48" s="6"/>
      <c r="G48" s="14"/>
      <c r="H48" s="6"/>
      <c r="I48" s="14"/>
      <c r="J48" s="6"/>
    </row>
    <row r="49" spans="1:10" ht="15">
      <c r="A49" s="4" t="s">
        <v>41</v>
      </c>
      <c r="B49" s="17">
        <f>+B42+B34+B28+B15+B11+B6</f>
        <v>-482127</v>
      </c>
      <c r="C49" s="17">
        <f aca="true" t="shared" si="8" ref="C49:I49">+C42+C34+C28+C15+C11+C6</f>
        <v>-626748</v>
      </c>
      <c r="D49" s="6">
        <f>+D42+D34+D28+D15+D11+D6</f>
        <v>-144621</v>
      </c>
      <c r="E49" s="17">
        <f t="shared" si="8"/>
        <v>-792031</v>
      </c>
      <c r="F49" s="6">
        <f>+F42+F34+F28+F15+F11+F6</f>
        <v>-165283</v>
      </c>
      <c r="G49" s="17">
        <f t="shared" si="8"/>
        <v>-961546</v>
      </c>
      <c r="H49" s="6">
        <f>+H42+H34+H28+H15+H11+H6</f>
        <v>-169515</v>
      </c>
      <c r="I49" s="21">
        <f t="shared" si="8"/>
        <v>-894047</v>
      </c>
      <c r="J49" s="8">
        <f>+J42+J34+J28+J15+J11+J6</f>
        <v>67499</v>
      </c>
    </row>
  </sheetData>
  <mergeCells count="1">
    <mergeCell ref="C1:I1"/>
  </mergeCells>
  <printOptions/>
  <pageMargins left="0.25" right="0.2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Butehorn</dc:creator>
  <cp:keywords/>
  <dc:description/>
  <cp:lastModifiedBy>Charles Butehorn</cp:lastModifiedBy>
  <cp:lastPrinted>2001-10-02T16:08:00Z</cp:lastPrinted>
  <dcterms:created xsi:type="dcterms:W3CDTF">2000-09-21T16:41:51Z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