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15" yWindow="7125" windowWidth="12120" windowHeight="5985" tabRatio="676" activeTab="2"/>
  </bookViews>
  <sheets>
    <sheet name="Select City &amp; State" sheetId="1" r:id="rId1"/>
    <sheet name="TDC Limit Calculation" sheetId="2" r:id="rId2"/>
    <sheet name="Maximum Grant Calculation" sheetId="3" r:id="rId3"/>
  </sheets>
  <definedNames>
    <definedName name="CSSrequest">'Maximum Grant Calculation'!$M$18</definedName>
    <definedName name="DemoBdgtRequest">'Maximum Grant Calculation'!$L$23</definedName>
    <definedName name="DemodUnitsNotReplcdOnSite">'Maximum Grant Calculation'!$K$31</definedName>
    <definedName name="ExtraDemoCost">'Maximum Grant Calculation'!$M$39</definedName>
    <definedName name="ExtraSiteCost">'Maximum Grant Calculation'!$M$42</definedName>
    <definedName name="MaxRevitGrant">'Maximum Grant Calculation'!$L$54</definedName>
    <definedName name="MaxTDCLimit">'Maximum Grant Calculation'!$M$15</definedName>
    <definedName name="NewPHUnitsBackOnSite">'Maximum Grant Calculation'!$K$29</definedName>
    <definedName name="OtherPHdevFundsOverTDC">'Maximum Grant Calculation'!#REF!</definedName>
    <definedName name="PcntUnitsNotReplOnSite">'Maximum Grant Calculation'!$K$34</definedName>
    <definedName name="_xlnm.Print_Area" localSheetId="2">'Maximum Grant Calculation'!$B$1:$N$63</definedName>
    <definedName name="_xlnm.Print_Area" localSheetId="0">'Select City &amp; State'!$B$2:$J$83</definedName>
    <definedName name="_xlnm.Print_Area" localSheetId="1">'TDC Limit Calculation'!$B$2:$K$91</definedName>
    <definedName name="UnitsToBeDemolished">'Maximum Grant Calculation'!$K$27</definedName>
  </definedNames>
  <calcPr fullCalcOnLoad="1"/>
  <pivotCaches>
    <pivotCache cacheId="4" r:id="rId4"/>
  </pivotCaches>
</workbook>
</file>

<file path=xl/sharedStrings.xml><?xml version="1.0" encoding="utf-8"?>
<sst xmlns="http://schemas.openxmlformats.org/spreadsheetml/2006/main" count="246" uniqueCount="146">
  <si>
    <t>City</t>
  </si>
  <si>
    <t>Type</t>
  </si>
  <si>
    <t>Data</t>
  </si>
  <si>
    <t>Total</t>
  </si>
  <si>
    <t>Elevator</t>
  </si>
  <si>
    <t>Row House</t>
  </si>
  <si>
    <t>Walkup</t>
  </si>
  <si>
    <t xml:space="preserve">  </t>
  </si>
  <si>
    <t>1BR</t>
  </si>
  <si>
    <t>2BR</t>
  </si>
  <si>
    <t>3BR</t>
  </si>
  <si>
    <t>4BR</t>
  </si>
  <si>
    <t>5BR</t>
  </si>
  <si>
    <t/>
  </si>
  <si>
    <t>HCC Totals</t>
  </si>
  <si>
    <t xml:space="preserve">Subtotal New Units: </t>
  </si>
  <si>
    <t>Subtotal Rehab Units:</t>
  </si>
  <si>
    <t>COMPLETE THIS WORKSHEET LAST</t>
  </si>
  <si>
    <t>(</t>
  </si>
  <si>
    <t>)</t>
  </si>
  <si>
    <t>Step 1.</t>
  </si>
  <si>
    <t>Step 2.</t>
  </si>
  <si>
    <t>Step 3.</t>
  </si>
  <si>
    <t>Step 4.</t>
  </si>
  <si>
    <t>Step 5.</t>
  </si>
  <si>
    <t>Step 6.</t>
  </si>
  <si>
    <t>Step 7.</t>
  </si>
  <si>
    <t>Step 8.</t>
  </si>
  <si>
    <t>FOLLOW THE STEP-BY-STEP INSTRUCTIONS</t>
  </si>
  <si>
    <t>StateName</t>
  </si>
  <si>
    <t>Step 9.</t>
  </si>
  <si>
    <t>Totals for all New and Rehabilitation Units</t>
  </si>
  <si>
    <t>Step 11.</t>
  </si>
  <si>
    <t>Maximum allowable HOPE VI Revitalization Grant</t>
  </si>
  <si>
    <t>Page 1</t>
  </si>
  <si>
    <t>Page 2</t>
  </si>
  <si>
    <t>Step 10.</t>
  </si>
  <si>
    <t>(from Attachment 7, Sources and Uses Budget)</t>
  </si>
  <si>
    <t>(Do not include existing public housing units to be rehabilitated)</t>
  </si>
  <si>
    <t>Attachment 9:</t>
  </si>
  <si>
    <t>Bedrooms</t>
  </si>
  <si>
    <t>Detached / Semi-Detached</t>
  </si>
  <si>
    <t xml:space="preserve">Definitions  </t>
  </si>
  <si>
    <t>Building Types</t>
  </si>
  <si>
    <t>Step 12.</t>
  </si>
  <si>
    <t>HCC Limit 
per Unit</t>
  </si>
  <si>
    <t>TDC limit, unadjusted (entered automatically from "TDC Limit Calculation")</t>
  </si>
  <si>
    <t>Subtotal: TDC limit, adjusted (for CSS, abatement/demolition, and extraordinary site costs)</t>
  </si>
  <si>
    <t>Subtotal: Adjusted maximum allowable grant, after accounting for additional capital assistance</t>
  </si>
  <si>
    <t>TDC/Grant Limitations Worksheet</t>
  </si>
  <si>
    <t>Demo/abatement costs attributable to units to be demolished and not replaced on orig. site</t>
  </si>
  <si>
    <t>Select your City from the menu below.</t>
  </si>
  <si>
    <t>Enter HOPE VI request for "extraordinary site costs" (certified by architect or engineer).</t>
  </si>
  <si>
    <t>Enter number of PH units to be built back on the original site.</t>
  </si>
  <si>
    <r>
      <t>Enter number of PH units to be demolished (</t>
    </r>
    <r>
      <rPr>
        <b/>
        <u val="single"/>
        <sz val="11"/>
        <color indexed="10"/>
        <rFont val="Arial"/>
        <family val="2"/>
      </rPr>
      <t>after</t>
    </r>
    <r>
      <rPr>
        <b/>
        <sz val="11"/>
        <color indexed="10"/>
        <rFont val="Arial"/>
        <family val="2"/>
      </rPr>
      <t xml:space="preserve"> date of application only).</t>
    </r>
  </si>
  <si>
    <t>Enter HOPE VI request for CSS funding.</t>
  </si>
  <si>
    <t>Click as indicated to see the lists of cities, scroll through the list, click on your City, and click "OK."</t>
  </si>
  <si>
    <t>Click as indicated to see the lists of states, scroll through the list, click on your State, and click "OK."</t>
  </si>
  <si>
    <t>Repeat Step 1 to select your State from the menu below.</t>
  </si>
  <si>
    <t>BUILDING
TYPE</t>
  </si>
  <si>
    <t>Step 13.</t>
  </si>
  <si>
    <t>TDC Limit 
per Unit</t>
  </si>
  <si>
    <t>TDC Limit
per Unit</t>
  </si>
  <si>
    <t>Note: If completing Attachment 9 manually, rather than using the Excel workbook, start at Step 4 (page 2).</t>
  </si>
  <si>
    <t>Community Renewal 
Allowance Total</t>
  </si>
  <si>
    <t>Comm Renewal 
Allowance Total</t>
  </si>
  <si>
    <t>BR's</t>
  </si>
  <si>
    <t>To determine the maximum grant amount that may be requested in this HOPE VI revitalization application, enter the requested information.  If you are using the Excel form, totals are calculated automatically.</t>
  </si>
  <si>
    <t>Enter HOPE VI funds requested for demolition and remediation of dwelling units.</t>
  </si>
  <si>
    <t>Number of PH units to be demolished and not replaced back on original site</t>
  </si>
  <si>
    <t>(Number of units identified in Step 9, minus the number of units identified in Step 10)</t>
  </si>
  <si>
    <t>Percent of original PH units to be demolished and not replaced back on original site</t>
  </si>
  <si>
    <t>10(a)</t>
  </si>
  <si>
    <t>(Number of units identified in 10(a), divided by number of units identified in Step 9)</t>
  </si>
  <si>
    <t>10(b)</t>
  </si>
  <si>
    <t>%</t>
  </si>
  <si>
    <t>Example: Step 9 = 100 units to be demolished.  Step 10 = 40 PH units to be built back on original site. 10(a) = 60 units demolished and not built back on original site.  10(b) = 60/100 = 60%</t>
  </si>
  <si>
    <t>(Dollar amount identified in Step 8, multiplied by percentage identified in 10(b))</t>
  </si>
  <si>
    <t>If you are manually calculating the maximum grant amount that may be requested on this Attachment 9, follow the calculation instructions provided below on this worksheet.</t>
  </si>
  <si>
    <t>10(c)</t>
  </si>
  <si>
    <t>11(a)</t>
  </si>
  <si>
    <t>6(c)</t>
  </si>
  <si>
    <t>6(d)</t>
  </si>
  <si>
    <t>(Total of amounts above: 6(d) + Step 7 + 10(c) + Step 11)</t>
  </si>
  <si>
    <t>(Total of Subtotal in 11(a), minus amount identified in Step 12)</t>
  </si>
  <si>
    <t>12(a)</t>
  </si>
  <si>
    <t>12(b)</t>
  </si>
  <si>
    <t>12(c)</t>
  </si>
  <si>
    <t>(Include any project funds from the following sources: Public Housing Capital Funds or Mod funds (e.g., CIAP or CGP funds); Public Housing Development grants; previously-awarded HOPE VI demolition-only grants; and any borrowed funds secured by Capital Funds (from Attachment 7, Sources and Uses Budget))</t>
  </si>
  <si>
    <t>(The lesser of 12(a) (adjusted max. possible grant), and 12(b) ($20,000,000))</t>
  </si>
  <si>
    <t>If you have selected a valid City/State combination, a table will be created that extends down to row 82.  The TDC limits for each unit type shown on this table will be transferred automatically to the table on the next worksheet, "TDC Limit Calculation."</t>
  </si>
  <si>
    <t>Detached/Semi-Detached</t>
  </si>
  <si>
    <t>Enter all other HUD PH capital assistance proposed for HOPE VI development.</t>
  </si>
  <si>
    <r>
      <t>Detached</t>
    </r>
    <r>
      <rPr>
        <sz val="10"/>
        <rFont val="Arial"/>
        <family val="2"/>
      </rPr>
      <t xml:space="preserve"> buildings are single-family dwellings.</t>
    </r>
  </si>
  <si>
    <r>
      <t>Semi-Detached</t>
    </r>
    <r>
      <rPr>
        <sz val="10"/>
        <rFont val="Arial"/>
        <family val="2"/>
      </rPr>
      <t xml:space="preserve"> buildings, also referred to as "duplex" units, are structures that include only two units.  </t>
    </r>
  </si>
  <si>
    <r>
      <t>Elevator</t>
    </r>
    <r>
      <rPr>
        <sz val="10"/>
        <rFont val="Arial"/>
        <family val="2"/>
      </rPr>
      <t xml:space="preserve"> buildings include only those structures with an elevator and four or more floors above ground.</t>
    </r>
  </si>
  <si>
    <r>
      <t>Walkup</t>
    </r>
    <r>
      <rPr>
        <sz val="10"/>
        <rFont val="Arial"/>
        <family val="2"/>
      </rPr>
      <t xml:space="preserve"> buildings include all structures with three or more units that are not classified as </t>
    </r>
    <r>
      <rPr>
        <u val="single"/>
        <sz val="10"/>
        <rFont val="Arial"/>
        <family val="2"/>
      </rPr>
      <t>Elevator</t>
    </r>
    <r>
      <rPr>
        <sz val="10"/>
        <rFont val="Arial"/>
        <family val="2"/>
      </rPr>
      <t xml:space="preserve"> or </t>
    </r>
    <r>
      <rPr>
        <u val="single"/>
        <sz val="10"/>
        <rFont val="Arial"/>
        <family val="2"/>
      </rPr>
      <t>Row House</t>
    </r>
    <r>
      <rPr>
        <sz val="10"/>
        <rFont val="Arial"/>
        <family val="2"/>
      </rPr>
      <t>.</t>
    </r>
  </si>
  <si>
    <r>
      <t>Row House</t>
    </r>
    <r>
      <rPr>
        <sz val="10"/>
        <rFont val="Arial"/>
        <family val="2"/>
      </rPr>
      <t xml:space="preserve"> refers to any structure with three or more units that has only vertical common walls. 
  If a building with three or more units has upper/lower units (and is not an elevator building), it is classified as a </t>
    </r>
    <r>
      <rPr>
        <u val="single"/>
        <sz val="10"/>
        <rFont val="Arial"/>
        <family val="2"/>
      </rPr>
      <t>Walkup</t>
    </r>
    <r>
      <rPr>
        <sz val="10"/>
        <rFont val="Arial"/>
        <family val="2"/>
      </rPr>
      <t>.</t>
    </r>
  </si>
  <si>
    <t>&lt;-- Select your City from list here</t>
  </si>
  <si>
    <t>&lt;-- Select your State from list here</t>
  </si>
  <si>
    <t>After selecting the appropriate City and State, go to Step 4, page 2.  (If using the Excel file, 
click on the worksheet tab entitled "TDC Limit Calculation" at the bottom of this window.)</t>
  </si>
  <si>
    <r>
      <t xml:space="preserve">form </t>
    </r>
    <r>
      <rPr>
        <b/>
        <sz val="11"/>
        <rFont val="Arial"/>
        <family val="2"/>
      </rPr>
      <t>HUD-52799</t>
    </r>
    <r>
      <rPr>
        <sz val="11"/>
        <rFont val="Arial"/>
        <family val="2"/>
      </rPr>
      <t xml:space="preserve"> (2/2003)</t>
    </r>
  </si>
  <si>
    <t>TDC Limit 
Totals</t>
  </si>
  <si>
    <t>HCC 
Totals</t>
  </si>
  <si>
    <t>Number 
of Units</t>
  </si>
  <si>
    <t>Sum of 0 Bedrooms, TDC</t>
  </si>
  <si>
    <t>Sum of 1 Bedrooms, TDC</t>
  </si>
  <si>
    <t>Sum of 2 Bedrooms, TDC</t>
  </si>
  <si>
    <t>Sum of 3 Bedrooms, TDC</t>
  </si>
  <si>
    <t>Sum of 4 Bedrooms, TDC</t>
  </si>
  <si>
    <t>Sum of 5 Bedrooms, TDC</t>
  </si>
  <si>
    <t>Sum of 6 Bedrooms, TDC</t>
  </si>
  <si>
    <t>Sum of 0 Bedrooms, HCC</t>
  </si>
  <si>
    <t>Sum of 1 Bedrooms, HCC</t>
  </si>
  <si>
    <t>Sum of 2 Bedrooms, HCC</t>
  </si>
  <si>
    <t>Sum of 3 Bedrooms, HCC</t>
  </si>
  <si>
    <t>Sum of 4 Bedrooms, HCC</t>
  </si>
  <si>
    <t>Sum of 5 Bedrooms, HCC</t>
  </si>
  <si>
    <t>Sum of 6 Bedrooms, HCC</t>
  </si>
  <si>
    <t>ABILENE</t>
  </si>
  <si>
    <t>TEXAS</t>
  </si>
  <si>
    <t>(Note: request for HOPE VI Community and Supportive Services (CSS) funding may not exceed 15% of total grant requested. Any amount requested above 5% of grant must be matched by other sources.)</t>
  </si>
  <si>
    <t>(If less than maximum allowable grant request, above)</t>
  </si>
  <si>
    <t>Page 3</t>
  </si>
  <si>
    <t>If you are completing this Attachment 9 manually, use the applicable TDC limits for each unit type found in HUD Notice PIH 2007-19.</t>
  </si>
  <si>
    <t>This table includes all Total Development Cost (TDC) dollar limits published in HUD Notice PIH 2007-19.  If your City is not shown, contact Mr. Satinder Munjal for assistance: HUD Office of Public Housing Investments, (202) 708-0614, extension 4196.</t>
  </si>
  <si>
    <t>Enter name of the Applicant PHA:</t>
  </si>
  <si>
    <t xml:space="preserve">(a) Enter name of proposed HOPE VI project: </t>
  </si>
  <si>
    <t>Note:  If the selected City or State is wrong, return to Page 1, Steps 1 and 2, to correct your selections (navigate back to Step 1 by clicking on "Select City &amp; State" tab below).</t>
  </si>
  <si>
    <t>(b) Confirm correct City (selected in Step 1):</t>
  </si>
  <si>
    <t>(c) Confirm correct State (selected in Step 2):</t>
  </si>
  <si>
    <t xml:space="preserve">In the appropriate "BUILDING TYPE' and bedroom ("BR") categories below, enter the number of 
"NEW UNITS" (use Table 6(a)), and/or "REHABILITATION UNITS" (use Table 6(b)), proposed for funding under this application.  </t>
  </si>
  <si>
    <t>Table 6(b):  REHABILITATION UNITS (existing pubic housing units to be rehabilitated)*</t>
  </si>
  <si>
    <r>
      <t>Table 6(a):  NEW UNITS (new construction, and units to be acquired and rehabilitated</t>
    </r>
    <r>
      <rPr>
        <b/>
        <sz val="11"/>
        <rFont val="Arial"/>
        <family val="0"/>
      </rPr>
      <t>)</t>
    </r>
  </si>
  <si>
    <t xml:space="preserve">The Excel form will calculate TDC limit subtotals for each unit type, and overal TDC limit totals, based on City and State selected at Steps 1 and 2. </t>
  </si>
  <si>
    <r>
      <t>REHABILITATION UNITS</t>
    </r>
    <r>
      <rPr>
        <sz val="10"/>
        <rFont val="Arial"/>
        <family val="2"/>
      </rPr>
      <t xml:space="preserve"> (Table 6(b)):  include only existing public housing units that are proposed for rehabilitation utilizing HOPE VI grant funds or other public housing capital assistance.</t>
    </r>
  </si>
  <si>
    <r>
      <t>NEW UNITS</t>
    </r>
    <r>
      <rPr>
        <sz val="10"/>
        <rFont val="Arial"/>
        <family val="2"/>
      </rPr>
      <t xml:space="preserve"> (Table 6(a)):  include all on-site and off-site rental units that will receive public housing operating subsidy.  Also include any homeownership units (including lease-purchase), that will be newly-constructed or acquired (with or without rehabilitation) utilizing any HOPE VI grant funds or other public housing capital assistance for development.</t>
    </r>
  </si>
  <si>
    <t>TDC Limit per Unit
for New Const.</t>
  </si>
  <si>
    <t>TDC Limit per Unit
for Rehab*</t>
  </si>
  <si>
    <r>
      <t xml:space="preserve">* </t>
    </r>
    <r>
      <rPr>
        <sz val="11"/>
        <rFont val="Arial"/>
        <family val="2"/>
      </rPr>
      <t xml:space="preserve">TDC limits shown for Rehabilitation Units are 90% of the TDC limit for New Construction Units.  If rehabilitation activity will change the number of units or the unit configuration (Building Types or number of Bedrooms) at the original project site, enter the number and configuration of units that will exist </t>
    </r>
    <r>
      <rPr>
        <u val="single"/>
        <sz val="11"/>
        <rFont val="Arial"/>
        <family val="2"/>
      </rPr>
      <t>after</t>
    </r>
    <r>
      <rPr>
        <sz val="11"/>
        <rFont val="Arial"/>
        <family val="2"/>
      </rPr>
      <t xml:space="preserve"> rehabilitation, not the number of units and unit configuration before rehabilitation.</t>
    </r>
  </si>
  <si>
    <t>(To calculate manually, enter the TDC Limit Total for all New and Rehabilitation Units from line 6(c), page 2)</t>
  </si>
  <si>
    <t>(Enter the combined total of the dwelling unit remediation and dwelling unit demolition line items from 
Attachment 7, Sources and Uses Budget)</t>
  </si>
  <si>
    <t>(In accordance with provisions of the HUD HOPE VI Notice of Funding Availability)</t>
  </si>
  <si>
    <t>Maximum allowable HOPE VI Revitalization Grant request</t>
  </si>
  <si>
    <t>Enter the amount of your HOPE VI Revitalization Grant request</t>
  </si>
  <si>
    <t xml:space="preserve"> OMB Approval No. 2577-0208
 (exp. 4/30/2008)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</si>
</sst>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_);\(0\)"/>
    <numFmt numFmtId="167" formatCode="_(&quot;$&quot;* #,##0.000_);_(&quot;$&quot;* \(#,##0.000\);_(&quot;$&quot;* &quot;-&quot;??_);_(@_)"/>
    <numFmt numFmtId="168" formatCode="_(&quot;$&quot;* #,##0.0_);_(&quot;$&quot;* \(#,##0.0\);_(&quot;$&quot;* &quot;-&quot;??_);_(@_)"/>
    <numFmt numFmtId="169" formatCode="_(&quot;$&quot;* #,##0_);_(&quot;$&quot;* \(#,##0\);_(&quot;$&quot;* &quot;-&quot;??_);_(@_)"/>
    <numFmt numFmtId="170" formatCode="_(&quot;$&quot;* #,##0.0_);_(&quot;$&quot;* \(#,##0.0\);_(&quot;$&quot;* &quot;-&quot;?_);_(@_)"/>
    <numFmt numFmtId="171" formatCode="0.0%"/>
    <numFmt numFmtId="172" formatCode="_(* #,##0.0_);_(* \(#,##0.0\);_(* &quot;-&quot;??_);_(@_)"/>
    <numFmt numFmtId="173" formatCode="_(* #,##0.0_);_(* \(#,##0.0\);_(* &quot;-&quot;?_);_(@_)"/>
  </numFmts>
  <fonts count="33">
    <font>
      <sz val="11"/>
      <name val="Arial"/>
      <family val="0"/>
    </font>
    <font>
      <b/>
      <sz val="11"/>
      <name val="Arial"/>
      <family val="0"/>
    </font>
    <font>
      <i/>
      <sz val="11"/>
      <name val="Arial"/>
      <family val="0"/>
    </font>
    <font>
      <b/>
      <i/>
      <sz val="11"/>
      <name val="Arial"/>
      <family val="0"/>
    </font>
    <font>
      <i/>
      <sz val="10"/>
      <name val="Arial"/>
      <family val="0"/>
    </font>
    <font>
      <b/>
      <sz val="10"/>
      <name val="Arial"/>
      <family val="0"/>
    </font>
    <font>
      <sz val="11"/>
      <color indexed="12"/>
      <name val="Arial"/>
      <family val="2"/>
    </font>
    <font>
      <b/>
      <i/>
      <sz val="10"/>
      <name val="Arial"/>
      <family val="0"/>
    </font>
    <font>
      <sz val="8"/>
      <name val="Tahoma"/>
      <family val="2"/>
    </font>
    <font>
      <b/>
      <sz val="10"/>
      <color indexed="10"/>
      <name val="Arial"/>
      <family val="2"/>
    </font>
    <font>
      <sz val="11"/>
      <color indexed="8"/>
      <name val="Arial"/>
      <family val="2"/>
    </font>
    <font>
      <b/>
      <sz val="11"/>
      <color indexed="10"/>
      <name val="Arial"/>
      <family val="2"/>
    </font>
    <font>
      <b/>
      <sz val="11"/>
      <color indexed="8"/>
      <name val="Arial"/>
      <family val="2"/>
    </font>
    <font>
      <b/>
      <u val="single"/>
      <sz val="11"/>
      <color indexed="10"/>
      <name val="Arial"/>
      <family val="2"/>
    </font>
    <font>
      <b/>
      <sz val="11"/>
      <color indexed="12"/>
      <name val="Arial"/>
      <family val="2"/>
    </font>
    <font>
      <u val="singleAccounting"/>
      <sz val="11"/>
      <color indexed="12"/>
      <name val="Arial"/>
      <family val="2"/>
    </font>
    <font>
      <u val="singleAccounting"/>
      <sz val="11"/>
      <name val="Arial"/>
      <family val="2"/>
    </font>
    <font>
      <u val="doubleAccounting"/>
      <sz val="11"/>
      <name val="Arial"/>
      <family val="2"/>
    </font>
    <font>
      <sz val="10"/>
      <name val="Arial"/>
      <family val="2"/>
    </font>
    <font>
      <sz val="9"/>
      <color indexed="8"/>
      <name val="Arial"/>
      <family val="2"/>
    </font>
    <font>
      <sz val="9"/>
      <name val="Arial"/>
      <family val="2"/>
    </font>
    <font>
      <b/>
      <sz val="14"/>
      <color indexed="10"/>
      <name val="Arial"/>
      <family val="2"/>
    </font>
    <font>
      <b/>
      <sz val="14"/>
      <name val="Times New Roman"/>
      <family val="1"/>
    </font>
    <font>
      <u val="single"/>
      <sz val="11"/>
      <name val="Arial"/>
      <family val="2"/>
    </font>
    <font>
      <u val="doubleAccounting"/>
      <sz val="11"/>
      <color indexed="12"/>
      <name val="Arial"/>
      <family val="2"/>
    </font>
    <font>
      <u val="single"/>
      <sz val="10"/>
      <name val="Arial"/>
      <family val="2"/>
    </font>
    <font>
      <b/>
      <sz val="12"/>
      <name val="Times New Roman"/>
      <family val="1"/>
    </font>
    <font>
      <b/>
      <sz val="10"/>
      <name val="Times New Roman"/>
      <family val="1"/>
    </font>
    <font>
      <sz val="10"/>
      <name val="Times New Roman"/>
      <family val="1"/>
    </font>
    <font>
      <sz val="12"/>
      <name val="Times New Roman"/>
      <family val="1"/>
    </font>
    <font>
      <sz val="11"/>
      <color indexed="10"/>
      <name val="Arial"/>
      <family val="2"/>
    </font>
    <font>
      <b/>
      <i/>
      <sz val="10"/>
      <color indexed="8"/>
      <name val="Arial"/>
      <family val="2"/>
    </font>
    <font>
      <b/>
      <i/>
      <sz val="10"/>
      <color indexed="12"/>
      <name val="Arial"/>
      <family val="2"/>
    </font>
  </fonts>
  <fills count="3">
    <fill>
      <patternFill/>
    </fill>
    <fill>
      <patternFill patternType="gray125"/>
    </fill>
    <fill>
      <patternFill patternType="solid">
        <fgColor indexed="9"/>
        <bgColor indexed="64"/>
      </patternFill>
    </fill>
  </fills>
  <borders count="71">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style="thin"/>
      <right style="thin"/>
      <top style="medium"/>
      <bottom style="medium"/>
    </border>
    <border diagonalUp="1" diagonalDown="1">
      <left style="medium"/>
      <right style="medium"/>
      <top style="medium"/>
      <bottom style="medium"/>
      <diagonal style="thin"/>
    </border>
    <border diagonalUp="1" diagonalDown="1">
      <left style="thin"/>
      <right style="thin"/>
      <top style="thin"/>
      <bottom style="thin"/>
      <diagonal style="thin"/>
    </border>
    <border>
      <left>
        <color indexed="63"/>
      </left>
      <right style="thin"/>
      <top style="thin"/>
      <bottom style="thin"/>
    </border>
    <border diagonalUp="1" diagonalDown="1">
      <left style="thin"/>
      <right style="thin"/>
      <top style="thin"/>
      <bottom style="medium"/>
      <diagonal style="thin"/>
    </border>
    <border>
      <left>
        <color indexed="63"/>
      </left>
      <right>
        <color indexed="63"/>
      </right>
      <top style="thin"/>
      <bottom style="thin"/>
    </border>
    <border>
      <left>
        <color indexed="63"/>
      </left>
      <right style="thin"/>
      <top style="thin"/>
      <bottom style="medium"/>
    </border>
    <border>
      <left style="medium"/>
      <right style="medium"/>
      <top style="medium"/>
      <bottom style="medium"/>
    </border>
    <border>
      <left style="medium"/>
      <right>
        <color indexed="63"/>
      </right>
      <top style="thin"/>
      <bottom style="thin"/>
    </border>
    <border>
      <left style="medium"/>
      <right>
        <color indexed="63"/>
      </right>
      <top style="thin"/>
      <bottom style="medium"/>
    </border>
    <border diagonalUp="1" diagonalDown="1">
      <left>
        <color indexed="63"/>
      </left>
      <right style="thin"/>
      <top style="thin"/>
      <bottom style="thin"/>
      <diagonal style="thin"/>
    </border>
    <border diagonalUp="1" diagonalDown="1">
      <left>
        <color indexed="63"/>
      </left>
      <right style="thin"/>
      <top style="thin"/>
      <bottom style="medium"/>
      <diagonal style="thin"/>
    </border>
    <border>
      <left style="medium">
        <color indexed="12"/>
      </left>
      <right style="medium">
        <color indexed="12"/>
      </right>
      <top style="medium">
        <color indexed="12"/>
      </top>
      <bottom style="medium">
        <color indexed="12"/>
      </bottom>
    </border>
    <border>
      <left style="medium">
        <color indexed="12"/>
      </left>
      <right style="medium">
        <color indexed="12"/>
      </right>
      <top style="thin">
        <color indexed="12"/>
      </top>
      <bottom style="thin">
        <color indexed="12"/>
      </bottom>
    </border>
    <border>
      <left style="medium">
        <color indexed="12"/>
      </left>
      <right style="medium">
        <color indexed="12"/>
      </right>
      <top style="thin">
        <color indexed="12"/>
      </top>
      <bottom style="medium">
        <color indexed="12"/>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color indexed="12"/>
      </left>
      <right style="medium">
        <color indexed="12"/>
      </right>
      <top style="medium">
        <color indexed="12"/>
      </top>
      <bottom style="thin">
        <color indexed="12"/>
      </bottom>
    </border>
    <border>
      <left style="thin"/>
      <right style="thin"/>
      <top>
        <color indexed="63"/>
      </top>
      <bottom style="thin"/>
    </border>
    <border>
      <left>
        <color indexed="63"/>
      </left>
      <right>
        <color indexed="63"/>
      </right>
      <top style="medium">
        <color indexed="12"/>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12"/>
      </top>
      <bottom>
        <color indexed="63"/>
      </bottom>
    </border>
    <border>
      <left style="thin"/>
      <right style="thin"/>
      <top style="medium"/>
      <bottom style="thin"/>
    </border>
    <border>
      <left style="thin"/>
      <right style="thin"/>
      <top style="thin"/>
      <bottom>
        <color indexed="63"/>
      </bottom>
    </border>
    <border>
      <left style="medium"/>
      <right>
        <color indexed="63"/>
      </right>
      <top>
        <color indexed="63"/>
      </top>
      <bottom style="thin"/>
    </border>
    <border>
      <left style="medium">
        <color indexed="12"/>
      </left>
      <right style="medium">
        <color indexed="12"/>
      </right>
      <top>
        <color indexed="63"/>
      </top>
      <bottom style="thin">
        <color indexed="12"/>
      </bottom>
    </border>
    <border>
      <left style="thin">
        <color indexed="8"/>
      </left>
      <right>
        <color indexed="63"/>
      </right>
      <top style="thin">
        <color indexed="8"/>
      </top>
      <bottom style="thin">
        <color indexed="8"/>
      </bottom>
    </border>
    <border>
      <left>
        <color indexed="63"/>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thin"/>
      <right style="medium"/>
      <top>
        <color indexed="63"/>
      </top>
      <bottom>
        <color indexed="63"/>
      </bottom>
    </border>
    <border>
      <left>
        <color indexed="63"/>
      </left>
      <right>
        <color indexed="63"/>
      </right>
      <top>
        <color indexed="63"/>
      </top>
      <bottom style="medium">
        <color indexed="12"/>
      </bottom>
    </border>
    <border>
      <left style="thin"/>
      <right style="thin"/>
      <top>
        <color indexed="63"/>
      </top>
      <bottom>
        <color indexed="63"/>
      </bottom>
    </border>
    <border>
      <left style="medium">
        <color indexed="12"/>
      </left>
      <right>
        <color indexed="63"/>
      </right>
      <top style="medium">
        <color indexed="12"/>
      </top>
      <bottom style="medium">
        <color indexed="1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color indexed="12"/>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1" fillId="0" borderId="0" xfId="0" applyFont="1" applyAlignment="1">
      <alignment horizontal="centerContinuous" vertical="center"/>
    </xf>
    <xf numFmtId="0" fontId="0" fillId="0" borderId="0" xfId="0" applyBorder="1" applyAlignment="1">
      <alignment/>
    </xf>
    <xf numFmtId="1" fontId="0" fillId="0" borderId="0" xfId="0" applyNumberFormat="1" applyBorder="1" applyAlignment="1" applyProtection="1">
      <alignment/>
      <protection locked="0"/>
    </xf>
    <xf numFmtId="164" fontId="0" fillId="0" borderId="0" xfId="0" applyNumberFormat="1" applyBorder="1" applyAlignment="1" applyProtection="1">
      <alignment horizontal="left"/>
      <protection locked="0"/>
    </xf>
    <xf numFmtId="164" fontId="0" fillId="0" borderId="0" xfId="0" applyNumberFormat="1" applyBorder="1" applyAlignment="1">
      <alignment horizontal="left"/>
    </xf>
    <xf numFmtId="0" fontId="1" fillId="2" borderId="0" xfId="0" applyNumberFormat="1" applyFont="1" applyFill="1" applyBorder="1" applyAlignment="1">
      <alignment horizontal="centerContinuous"/>
    </xf>
    <xf numFmtId="0" fontId="1" fillId="0" borderId="0" xfId="0" applyFont="1" applyAlignment="1">
      <alignment/>
    </xf>
    <xf numFmtId="0" fontId="0" fillId="0" borderId="0" xfId="0" applyAlignment="1">
      <alignment wrapText="1"/>
    </xf>
    <xf numFmtId="0" fontId="0" fillId="0" borderId="0" xfId="0" applyAlignment="1" applyProtection="1">
      <alignment/>
      <protection/>
    </xf>
    <xf numFmtId="0" fontId="0" fillId="0" borderId="0" xfId="0" applyBorder="1" applyAlignment="1" applyProtection="1">
      <alignment/>
      <protection/>
    </xf>
    <xf numFmtId="1" fontId="0" fillId="0" borderId="0" xfId="0" applyNumberFormat="1" applyBorder="1" applyAlignment="1" applyProtection="1">
      <alignment/>
      <protection/>
    </xf>
    <xf numFmtId="164" fontId="0" fillId="0" borderId="0" xfId="0" applyNumberFormat="1" applyBorder="1" applyAlignment="1" applyProtection="1">
      <alignment horizontal="left"/>
      <protection/>
    </xf>
    <xf numFmtId="0" fontId="2" fillId="0" borderId="0" xfId="0" applyFont="1" applyAlignment="1" applyProtection="1" quotePrefix="1">
      <alignment horizontal="left"/>
      <protection/>
    </xf>
    <xf numFmtId="0" fontId="0" fillId="0" borderId="0" xfId="0" applyFill="1" applyAlignment="1">
      <alignment/>
    </xf>
    <xf numFmtId="0" fontId="11" fillId="0" borderId="0" xfId="0" applyFont="1" applyAlignment="1">
      <alignment horizontal="center"/>
    </xf>
    <xf numFmtId="0" fontId="11" fillId="0" borderId="0" xfId="0" applyFont="1" applyAlignment="1" applyProtection="1">
      <alignment horizontal="center"/>
      <protection/>
    </xf>
    <xf numFmtId="0" fontId="0"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left"/>
    </xf>
    <xf numFmtId="0" fontId="0" fillId="0" borderId="1" xfId="0" applyFill="1" applyBorder="1" applyAlignment="1">
      <alignment/>
    </xf>
    <xf numFmtId="0" fontId="0" fillId="0" borderId="2" xfId="0" applyFill="1" applyBorder="1" applyAlignment="1">
      <alignment/>
    </xf>
    <xf numFmtId="0" fontId="11" fillId="0" borderId="0" xfId="0" applyFont="1" applyFill="1" applyBorder="1" applyAlignment="1">
      <alignment vertical="center"/>
    </xf>
    <xf numFmtId="0" fontId="0" fillId="0" borderId="0" xfId="0" applyFill="1" applyBorder="1" applyAlignment="1">
      <alignment vertical="center"/>
    </xf>
    <xf numFmtId="0" fontId="0" fillId="0" borderId="3" xfId="0" applyFill="1" applyBorder="1" applyAlignment="1">
      <alignment vertical="center"/>
    </xf>
    <xf numFmtId="0" fontId="0" fillId="0" borderId="0" xfId="0" applyFill="1" applyBorder="1" applyAlignment="1">
      <alignmen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11" fillId="0" borderId="0" xfId="0" applyFont="1" applyFill="1" applyBorder="1" applyAlignment="1" quotePrefix="1">
      <alignment horizontal="center" vertical="center"/>
    </xf>
    <xf numFmtId="0" fontId="0" fillId="0" borderId="6" xfId="0" applyBorder="1" applyAlignment="1">
      <alignment/>
    </xf>
    <xf numFmtId="0" fontId="0" fillId="0" borderId="7" xfId="0" applyBorder="1" applyAlignment="1">
      <alignment/>
    </xf>
    <xf numFmtId="0" fontId="0" fillId="0" borderId="3" xfId="0" applyFill="1" applyBorder="1" applyAlignment="1">
      <alignment vertical="center" wrapText="1"/>
    </xf>
    <xf numFmtId="0" fontId="0" fillId="0" borderId="8" xfId="0" applyBorder="1" applyAlignment="1">
      <alignment/>
    </xf>
    <xf numFmtId="0" fontId="0" fillId="0" borderId="0" xfId="0"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pplyProtection="1">
      <alignment vertical="center"/>
      <protection/>
    </xf>
    <xf numFmtId="49" fontId="2" fillId="0" borderId="0" xfId="0" applyNumberFormat="1" applyFont="1" applyFill="1" applyBorder="1" applyAlignment="1" applyProtection="1">
      <alignment horizontal="centerContinuous" vertical="center" wrapText="1"/>
      <protection/>
    </xf>
    <xf numFmtId="49" fontId="0" fillId="0" borderId="0" xfId="0" applyNumberFormat="1" applyFill="1" applyBorder="1" applyAlignment="1" applyProtection="1">
      <alignment horizontal="centerContinuous" vertical="center" wrapText="1"/>
      <protection/>
    </xf>
    <xf numFmtId="49" fontId="0" fillId="0" borderId="0" xfId="0" applyNumberFormat="1" applyFill="1" applyBorder="1" applyAlignment="1">
      <alignment horizontal="centerContinuous" vertical="center" wrapText="1"/>
    </xf>
    <xf numFmtId="49" fontId="0" fillId="0" borderId="3" xfId="0" applyNumberFormat="1" applyFill="1" applyBorder="1" applyAlignment="1">
      <alignment horizontal="centerContinuous" vertical="center" wrapText="1"/>
    </xf>
    <xf numFmtId="49" fontId="2" fillId="0" borderId="0" xfId="0" applyNumberFormat="1" applyFont="1" applyFill="1" applyBorder="1" applyAlignment="1" applyProtection="1">
      <alignment horizontal="left" vertical="center"/>
      <protection/>
    </xf>
    <xf numFmtId="0" fontId="4" fillId="0" borderId="9" xfId="0" applyFont="1" applyFill="1" applyBorder="1" applyAlignment="1" applyProtection="1" quotePrefix="1">
      <alignment horizontal="center" vertical="center" wrapText="1"/>
      <protection/>
    </xf>
    <xf numFmtId="42" fontId="0" fillId="0" borderId="10" xfId="0" applyNumberFormat="1" applyFill="1" applyBorder="1" applyAlignment="1" applyProtection="1">
      <alignment horizontal="left" vertical="center"/>
      <protection/>
    </xf>
    <xf numFmtId="0" fontId="0" fillId="0" borderId="7" xfId="0" applyFill="1" applyBorder="1" applyAlignment="1" applyProtection="1">
      <alignment vertical="center"/>
      <protection/>
    </xf>
    <xf numFmtId="0" fontId="0" fillId="0" borderId="3" xfId="0" applyFill="1" applyBorder="1" applyAlignment="1" applyProtection="1">
      <alignment vertical="center"/>
      <protection/>
    </xf>
    <xf numFmtId="42" fontId="0" fillId="0" borderId="11" xfId="0" applyNumberFormat="1" applyFill="1" applyBorder="1" applyAlignment="1" applyProtection="1">
      <alignment horizontal="left" vertical="center"/>
      <protection/>
    </xf>
    <xf numFmtId="1" fontId="0" fillId="0" borderId="0" xfId="0" applyNumberFormat="1" applyFill="1" applyBorder="1" applyAlignment="1" applyProtection="1">
      <alignment vertical="center"/>
      <protection/>
    </xf>
    <xf numFmtId="164" fontId="0" fillId="0" borderId="0" xfId="0" applyNumberForma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 fillId="0" borderId="0" xfId="0" applyFont="1" applyFill="1" applyBorder="1" applyAlignment="1" applyProtection="1">
      <alignment horizontal="right" vertical="center"/>
      <protection/>
    </xf>
    <xf numFmtId="0" fontId="5" fillId="0" borderId="12" xfId="0" applyFont="1" applyFill="1" applyBorder="1" applyAlignment="1" applyProtection="1">
      <alignment horizontal="centerContinuous" vertical="center" wrapText="1"/>
      <protection/>
    </xf>
    <xf numFmtId="0" fontId="0" fillId="0" borderId="13" xfId="0" applyFill="1" applyBorder="1" applyAlignment="1" applyProtection="1" quotePrefix="1">
      <alignment horizontal="centerContinuous" vertical="center"/>
      <protection/>
    </xf>
    <xf numFmtId="37" fontId="1" fillId="0" borderId="14" xfId="0" applyNumberFormat="1" applyFont="1" applyFill="1" applyBorder="1" applyAlignment="1" applyProtection="1">
      <alignment vertical="center"/>
      <protection/>
    </xf>
    <xf numFmtId="164" fontId="0" fillId="0" borderId="3" xfId="0" applyNumberFormat="1" applyFill="1" applyBorder="1" applyAlignment="1" applyProtection="1">
      <alignment horizontal="left" vertical="center"/>
      <protection locked="0"/>
    </xf>
    <xf numFmtId="0" fontId="2" fillId="0" borderId="4" xfId="0" applyFont="1" applyFill="1" applyBorder="1" applyAlignment="1" applyProtection="1" quotePrefix="1">
      <alignment horizontal="left" vertical="center"/>
      <protection/>
    </xf>
    <xf numFmtId="0" fontId="0" fillId="0" borderId="4" xfId="0" applyFill="1" applyBorder="1" applyAlignment="1" applyProtection="1">
      <alignment vertical="center"/>
      <protection/>
    </xf>
    <xf numFmtId="1" fontId="0" fillId="0" borderId="4" xfId="0" applyNumberFormat="1" applyFill="1" applyBorder="1" applyAlignment="1" applyProtection="1">
      <alignment vertical="center"/>
      <protection/>
    </xf>
    <xf numFmtId="164" fontId="0" fillId="0" borderId="4" xfId="0" applyNumberFormat="1" applyFill="1" applyBorder="1" applyAlignment="1" applyProtection="1">
      <alignment horizontal="left" vertical="center"/>
      <protection/>
    </xf>
    <xf numFmtId="164" fontId="0" fillId="0" borderId="5" xfId="0" applyNumberFormat="1" applyFill="1" applyBorder="1" applyAlignment="1" applyProtection="1">
      <alignment horizontal="left" vertical="center"/>
      <protection locked="0"/>
    </xf>
    <xf numFmtId="0" fontId="10" fillId="0" borderId="0" xfId="0" applyFont="1" applyFill="1" applyBorder="1" applyAlignment="1" applyProtection="1">
      <alignment vertical="center"/>
      <protection/>
    </xf>
    <xf numFmtId="0" fontId="10" fillId="0" borderId="7" xfId="0" applyFont="1" applyFill="1" applyBorder="1" applyAlignment="1" applyProtection="1">
      <alignment vertical="center"/>
      <protection/>
    </xf>
    <xf numFmtId="0" fontId="10" fillId="0" borderId="0" xfId="0" applyFont="1" applyFill="1" applyBorder="1" applyAlignment="1">
      <alignment vertical="center"/>
    </xf>
    <xf numFmtId="0" fontId="5" fillId="0" borderId="15" xfId="0" applyFont="1" applyFill="1" applyBorder="1" applyAlignment="1" applyProtection="1">
      <alignment horizontal="left" vertical="center"/>
      <protection/>
    </xf>
    <xf numFmtId="42" fontId="0" fillId="0" borderId="16" xfId="0" applyNumberFormat="1" applyFill="1" applyBorder="1" applyAlignment="1" applyProtection="1">
      <alignment horizontal="left" vertical="center"/>
      <protection/>
    </xf>
    <xf numFmtId="0" fontId="11" fillId="0" borderId="0" xfId="0" applyFont="1" applyFill="1" applyBorder="1" applyAlignment="1">
      <alignment horizontal="center" vertical="center"/>
    </xf>
    <xf numFmtId="0" fontId="4" fillId="0" borderId="17" xfId="0" applyFont="1" applyFill="1" applyBorder="1" applyAlignment="1" applyProtection="1" quotePrefix="1">
      <alignment horizontal="center" vertical="center" wrapText="1"/>
      <protection/>
    </xf>
    <xf numFmtId="42" fontId="0" fillId="0" borderId="17" xfId="0" applyNumberFormat="1" applyFill="1" applyBorder="1" applyAlignment="1" applyProtection="1">
      <alignment horizontal="left" vertical="center"/>
      <protection/>
    </xf>
    <xf numFmtId="0" fontId="7" fillId="0" borderId="10" xfId="0" applyFont="1" applyFill="1" applyBorder="1" applyAlignment="1" applyProtection="1" quotePrefix="1">
      <alignment horizontal="center" vertical="center" wrapText="1"/>
      <protection/>
    </xf>
    <xf numFmtId="42" fontId="0" fillId="0" borderId="18" xfId="0" applyNumberFormat="1" applyFill="1" applyBorder="1" applyAlignment="1" applyProtection="1">
      <alignment horizontal="left" vertical="center"/>
      <protection/>
    </xf>
    <xf numFmtId="0" fontId="0" fillId="0" borderId="19" xfId="0" applyFill="1" applyBorder="1" applyAlignment="1" applyProtection="1">
      <alignment vertical="center"/>
      <protection/>
    </xf>
    <xf numFmtId="42" fontId="0" fillId="0" borderId="20" xfId="0" applyNumberFormat="1" applyFill="1" applyBorder="1" applyAlignment="1" applyProtection="1">
      <alignment horizontal="left" vertical="center"/>
      <protection/>
    </xf>
    <xf numFmtId="42" fontId="1" fillId="0" borderId="21" xfId="0" applyNumberFormat="1" applyFont="1" applyFill="1" applyBorder="1" applyAlignment="1" applyProtection="1">
      <alignment horizontal="left" vertical="center"/>
      <protection/>
    </xf>
    <xf numFmtId="0" fontId="11"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1" fillId="0" borderId="0" xfId="0" applyFont="1" applyFill="1" applyBorder="1" applyAlignment="1" quotePrefix="1">
      <alignment horizontal="center" vertical="center"/>
    </xf>
    <xf numFmtId="0" fontId="0" fillId="0" borderId="0" xfId="0" applyFont="1" applyFill="1" applyAlignment="1">
      <alignment/>
    </xf>
    <xf numFmtId="42" fontId="0" fillId="0" borderId="0" xfId="0" applyNumberFormat="1" applyFont="1" applyFill="1" applyBorder="1" applyAlignment="1">
      <alignment vertical="center"/>
    </xf>
    <xf numFmtId="0" fontId="1" fillId="0" borderId="1" xfId="0" applyFont="1" applyFill="1" applyBorder="1" applyAlignment="1" quotePrefix="1">
      <alignment horizontal="center" vertical="center"/>
    </xf>
    <xf numFmtId="0" fontId="0" fillId="0" borderId="1" xfId="0" applyFont="1" applyFill="1" applyBorder="1" applyAlignment="1">
      <alignment vertical="center"/>
    </xf>
    <xf numFmtId="0" fontId="0" fillId="0" borderId="2" xfId="0" applyFont="1" applyFill="1" applyBorder="1" applyAlignment="1">
      <alignment vertical="center"/>
    </xf>
    <xf numFmtId="0" fontId="10" fillId="0" borderId="22"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166" fontId="1" fillId="0" borderId="0" xfId="0" applyNumberFormat="1" applyFont="1" applyFill="1" applyBorder="1" applyAlignment="1">
      <alignment vertical="center"/>
    </xf>
    <xf numFmtId="42" fontId="0" fillId="0" borderId="24" xfId="0" applyNumberFormat="1" applyFill="1" applyBorder="1" applyAlignment="1" applyProtection="1">
      <alignment horizontal="left" vertical="center"/>
      <protection/>
    </xf>
    <xf numFmtId="42" fontId="0" fillId="0" borderId="25" xfId="0" applyNumberFormat="1" applyFill="1" applyBorder="1" applyAlignment="1" applyProtection="1">
      <alignment horizontal="left" vertical="center"/>
      <protection/>
    </xf>
    <xf numFmtId="169" fontId="6" fillId="0" borderId="0" xfId="17" applyNumberFormat="1" applyFont="1" applyFill="1" applyBorder="1" applyAlignment="1" applyProtection="1">
      <alignment vertical="center"/>
      <protection locked="0"/>
    </xf>
    <xf numFmtId="0" fontId="12" fillId="0" borderId="0" xfId="0" applyFont="1" applyFill="1" applyBorder="1" applyAlignment="1">
      <alignment vertical="center"/>
    </xf>
    <xf numFmtId="41" fontId="17" fillId="0" borderId="0" xfId="0" applyNumberFormat="1" applyFont="1" applyFill="1" applyBorder="1" applyAlignment="1">
      <alignment vertical="center"/>
    </xf>
    <xf numFmtId="41" fontId="15" fillId="0" borderId="26" xfId="0" applyNumberFormat="1" applyFont="1" applyFill="1" applyBorder="1" applyAlignment="1" applyProtection="1">
      <alignment vertical="center"/>
      <protection locked="0"/>
    </xf>
    <xf numFmtId="42" fontId="15" fillId="0" borderId="26" xfId="17" applyNumberFormat="1" applyFont="1" applyFill="1" applyBorder="1" applyAlignment="1" applyProtection="1">
      <alignment vertical="center"/>
      <protection locked="0"/>
    </xf>
    <xf numFmtId="169" fontId="0" fillId="0" borderId="0" xfId="0" applyNumberFormat="1" applyFont="1" applyFill="1" applyBorder="1" applyAlignment="1">
      <alignment vertical="center"/>
    </xf>
    <xf numFmtId="169" fontId="1" fillId="0" borderId="0" xfId="0" applyNumberFormat="1" applyFont="1" applyFill="1" applyBorder="1" applyAlignment="1">
      <alignment vertical="center"/>
    </xf>
    <xf numFmtId="0" fontId="20" fillId="0" borderId="0" xfId="0" applyFont="1" applyFill="1" applyBorder="1" applyAlignment="1">
      <alignment vertical="center"/>
    </xf>
    <xf numFmtId="5" fontId="0" fillId="0" borderId="0" xfId="0" applyNumberFormat="1" applyFont="1" applyFill="1" applyBorder="1" applyAlignment="1">
      <alignment vertical="center"/>
    </xf>
    <xf numFmtId="0" fontId="1" fillId="0" borderId="4" xfId="0" applyFont="1" applyFill="1" applyBorder="1" applyAlignment="1" quotePrefix="1">
      <alignment horizontal="center" vertical="center"/>
    </xf>
    <xf numFmtId="0" fontId="1" fillId="0" borderId="4" xfId="0" applyFont="1" applyFill="1" applyBorder="1" applyAlignment="1">
      <alignment horizontal="left" vertical="center"/>
    </xf>
    <xf numFmtId="0" fontId="0" fillId="0" borderId="4"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lignment horizontal="right" vertical="center"/>
    </xf>
    <xf numFmtId="169" fontId="0" fillId="0" borderId="0" xfId="0" applyNumberFormat="1" applyFont="1" applyFill="1" applyAlignment="1">
      <alignment/>
    </xf>
    <xf numFmtId="0" fontId="0" fillId="0" borderId="0" xfId="0" applyFont="1" applyFill="1" applyAlignment="1" quotePrefix="1">
      <alignment horizontal="right"/>
    </xf>
    <xf numFmtId="0" fontId="12" fillId="0" borderId="0" xfId="0" applyFont="1" applyFill="1" applyBorder="1" applyAlignment="1" quotePrefix="1">
      <alignment horizontal="center" vertical="center"/>
    </xf>
    <xf numFmtId="0" fontId="0" fillId="0" borderId="0" xfId="0" applyFont="1" applyBorder="1" applyAlignment="1">
      <alignment/>
    </xf>
    <xf numFmtId="0" fontId="0" fillId="0" borderId="0" xfId="0" applyFont="1" applyFill="1" applyBorder="1" applyAlignment="1">
      <alignment/>
    </xf>
    <xf numFmtId="0" fontId="0" fillId="0" borderId="6" xfId="0" applyFont="1" applyBorder="1" applyAlignment="1">
      <alignment/>
    </xf>
    <xf numFmtId="0" fontId="0" fillId="0" borderId="7" xfId="0" applyFont="1" applyBorder="1" applyAlignment="1">
      <alignment/>
    </xf>
    <xf numFmtId="0" fontId="0" fillId="0" borderId="7" xfId="0" applyFont="1" applyFill="1" applyBorder="1" applyAlignment="1">
      <alignment/>
    </xf>
    <xf numFmtId="0" fontId="0" fillId="0" borderId="0" xfId="0" applyFont="1" applyFill="1" applyBorder="1" applyAlignment="1">
      <alignment horizontal="left" vertical="center"/>
    </xf>
    <xf numFmtId="0" fontId="0" fillId="0" borderId="8" xfId="0" applyFont="1" applyBorder="1" applyAlignment="1">
      <alignment/>
    </xf>
    <xf numFmtId="166" fontId="6" fillId="0" borderId="27" xfId="0" applyNumberFormat="1" applyFont="1" applyFill="1" applyBorder="1" applyAlignment="1" applyProtection="1">
      <alignment vertical="center"/>
      <protection locked="0"/>
    </xf>
    <xf numFmtId="166" fontId="6" fillId="0" borderId="28" xfId="0" applyNumberFormat="1" applyFont="1" applyFill="1" applyBorder="1" applyAlignment="1" applyProtection="1">
      <alignment vertical="center"/>
      <protection locked="0"/>
    </xf>
    <xf numFmtId="41" fontId="15" fillId="0" borderId="28" xfId="0" applyNumberFormat="1" applyFont="1" applyFill="1" applyBorder="1" applyAlignment="1" applyProtection="1">
      <alignment vertical="center"/>
      <protection locked="0"/>
    </xf>
    <xf numFmtId="0" fontId="21" fillId="0" borderId="0" xfId="0" applyFont="1" applyFill="1" applyBorder="1" applyAlignment="1">
      <alignment vertical="center"/>
    </xf>
    <xf numFmtId="0" fontId="1" fillId="0" borderId="0" xfId="0" applyFont="1" applyFill="1" applyBorder="1" applyAlignment="1">
      <alignment horizontal="right" vertical="center"/>
    </xf>
    <xf numFmtId="0" fontId="0" fillId="0" borderId="1" xfId="0" applyBorder="1" applyAlignment="1">
      <alignment/>
    </xf>
    <xf numFmtId="0" fontId="0" fillId="0" borderId="2" xfId="0" applyBorder="1" applyAlignment="1">
      <alignment/>
    </xf>
    <xf numFmtId="0" fontId="21" fillId="0" borderId="0" xfId="0" applyFont="1" applyFill="1" applyBorder="1" applyAlignment="1">
      <alignment horizontal="left" vertical="center"/>
    </xf>
    <xf numFmtId="0" fontId="11" fillId="0" borderId="6" xfId="0" applyFont="1" applyBorder="1" applyAlignment="1">
      <alignment horizontal="center"/>
    </xf>
    <xf numFmtId="0" fontId="11"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7" xfId="0" applyFont="1" applyFill="1" applyBorder="1" applyAlignment="1" applyProtection="1">
      <alignment horizontal="center" vertical="center"/>
      <protection/>
    </xf>
    <xf numFmtId="0" fontId="11" fillId="0" borderId="8"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1" fillId="0" borderId="0" xfId="0" applyFont="1" applyFill="1" applyBorder="1" applyAlignment="1">
      <alignment horizontal="left" vertical="center" indent="1"/>
    </xf>
    <xf numFmtId="0" fontId="0" fillId="0" borderId="0" xfId="0" applyBorder="1" applyAlignment="1">
      <alignment/>
    </xf>
    <xf numFmtId="41" fontId="15" fillId="0" borderId="0" xfId="0" applyNumberFormat="1" applyFont="1" applyFill="1" applyBorder="1" applyAlignment="1" applyProtection="1">
      <alignment vertical="center"/>
      <protection locked="0"/>
    </xf>
    <xf numFmtId="0" fontId="0" fillId="0" borderId="0" xfId="0" applyFill="1" applyBorder="1" applyAlignment="1">
      <alignment horizont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42" fontId="0" fillId="0" borderId="33" xfId="0" applyNumberFormat="1" applyFill="1" applyBorder="1" applyAlignment="1" applyProtection="1">
      <alignment horizontal="left" vertical="center"/>
      <protection/>
    </xf>
    <xf numFmtId="42" fontId="0" fillId="0" borderId="34" xfId="0" applyNumberFormat="1" applyFill="1" applyBorder="1" applyAlignment="1" applyProtection="1">
      <alignment horizontal="left" vertical="center"/>
      <protection/>
    </xf>
    <xf numFmtId="0" fontId="0" fillId="0" borderId="3" xfId="0" applyBorder="1" applyAlignment="1">
      <alignment/>
    </xf>
    <xf numFmtId="0" fontId="11" fillId="0" borderId="7" xfId="0" applyFont="1" applyBorder="1" applyAlignment="1">
      <alignment horizontal="center"/>
    </xf>
    <xf numFmtId="49" fontId="1" fillId="0" borderId="0" xfId="0" applyNumberFormat="1" applyFont="1" applyFill="1" applyBorder="1" applyAlignment="1" applyProtection="1">
      <alignment horizontal="left" vertical="center" wrapText="1"/>
      <protection/>
    </xf>
    <xf numFmtId="41" fontId="6" fillId="0" borderId="26" xfId="0" applyNumberFormat="1" applyFont="1" applyFill="1" applyBorder="1" applyAlignment="1" applyProtection="1">
      <alignment vertical="center"/>
      <protection locked="0"/>
    </xf>
    <xf numFmtId="0" fontId="0" fillId="0" borderId="0" xfId="0" applyBorder="1" applyAlignment="1">
      <alignment horizontal="left" vertical="center" wrapText="1" indent="1"/>
    </xf>
    <xf numFmtId="10" fontId="16" fillId="0" borderId="0" xfId="19" applyNumberFormat="1"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42" fontId="6" fillId="0" borderId="26" xfId="17" applyNumberFormat="1" applyFont="1" applyFill="1" applyBorder="1" applyAlignment="1" applyProtection="1">
      <alignment vertical="center"/>
      <protection locked="0"/>
    </xf>
    <xf numFmtId="42" fontId="17" fillId="0" borderId="0" xfId="0" applyNumberFormat="1" applyFont="1" applyFill="1" applyBorder="1" applyAlignment="1">
      <alignment vertical="center"/>
    </xf>
    <xf numFmtId="0" fontId="10" fillId="0" borderId="35"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166" fontId="6" fillId="0" borderId="36" xfId="0" applyNumberFormat="1" applyFont="1" applyFill="1" applyBorder="1" applyAlignment="1" applyProtection="1">
      <alignment vertical="center"/>
      <protection locked="0"/>
    </xf>
    <xf numFmtId="0" fontId="4" fillId="0" borderId="33" xfId="0" applyFont="1" applyFill="1" applyBorder="1" applyAlignment="1" applyProtection="1" quotePrefix="1">
      <alignment horizontal="center" vertical="center" wrapText="1"/>
      <protection/>
    </xf>
    <xf numFmtId="0" fontId="4" fillId="0" borderId="37" xfId="0" applyFont="1" applyFill="1" applyBorder="1" applyAlignment="1" applyProtection="1" quotePrefix="1">
      <alignment horizontal="center" vertical="center" wrapText="1"/>
      <protection/>
    </xf>
    <xf numFmtId="0" fontId="7" fillId="0" borderId="34" xfId="0" applyFont="1" applyFill="1" applyBorder="1" applyAlignment="1" applyProtection="1" quotePrefix="1">
      <alignment horizontal="center" vertical="center" wrapText="1"/>
      <protection/>
    </xf>
    <xf numFmtId="0" fontId="12" fillId="0" borderId="4" xfId="0" applyFont="1" applyFill="1" applyBorder="1" applyAlignment="1" applyProtection="1">
      <alignment horizontal="centerContinuous" vertical="center"/>
      <protection/>
    </xf>
    <xf numFmtId="0" fontId="1" fillId="0" borderId="4" xfId="0" applyFont="1" applyFill="1" applyBorder="1" applyAlignment="1">
      <alignment horizontal="centerContinuous" vertical="center"/>
    </xf>
    <xf numFmtId="0" fontId="1" fillId="0" borderId="4" xfId="0" applyFont="1" applyFill="1" applyBorder="1" applyAlignment="1" applyProtection="1">
      <alignment horizontal="centerContinuous" vertical="center"/>
      <protection/>
    </xf>
    <xf numFmtId="0" fontId="1" fillId="0" borderId="4" xfId="0" applyFont="1" applyFill="1" applyBorder="1" applyAlignment="1" applyProtection="1" quotePrefix="1">
      <alignment horizontal="centerContinuous" vertical="center"/>
      <protection/>
    </xf>
    <xf numFmtId="0" fontId="1" fillId="0" borderId="5" xfId="0" applyFont="1" applyFill="1" applyBorder="1" applyAlignment="1" applyProtection="1">
      <alignment horizontal="centerContinuous" vertical="center"/>
      <protection/>
    </xf>
    <xf numFmtId="0" fontId="0" fillId="0" borderId="0" xfId="0" applyBorder="1" applyAlignment="1">
      <alignment horizontal="left" vertical="center" wrapText="1"/>
    </xf>
    <xf numFmtId="0" fontId="0" fillId="0" borderId="0" xfId="0" applyFont="1" applyAlignment="1">
      <alignment horizontal="right"/>
    </xf>
    <xf numFmtId="42" fontId="24" fillId="0" borderId="26" xfId="17" applyNumberFormat="1" applyFont="1" applyFill="1" applyBorder="1" applyAlignment="1" applyProtection="1">
      <alignment vertical="center"/>
      <protection locked="0"/>
    </xf>
    <xf numFmtId="166" fontId="1" fillId="0" borderId="38" xfId="0" applyNumberFormat="1" applyFont="1" applyFill="1" applyBorder="1" applyAlignment="1">
      <alignment vertical="center"/>
    </xf>
    <xf numFmtId="166" fontId="12" fillId="0" borderId="38" xfId="0" applyNumberFormat="1" applyFont="1" applyFill="1" applyBorder="1" applyAlignment="1" applyProtection="1">
      <alignment vertical="center"/>
      <protection locked="0"/>
    </xf>
    <xf numFmtId="0" fontId="0" fillId="0" borderId="0" xfId="0" applyAlignment="1">
      <alignment vertical="center" wrapText="1"/>
    </xf>
    <xf numFmtId="0" fontId="11"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41" fontId="17" fillId="0" borderId="9" xfId="0" applyNumberFormat="1" applyFont="1" applyFill="1" applyBorder="1" applyAlignment="1">
      <alignment vertical="center"/>
    </xf>
    <xf numFmtId="42" fontId="0" fillId="0" borderId="9" xfId="0" applyNumberFormat="1" applyFont="1" applyFill="1" applyBorder="1" applyAlignment="1">
      <alignment vertical="center"/>
    </xf>
    <xf numFmtId="173" fontId="0" fillId="0" borderId="9" xfId="19" applyNumberFormat="1" applyFont="1" applyFill="1" applyBorder="1" applyAlignment="1">
      <alignment vertical="center"/>
    </xf>
    <xf numFmtId="0" fontId="12" fillId="0" borderId="0" xfId="0" applyFont="1" applyFill="1" applyBorder="1" applyAlignment="1">
      <alignment horizontal="center" vertical="center"/>
    </xf>
    <xf numFmtId="0" fontId="12" fillId="0" borderId="7" xfId="0" applyFont="1" applyFill="1" applyBorder="1" applyAlignment="1" applyProtection="1">
      <alignment horizontal="center" vertical="center"/>
      <protection/>
    </xf>
    <xf numFmtId="42" fontId="16" fillId="0" borderId="10" xfId="0" applyNumberFormat="1" applyFont="1" applyFill="1" applyBorder="1" applyAlignment="1" applyProtection="1">
      <alignment horizontal="left" vertical="center"/>
      <protection/>
    </xf>
    <xf numFmtId="0" fontId="12" fillId="0" borderId="0" xfId="0" applyFont="1" applyFill="1" applyBorder="1" applyAlignment="1">
      <alignment horizontal="right" vertical="center"/>
    </xf>
    <xf numFmtId="0" fontId="1" fillId="0" borderId="0" xfId="0" applyFont="1" applyFill="1" applyBorder="1" applyAlignment="1" quotePrefix="1">
      <alignment horizontal="right" vertical="center"/>
    </xf>
    <xf numFmtId="42" fontId="15" fillId="0" borderId="0" xfId="17" applyNumberFormat="1" applyFont="1" applyFill="1" applyBorder="1" applyAlignment="1" applyProtection="1">
      <alignment vertical="center"/>
      <protection locked="0"/>
    </xf>
    <xf numFmtId="0" fontId="11" fillId="0" borderId="0" xfId="0" applyFont="1" applyFill="1" applyBorder="1" applyAlignment="1" quotePrefix="1">
      <alignment horizontal="right" vertical="center"/>
    </xf>
    <xf numFmtId="0" fontId="11" fillId="0" borderId="0" xfId="0" applyFont="1" applyFill="1" applyBorder="1" applyAlignment="1">
      <alignment horizontal="right" vertical="center"/>
    </xf>
    <xf numFmtId="0" fontId="11" fillId="0" borderId="7" xfId="0" applyFont="1" applyFill="1" applyBorder="1" applyAlignment="1" quotePrefix="1">
      <alignment horizontal="right" vertical="center"/>
    </xf>
    <xf numFmtId="0" fontId="11" fillId="0" borderId="7" xfId="0" applyFont="1" applyFill="1" applyBorder="1" applyAlignment="1">
      <alignment horizontal="right" vertical="center"/>
    </xf>
    <xf numFmtId="0" fontId="0" fillId="0" borderId="0" xfId="0" applyBorder="1" applyAlignment="1">
      <alignment vertic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39" xfId="0" applyBorder="1" applyAlignment="1">
      <alignment/>
    </xf>
    <xf numFmtId="0" fontId="0" fillId="0" borderId="43" xfId="0" applyBorder="1" applyAlignment="1">
      <alignment/>
    </xf>
    <xf numFmtId="0" fontId="0" fillId="0" borderId="44" xfId="0" applyBorder="1" applyAlignment="1">
      <alignment/>
    </xf>
    <xf numFmtId="0" fontId="0" fillId="0" borderId="7" xfId="0" applyBorder="1" applyAlignment="1">
      <alignment vertical="center"/>
    </xf>
    <xf numFmtId="0" fontId="0" fillId="0" borderId="3" xfId="0" applyBorder="1" applyAlignment="1">
      <alignment vertical="center"/>
    </xf>
    <xf numFmtId="0" fontId="0" fillId="0" borderId="0" xfId="0" applyFont="1" applyAlignment="1">
      <alignment vertical="center"/>
    </xf>
    <xf numFmtId="0" fontId="0" fillId="0" borderId="9" xfId="0" applyBorder="1" applyAlignment="1">
      <alignment vertical="center"/>
    </xf>
    <xf numFmtId="0" fontId="0" fillId="0" borderId="45" xfId="0" applyBorder="1" applyAlignment="1">
      <alignment/>
    </xf>
    <xf numFmtId="0" fontId="0" fillId="0" borderId="40" xfId="0" applyNumberFormat="1" applyBorder="1" applyAlignment="1">
      <alignment/>
    </xf>
    <xf numFmtId="0" fontId="0" fillId="0" borderId="46" xfId="0" applyNumberFormat="1" applyBorder="1" applyAlignment="1">
      <alignment/>
    </xf>
    <xf numFmtId="0" fontId="0" fillId="0" borderId="47" xfId="0" applyNumberFormat="1" applyBorder="1" applyAlignment="1">
      <alignment/>
    </xf>
    <xf numFmtId="0" fontId="0" fillId="0" borderId="4" xfId="0" applyBorder="1" applyAlignment="1">
      <alignment/>
    </xf>
    <xf numFmtId="169" fontId="30" fillId="0" borderId="0" xfId="17" applyNumberFormat="1" applyFont="1" applyFill="1" applyBorder="1" applyAlignment="1" applyProtection="1">
      <alignment horizontal="center" vertical="center"/>
      <protection locked="0"/>
    </xf>
    <xf numFmtId="0" fontId="30" fillId="0" borderId="0" xfId="0" applyFont="1" applyFill="1" applyBorder="1" applyAlignment="1">
      <alignment horizontal="center" vertical="center"/>
    </xf>
    <xf numFmtId="41" fontId="16" fillId="0" borderId="0" xfId="0" applyNumberFormat="1" applyFont="1" applyFill="1" applyBorder="1" applyAlignment="1">
      <alignment vertical="center"/>
    </xf>
    <xf numFmtId="42" fontId="17" fillId="0" borderId="21" xfId="0" applyNumberFormat="1" applyFont="1" applyFill="1" applyBorder="1" applyAlignment="1">
      <alignment vertical="center"/>
    </xf>
    <xf numFmtId="6" fontId="0" fillId="0" borderId="9" xfId="0" applyNumberFormat="1" applyFill="1" applyBorder="1" applyAlignment="1">
      <alignment vertical="center"/>
    </xf>
    <xf numFmtId="0" fontId="30" fillId="0" borderId="4" xfId="0" applyFont="1" applyFill="1" applyBorder="1" applyAlignment="1">
      <alignment horizontal="center" vertical="top"/>
    </xf>
    <xf numFmtId="42" fontId="30" fillId="0" borderId="48" xfId="0" applyNumberFormat="1" applyFont="1" applyFill="1" applyBorder="1" applyAlignment="1">
      <alignment horizontal="center"/>
    </xf>
    <xf numFmtId="0" fontId="1" fillId="0" borderId="35" xfId="0" applyFont="1" applyBorder="1" applyAlignment="1">
      <alignment horizontal="center" wrapText="1"/>
    </xf>
    <xf numFmtId="0" fontId="31" fillId="0" borderId="49" xfId="0" applyFont="1" applyFill="1" applyBorder="1" applyAlignment="1" applyProtection="1" quotePrefix="1">
      <alignment horizontal="center" vertical="center" wrapText="1"/>
      <protection/>
    </xf>
    <xf numFmtId="0" fontId="31" fillId="0" borderId="50" xfId="0" applyFont="1" applyFill="1" applyBorder="1" applyAlignment="1" applyProtection="1" quotePrefix="1">
      <alignment horizontal="center" vertical="center" wrapText="1"/>
      <protection/>
    </xf>
    <xf numFmtId="0" fontId="31" fillId="0" borderId="51" xfId="0" applyFont="1" applyFill="1" applyBorder="1" applyAlignment="1" applyProtection="1">
      <alignment horizontal="center" vertical="center" wrapText="1"/>
      <protection/>
    </xf>
    <xf numFmtId="0" fontId="32" fillId="0" borderId="52" xfId="0" applyFont="1" applyFill="1" applyBorder="1" applyAlignment="1" applyProtection="1" quotePrefix="1">
      <alignment horizontal="center" vertical="center" wrapText="1"/>
      <protection/>
    </xf>
    <xf numFmtId="0" fontId="11" fillId="0" borderId="0" xfId="0" applyFont="1" applyFill="1" applyBorder="1" applyAlignment="1" applyProtection="1">
      <alignment horizontal="left" wrapText="1"/>
      <protection/>
    </xf>
    <xf numFmtId="0" fontId="0" fillId="0" borderId="53" xfId="0" applyBorder="1" applyAlignment="1">
      <alignment/>
    </xf>
    <xf numFmtId="165" fontId="9" fillId="0" borderId="0" xfId="15" applyNumberFormat="1" applyFont="1" applyFill="1" applyBorder="1" applyAlignment="1" quotePrefix="1">
      <alignment horizontal="left" vertical="center"/>
    </xf>
    <xf numFmtId="0" fontId="11" fillId="0" borderId="0" xfId="0" applyFont="1" applyFill="1" applyBorder="1" applyAlignment="1" applyProtection="1">
      <alignment horizontal="left" vertical="center"/>
      <protection/>
    </xf>
    <xf numFmtId="0" fontId="0" fillId="0" borderId="54" xfId="0" applyBorder="1" applyAlignment="1">
      <alignment vertical="center"/>
    </xf>
    <xf numFmtId="0" fontId="0" fillId="0" borderId="55" xfId="0" applyBorder="1" applyAlignment="1">
      <alignment vertical="center"/>
    </xf>
    <xf numFmtId="0" fontId="20" fillId="0" borderId="0" xfId="0" applyFont="1" applyBorder="1" applyAlignment="1">
      <alignment vertical="center" wrapText="1"/>
    </xf>
    <xf numFmtId="0" fontId="11" fillId="0" borderId="0" xfId="0" applyFont="1" applyFill="1" applyBorder="1" applyAlignment="1" applyProtection="1">
      <alignment vertical="center"/>
      <protection/>
    </xf>
    <xf numFmtId="0" fontId="11" fillId="0" borderId="0" xfId="0" applyFont="1" applyAlignment="1">
      <alignment/>
    </xf>
    <xf numFmtId="0" fontId="11" fillId="0" borderId="0" xfId="0" applyFont="1" applyBorder="1" applyAlignment="1">
      <alignment/>
    </xf>
    <xf numFmtId="0" fontId="0" fillId="0" borderId="0" xfId="0" applyAlignment="1">
      <alignment/>
    </xf>
    <xf numFmtId="0" fontId="0" fillId="0" borderId="56" xfId="0" applyFill="1"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22" fillId="0" borderId="0" xfId="0" applyFont="1" applyAlignment="1">
      <alignment horizontal="center"/>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left" vertical="top" wrapText="1" indent="1"/>
    </xf>
    <xf numFmtId="0" fontId="0" fillId="0" borderId="0" xfId="0" applyBorder="1" applyAlignment="1">
      <alignment horizontal="left" vertical="top" wrapText="1" indent="1"/>
    </xf>
    <xf numFmtId="0" fontId="0" fillId="0" borderId="0" xfId="0" applyBorder="1" applyAlignment="1">
      <alignment horizontal="left" vertical="center" wrapText="1" indent="1"/>
    </xf>
    <xf numFmtId="0" fontId="10" fillId="0" borderId="0" xfId="0" applyFont="1" applyFill="1" applyBorder="1" applyAlignment="1">
      <alignment horizontal="left" vertical="top" wrapText="1" indent="1"/>
    </xf>
    <xf numFmtId="0" fontId="10" fillId="0" borderId="0" xfId="0" applyFont="1" applyBorder="1" applyAlignment="1">
      <alignment horizontal="left" vertical="top" wrapText="1" indent="1"/>
    </xf>
    <xf numFmtId="0" fontId="12" fillId="0" borderId="62" xfId="0" applyFont="1" applyFill="1" applyBorder="1" applyAlignment="1" applyProtection="1" quotePrefix="1">
      <alignment horizontal="center" vertical="center" wrapText="1"/>
      <protection/>
    </xf>
    <xf numFmtId="0" fontId="0" fillId="0" borderId="63" xfId="0" applyBorder="1" applyAlignment="1">
      <alignment horizontal="center" vertical="center" wrapText="1"/>
    </xf>
    <xf numFmtId="0" fontId="0" fillId="0" borderId="34" xfId="0" applyBorder="1" applyAlignment="1">
      <alignment horizontal="center" vertical="center" wrapText="1"/>
    </xf>
    <xf numFmtId="0" fontId="1" fillId="0" borderId="1" xfId="0" applyFont="1" applyFill="1" applyBorder="1" applyAlignment="1">
      <alignment horizontal="right" vertical="center" wrapText="1"/>
    </xf>
    <xf numFmtId="0" fontId="0" fillId="0" borderId="64" xfId="0" applyBorder="1" applyAlignment="1">
      <alignment wrapText="1"/>
    </xf>
    <xf numFmtId="0" fontId="1" fillId="0" borderId="50" xfId="0" applyFont="1" applyFill="1" applyBorder="1" applyAlignment="1" applyProtection="1" quotePrefix="1">
      <alignment horizontal="center" vertical="center" wrapText="1"/>
      <protection/>
    </xf>
    <xf numFmtId="0" fontId="0" fillId="0" borderId="65" xfId="0" applyBorder="1" applyAlignment="1">
      <alignment horizontal="center" vertical="center" wrapText="1"/>
    </xf>
    <xf numFmtId="0" fontId="0" fillId="0" borderId="37" xfId="0" applyBorder="1" applyAlignment="1">
      <alignment horizontal="center" vertical="center" wrapText="1"/>
    </xf>
    <xf numFmtId="0" fontId="25" fillId="0" borderId="0" xfId="0" applyFont="1" applyBorder="1" applyAlignment="1">
      <alignment horizontal="left" indent="1"/>
    </xf>
    <xf numFmtId="0" fontId="18" fillId="0" borderId="0" xfId="0" applyFont="1" applyAlignment="1">
      <alignment/>
    </xf>
    <xf numFmtId="0" fontId="0" fillId="0" borderId="66" xfId="0" applyBorder="1" applyAlignment="1">
      <alignment vertical="center"/>
    </xf>
    <xf numFmtId="49" fontId="25" fillId="0" borderId="0" xfId="0" applyNumberFormat="1" applyFont="1" applyFill="1" applyBorder="1" applyAlignment="1" applyProtection="1">
      <alignment horizontal="left" vertical="center" wrapText="1" indent="1"/>
      <protection/>
    </xf>
    <xf numFmtId="0" fontId="18" fillId="0" borderId="0" xfId="0" applyFont="1" applyAlignment="1">
      <alignment vertical="center" wrapText="1"/>
    </xf>
    <xf numFmtId="0" fontId="1" fillId="0" borderId="67" xfId="0" applyFont="1" applyFill="1" applyBorder="1" applyAlignment="1" applyProtection="1">
      <alignment horizontal="left" vertical="center" wrapText="1" indent="1"/>
      <protection/>
    </xf>
    <xf numFmtId="0" fontId="0" fillId="0" borderId="68" xfId="0" applyBorder="1" applyAlignment="1">
      <alignment horizontal="left" vertical="center" wrapText="1" indent="1"/>
    </xf>
    <xf numFmtId="0" fontId="0" fillId="0" borderId="69" xfId="0" applyBorder="1" applyAlignment="1">
      <alignment horizontal="left" vertical="center" wrapText="1" indent="1"/>
    </xf>
    <xf numFmtId="0" fontId="0" fillId="0" borderId="32" xfId="0" applyBorder="1" applyAlignment="1">
      <alignment horizontal="left" vertical="center" wrapText="1" indent="1"/>
    </xf>
    <xf numFmtId="0" fontId="0" fillId="0" borderId="35" xfId="0" applyBorder="1" applyAlignment="1">
      <alignment horizontal="left" vertical="center" wrapText="1" indent="1"/>
    </xf>
    <xf numFmtId="0" fontId="0" fillId="0" borderId="33" xfId="0" applyBorder="1" applyAlignment="1">
      <alignment horizontal="left" vertical="center" wrapText="1" indent="1"/>
    </xf>
    <xf numFmtId="0" fontId="11" fillId="0" borderId="0" xfId="0" applyFont="1" applyFill="1" applyBorder="1" applyAlignment="1" applyProtection="1">
      <alignment vertical="center" wrapText="1"/>
      <protection/>
    </xf>
    <xf numFmtId="0" fontId="11" fillId="0" borderId="0" xfId="0" applyFont="1" applyBorder="1" applyAlignment="1">
      <alignment vertical="center" wrapText="1"/>
    </xf>
    <xf numFmtId="49" fontId="18" fillId="0" borderId="0" xfId="0" applyNumberFormat="1" applyFont="1" applyFill="1" applyBorder="1" applyAlignment="1" applyProtection="1">
      <alignment horizontal="left" vertical="center" wrapText="1" indent="1"/>
      <protection/>
    </xf>
    <xf numFmtId="0" fontId="18" fillId="0" borderId="0" xfId="0" applyFont="1" applyAlignment="1">
      <alignment/>
    </xf>
    <xf numFmtId="0" fontId="18" fillId="0" borderId="0" xfId="0" applyFont="1" applyBorder="1" applyAlignment="1">
      <alignment horizontal="left" vertical="center" wrapText="1" indent="1"/>
    </xf>
    <xf numFmtId="0" fontId="25" fillId="0" borderId="0" xfId="0" applyNumberFormat="1" applyFont="1" applyFill="1" applyBorder="1" applyAlignment="1" applyProtection="1">
      <alignment horizontal="left" vertical="center" wrapText="1" indent="1"/>
      <protection/>
    </xf>
    <xf numFmtId="0" fontId="18" fillId="0" borderId="0" xfId="0" applyFont="1" applyAlignment="1">
      <alignment horizontal="left" vertical="center" wrapText="1" indent="1"/>
    </xf>
    <xf numFmtId="0" fontId="20" fillId="0" borderId="0" xfId="0" applyFont="1" applyFill="1" applyBorder="1" applyAlignment="1">
      <alignment vertical="center"/>
    </xf>
    <xf numFmtId="0" fontId="0" fillId="0" borderId="0" xfId="0"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0" fillId="0" borderId="0" xfId="0" applyFill="1" applyBorder="1" applyAlignment="1">
      <alignment vertical="center"/>
    </xf>
    <xf numFmtId="0" fontId="20" fillId="0" borderId="0" xfId="0" applyFont="1" applyFill="1" applyBorder="1" applyAlignment="1">
      <alignment vertical="top" wrapText="1"/>
    </xf>
    <xf numFmtId="0" fontId="0" fillId="0" borderId="0" xfId="0" applyFill="1" applyBorder="1" applyAlignment="1">
      <alignment vertical="top" wrapText="1"/>
    </xf>
    <xf numFmtId="0" fontId="11" fillId="0" borderId="0" xfId="0" applyFont="1" applyFill="1" applyBorder="1" applyAlignment="1">
      <alignment vertical="center"/>
    </xf>
    <xf numFmtId="0" fontId="19" fillId="0" borderId="0" xfId="0" applyFont="1" applyFill="1" applyBorder="1" applyAlignment="1">
      <alignment vertical="center" wrapText="1"/>
    </xf>
    <xf numFmtId="0" fontId="10" fillId="0" borderId="0" xfId="0" applyFont="1" applyFill="1" applyBorder="1" applyAlignment="1">
      <alignment vertical="center"/>
    </xf>
    <xf numFmtId="0" fontId="0" fillId="0" borderId="70" xfId="0" applyBorder="1" applyAlignment="1">
      <alignment/>
    </xf>
    <xf numFmtId="0" fontId="26" fillId="0" borderId="0" xfId="0" applyFont="1" applyAlignment="1">
      <alignment horizontal="center"/>
    </xf>
    <xf numFmtId="0" fontId="11"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quotePrefix="1">
      <alignment horizontal="left" vertical="center" wrapText="1"/>
    </xf>
    <xf numFmtId="0" fontId="0" fillId="0" borderId="0" xfId="0" applyFill="1" applyBorder="1" applyAlignment="1">
      <alignment vertical="center" wrapText="1"/>
    </xf>
    <xf numFmtId="0" fontId="20" fillId="0" borderId="0" xfId="0" applyFont="1" applyFill="1" applyBorder="1" applyAlignment="1">
      <alignment vertical="center" wrapText="1"/>
    </xf>
    <xf numFmtId="0" fontId="0" fillId="0" borderId="70" xfId="0" applyBorder="1" applyAlignment="1">
      <alignment vertical="center"/>
    </xf>
    <xf numFmtId="0" fontId="27" fillId="0" borderId="0" xfId="0" applyFont="1" applyAlignment="1">
      <alignment horizontal="right" vertical="top" wrapText="1"/>
    </xf>
    <xf numFmtId="0" fontId="0" fillId="0" borderId="0" xfId="0" applyAlignment="1">
      <alignment vertical="center" wrapText="1"/>
    </xf>
    <xf numFmtId="0" fontId="1" fillId="0" borderId="0"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border>
        <bottom style="mediu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95250</xdr:rowOff>
    </xdr:from>
    <xdr:ext cx="9486900" cy="695325"/>
    <xdr:sp>
      <xdr:nvSpPr>
        <xdr:cNvPr id="1" name="Text 2"/>
        <xdr:cNvSpPr txBox="1">
          <a:spLocks noChangeArrowheads="1"/>
        </xdr:cNvSpPr>
      </xdr:nvSpPr>
      <xdr:spPr>
        <a:xfrm>
          <a:off x="200025" y="476250"/>
          <a:ext cx="9486900" cy="695325"/>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Public Reporting Burden for this collection of information is estimated to average one hour per response, including the time for reviewing instructions, searching existing data sources, gathering and maintaining the data needed, and completing and reviewing the collection of information.  Response to this collection of information is mandatory to obtain a benefit.  The information requested does not lend itself to confidentiality.  HUD may not conduct or sponsor, and an applicant is not required to respond to a collection of information unless it displays a currently valid OMB control number.</a:t>
          </a:r>
          <a:r>
            <a:rPr lang="en-US" cap="none" sz="1200" b="0" i="0" u="none" baseline="0">
              <a:latin typeface="Times New Roman"/>
              <a:ea typeface="Times New Roman"/>
              <a:cs typeface="Times New Roman"/>
            </a:rPr>
            <a:t>
</a:t>
          </a:r>
          <a:r>
            <a:rPr lang="en-US" cap="none" sz="1000" b="0" i="0" u="none" baseline="0">
              <a:latin typeface="Arial"/>
              <a:ea typeface="Arial"/>
              <a:cs typeface="Arial"/>
            </a:rPr>
            <a:t>
</a:t>
          </a:r>
        </a:p>
      </xdr:txBody>
    </xdr:sp>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21">
    <cacheField name="Region Order">
      <sharedItems containsSemiMixedTypes="0" containsString="0" containsMixedTypes="0" containsNumber="1" containsInteger="1" count="10">
        <n v="1"/>
        <n v="2"/>
        <n v="3"/>
        <n v="4"/>
        <n v="5"/>
        <n v="6"/>
        <n v="7"/>
        <n v="8"/>
        <n v="9"/>
        <n v="10"/>
      </sharedItems>
    </cacheField>
    <cacheField name="RegionLabel">
      <sharedItems containsMixedTypes="0" count="10">
        <s v="Region I - Northeast"/>
        <s v="Region II - Northeast"/>
        <s v="Region III -"/>
        <s v="Region IV - Southeast"/>
        <s v="Region V - Midwest"/>
        <s v="Region VI - Midsouth"/>
        <s v="Region VII - Midwest"/>
        <s v="Region VIII -"/>
        <s v="Region IX - West"/>
        <s v="Region X - Northwest"/>
      </sharedItems>
    </cacheField>
    <cacheField name="StateName">
      <sharedItems containsMixedTypes="0" count="53">
        <s v="CONNECTICUT"/>
        <s v="MAINE"/>
        <s v="MASSACHUSETTS"/>
        <s v="NEW HAMPSHIRE"/>
        <s v="RHODE ISLAND"/>
        <s v="VERMONT"/>
        <s v="NEW JERSEY"/>
        <s v="NEW YORK"/>
        <s v="PUERTO RICO"/>
        <s v="VIRGIN ISLANDS"/>
        <s v="DELAWARE"/>
        <s v="DISTRICT OF COLUMBIA"/>
        <s v="MARYLAND"/>
        <s v="PENNSYLVANIA"/>
        <s v="VIRGINIA"/>
        <s v="WEST VIRGINIA"/>
        <s v="ALABAMA"/>
        <s v="FLORIDA"/>
        <s v="GEORGIA"/>
        <s v="KENTUCKY"/>
        <s v="MISSISSIPPI"/>
        <s v="NORTH CAROLINA"/>
        <s v="SOUTH CAROLINA"/>
        <s v="TENNESSEE"/>
        <s v="ILLINOIS"/>
        <s v="INDIANA"/>
        <s v="MICHIGAN"/>
        <s v="MINNESOTA"/>
        <s v="OHIO"/>
        <s v="WISCONSIN"/>
        <s v="ARKANSAS"/>
        <s v="LOUISIANA"/>
        <s v="NEW MEXICO"/>
        <s v="OKLAHOMA"/>
        <s v="TEXAS"/>
        <s v="IOWA"/>
        <s v="KANSAS"/>
        <s v="MISSOURI"/>
        <s v="NEBRASKA"/>
        <s v="COLORADO"/>
        <s v="MONTANA"/>
        <s v="NORTH DAKOTA"/>
        <s v="SOUTH DAKOTA"/>
        <s v="UTAH"/>
        <s v="WYOMING"/>
        <s v="ARIZONA"/>
        <s v="CALIFORNIA"/>
        <s v="HAWAII"/>
        <s v="NEVADA"/>
        <s v="ALASKA"/>
        <s v="IDAHO"/>
        <s v="OREGON"/>
        <s v="WASHINGTON"/>
      </sharedItems>
    </cacheField>
    <cacheField name="StateAbbrev">
      <sharedItems containsMixedTypes="0"/>
    </cacheField>
    <cacheField name="City">
      <sharedItems containsMixedTypes="0" count="379">
        <s v="Bridgeport"/>
        <s v="Hartford"/>
        <s v="New Haven"/>
        <s v="New London"/>
        <s v="New Milford"/>
        <s v="Norwich"/>
        <s v="Ridgefield"/>
        <s v="Windham"/>
        <s v="Augusta"/>
        <s v="Bangor"/>
        <s v="Brunswick"/>
        <s v="Lewiston"/>
        <s v="Portland"/>
        <s v="Waterville"/>
        <s v="BOSTON"/>
        <s v="FALL RIVER"/>
        <s v="WORCESTER"/>
        <s v="Concord"/>
        <s v="Dover"/>
        <s v="Keene"/>
        <s v="Manchester"/>
        <s v="Nashua"/>
        <s v="Portsmouth"/>
        <s v="Providence"/>
        <s v="Bennington"/>
        <s v="Brattleboro"/>
        <s v="Burlington"/>
        <s v="Montpelier"/>
        <s v="Rutland"/>
        <s v="Asbury Park"/>
        <s v="Atlantic City"/>
        <s v="Camden"/>
        <s v="Freehold"/>
        <s v="Gloucester"/>
        <s v="Newark"/>
        <s v="North Bergen"/>
        <s v="Trenton"/>
        <s v="Vineland"/>
        <s v="Albany"/>
        <s v="Binghamton"/>
        <s v="Buffalo"/>
        <s v="Elmira"/>
        <s v="Jamestown"/>
        <s v="Nassau County"/>
        <s v="New York City (inner)"/>
        <s v="New York City (metro)"/>
        <s v="Orange County"/>
        <s v="Plattsburgh"/>
        <s v="Poughkeepsie"/>
        <s v="Rochester"/>
        <s v="Rockland County"/>
        <s v="Suffolk County"/>
        <s v="Syracuse"/>
        <s v="Westchester County"/>
        <s v="ARECIBO"/>
        <s v="MAYAGUEZ"/>
        <s v="PONCE"/>
        <s v="SAN JUAN"/>
        <s v="ST. CROIX"/>
        <s v="ST. THOMAS"/>
        <s v="WILMINGTON"/>
        <s v="WASHINGTON, D.C."/>
        <s v="BALTIMORE"/>
        <s v="BALTIMORE CITY"/>
        <s v="HAGERSTOWN"/>
        <s v="SALISBURY"/>
        <s v="WALDORF"/>
        <s v="ALLENTOWN"/>
        <s v="ALTOONA"/>
        <s v="BELLEFONTE"/>
        <s v="ERIE"/>
        <s v="HARRISBURG"/>
        <s v="JOHNSTOWN"/>
        <s v="LANCASTER"/>
        <s v="PHILADELPHIA"/>
        <s v="PITTSBURGH"/>
        <s v="READING"/>
        <s v="SCRANTON"/>
        <s v="WELLSBORO"/>
        <s v="YORK"/>
        <s v="CHARLOTTESVILLE"/>
        <s v="HARRISONBURG"/>
        <s v="NEWPORT NEWS"/>
        <s v="NORFOLK"/>
        <s v="NORTON"/>
        <s v="RICHMOND"/>
        <s v="BLUEFIELD"/>
        <s v="CHARLESTON"/>
        <s v="FAIRMONT"/>
        <s v="HUNTINGTON"/>
        <s v="MARTINSBURG"/>
        <s v="PARKERSBURG"/>
        <s v="POINT PLEASANT"/>
        <s v="WHEELING"/>
        <s v="BIRMINGHAM"/>
        <s v="DOTHAN"/>
        <s v="FLORENCE"/>
        <s v="HUNTSVILLE"/>
        <s v="MOBILE"/>
        <s v="MONTGOMERY"/>
        <s v="TUSCALOOSA"/>
        <s v="JACKSONVILLE"/>
        <s v="KEY WEST"/>
        <s v="MIAMI"/>
        <s v="ORLANDO"/>
        <s v="PENSACOLA"/>
        <s v="TAMPA"/>
        <s v="ATLANTA"/>
        <s v="COLUMBUS"/>
        <s v="MACON"/>
        <s v="ROME"/>
        <s v="SAVANNAH"/>
        <s v="VALDOSTA"/>
        <s v="ASHLAND"/>
        <s v="COVINGTON"/>
        <s v="LOUISVILLE"/>
        <s v="MIDDLESBORO"/>
        <s v="OWENSBORO"/>
        <s v="PADUCAH"/>
        <s v="CORINTH"/>
        <s v="GREENVILLE"/>
        <s v="GREENWOOD"/>
        <s v="GULFPORT"/>
        <s v="HATTIESBURG"/>
        <s v="JACKSON"/>
        <s v="SOUTHAVEN"/>
        <s v="ASHEVILLE"/>
        <s v="CHARLOTTE"/>
        <s v="DURHAM"/>
        <s v="ELIZABETH CITY"/>
        <s v="FAYETTEVILLE"/>
        <s v="GREENSBORO"/>
        <s v="RALEIGH"/>
        <s v="WINSTON-SALEM"/>
        <s v="AIKEN"/>
        <s v="ANDERSON"/>
        <s v="BEAUFORT"/>
        <s v="COLUMBIA"/>
        <s v="MYRTLE BEACH"/>
        <s v="NORTH AUGUSTA"/>
        <s v="ORANGEBURG"/>
        <s v="ROCK HILL"/>
        <s v="SPARTANBURG"/>
        <s v="CHATTANOOGA"/>
        <s v="CLARKSVILLE"/>
        <s v="JOHNSON CITY"/>
        <s v="KINGSPORT"/>
        <s v="KNOXVILLE"/>
        <s v="MEMPHIS"/>
        <s v="NASHVILLE"/>
        <s v="OAK RIDGE"/>
        <s v="BELLEVILLE"/>
        <s v="CHICAGO"/>
        <s v="EAST ST. LOUIS"/>
        <s v="MOLINE"/>
        <s v="SPRINGFIELD"/>
        <s v="BLOOMINGTON"/>
        <s v="EVANSVILLE"/>
        <s v="FORT WAYNE"/>
        <s v="GARY"/>
        <s v="HAMMOND"/>
        <s v="INDIANAPOLIS"/>
        <s v="LAFAYETTE"/>
        <s v="SOUTH BEND"/>
        <s v="TERRE HAUTE"/>
        <s v="ANN ARBOR"/>
        <s v="BATTLE CREEK"/>
        <s v="BENTON HARBOR"/>
        <s v="DETROIT"/>
        <s v="FLINT"/>
        <s v="GRAND RAPIDS"/>
        <s v="LANSING"/>
        <s v="MARQUETTE"/>
        <s v="MT. PLEASANT"/>
        <s v="MUSKEGAN"/>
        <s v="SAGINAW"/>
        <s v="TRAVERSE CITY"/>
        <s v="YPSILANTI"/>
        <s v="DULUTH"/>
        <s v="MANKATO"/>
        <s v="MINNEAPOLIS"/>
        <s v="ST. CLOUD"/>
        <s v="WORTHINGTON"/>
        <s v="AKRON"/>
        <s v="CINCINNATI"/>
        <s v="CLEVELAND"/>
        <s v="DAYTON"/>
        <s v="FINDLAY"/>
        <s v="LORAIN"/>
        <s v="MANSFIELD"/>
        <s v="TOLEDO"/>
        <s v="YOUNGSTOWN"/>
        <s v="EAU CLAIRE"/>
        <s v="GREEN BAY"/>
        <s v="MADISON"/>
        <s v="MILWAUKEE"/>
        <s v="REEDSVILLE"/>
        <s v="SUPERIOR"/>
        <s v="WAUSAU"/>
        <s v="FAYETTSVILLE"/>
        <s v="FORT SMITH"/>
        <s v="JONESBORO"/>
        <s v="LITTLE ROCK"/>
        <s v="TEXARKANA"/>
        <s v="ALEXANDRIA"/>
        <s v="BATON ROUGE"/>
        <s v="HOUMA"/>
        <s v="LAKE CHARLES"/>
        <s v="MARSHALL"/>
        <s v="MONROE"/>
        <s v="NEW ORLEANS"/>
        <s v="SHREVEPORT"/>
        <s v="ALBUQUERQUE"/>
        <s v="CLOVIS"/>
        <s v="SANTA FE"/>
        <s v="SILVER CITY"/>
        <s v="TAOS"/>
        <s v="ADA"/>
        <s v="ARDMORE"/>
        <s v="BARTLESVILLE"/>
        <s v="ENID"/>
        <s v="GUYMON"/>
        <s v="LAWTON"/>
        <s v="MCALESTER"/>
        <s v="MUSKOGEE"/>
        <s v="OKLAHOMA CITY"/>
        <s v="SHAWNEE"/>
        <s v="STILLWATER"/>
        <s v="TULSA"/>
        <s v="WOODWARD"/>
        <s v="ABILENE"/>
        <s v="AMARILLO"/>
        <s v="AUSTIN"/>
        <s v="BEAUMONT"/>
        <s v="BRYAN"/>
        <s v="CORPUS CHRISTI"/>
        <s v="DEL RIO"/>
        <s v="EAGLE PASS"/>
        <s v="EL CAMPO"/>
        <s v="EL PASO"/>
        <s v="FORT WORTH-DALLAS"/>
        <s v="HARLINGEN"/>
        <s v="HOUSTON"/>
        <s v="JUNCTION"/>
        <s v="LAREDO"/>
        <s v="LUBBOCK"/>
        <s v="LUFKIN"/>
        <s v="MIDLAND"/>
        <s v="ODESSA"/>
        <s v="SAN ANGELO"/>
        <s v="SAN ANTONIO"/>
        <s v="SHERMAN"/>
        <s v="TEXAS CITY"/>
        <s v="TYLER"/>
        <s v="VICTORIA"/>
        <s v="WACO"/>
        <s v="WICHITA FALLS"/>
        <s v="BETTENDORF"/>
        <s v="CEDAR RAPIDS"/>
        <s v="COUNCIL BLUFFS"/>
        <s v="DAVENPORT"/>
        <s v="DES MOINES"/>
        <s v="DUBUQUE"/>
        <s v="MASON CITY"/>
        <s v="SIOUX CITY"/>
        <s v="WATERLOO"/>
        <s v="GARDEN CITY"/>
        <s v="KANSAS CITY"/>
        <s v="PITTSBURG"/>
        <s v="SALINA"/>
        <s v="TOPEKA"/>
        <s v="WICHITA"/>
        <s v="CAPE GIRARDEAU"/>
        <s v="JOPLIN"/>
        <s v="KIRKSVILLE"/>
        <s v="ROLLA"/>
        <s v="SEDALIA"/>
        <s v="ST. JOSEPH"/>
        <s v="ST. LOUIS"/>
        <s v="GRAND ISLAND"/>
        <s v="LINCOLN"/>
        <s v="MACY"/>
        <s v="NORTH PLATTE"/>
        <s v="OMAHA"/>
        <s v="SCOTTSBLUFF"/>
        <s v="ASPEN-VAIL"/>
        <s v="DENVER"/>
        <s v="GRAND JUNCTION"/>
        <s v="BILLINGS"/>
        <s v="GREAT FALLS"/>
        <s v="HELENA"/>
        <s v="MISSOULA"/>
        <s v="BISMARCK"/>
        <s v="DICKINSON"/>
        <s v="FARGO"/>
        <s v="PIERRE"/>
        <s v="RAPID CITY"/>
        <s v="SIOUX FALLS"/>
        <s v="CEDAR CITY"/>
        <s v="SALT LAKE CITY"/>
        <s v="VERNAL"/>
        <s v="CASPER"/>
        <s v="CHEYENNE"/>
        <s v="CODY"/>
        <s v="CASA GRANDE"/>
        <s v="FLAGSTAFF"/>
        <s v="KINGMAN"/>
        <s v="PHOENIX"/>
        <s v="SIERRA VISTA"/>
        <s v="TUCSON"/>
        <s v="YUMA"/>
        <s v="ARROWHEAD"/>
        <s v="BAKERSFIELD"/>
        <s v="BARSTOW"/>
        <s v="BIG BEAR"/>
        <s v="DESERT CENTER"/>
        <s v="EL CAJON"/>
        <s v="EUREKA"/>
        <s v="FRESNO"/>
        <s v="INYOKERN"/>
        <s v="LOS ANGELES"/>
        <s v="MODESTO"/>
        <s v="MOJAVE"/>
        <s v="NEEDLES"/>
        <s v="OAKLAND-MARIN"/>
        <s v="OJAI"/>
        <s v="OXNARD"/>
        <s v="PASO ROBLES"/>
        <s v="PIRU"/>
        <s v="PLACERVILLE"/>
        <s v="REDDING"/>
        <s v="RIDGECREST"/>
        <s v="SACRAMENTO"/>
        <s v="SAN BERNADINO"/>
        <s v="SAN DIEGO"/>
        <s v="SAN FRANCISCO"/>
        <s v="SAN JOSE"/>
        <s v="SANTA ANA"/>
        <s v="SANTA BARBARA"/>
        <s v="SANTA CRUZ"/>
        <s v="SANTA MARIA"/>
        <s v="SANTA ROSA"/>
        <s v="SOUTH LAKE TAHOE"/>
        <s v="TEHACHAPI"/>
        <s v="VENTURA"/>
        <s v="VICTORVILLE"/>
        <s v="YREKA"/>
        <s v="GUAM"/>
        <s v="HILO"/>
        <s v="HONOLULU"/>
        <s v="KAUAI"/>
        <s v="KONO"/>
        <s v="MAUI"/>
        <s v="LAS VEGAS"/>
        <s v="RENO"/>
        <s v="ANCHORAGE"/>
        <s v="FAIRBANKS"/>
        <s v="JUNEAU"/>
        <s v="KENAI"/>
        <s v="KETCHIKAN"/>
        <s v="SITKA"/>
        <s v="BOISE"/>
        <s v="COEUR D'ALENE"/>
        <s v="IDAHO FALLS"/>
        <s v="POCATELLO"/>
        <s v="BEND"/>
        <s v="COOS BAY"/>
        <s v="EUGENE"/>
        <s v="ABERDEEN"/>
        <s v="BELLINGHAM"/>
        <s v="CHENEY"/>
        <s v="KENNEWICK"/>
        <s v="LONGVIEW"/>
        <s v="OLYMPIA"/>
        <s v="PORT ANGELES"/>
        <s v="PULLMAN"/>
        <s v="SEATTLE"/>
        <s v="SPOKANE"/>
        <s v="YAKIMA"/>
      </sharedItems>
    </cacheField>
    <cacheField name="SortOrder">
      <sharedItems containsSemiMixedTypes="0" containsString="0" containsMixedTypes="0" containsNumber="1" containsInteger="1" count="4">
        <n v="1"/>
        <n v="2"/>
        <n v="3"/>
        <n v="4"/>
      </sharedItems>
    </cacheField>
    <cacheField name="Type">
      <sharedItems containsMixedTypes="0" count="4">
        <s v="Detached/Semi-Detached"/>
        <s v="Row House"/>
        <s v="Walkup"/>
        <s v="Elevator"/>
      </sharedItems>
    </cacheField>
    <cacheField name="0 Bedrooms, HCC">
      <sharedItems containsSemiMixedTypes="0" containsString="0" containsMixedTypes="0" containsNumber="1"/>
    </cacheField>
    <cacheField name="0 Bedrooms, TDC">
      <sharedItems containsSemiMixedTypes="0" containsString="0" containsMixedTypes="0" containsNumber="1"/>
    </cacheField>
    <cacheField name="1 Bedrooms, HCC">
      <sharedItems containsSemiMixedTypes="0" containsString="0" containsMixedTypes="0" containsNumber="1"/>
    </cacheField>
    <cacheField name="1 Bedrooms, TDC">
      <sharedItems containsSemiMixedTypes="0" containsString="0" containsMixedTypes="0" containsNumber="1"/>
    </cacheField>
    <cacheField name="2 Bedrooms, HCC">
      <sharedItems containsSemiMixedTypes="0" containsString="0" containsMixedTypes="0" containsNumber="1"/>
    </cacheField>
    <cacheField name="2 Bedrooms, TDC">
      <sharedItems containsSemiMixedTypes="0" containsString="0" containsMixedTypes="0" containsNumber="1"/>
    </cacheField>
    <cacheField name="3 Bedrooms, HCC">
      <sharedItems containsSemiMixedTypes="0" containsString="0" containsMixedTypes="0" containsNumber="1"/>
    </cacheField>
    <cacheField name="3 Bedrooms, TDC">
      <sharedItems containsSemiMixedTypes="0" containsString="0" containsMixedTypes="0" containsNumber="1"/>
    </cacheField>
    <cacheField name="4 Bedrooms, HCC">
      <sharedItems containsSemiMixedTypes="0" containsString="0" containsMixedTypes="0" containsNumber="1"/>
    </cacheField>
    <cacheField name="4 Bedrooms, TDC">
      <sharedItems containsSemiMixedTypes="0" containsString="0" containsMixedTypes="0" containsNumber="1"/>
    </cacheField>
    <cacheField name="5 Bedrooms, HCC">
      <sharedItems containsSemiMixedTypes="0" containsString="0" containsMixedTypes="0" containsNumber="1"/>
    </cacheField>
    <cacheField name="5 Bedrooms, TDC">
      <sharedItems containsSemiMixedTypes="0" containsString="0" containsMixedTypes="0" containsNumber="1"/>
    </cacheField>
    <cacheField name="6 Bedrooms, HCC">
      <sharedItems containsSemiMixedTypes="0" containsString="0" containsMixedTypes="0" containsNumber="1"/>
    </cacheField>
    <cacheField name="6 Bedrooms, TDC">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4" dataOnRows="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F26:H82" firstHeaderRow="1" firstDataRow="1" firstDataCol="2" rowPageCount="2" colPageCount="1"/>
  <pivotFields count="21">
    <pivotField compact="0" outline="0" subtotalTop="0" showAll="0"/>
    <pivotField compact="0" outline="0" subtotalTop="0" showAll="0"/>
    <pivotField axis="axisPage" compact="0" outline="0" subtotalTop="0" showAll="0">
      <items count="54">
        <item x="16"/>
        <item x="49"/>
        <item x="45"/>
        <item x="30"/>
        <item x="46"/>
        <item x="39"/>
        <item x="0"/>
        <item x="10"/>
        <item x="11"/>
        <item x="17"/>
        <item x="18"/>
        <item x="47"/>
        <item x="50"/>
        <item x="24"/>
        <item x="25"/>
        <item x="35"/>
        <item x="36"/>
        <item x="19"/>
        <item x="31"/>
        <item x="1"/>
        <item x="12"/>
        <item x="2"/>
        <item x="26"/>
        <item x="27"/>
        <item x="20"/>
        <item x="37"/>
        <item x="40"/>
        <item x="38"/>
        <item x="48"/>
        <item x="3"/>
        <item x="6"/>
        <item x="32"/>
        <item x="7"/>
        <item x="21"/>
        <item x="41"/>
        <item x="28"/>
        <item x="33"/>
        <item x="51"/>
        <item x="13"/>
        <item x="8"/>
        <item x="4"/>
        <item x="22"/>
        <item x="42"/>
        <item x="23"/>
        <item x="34"/>
        <item x="43"/>
        <item x="5"/>
        <item x="9"/>
        <item x="14"/>
        <item x="52"/>
        <item x="15"/>
        <item x="29"/>
        <item x="44"/>
        <item t="default"/>
      </items>
    </pivotField>
    <pivotField compact="0" outline="0" subtotalTop="0" showAll="0"/>
    <pivotField axis="axisPage" compact="0" outline="0" subtotalTop="0" showAll="0">
      <items count="380">
        <item x="368"/>
        <item x="230"/>
        <item x="217"/>
        <item x="134"/>
        <item x="183"/>
        <item x="38"/>
        <item x="212"/>
        <item x="204"/>
        <item x="67"/>
        <item x="68"/>
        <item x="231"/>
        <item x="355"/>
        <item x="135"/>
        <item x="165"/>
        <item x="218"/>
        <item x="54"/>
        <item x="311"/>
        <item x="29"/>
        <item x="126"/>
        <item x="113"/>
        <item x="285"/>
        <item x="107"/>
        <item x="30"/>
        <item x="8"/>
        <item x="232"/>
        <item x="312"/>
        <item x="62"/>
        <item x="63"/>
        <item x="9"/>
        <item x="313"/>
        <item x="219"/>
        <item x="205"/>
        <item x="166"/>
        <item x="136"/>
        <item x="233"/>
        <item x="69"/>
        <item x="151"/>
        <item x="369"/>
        <item x="365"/>
        <item x="24"/>
        <item x="167"/>
        <item x="257"/>
        <item x="314"/>
        <item x="288"/>
        <item x="39"/>
        <item x="94"/>
        <item x="292"/>
        <item x="156"/>
        <item x="86"/>
        <item x="361"/>
        <item x="14"/>
        <item x="25"/>
        <item x="0"/>
        <item x="10"/>
        <item x="234"/>
        <item x="40"/>
        <item x="26"/>
        <item x="31"/>
        <item x="272"/>
        <item x="304"/>
        <item x="301"/>
        <item x="298"/>
        <item x="258"/>
        <item x="87"/>
        <item x="127"/>
        <item x="80"/>
        <item x="143"/>
        <item x="370"/>
        <item x="302"/>
        <item x="152"/>
        <item x="184"/>
        <item x="144"/>
        <item x="185"/>
        <item x="213"/>
        <item x="303"/>
        <item x="362"/>
        <item x="137"/>
        <item x="108"/>
        <item x="17"/>
        <item x="366"/>
        <item x="119"/>
        <item x="235"/>
        <item x="259"/>
        <item x="114"/>
        <item x="260"/>
        <item x="186"/>
        <item x="236"/>
        <item x="286"/>
        <item x="261"/>
        <item x="315"/>
        <item x="168"/>
        <item x="293"/>
        <item x="95"/>
        <item x="18"/>
        <item x="262"/>
        <item x="178"/>
        <item x="128"/>
        <item x="237"/>
        <item x="153"/>
        <item x="192"/>
        <item x="316"/>
        <item x="238"/>
        <item x="239"/>
        <item x="129"/>
        <item x="41"/>
        <item x="220"/>
        <item x="70"/>
        <item x="367"/>
        <item x="317"/>
        <item x="157"/>
        <item x="356"/>
        <item x="88"/>
        <item x="15"/>
        <item x="294"/>
        <item x="130"/>
        <item x="199"/>
        <item x="187"/>
        <item x="305"/>
        <item x="169"/>
        <item x="96"/>
        <item x="200"/>
        <item x="158"/>
        <item x="240"/>
        <item x="32"/>
        <item x="318"/>
        <item x="266"/>
        <item x="159"/>
        <item x="33"/>
        <item x="279"/>
        <item x="287"/>
        <item x="170"/>
        <item x="289"/>
        <item x="193"/>
        <item x="131"/>
        <item x="120"/>
        <item x="121"/>
        <item x="347"/>
        <item x="122"/>
        <item x="221"/>
        <item x="64"/>
        <item x="160"/>
        <item x="241"/>
        <item x="71"/>
        <item x="81"/>
        <item x="1"/>
        <item x="123"/>
        <item x="290"/>
        <item x="348"/>
        <item x="349"/>
        <item x="206"/>
        <item x="242"/>
        <item x="89"/>
        <item x="97"/>
        <item x="363"/>
        <item x="161"/>
        <item x="319"/>
        <item x="124"/>
        <item x="101"/>
        <item x="42"/>
        <item x="145"/>
        <item x="72"/>
        <item x="201"/>
        <item x="273"/>
        <item x="243"/>
        <item x="357"/>
        <item x="267"/>
        <item x="350"/>
        <item x="19"/>
        <item x="358"/>
        <item x="371"/>
        <item x="359"/>
        <item x="102"/>
        <item x="306"/>
        <item x="146"/>
        <item x="274"/>
        <item x="147"/>
        <item x="351"/>
        <item x="162"/>
        <item x="207"/>
        <item x="73"/>
        <item x="171"/>
        <item x="244"/>
        <item x="353"/>
        <item x="222"/>
        <item x="11"/>
        <item x="280"/>
        <item x="202"/>
        <item x="372"/>
        <item x="188"/>
        <item x="320"/>
        <item x="115"/>
        <item x="245"/>
        <item x="246"/>
        <item x="109"/>
        <item x="281"/>
        <item x="194"/>
        <item x="20"/>
        <item x="179"/>
        <item x="189"/>
        <item x="172"/>
        <item x="208"/>
        <item x="90"/>
        <item x="263"/>
        <item x="352"/>
        <item x="55"/>
        <item x="223"/>
        <item x="148"/>
        <item x="103"/>
        <item x="116"/>
        <item x="247"/>
        <item x="195"/>
        <item x="180"/>
        <item x="291"/>
        <item x="98"/>
        <item x="321"/>
        <item x="322"/>
        <item x="154"/>
        <item x="209"/>
        <item x="99"/>
        <item x="27"/>
        <item x="173"/>
        <item x="174"/>
        <item x="224"/>
        <item x="138"/>
        <item x="21"/>
        <item x="149"/>
        <item x="43"/>
        <item x="323"/>
        <item x="2"/>
        <item x="3"/>
        <item x="4"/>
        <item x="210"/>
        <item x="44"/>
        <item x="45"/>
        <item x="34"/>
        <item x="82"/>
        <item x="83"/>
        <item x="139"/>
        <item x="35"/>
        <item x="282"/>
        <item x="84"/>
        <item x="5"/>
        <item x="150"/>
        <item x="324"/>
        <item x="248"/>
        <item x="325"/>
        <item x="225"/>
        <item x="373"/>
        <item x="283"/>
        <item x="46"/>
        <item x="140"/>
        <item x="104"/>
        <item x="117"/>
        <item x="326"/>
        <item x="118"/>
        <item x="91"/>
        <item x="327"/>
        <item x="105"/>
        <item x="74"/>
        <item x="307"/>
        <item x="295"/>
        <item x="328"/>
        <item x="268"/>
        <item x="75"/>
        <item x="329"/>
        <item x="47"/>
        <item x="364"/>
        <item x="92"/>
        <item x="56"/>
        <item x="374"/>
        <item x="12"/>
        <item x="22"/>
        <item x="48"/>
        <item x="23"/>
        <item x="375"/>
        <item x="132"/>
        <item x="296"/>
        <item x="76"/>
        <item x="330"/>
        <item x="196"/>
        <item x="354"/>
        <item x="85"/>
        <item x="331"/>
        <item x="6"/>
        <item x="49"/>
        <item x="141"/>
        <item x="50"/>
        <item x="275"/>
        <item x="110"/>
        <item x="28"/>
        <item x="332"/>
        <item x="175"/>
        <item x="269"/>
        <item x="65"/>
        <item x="299"/>
        <item x="249"/>
        <item x="250"/>
        <item x="333"/>
        <item x="334"/>
        <item x="335"/>
        <item x="336"/>
        <item x="57"/>
        <item x="337"/>
        <item x="338"/>
        <item x="339"/>
        <item x="214"/>
        <item x="340"/>
        <item x="341"/>
        <item x="111"/>
        <item x="284"/>
        <item x="77"/>
        <item x="376"/>
        <item x="276"/>
        <item x="226"/>
        <item x="251"/>
        <item x="211"/>
        <item x="308"/>
        <item x="215"/>
        <item x="264"/>
        <item x="297"/>
        <item x="360"/>
        <item x="163"/>
        <item x="342"/>
        <item x="125"/>
        <item x="142"/>
        <item x="377"/>
        <item x="155"/>
        <item x="181"/>
        <item x="58"/>
        <item x="277"/>
        <item x="278"/>
        <item x="59"/>
        <item x="227"/>
        <item x="51"/>
        <item x="197"/>
        <item x="52"/>
        <item x="106"/>
        <item x="216"/>
        <item x="343"/>
        <item x="164"/>
        <item x="203"/>
        <item x="252"/>
        <item x="190"/>
        <item x="270"/>
        <item x="176"/>
        <item x="36"/>
        <item x="309"/>
        <item x="228"/>
        <item x="100"/>
        <item x="253"/>
        <item x="112"/>
        <item x="344"/>
        <item x="300"/>
        <item x="254"/>
        <item x="345"/>
        <item x="37"/>
        <item x="255"/>
        <item x="66"/>
        <item x="61"/>
        <item x="265"/>
        <item x="13"/>
        <item x="198"/>
        <item x="78"/>
        <item x="53"/>
        <item x="93"/>
        <item x="271"/>
        <item x="256"/>
        <item x="60"/>
        <item x="7"/>
        <item x="133"/>
        <item x="229"/>
        <item x="16"/>
        <item x="182"/>
        <item x="378"/>
        <item x="79"/>
        <item x="191"/>
        <item x="177"/>
        <item x="346"/>
        <item x="310"/>
        <item t="default"/>
      </items>
    </pivotField>
    <pivotField compact="0" outline="0" subtotalTop="0" showAll="0"/>
    <pivotField axis="axisRow" compact="0" outline="0" subtotalTop="0" showAll="0">
      <items count="5">
        <item x="0"/>
        <item x="3"/>
        <item x="1"/>
        <item x="2"/>
        <item t="default"/>
      </items>
    </pivotField>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 dataField="1" compact="0" outline="0" subtotalTop="0" showAll="0" numFmtId="41"/>
  </pivotFields>
  <rowFields count="2">
    <field x="6"/>
    <field x="-2"/>
  </rowFields>
  <rowItems count="56">
    <i>
      <x/>
      <x/>
    </i>
    <i i="1" r="1">
      <x v="1"/>
    </i>
    <i i="2" r="1">
      <x v="2"/>
    </i>
    <i i="3" r="1">
      <x v="3"/>
    </i>
    <i i="4" r="1">
      <x v="4"/>
    </i>
    <i i="5" r="1">
      <x v="5"/>
    </i>
    <i i="6" r="1">
      <x v="6"/>
    </i>
    <i i="7" r="1">
      <x v="7"/>
    </i>
    <i i="8" r="1">
      <x v="8"/>
    </i>
    <i i="9" r="1">
      <x v="9"/>
    </i>
    <i i="10" r="1">
      <x v="10"/>
    </i>
    <i i="11" r="1">
      <x v="11"/>
    </i>
    <i i="12" r="1">
      <x v="12"/>
    </i>
    <i i="13" r="1">
      <x v="13"/>
    </i>
    <i>
      <x v="1"/>
      <x/>
    </i>
    <i i="1" r="1">
      <x v="1"/>
    </i>
    <i i="2" r="1">
      <x v="2"/>
    </i>
    <i i="3" r="1">
      <x v="3"/>
    </i>
    <i i="4" r="1">
      <x v="4"/>
    </i>
    <i i="5" r="1">
      <x v="5"/>
    </i>
    <i i="6" r="1">
      <x v="6"/>
    </i>
    <i i="7" r="1">
      <x v="7"/>
    </i>
    <i i="8" r="1">
      <x v="8"/>
    </i>
    <i i="9" r="1">
      <x v="9"/>
    </i>
    <i i="10" r="1">
      <x v="10"/>
    </i>
    <i i="11" r="1">
      <x v="11"/>
    </i>
    <i i="12" r="1">
      <x v="12"/>
    </i>
    <i i="13" r="1">
      <x v="13"/>
    </i>
    <i>
      <x v="2"/>
      <x/>
    </i>
    <i i="1" r="1">
      <x v="1"/>
    </i>
    <i i="2" r="1">
      <x v="2"/>
    </i>
    <i i="3" r="1">
      <x v="3"/>
    </i>
    <i i="4" r="1">
      <x v="4"/>
    </i>
    <i i="5" r="1">
      <x v="5"/>
    </i>
    <i i="6" r="1">
      <x v="6"/>
    </i>
    <i i="7" r="1">
      <x v="7"/>
    </i>
    <i i="8" r="1">
      <x v="8"/>
    </i>
    <i i="9" r="1">
      <x v="9"/>
    </i>
    <i i="10" r="1">
      <x v="10"/>
    </i>
    <i i="11" r="1">
      <x v="11"/>
    </i>
    <i i="12" r="1">
      <x v="12"/>
    </i>
    <i i="13" r="1">
      <x v="13"/>
    </i>
    <i>
      <x v="3"/>
      <x/>
    </i>
    <i i="1" r="1">
      <x v="1"/>
    </i>
    <i i="2" r="1">
      <x v="2"/>
    </i>
    <i i="3" r="1">
      <x v="3"/>
    </i>
    <i i="4" r="1">
      <x v="4"/>
    </i>
    <i i="5" r="1">
      <x v="5"/>
    </i>
    <i i="6" r="1">
      <x v="6"/>
    </i>
    <i i="7" r="1">
      <x v="7"/>
    </i>
    <i i="8" r="1">
      <x v="8"/>
    </i>
    <i i="9" r="1">
      <x v="9"/>
    </i>
    <i i="10" r="1">
      <x v="10"/>
    </i>
    <i i="11" r="1">
      <x v="11"/>
    </i>
    <i i="12" r="1">
      <x v="12"/>
    </i>
    <i i="13" r="1">
      <x v="13"/>
    </i>
  </rowItems>
  <colItems count="1">
    <i/>
  </colItems>
  <pageFields count="2">
    <pageField fld="4" item="1" hier="0"/>
    <pageField fld="2" item="44" hier="0"/>
  </pageFields>
  <dataFields count="14">
    <dataField name="Sum of 0 Bedrooms, TDC" fld="8" baseField="0" baseItem="0"/>
    <dataField name="Sum of 1 Bedrooms, TDC" fld="10" baseField="0" baseItem="0"/>
    <dataField name="Sum of 2 Bedrooms, TDC" fld="12" baseField="0" baseItem="0"/>
    <dataField name="Sum of 3 Bedrooms, TDC" fld="14" baseField="0" baseItem="0"/>
    <dataField name="Sum of 4 Bedrooms, TDC" fld="16" baseField="0" baseItem="0"/>
    <dataField name="Sum of 5 Bedrooms, TDC" fld="18" baseField="0" baseItem="0"/>
    <dataField name="Sum of 6 Bedrooms, TDC" fld="20" baseField="0" baseItem="0"/>
    <dataField name="Sum of 0 Bedrooms, HCC" fld="7" baseField="0" baseItem="0"/>
    <dataField name="Sum of 1 Bedrooms, HCC" fld="9" baseField="0" baseItem="0"/>
    <dataField name="Sum of 2 Bedrooms, HCC" fld="11" baseField="0" baseItem="0"/>
    <dataField name="Sum of 3 Bedrooms, HCC" fld="13" baseField="0" baseItem="0"/>
    <dataField name="Sum of 4 Bedrooms, HCC" fld="15" baseField="0" baseItem="0"/>
    <dataField name="Sum of 5 Bedrooms, HCC" fld="17" baseField="0" baseItem="0"/>
    <dataField name="Sum of 6 Bedrooms, HCC" fld="19"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Q83"/>
  <sheetViews>
    <sheetView showGridLines="0" zoomScale="75" zoomScaleNormal="75" workbookViewId="0" topLeftCell="A1">
      <selection activeCell="D14" sqref="D14:I16"/>
    </sheetView>
  </sheetViews>
  <sheetFormatPr defaultColWidth="9.00390625" defaultRowHeight="14.25"/>
  <cols>
    <col min="1" max="2" width="2.625" style="0" customWidth="1"/>
    <col min="3" max="3" width="10.625" style="0" customWidth="1"/>
    <col min="4" max="4" width="14.00390625" style="0" customWidth="1"/>
    <col min="5" max="5" width="10.125" style="0" customWidth="1"/>
    <col min="6" max="6" width="26.75390625" style="0" customWidth="1"/>
    <col min="7" max="7" width="22.625" style="0" customWidth="1"/>
    <col min="8" max="8" width="32.50390625" style="0" customWidth="1"/>
    <col min="9" max="9" width="4.75390625" style="0" customWidth="1"/>
    <col min="10" max="11" width="2.625" style="0" customWidth="1"/>
  </cols>
  <sheetData>
    <row r="2" spans="2:10" ht="18.75">
      <c r="B2" s="224" t="s">
        <v>39</v>
      </c>
      <c r="C2" s="224"/>
      <c r="D2" s="224"/>
      <c r="E2" s="224"/>
      <c r="F2" s="224"/>
      <c r="G2" s="224"/>
      <c r="H2" s="224"/>
      <c r="I2" s="224"/>
      <c r="J2" s="224"/>
    </row>
    <row r="3" spans="2:10" ht="19.5" thickBot="1">
      <c r="B3" s="224" t="s">
        <v>49</v>
      </c>
      <c r="C3" s="224"/>
      <c r="D3" s="224"/>
      <c r="E3" s="224"/>
      <c r="F3" s="224"/>
      <c r="G3" s="224"/>
      <c r="H3" s="224"/>
      <c r="I3" s="224"/>
      <c r="J3" s="224"/>
    </row>
    <row r="4" spans="2:10" ht="14.25">
      <c r="B4" s="30"/>
      <c r="C4" s="20"/>
      <c r="D4" s="20"/>
      <c r="E4" s="20"/>
      <c r="F4" s="20"/>
      <c r="G4" s="20"/>
      <c r="H4" s="20"/>
      <c r="I4" s="20"/>
      <c r="J4" s="21"/>
    </row>
    <row r="5" spans="2:17" ht="21" customHeight="1">
      <c r="B5" s="31"/>
      <c r="C5" s="114" t="s">
        <v>28</v>
      </c>
      <c r="D5" s="114"/>
      <c r="E5" s="114"/>
      <c r="F5" s="2"/>
      <c r="G5" s="23"/>
      <c r="H5" s="23"/>
      <c r="I5" s="115" t="s">
        <v>34</v>
      </c>
      <c r="J5" s="24"/>
      <c r="K5" s="14"/>
      <c r="L5" s="14"/>
      <c r="M5" s="14"/>
      <c r="N5" s="14"/>
      <c r="O5" s="14"/>
      <c r="P5" s="14"/>
      <c r="Q5" s="14"/>
    </row>
    <row r="6" spans="2:17" ht="12.75" customHeight="1">
      <c r="B6" s="31"/>
      <c r="C6" s="22" t="s">
        <v>63</v>
      </c>
      <c r="D6" s="114"/>
      <c r="E6" s="114"/>
      <c r="F6" s="2"/>
      <c r="G6" s="23"/>
      <c r="H6" s="23"/>
      <c r="I6" s="115"/>
      <c r="J6" s="24"/>
      <c r="K6" s="14"/>
      <c r="L6" s="14"/>
      <c r="M6" s="14"/>
      <c r="N6" s="14"/>
      <c r="O6" s="14"/>
      <c r="P6" s="14"/>
      <c r="Q6" s="14"/>
    </row>
    <row r="7" spans="2:17" ht="12.75" customHeight="1">
      <c r="B7" s="31"/>
      <c r="C7" s="22"/>
      <c r="D7" s="114"/>
      <c r="E7" s="114"/>
      <c r="F7" s="2"/>
      <c r="G7" s="23"/>
      <c r="H7" s="23"/>
      <c r="I7" s="115"/>
      <c r="J7" s="24"/>
      <c r="K7" s="14"/>
      <c r="L7" s="14"/>
      <c r="M7" s="14"/>
      <c r="N7" s="14"/>
      <c r="O7" s="14"/>
      <c r="P7" s="14"/>
      <c r="Q7" s="14"/>
    </row>
    <row r="8" spans="2:17" ht="15">
      <c r="B8" s="31"/>
      <c r="C8" s="29" t="s">
        <v>20</v>
      </c>
      <c r="D8" s="225" t="s">
        <v>51</v>
      </c>
      <c r="E8" s="226"/>
      <c r="F8" s="226"/>
      <c r="G8" s="226"/>
      <c r="H8" s="226"/>
      <c r="I8" s="156"/>
      <c r="J8" s="32"/>
      <c r="K8" s="14"/>
      <c r="L8" s="14"/>
      <c r="M8" s="14"/>
      <c r="N8" s="14"/>
      <c r="O8" s="14"/>
      <c r="P8" s="14"/>
      <c r="Q8" s="14"/>
    </row>
    <row r="9" spans="2:17" ht="15" customHeight="1">
      <c r="B9" s="31"/>
      <c r="C9" s="29"/>
      <c r="D9" s="229" t="s">
        <v>56</v>
      </c>
      <c r="E9" s="229"/>
      <c r="F9" s="229"/>
      <c r="G9" s="229"/>
      <c r="H9" s="229"/>
      <c r="I9" s="229"/>
      <c r="J9" s="32"/>
      <c r="K9" s="14"/>
      <c r="L9" s="14"/>
      <c r="M9" s="14"/>
      <c r="N9" s="14"/>
      <c r="O9" s="14"/>
      <c r="P9" s="14"/>
      <c r="Q9" s="14"/>
    </row>
    <row r="10" spans="2:17" ht="9" customHeight="1">
      <c r="B10" s="31"/>
      <c r="C10" s="29"/>
      <c r="D10" s="139"/>
      <c r="E10" s="139"/>
      <c r="F10" s="139"/>
      <c r="G10" s="139"/>
      <c r="H10" s="139"/>
      <c r="I10" s="139"/>
      <c r="J10" s="32"/>
      <c r="K10" s="14"/>
      <c r="L10" s="14"/>
      <c r="M10" s="14"/>
      <c r="N10" s="14"/>
      <c r="O10" s="14"/>
      <c r="P10" s="14"/>
      <c r="Q10" s="14"/>
    </row>
    <row r="11" spans="2:17" ht="15">
      <c r="B11" s="31"/>
      <c r="C11" s="29" t="s">
        <v>21</v>
      </c>
      <c r="D11" s="225" t="s">
        <v>58</v>
      </c>
      <c r="E11" s="226"/>
      <c r="F11" s="226"/>
      <c r="G11" s="226"/>
      <c r="H11" s="226"/>
      <c r="I11" s="226"/>
      <c r="J11" s="32"/>
      <c r="K11" s="14"/>
      <c r="L11" s="14"/>
      <c r="M11" s="14"/>
      <c r="N11" s="14"/>
      <c r="O11" s="14"/>
      <c r="P11" s="14"/>
      <c r="Q11" s="14"/>
    </row>
    <row r="12" spans="2:17" ht="15">
      <c r="B12" s="31"/>
      <c r="C12" s="29"/>
      <c r="D12" s="229" t="s">
        <v>57</v>
      </c>
      <c r="E12" s="229"/>
      <c r="F12" s="229"/>
      <c r="G12" s="229"/>
      <c r="H12" s="229"/>
      <c r="I12" s="229"/>
      <c r="J12" s="32"/>
      <c r="K12" s="14"/>
      <c r="L12" s="14"/>
      <c r="M12" s="14"/>
      <c r="N12" s="14"/>
      <c r="O12" s="14"/>
      <c r="P12" s="14"/>
      <c r="Q12" s="14"/>
    </row>
    <row r="13" spans="2:10" ht="8.25" customHeight="1">
      <c r="B13" s="31"/>
      <c r="C13" s="2"/>
      <c r="D13" s="2"/>
      <c r="E13" s="2"/>
      <c r="F13" s="2"/>
      <c r="G13" s="2"/>
      <c r="H13" s="2"/>
      <c r="I13" s="2"/>
      <c r="J13" s="135"/>
    </row>
    <row r="14" spans="2:12" ht="18" customHeight="1">
      <c r="B14" s="31"/>
      <c r="C14" s="29"/>
      <c r="D14" s="227" t="s">
        <v>125</v>
      </c>
      <c r="E14" s="228"/>
      <c r="F14" s="228"/>
      <c r="G14" s="228"/>
      <c r="H14" s="228"/>
      <c r="I14" s="228"/>
      <c r="J14" s="32"/>
      <c r="K14" s="14"/>
      <c r="L14" s="14"/>
    </row>
    <row r="15" spans="2:12" ht="18" customHeight="1">
      <c r="B15" s="31"/>
      <c r="C15" s="29"/>
      <c r="D15" s="228"/>
      <c r="E15" s="228"/>
      <c r="F15" s="228"/>
      <c r="G15" s="228"/>
      <c r="H15" s="228"/>
      <c r="I15" s="228"/>
      <c r="J15" s="32"/>
      <c r="K15" s="14"/>
      <c r="L15" s="14"/>
    </row>
    <row r="16" spans="2:12" ht="18" customHeight="1">
      <c r="B16" s="31"/>
      <c r="C16" s="29"/>
      <c r="D16" s="228"/>
      <c r="E16" s="228"/>
      <c r="F16" s="228"/>
      <c r="G16" s="228"/>
      <c r="H16" s="228"/>
      <c r="I16" s="228"/>
      <c r="J16" s="32"/>
      <c r="K16" s="14"/>
      <c r="L16" s="14"/>
    </row>
    <row r="17" spans="2:17" ht="17.25" customHeight="1">
      <c r="B17" s="31"/>
      <c r="C17" s="23"/>
      <c r="D17" s="230" t="s">
        <v>90</v>
      </c>
      <c r="E17" s="231"/>
      <c r="F17" s="231"/>
      <c r="G17" s="231"/>
      <c r="H17" s="231"/>
      <c r="I17" s="231"/>
      <c r="J17" s="32"/>
      <c r="K17" s="14"/>
      <c r="L17" s="14"/>
      <c r="M17" s="14"/>
      <c r="N17" s="14"/>
      <c r="O17" s="14"/>
      <c r="P17" s="14"/>
      <c r="Q17" s="14"/>
    </row>
    <row r="18" spans="2:17" ht="17.25" customHeight="1">
      <c r="B18" s="31"/>
      <c r="C18" s="23"/>
      <c r="D18" s="231"/>
      <c r="E18" s="231"/>
      <c r="F18" s="231"/>
      <c r="G18" s="231"/>
      <c r="H18" s="231"/>
      <c r="I18" s="231"/>
      <c r="J18" s="32"/>
      <c r="K18" s="14"/>
      <c r="L18" s="14"/>
      <c r="M18" s="14"/>
      <c r="N18" s="14"/>
      <c r="O18" s="14"/>
      <c r="P18" s="14"/>
      <c r="Q18" s="14"/>
    </row>
    <row r="19" spans="2:17" ht="17.25" customHeight="1">
      <c r="B19" s="31"/>
      <c r="C19" s="23"/>
      <c r="D19" s="231"/>
      <c r="E19" s="231"/>
      <c r="F19" s="231"/>
      <c r="G19" s="231"/>
      <c r="H19" s="231"/>
      <c r="I19" s="231"/>
      <c r="J19" s="32"/>
      <c r="K19" s="14"/>
      <c r="L19" s="14"/>
      <c r="M19" s="14"/>
      <c r="N19" s="14"/>
      <c r="O19" s="14"/>
      <c r="P19" s="14"/>
      <c r="Q19" s="14"/>
    </row>
    <row r="20" spans="2:17" ht="15" customHeight="1">
      <c r="B20" s="31"/>
      <c r="C20" s="65" t="s">
        <v>22</v>
      </c>
      <c r="D20" s="225" t="s">
        <v>100</v>
      </c>
      <c r="E20" s="226"/>
      <c r="F20" s="226"/>
      <c r="G20" s="226"/>
      <c r="H20" s="226"/>
      <c r="I20" s="226"/>
      <c r="J20" s="32"/>
      <c r="K20" s="14"/>
      <c r="L20" s="14"/>
      <c r="M20" s="14"/>
      <c r="N20" s="14"/>
      <c r="O20" s="14"/>
      <c r="P20" s="14"/>
      <c r="Q20" s="14"/>
    </row>
    <row r="21" spans="2:17" ht="14.25">
      <c r="B21" s="31"/>
      <c r="C21" s="23"/>
      <c r="D21" s="226"/>
      <c r="E21" s="226"/>
      <c r="F21" s="226"/>
      <c r="G21" s="226"/>
      <c r="H21" s="226"/>
      <c r="I21" s="226"/>
      <c r="J21" s="32"/>
      <c r="K21" s="14"/>
      <c r="L21" s="14"/>
      <c r="M21" s="14"/>
      <c r="N21" s="14"/>
      <c r="O21" s="14"/>
      <c r="P21" s="14"/>
      <c r="Q21" s="14"/>
    </row>
    <row r="22" spans="2:17" ht="14.25">
      <c r="B22" s="31"/>
      <c r="C22" s="25"/>
      <c r="D22" s="25"/>
      <c r="E22" s="25"/>
      <c r="F22" s="2"/>
      <c r="G22" s="2"/>
      <c r="H22" s="2"/>
      <c r="I22" s="25"/>
      <c r="J22" s="26"/>
      <c r="K22" s="14"/>
      <c r="L22" s="14"/>
      <c r="M22" s="14"/>
      <c r="N22" s="14"/>
      <c r="O22" s="14"/>
      <c r="P22" s="14"/>
      <c r="Q22" s="14"/>
    </row>
    <row r="23" spans="2:17" ht="14.25">
      <c r="B23" s="31"/>
      <c r="C23" s="25"/>
      <c r="D23" s="25"/>
      <c r="E23" s="25"/>
      <c r="F23" s="190" t="s">
        <v>0</v>
      </c>
      <c r="G23" s="208" t="s">
        <v>119</v>
      </c>
      <c r="H23" s="209" t="s">
        <v>98</v>
      </c>
      <c r="I23" s="25"/>
      <c r="J23" s="26"/>
      <c r="K23" s="14"/>
      <c r="L23" s="14"/>
      <c r="N23" s="14"/>
      <c r="O23" s="14"/>
      <c r="P23" s="14"/>
      <c r="Q23" s="14"/>
    </row>
    <row r="24" spans="2:17" ht="14.25">
      <c r="B24" s="31"/>
      <c r="C24" s="25"/>
      <c r="D24" s="25"/>
      <c r="E24" s="25"/>
      <c r="F24" s="190" t="s">
        <v>29</v>
      </c>
      <c r="G24" s="208" t="s">
        <v>120</v>
      </c>
      <c r="H24" s="209" t="s">
        <v>99</v>
      </c>
      <c r="I24" s="25"/>
      <c r="J24" s="26"/>
      <c r="K24" s="14"/>
      <c r="L24" s="14"/>
      <c r="N24" s="14"/>
      <c r="O24" s="14"/>
      <c r="P24" s="14"/>
      <c r="Q24" s="14"/>
    </row>
    <row r="25" spans="2:17" ht="14.25">
      <c r="B25" s="31"/>
      <c r="C25" s="25"/>
      <c r="D25" s="25"/>
      <c r="E25" s="25"/>
      <c r="F25" s="2"/>
      <c r="G25" s="2"/>
      <c r="H25" s="2"/>
      <c r="I25" s="25"/>
      <c r="J25" s="26"/>
      <c r="K25" s="14"/>
      <c r="L25" s="14"/>
      <c r="M25" s="14"/>
      <c r="N25" s="14"/>
      <c r="O25" s="14"/>
      <c r="P25" s="14"/>
      <c r="Q25" s="14"/>
    </row>
    <row r="26" spans="2:17" ht="15" thickBot="1">
      <c r="B26" s="31"/>
      <c r="C26" s="25"/>
      <c r="D26" s="25"/>
      <c r="E26" s="128" t="s">
        <v>40</v>
      </c>
      <c r="F26" s="183" t="s">
        <v>1</v>
      </c>
      <c r="G26" s="183" t="s">
        <v>2</v>
      </c>
      <c r="H26" s="180" t="s">
        <v>3</v>
      </c>
      <c r="I26" s="25"/>
      <c r="J26" s="26"/>
      <c r="K26" s="14"/>
      <c r="L26" s="14"/>
      <c r="M26" s="14"/>
      <c r="N26" s="14"/>
      <c r="O26" s="14"/>
      <c r="P26" s="14"/>
      <c r="Q26" s="14"/>
    </row>
    <row r="27" spans="2:17" ht="14.25">
      <c r="B27" s="31"/>
      <c r="C27" s="218" t="s">
        <v>41</v>
      </c>
      <c r="D27" s="221" t="s">
        <v>61</v>
      </c>
      <c r="E27" s="129">
        <v>0</v>
      </c>
      <c r="F27" s="179" t="s">
        <v>91</v>
      </c>
      <c r="G27" s="179" t="s">
        <v>105</v>
      </c>
      <c r="H27" s="191">
        <v>92058.67825</v>
      </c>
      <c r="I27" s="25"/>
      <c r="J27" s="26"/>
      <c r="K27" s="14"/>
      <c r="L27" s="14"/>
      <c r="M27" s="14"/>
      <c r="N27" s="14"/>
      <c r="O27" s="14"/>
      <c r="P27" s="14"/>
      <c r="Q27" s="14"/>
    </row>
    <row r="28" spans="2:17" ht="14.25">
      <c r="B28" s="31"/>
      <c r="C28" s="219"/>
      <c r="D28" s="222"/>
      <c r="E28" s="130">
        <v>1</v>
      </c>
      <c r="F28" s="181"/>
      <c r="G28" s="184" t="s">
        <v>106</v>
      </c>
      <c r="H28" s="192">
        <v>121789.2795</v>
      </c>
      <c r="I28" s="25"/>
      <c r="J28" s="26"/>
      <c r="K28" s="14"/>
      <c r="L28" s="14"/>
      <c r="M28" s="14"/>
      <c r="N28" s="14"/>
      <c r="O28" s="14"/>
      <c r="P28" s="14"/>
      <c r="Q28" s="14"/>
    </row>
    <row r="29" spans="2:17" ht="14.25">
      <c r="B29" s="31"/>
      <c r="C29" s="219"/>
      <c r="D29" s="222"/>
      <c r="E29" s="130">
        <v>2</v>
      </c>
      <c r="F29" s="181"/>
      <c r="G29" s="184" t="s">
        <v>107</v>
      </c>
      <c r="H29" s="192">
        <v>158672.6568</v>
      </c>
      <c r="I29" s="25"/>
      <c r="J29" s="26"/>
      <c r="K29" s="14"/>
      <c r="L29" s="14"/>
      <c r="M29" s="14"/>
      <c r="N29" s="14"/>
      <c r="O29" s="14"/>
      <c r="P29" s="14"/>
      <c r="Q29" s="14"/>
    </row>
    <row r="30" spans="2:17" ht="14.25">
      <c r="B30" s="31"/>
      <c r="C30" s="219"/>
      <c r="D30" s="222"/>
      <c r="E30" s="130">
        <v>3</v>
      </c>
      <c r="F30" s="181"/>
      <c r="G30" s="184" t="s">
        <v>108</v>
      </c>
      <c r="H30" s="192">
        <v>191455.5888</v>
      </c>
      <c r="I30" s="25"/>
      <c r="J30" s="26"/>
      <c r="K30" s="14"/>
      <c r="L30" s="14"/>
      <c r="M30" s="14"/>
      <c r="N30" s="14"/>
      <c r="O30" s="14"/>
      <c r="P30" s="14"/>
      <c r="Q30" s="14"/>
    </row>
    <row r="31" spans="2:17" ht="14.25">
      <c r="B31" s="31"/>
      <c r="C31" s="219"/>
      <c r="D31" s="222"/>
      <c r="E31" s="130">
        <v>4</v>
      </c>
      <c r="F31" s="181"/>
      <c r="G31" s="184" t="s">
        <v>109</v>
      </c>
      <c r="H31" s="192">
        <v>226156.98525</v>
      </c>
      <c r="I31" s="25"/>
      <c r="J31" s="26"/>
      <c r="K31" s="14"/>
      <c r="L31" s="14"/>
      <c r="M31" s="14"/>
      <c r="N31" s="14"/>
      <c r="O31" s="14"/>
      <c r="P31" s="14"/>
      <c r="Q31" s="14"/>
    </row>
    <row r="32" spans="2:17" ht="14.25">
      <c r="B32" s="31"/>
      <c r="C32" s="219"/>
      <c r="D32" s="222"/>
      <c r="E32" s="130">
        <v>5</v>
      </c>
      <c r="F32" s="181"/>
      <c r="G32" s="184" t="s">
        <v>110</v>
      </c>
      <c r="H32" s="192">
        <v>248319.29919999998</v>
      </c>
      <c r="I32" s="25"/>
      <c r="J32" s="26"/>
      <c r="K32" s="14"/>
      <c r="L32" s="14"/>
      <c r="M32" s="14"/>
      <c r="N32" s="14"/>
      <c r="O32" s="14"/>
      <c r="P32" s="14"/>
      <c r="Q32" s="14"/>
    </row>
    <row r="33" spans="2:17" ht="15" thickBot="1">
      <c r="B33" s="31"/>
      <c r="C33" s="219"/>
      <c r="D33" s="223"/>
      <c r="E33" s="131">
        <v>6</v>
      </c>
      <c r="F33" s="181"/>
      <c r="G33" s="184" t="s">
        <v>111</v>
      </c>
      <c r="H33" s="192">
        <v>269021.42085</v>
      </c>
      <c r="I33" s="25"/>
      <c r="J33" s="26"/>
      <c r="K33" s="14"/>
      <c r="L33" s="14"/>
      <c r="M33" s="14"/>
      <c r="N33" s="14"/>
      <c r="O33" s="14"/>
      <c r="P33" s="14"/>
      <c r="Q33" s="14"/>
    </row>
    <row r="34" spans="2:17" ht="14.25">
      <c r="B34" s="31"/>
      <c r="C34" s="219"/>
      <c r="D34" s="222" t="s">
        <v>45</v>
      </c>
      <c r="E34" s="132">
        <v>0</v>
      </c>
      <c r="F34" s="181"/>
      <c r="G34" s="184" t="s">
        <v>112</v>
      </c>
      <c r="H34" s="192">
        <v>52604.959</v>
      </c>
      <c r="I34" s="25"/>
      <c r="J34" s="26"/>
      <c r="K34" s="14"/>
      <c r="L34" s="14"/>
      <c r="M34" s="14"/>
      <c r="N34" s="14"/>
      <c r="O34" s="14"/>
      <c r="P34" s="14"/>
      <c r="Q34" s="14"/>
    </row>
    <row r="35" spans="2:17" ht="14.25">
      <c r="B35" s="31"/>
      <c r="C35" s="219"/>
      <c r="D35" s="222"/>
      <c r="E35" s="130">
        <v>1</v>
      </c>
      <c r="F35" s="181"/>
      <c r="G35" s="184" t="s">
        <v>113</v>
      </c>
      <c r="H35" s="192">
        <v>69593.87400000001</v>
      </c>
      <c r="I35" s="25"/>
      <c r="J35" s="26"/>
      <c r="K35" s="14"/>
      <c r="L35" s="14"/>
      <c r="M35" s="14"/>
      <c r="N35" s="14"/>
      <c r="O35" s="14"/>
      <c r="P35" s="14"/>
      <c r="Q35" s="14"/>
    </row>
    <row r="36" spans="2:17" ht="14.25">
      <c r="B36" s="31"/>
      <c r="C36" s="219"/>
      <c r="D36" s="222"/>
      <c r="E36" s="130">
        <v>2</v>
      </c>
      <c r="F36" s="181"/>
      <c r="G36" s="184" t="s">
        <v>114</v>
      </c>
      <c r="H36" s="192">
        <v>90670.0896</v>
      </c>
      <c r="I36" s="25"/>
      <c r="J36" s="26"/>
      <c r="K36" s="14"/>
      <c r="L36" s="14"/>
      <c r="M36" s="14"/>
      <c r="N36" s="14"/>
      <c r="O36" s="14"/>
      <c r="P36" s="14"/>
      <c r="Q36" s="14"/>
    </row>
    <row r="37" spans="2:17" ht="14.25">
      <c r="B37" s="31"/>
      <c r="C37" s="219"/>
      <c r="D37" s="222"/>
      <c r="E37" s="130">
        <v>3</v>
      </c>
      <c r="F37" s="181"/>
      <c r="G37" s="184" t="s">
        <v>115</v>
      </c>
      <c r="H37" s="192">
        <v>109403.1936</v>
      </c>
      <c r="I37" s="25"/>
      <c r="J37" s="26"/>
      <c r="K37" s="14"/>
      <c r="L37" s="14"/>
      <c r="M37" s="14"/>
      <c r="N37" s="14"/>
      <c r="O37" s="14"/>
      <c r="P37" s="14"/>
      <c r="Q37" s="14"/>
    </row>
    <row r="38" spans="2:17" ht="14.25">
      <c r="B38" s="31"/>
      <c r="C38" s="219"/>
      <c r="D38" s="222"/>
      <c r="E38" s="130">
        <v>4</v>
      </c>
      <c r="F38" s="181"/>
      <c r="G38" s="184" t="s">
        <v>116</v>
      </c>
      <c r="H38" s="192">
        <v>129232.563</v>
      </c>
      <c r="I38" s="25"/>
      <c r="J38" s="26"/>
      <c r="K38" s="14"/>
      <c r="L38" s="14"/>
      <c r="M38" s="14"/>
      <c r="N38" s="14"/>
      <c r="O38" s="14"/>
      <c r="P38" s="14"/>
      <c r="Q38" s="14"/>
    </row>
    <row r="39" spans="2:17" ht="14.25">
      <c r="B39" s="31"/>
      <c r="C39" s="219"/>
      <c r="D39" s="222"/>
      <c r="E39" s="130">
        <v>5</v>
      </c>
      <c r="F39" s="181"/>
      <c r="G39" s="184" t="s">
        <v>117</v>
      </c>
      <c r="H39" s="192">
        <v>141896.7424</v>
      </c>
      <c r="I39" s="25"/>
      <c r="J39" s="26"/>
      <c r="K39" s="14"/>
      <c r="L39" s="14"/>
      <c r="M39" s="14"/>
      <c r="N39" s="14"/>
      <c r="O39" s="14"/>
      <c r="P39" s="14"/>
      <c r="Q39" s="14"/>
    </row>
    <row r="40" spans="2:17" ht="15" thickBot="1">
      <c r="B40" s="31"/>
      <c r="C40" s="220"/>
      <c r="D40" s="223"/>
      <c r="E40" s="131">
        <v>6</v>
      </c>
      <c r="F40" s="181"/>
      <c r="G40" s="184" t="s">
        <v>118</v>
      </c>
      <c r="H40" s="192">
        <v>153726.5262</v>
      </c>
      <c r="I40" s="25"/>
      <c r="J40" s="26"/>
      <c r="K40" s="14"/>
      <c r="L40" s="14"/>
      <c r="M40" s="14"/>
      <c r="N40" s="14"/>
      <c r="O40" s="14"/>
      <c r="P40" s="14"/>
      <c r="Q40" s="14"/>
    </row>
    <row r="41" spans="2:17" ht="14.25">
      <c r="B41" s="31"/>
      <c r="C41" s="218" t="s">
        <v>4</v>
      </c>
      <c r="D41" s="221" t="s">
        <v>61</v>
      </c>
      <c r="E41" s="129">
        <v>0</v>
      </c>
      <c r="F41" s="179" t="s">
        <v>4</v>
      </c>
      <c r="G41" s="179" t="s">
        <v>105</v>
      </c>
      <c r="H41" s="191">
        <v>72383.24639999999</v>
      </c>
      <c r="I41" s="25"/>
      <c r="J41" s="26"/>
      <c r="K41" s="14"/>
      <c r="L41" s="14"/>
      <c r="M41" s="14"/>
      <c r="N41" s="14"/>
      <c r="O41" s="14"/>
      <c r="P41" s="14"/>
      <c r="Q41" s="14"/>
    </row>
    <row r="42" spans="2:17" ht="14.25">
      <c r="B42" s="31"/>
      <c r="C42" s="219"/>
      <c r="D42" s="222"/>
      <c r="E42" s="130">
        <v>1</v>
      </c>
      <c r="F42" s="181"/>
      <c r="G42" s="184" t="s">
        <v>106</v>
      </c>
      <c r="H42" s="192">
        <v>101335.61200000001</v>
      </c>
      <c r="I42" s="25"/>
      <c r="J42" s="26"/>
      <c r="K42" s="14"/>
      <c r="L42" s="14"/>
      <c r="M42" s="14"/>
      <c r="N42" s="14"/>
      <c r="O42" s="14"/>
      <c r="P42" s="14"/>
      <c r="Q42" s="14"/>
    </row>
    <row r="43" spans="2:17" ht="14.25">
      <c r="B43" s="31"/>
      <c r="C43" s="219"/>
      <c r="D43" s="222"/>
      <c r="E43" s="130">
        <v>2</v>
      </c>
      <c r="F43" s="181"/>
      <c r="G43" s="184" t="s">
        <v>107</v>
      </c>
      <c r="H43" s="192">
        <v>130288.644</v>
      </c>
      <c r="I43" s="25"/>
      <c r="J43" s="26"/>
      <c r="K43" s="14"/>
      <c r="L43" s="14"/>
      <c r="M43" s="14"/>
      <c r="N43" s="14"/>
      <c r="O43" s="14"/>
      <c r="P43" s="14"/>
      <c r="Q43" s="14"/>
    </row>
    <row r="44" spans="2:17" ht="14.25">
      <c r="B44" s="31"/>
      <c r="C44" s="219"/>
      <c r="D44" s="222"/>
      <c r="E44" s="130">
        <v>3</v>
      </c>
      <c r="F44" s="181"/>
      <c r="G44" s="184" t="s">
        <v>108</v>
      </c>
      <c r="H44" s="192">
        <v>173718.192</v>
      </c>
      <c r="I44" s="25"/>
      <c r="J44" s="26"/>
      <c r="K44" s="14"/>
      <c r="L44" s="14"/>
      <c r="M44" s="14"/>
      <c r="N44" s="14"/>
      <c r="O44" s="14"/>
      <c r="P44" s="14"/>
      <c r="Q44" s="14"/>
    </row>
    <row r="45" spans="2:17" ht="14.25">
      <c r="B45" s="31"/>
      <c r="C45" s="219"/>
      <c r="D45" s="222"/>
      <c r="E45" s="130">
        <v>4</v>
      </c>
      <c r="F45" s="181"/>
      <c r="G45" s="184" t="s">
        <v>109</v>
      </c>
      <c r="H45" s="192">
        <v>217147.74</v>
      </c>
      <c r="I45" s="25"/>
      <c r="J45" s="26"/>
      <c r="K45" s="14"/>
      <c r="L45" s="14"/>
      <c r="M45" s="14"/>
      <c r="N45" s="14"/>
      <c r="O45" s="14"/>
      <c r="P45" s="14"/>
      <c r="Q45" s="14"/>
    </row>
    <row r="46" spans="2:17" ht="14.25">
      <c r="B46" s="31"/>
      <c r="C46" s="219"/>
      <c r="D46" s="222"/>
      <c r="E46" s="130">
        <v>5</v>
      </c>
      <c r="F46" s="181"/>
      <c r="G46" s="184" t="s">
        <v>110</v>
      </c>
      <c r="H46" s="192">
        <v>246100.772</v>
      </c>
      <c r="I46" s="25"/>
      <c r="J46" s="26"/>
      <c r="K46" s="14"/>
      <c r="L46" s="14"/>
      <c r="M46" s="14"/>
      <c r="N46" s="14"/>
      <c r="O46" s="14"/>
      <c r="P46" s="14"/>
      <c r="Q46" s="14"/>
    </row>
    <row r="47" spans="2:17" ht="15" thickBot="1">
      <c r="B47" s="31"/>
      <c r="C47" s="219"/>
      <c r="D47" s="223"/>
      <c r="E47" s="131">
        <v>6</v>
      </c>
      <c r="F47" s="181"/>
      <c r="G47" s="184" t="s">
        <v>111</v>
      </c>
      <c r="H47" s="192">
        <v>275053.804</v>
      </c>
      <c r="I47" s="25"/>
      <c r="J47" s="26"/>
      <c r="K47" s="14"/>
      <c r="L47" s="14"/>
      <c r="M47" s="14"/>
      <c r="N47" s="14"/>
      <c r="O47" s="14"/>
      <c r="P47" s="14"/>
      <c r="Q47" s="14"/>
    </row>
    <row r="48" spans="2:17" ht="14.25">
      <c r="B48" s="31"/>
      <c r="C48" s="219"/>
      <c r="D48" s="222" t="s">
        <v>45</v>
      </c>
      <c r="E48" s="132">
        <v>0</v>
      </c>
      <c r="F48" s="181"/>
      <c r="G48" s="184" t="s">
        <v>112</v>
      </c>
      <c r="H48" s="192">
        <v>45239.528999999995</v>
      </c>
      <c r="I48" s="25"/>
      <c r="J48" s="26"/>
      <c r="K48" s="14"/>
      <c r="L48" s="14"/>
      <c r="M48" s="14"/>
      <c r="N48" s="14"/>
      <c r="O48" s="14"/>
      <c r="P48" s="14"/>
      <c r="Q48" s="14"/>
    </row>
    <row r="49" spans="2:17" ht="14.25">
      <c r="B49" s="31"/>
      <c r="C49" s="219"/>
      <c r="D49" s="222"/>
      <c r="E49" s="130">
        <v>1</v>
      </c>
      <c r="F49" s="181"/>
      <c r="G49" s="184" t="s">
        <v>113</v>
      </c>
      <c r="H49" s="192">
        <v>63334.7575</v>
      </c>
      <c r="I49" s="25"/>
      <c r="J49" s="26"/>
      <c r="K49" s="14"/>
      <c r="L49" s="14"/>
      <c r="M49" s="14"/>
      <c r="N49" s="14"/>
      <c r="O49" s="14"/>
      <c r="P49" s="14"/>
      <c r="Q49" s="14"/>
    </row>
    <row r="50" spans="2:17" ht="14.25">
      <c r="B50" s="31"/>
      <c r="C50" s="219"/>
      <c r="D50" s="222"/>
      <c r="E50" s="130">
        <v>2</v>
      </c>
      <c r="F50" s="181"/>
      <c r="G50" s="184" t="s">
        <v>114</v>
      </c>
      <c r="H50" s="192">
        <v>81430.4025</v>
      </c>
      <c r="I50" s="25"/>
      <c r="J50" s="26"/>
      <c r="K50" s="14"/>
      <c r="L50" s="14"/>
      <c r="M50" s="14"/>
      <c r="N50" s="14"/>
      <c r="O50" s="14"/>
      <c r="P50" s="14"/>
      <c r="Q50" s="14"/>
    </row>
    <row r="51" spans="2:17" ht="14.25">
      <c r="B51" s="31"/>
      <c r="C51" s="219"/>
      <c r="D51" s="222"/>
      <c r="E51" s="130">
        <v>3</v>
      </c>
      <c r="F51" s="181"/>
      <c r="G51" s="184" t="s">
        <v>115</v>
      </c>
      <c r="H51" s="192">
        <v>108573.87</v>
      </c>
      <c r="I51" s="25"/>
      <c r="J51" s="26"/>
      <c r="K51" s="14"/>
      <c r="L51" s="14"/>
      <c r="M51" s="14"/>
      <c r="N51" s="14"/>
      <c r="O51" s="14"/>
      <c r="P51" s="14"/>
      <c r="Q51" s="14"/>
    </row>
    <row r="52" spans="2:17" ht="14.25">
      <c r="B52" s="31"/>
      <c r="C52" s="219"/>
      <c r="D52" s="222"/>
      <c r="E52" s="130">
        <v>4</v>
      </c>
      <c r="F52" s="181"/>
      <c r="G52" s="184" t="s">
        <v>116</v>
      </c>
      <c r="H52" s="192">
        <v>135717.3375</v>
      </c>
      <c r="I52" s="25"/>
      <c r="J52" s="26"/>
      <c r="K52" s="14"/>
      <c r="L52" s="14"/>
      <c r="M52" s="14"/>
      <c r="N52" s="14"/>
      <c r="O52" s="14"/>
      <c r="P52" s="14"/>
      <c r="Q52" s="14"/>
    </row>
    <row r="53" spans="2:17" ht="14.25">
      <c r="B53" s="31"/>
      <c r="C53" s="219"/>
      <c r="D53" s="222"/>
      <c r="E53" s="130">
        <v>5</v>
      </c>
      <c r="F53" s="181"/>
      <c r="G53" s="184" t="s">
        <v>117</v>
      </c>
      <c r="H53" s="192">
        <v>153812.98249999998</v>
      </c>
      <c r="I53" s="25"/>
      <c r="J53" s="26"/>
      <c r="K53" s="14"/>
      <c r="L53" s="14"/>
      <c r="M53" s="14"/>
      <c r="N53" s="14"/>
      <c r="O53" s="14"/>
      <c r="P53" s="14"/>
      <c r="Q53" s="14"/>
    </row>
    <row r="54" spans="2:17" ht="15" thickBot="1">
      <c r="B54" s="31"/>
      <c r="C54" s="220"/>
      <c r="D54" s="223"/>
      <c r="E54" s="131">
        <v>6</v>
      </c>
      <c r="F54" s="181"/>
      <c r="G54" s="184" t="s">
        <v>118</v>
      </c>
      <c r="H54" s="192">
        <v>171908.6275</v>
      </c>
      <c r="I54" s="25"/>
      <c r="J54" s="26"/>
      <c r="K54" s="14"/>
      <c r="L54" s="14"/>
      <c r="M54" s="14"/>
      <c r="N54" s="14"/>
      <c r="O54" s="14"/>
      <c r="P54" s="14"/>
      <c r="Q54" s="14"/>
    </row>
    <row r="55" spans="2:17" ht="14.25">
      <c r="B55" s="31"/>
      <c r="C55" s="218" t="s">
        <v>5</v>
      </c>
      <c r="D55" s="221" t="s">
        <v>62</v>
      </c>
      <c r="E55" s="129">
        <v>0</v>
      </c>
      <c r="F55" s="179" t="s">
        <v>5</v>
      </c>
      <c r="G55" s="179" t="s">
        <v>105</v>
      </c>
      <c r="H55" s="191">
        <v>82695.94265625</v>
      </c>
      <c r="I55" s="25"/>
      <c r="J55" s="26"/>
      <c r="K55" s="14"/>
      <c r="L55" s="14"/>
      <c r="M55" s="14"/>
      <c r="N55" s="14"/>
      <c r="O55" s="14"/>
      <c r="P55" s="14"/>
      <c r="Q55" s="14"/>
    </row>
    <row r="56" spans="2:17" ht="14.25">
      <c r="B56" s="31"/>
      <c r="C56" s="219"/>
      <c r="D56" s="222"/>
      <c r="E56" s="130">
        <v>1</v>
      </c>
      <c r="F56" s="181"/>
      <c r="G56" s="184" t="s">
        <v>106</v>
      </c>
      <c r="H56" s="192">
        <v>108721.47501250001</v>
      </c>
      <c r="I56" s="25"/>
      <c r="J56" s="26"/>
      <c r="K56" s="14"/>
      <c r="L56" s="14"/>
      <c r="M56" s="14"/>
      <c r="N56" s="14"/>
      <c r="O56" s="14"/>
      <c r="P56" s="14"/>
      <c r="Q56" s="14"/>
    </row>
    <row r="57" spans="2:17" ht="14.25">
      <c r="B57" s="31"/>
      <c r="C57" s="219"/>
      <c r="D57" s="222"/>
      <c r="E57" s="130">
        <v>2</v>
      </c>
      <c r="F57" s="181"/>
      <c r="G57" s="184" t="s">
        <v>107</v>
      </c>
      <c r="H57" s="192">
        <v>140985.02604375</v>
      </c>
      <c r="I57" s="25"/>
      <c r="J57" s="26"/>
      <c r="K57" s="14"/>
      <c r="L57" s="14"/>
      <c r="M57" s="14"/>
      <c r="N57" s="14"/>
      <c r="O57" s="14"/>
      <c r="P57" s="14"/>
      <c r="Q57" s="14"/>
    </row>
    <row r="58" spans="2:17" ht="14.25">
      <c r="B58" s="31"/>
      <c r="C58" s="219"/>
      <c r="D58" s="222"/>
      <c r="E58" s="130">
        <v>3</v>
      </c>
      <c r="F58" s="181"/>
      <c r="G58" s="184" t="s">
        <v>108</v>
      </c>
      <c r="H58" s="192">
        <v>169792.80675</v>
      </c>
      <c r="I58" s="25"/>
      <c r="J58" s="26"/>
      <c r="K58" s="14"/>
      <c r="L58" s="14"/>
      <c r="M58" s="14"/>
      <c r="N58" s="14"/>
      <c r="O58" s="14"/>
      <c r="P58" s="14"/>
      <c r="Q58" s="14"/>
    </row>
    <row r="59" spans="2:17" ht="14.25">
      <c r="B59" s="31"/>
      <c r="C59" s="219"/>
      <c r="D59" s="222"/>
      <c r="E59" s="130">
        <v>4</v>
      </c>
      <c r="F59" s="181"/>
      <c r="G59" s="184" t="s">
        <v>109</v>
      </c>
      <c r="H59" s="192">
        <v>199740.82996875</v>
      </c>
      <c r="I59" s="25"/>
      <c r="J59" s="26"/>
      <c r="K59" s="14"/>
      <c r="L59" s="14"/>
      <c r="M59" s="14"/>
      <c r="N59" s="14"/>
      <c r="O59" s="14"/>
      <c r="P59" s="14"/>
      <c r="Q59" s="14"/>
    </row>
    <row r="60" spans="2:17" ht="14.25">
      <c r="B60" s="31"/>
      <c r="C60" s="219"/>
      <c r="D60" s="222"/>
      <c r="E60" s="130">
        <v>5</v>
      </c>
      <c r="F60" s="181"/>
      <c r="G60" s="184" t="s">
        <v>110</v>
      </c>
      <c r="H60" s="192">
        <v>218737.18142500002</v>
      </c>
      <c r="I60" s="25"/>
      <c r="J60" s="26"/>
      <c r="K60" s="14"/>
      <c r="L60" s="14"/>
      <c r="M60" s="14"/>
      <c r="N60" s="14"/>
      <c r="O60" s="14"/>
      <c r="P60" s="14"/>
      <c r="Q60" s="14"/>
    </row>
    <row r="61" spans="2:17" ht="15" thickBot="1">
      <c r="B61" s="31"/>
      <c r="C61" s="219"/>
      <c r="D61" s="223"/>
      <c r="E61" s="131">
        <v>6</v>
      </c>
      <c r="F61" s="181"/>
      <c r="G61" s="184" t="s">
        <v>111</v>
      </c>
      <c r="H61" s="192">
        <v>236323.05081875</v>
      </c>
      <c r="I61" s="25"/>
      <c r="J61" s="26"/>
      <c r="K61" s="14"/>
      <c r="L61" s="14"/>
      <c r="M61" s="14"/>
      <c r="N61" s="14"/>
      <c r="O61" s="14"/>
      <c r="P61" s="14"/>
      <c r="Q61" s="14"/>
    </row>
    <row r="62" spans="2:17" ht="14.25">
      <c r="B62" s="31"/>
      <c r="C62" s="219"/>
      <c r="D62" s="222" t="s">
        <v>45</v>
      </c>
      <c r="E62" s="132">
        <v>0</v>
      </c>
      <c r="F62" s="181"/>
      <c r="G62" s="184" t="s">
        <v>112</v>
      </c>
      <c r="H62" s="192">
        <v>47254.824375</v>
      </c>
      <c r="I62" s="25"/>
      <c r="J62" s="26"/>
      <c r="K62" s="14"/>
      <c r="L62" s="14"/>
      <c r="M62" s="14"/>
      <c r="N62" s="14"/>
      <c r="O62" s="14"/>
      <c r="P62" s="14"/>
      <c r="Q62" s="14"/>
    </row>
    <row r="63" spans="2:17" ht="14.25">
      <c r="B63" s="31"/>
      <c r="C63" s="219"/>
      <c r="D63" s="222"/>
      <c r="E63" s="130">
        <v>1</v>
      </c>
      <c r="F63" s="181"/>
      <c r="G63" s="184" t="s">
        <v>113</v>
      </c>
      <c r="H63" s="192">
        <v>62126.55715000001</v>
      </c>
      <c r="I63" s="25"/>
      <c r="J63" s="26"/>
      <c r="K63" s="14"/>
      <c r="L63" s="14"/>
      <c r="M63" s="14"/>
      <c r="N63" s="14"/>
      <c r="O63" s="14"/>
      <c r="P63" s="14"/>
      <c r="Q63" s="14"/>
    </row>
    <row r="64" spans="2:17" ht="14.25">
      <c r="B64" s="31"/>
      <c r="C64" s="219"/>
      <c r="D64" s="222"/>
      <c r="E64" s="130">
        <v>2</v>
      </c>
      <c r="F64" s="181"/>
      <c r="G64" s="184" t="s">
        <v>114</v>
      </c>
      <c r="H64" s="192">
        <v>80562.872025</v>
      </c>
      <c r="I64" s="25"/>
      <c r="J64" s="26"/>
      <c r="K64" s="14"/>
      <c r="L64" s="14"/>
      <c r="M64" s="14"/>
      <c r="N64" s="14"/>
      <c r="O64" s="14"/>
      <c r="P64" s="14"/>
      <c r="Q64" s="14"/>
    </row>
    <row r="65" spans="2:17" ht="14.25">
      <c r="B65" s="31"/>
      <c r="C65" s="219"/>
      <c r="D65" s="222"/>
      <c r="E65" s="130">
        <v>3</v>
      </c>
      <c r="F65" s="181"/>
      <c r="G65" s="184" t="s">
        <v>115</v>
      </c>
      <c r="H65" s="192">
        <v>97024.46100000001</v>
      </c>
      <c r="I65" s="25"/>
      <c r="J65" s="26"/>
      <c r="K65" s="14"/>
      <c r="L65" s="14"/>
      <c r="M65" s="14"/>
      <c r="N65" s="14"/>
      <c r="O65" s="14"/>
      <c r="P65" s="14"/>
      <c r="Q65" s="14"/>
    </row>
    <row r="66" spans="2:17" ht="14.25">
      <c r="B66" s="31"/>
      <c r="C66" s="219"/>
      <c r="D66" s="222"/>
      <c r="E66" s="130">
        <v>4</v>
      </c>
      <c r="F66" s="181"/>
      <c r="G66" s="184" t="s">
        <v>116</v>
      </c>
      <c r="H66" s="192">
        <v>114137.617125</v>
      </c>
      <c r="I66" s="25"/>
      <c r="J66" s="26"/>
      <c r="K66" s="14"/>
      <c r="L66" s="14"/>
      <c r="M66" s="14"/>
      <c r="N66" s="14"/>
      <c r="O66" s="14"/>
      <c r="P66" s="14"/>
      <c r="Q66" s="14"/>
    </row>
    <row r="67" spans="2:17" ht="14.25">
      <c r="B67" s="31"/>
      <c r="C67" s="219"/>
      <c r="D67" s="222"/>
      <c r="E67" s="130">
        <v>5</v>
      </c>
      <c r="F67" s="181"/>
      <c r="G67" s="184" t="s">
        <v>117</v>
      </c>
      <c r="H67" s="192">
        <v>124992.6751</v>
      </c>
      <c r="I67" s="25"/>
      <c r="J67" s="26"/>
      <c r="K67" s="14"/>
      <c r="L67" s="14"/>
      <c r="M67" s="14"/>
      <c r="N67" s="14"/>
      <c r="O67" s="14"/>
      <c r="P67" s="14"/>
      <c r="Q67" s="14"/>
    </row>
    <row r="68" spans="2:17" ht="15" thickBot="1">
      <c r="B68" s="31"/>
      <c r="C68" s="220"/>
      <c r="D68" s="223"/>
      <c r="E68" s="131">
        <v>6</v>
      </c>
      <c r="F68" s="181"/>
      <c r="G68" s="184" t="s">
        <v>118</v>
      </c>
      <c r="H68" s="192">
        <v>135041.743325</v>
      </c>
      <c r="I68" s="25"/>
      <c r="J68" s="26"/>
      <c r="K68" s="14"/>
      <c r="L68" s="14"/>
      <c r="M68" s="14"/>
      <c r="N68" s="14"/>
      <c r="O68" s="14"/>
      <c r="P68" s="14"/>
      <c r="Q68" s="14"/>
    </row>
    <row r="69" spans="2:17" ht="14.25">
      <c r="B69" s="31"/>
      <c r="C69" s="218" t="s">
        <v>6</v>
      </c>
      <c r="D69" s="221" t="s">
        <v>61</v>
      </c>
      <c r="E69" s="129">
        <v>0</v>
      </c>
      <c r="F69" s="179" t="s">
        <v>6</v>
      </c>
      <c r="G69" s="179" t="s">
        <v>105</v>
      </c>
      <c r="H69" s="191">
        <v>66351.77937499998</v>
      </c>
      <c r="I69" s="25"/>
      <c r="J69" s="26"/>
      <c r="K69" s="14"/>
      <c r="L69" s="14"/>
      <c r="M69" s="14"/>
      <c r="N69" s="14"/>
      <c r="O69" s="14"/>
      <c r="P69" s="14"/>
      <c r="Q69" s="14"/>
    </row>
    <row r="70" spans="2:17" ht="14.25">
      <c r="B70" s="31"/>
      <c r="C70" s="219"/>
      <c r="D70" s="222"/>
      <c r="E70" s="130">
        <v>1</v>
      </c>
      <c r="F70" s="181"/>
      <c r="G70" s="184" t="s">
        <v>106</v>
      </c>
      <c r="H70" s="192">
        <v>92035.33412499998</v>
      </c>
      <c r="I70" s="25"/>
      <c r="J70" s="26"/>
      <c r="K70" s="14"/>
      <c r="L70" s="14"/>
      <c r="M70" s="14"/>
      <c r="N70" s="14"/>
      <c r="O70" s="14"/>
      <c r="P70" s="14"/>
      <c r="Q70" s="14"/>
    </row>
    <row r="71" spans="2:17" ht="14.25">
      <c r="B71" s="31"/>
      <c r="C71" s="219"/>
      <c r="D71" s="222"/>
      <c r="E71" s="130">
        <v>2</v>
      </c>
      <c r="F71" s="181"/>
      <c r="G71" s="184" t="s">
        <v>107</v>
      </c>
      <c r="H71" s="192">
        <v>117229.084875</v>
      </c>
      <c r="I71" s="25"/>
      <c r="J71" s="26"/>
      <c r="K71" s="14"/>
      <c r="L71" s="14"/>
      <c r="M71" s="14"/>
      <c r="N71" s="14"/>
      <c r="O71" s="14"/>
      <c r="P71" s="14"/>
      <c r="Q71" s="14"/>
    </row>
    <row r="72" spans="2:17" ht="14.25">
      <c r="B72" s="31"/>
      <c r="C72" s="219"/>
      <c r="D72" s="222"/>
      <c r="E72" s="130">
        <v>3</v>
      </c>
      <c r="F72" s="181"/>
      <c r="G72" s="184" t="s">
        <v>108</v>
      </c>
      <c r="H72" s="192">
        <v>155658.20549999998</v>
      </c>
      <c r="I72" s="25"/>
      <c r="J72" s="26"/>
      <c r="K72" s="14"/>
      <c r="L72" s="14"/>
      <c r="M72" s="14"/>
      <c r="N72" s="14"/>
      <c r="O72" s="14"/>
      <c r="P72" s="14"/>
      <c r="Q72" s="14"/>
    </row>
    <row r="73" spans="2:17" ht="14.25">
      <c r="B73" s="31"/>
      <c r="C73" s="219"/>
      <c r="D73" s="222"/>
      <c r="E73" s="130">
        <v>4</v>
      </c>
      <c r="F73" s="181"/>
      <c r="G73" s="184" t="s">
        <v>109</v>
      </c>
      <c r="H73" s="192">
        <v>192845.32312499997</v>
      </c>
      <c r="I73" s="25"/>
      <c r="J73" s="26"/>
      <c r="K73" s="14"/>
      <c r="L73" s="14"/>
      <c r="M73" s="14"/>
      <c r="N73" s="14"/>
      <c r="O73" s="14"/>
      <c r="P73" s="14"/>
      <c r="Q73" s="14"/>
    </row>
    <row r="74" spans="2:17" ht="14.25">
      <c r="B74" s="31"/>
      <c r="C74" s="219"/>
      <c r="D74" s="222"/>
      <c r="E74" s="130">
        <v>5</v>
      </c>
      <c r="F74" s="181"/>
      <c r="G74" s="184" t="s">
        <v>110</v>
      </c>
      <c r="H74" s="192">
        <v>217455.24499999997</v>
      </c>
      <c r="I74" s="25"/>
      <c r="J74" s="26"/>
      <c r="K74" s="14"/>
      <c r="L74" s="14"/>
      <c r="M74" s="14"/>
      <c r="N74" s="14"/>
      <c r="O74" s="14"/>
      <c r="P74" s="14"/>
      <c r="Q74" s="14"/>
    </row>
    <row r="75" spans="2:17" ht="15" thickBot="1">
      <c r="B75" s="31"/>
      <c r="C75" s="219"/>
      <c r="D75" s="223"/>
      <c r="E75" s="131">
        <v>6</v>
      </c>
      <c r="F75" s="181"/>
      <c r="G75" s="184" t="s">
        <v>111</v>
      </c>
      <c r="H75" s="192">
        <v>241127.10474999997</v>
      </c>
      <c r="I75" s="25"/>
      <c r="J75" s="26"/>
      <c r="K75" s="14"/>
      <c r="L75" s="14"/>
      <c r="M75" s="14"/>
      <c r="N75" s="14"/>
      <c r="O75" s="14"/>
      <c r="P75" s="14"/>
      <c r="Q75" s="14"/>
    </row>
    <row r="76" spans="2:17" ht="14.25">
      <c r="B76" s="31"/>
      <c r="C76" s="219"/>
      <c r="D76" s="222" t="s">
        <v>45</v>
      </c>
      <c r="E76" s="132">
        <v>0</v>
      </c>
      <c r="F76" s="181"/>
      <c r="G76" s="184" t="s">
        <v>112</v>
      </c>
      <c r="H76" s="192">
        <v>37915.3025</v>
      </c>
      <c r="I76" s="25"/>
      <c r="J76" s="26"/>
      <c r="K76" s="14"/>
      <c r="L76" s="14"/>
      <c r="M76" s="14"/>
      <c r="N76" s="14"/>
      <c r="O76" s="14"/>
      <c r="P76" s="14"/>
      <c r="Q76" s="14"/>
    </row>
    <row r="77" spans="2:17" ht="14.25">
      <c r="B77" s="31"/>
      <c r="C77" s="219"/>
      <c r="D77" s="222"/>
      <c r="E77" s="130">
        <v>1</v>
      </c>
      <c r="F77" s="181"/>
      <c r="G77" s="184" t="s">
        <v>113</v>
      </c>
      <c r="H77" s="192">
        <v>52591.619499999986</v>
      </c>
      <c r="I77" s="25"/>
      <c r="J77" s="26"/>
      <c r="K77" s="14"/>
      <c r="L77" s="14"/>
      <c r="M77" s="14"/>
      <c r="N77" s="14"/>
      <c r="O77" s="14"/>
      <c r="P77" s="14"/>
      <c r="Q77" s="14"/>
    </row>
    <row r="78" spans="2:17" ht="14.25">
      <c r="B78" s="31"/>
      <c r="C78" s="219"/>
      <c r="D78" s="222"/>
      <c r="E78" s="130">
        <v>2</v>
      </c>
      <c r="F78" s="181"/>
      <c r="G78" s="184" t="s">
        <v>114</v>
      </c>
      <c r="H78" s="192">
        <v>66988.04849999999</v>
      </c>
      <c r="I78" s="25"/>
      <c r="J78" s="26"/>
      <c r="K78" s="14"/>
      <c r="L78" s="14"/>
      <c r="M78" s="14"/>
      <c r="N78" s="14"/>
      <c r="O78" s="14"/>
      <c r="P78" s="14"/>
      <c r="Q78" s="14"/>
    </row>
    <row r="79" spans="2:17" ht="14.25">
      <c r="B79" s="31"/>
      <c r="C79" s="219"/>
      <c r="D79" s="222"/>
      <c r="E79" s="130">
        <v>3</v>
      </c>
      <c r="F79" s="181"/>
      <c r="G79" s="184" t="s">
        <v>115</v>
      </c>
      <c r="H79" s="192">
        <v>88947.54599999997</v>
      </c>
      <c r="I79" s="25"/>
      <c r="J79" s="26"/>
      <c r="K79" s="14"/>
      <c r="L79" s="14"/>
      <c r="M79" s="14"/>
      <c r="N79" s="14"/>
      <c r="O79" s="14"/>
      <c r="P79" s="14"/>
      <c r="Q79" s="14"/>
    </row>
    <row r="80" spans="2:17" ht="14.25">
      <c r="B80" s="31"/>
      <c r="C80" s="219"/>
      <c r="D80" s="222"/>
      <c r="E80" s="130">
        <v>4</v>
      </c>
      <c r="F80" s="181"/>
      <c r="G80" s="184" t="s">
        <v>116</v>
      </c>
      <c r="H80" s="192">
        <v>110197.32749999998</v>
      </c>
      <c r="I80" s="25"/>
      <c r="J80" s="26"/>
      <c r="K80" s="14"/>
      <c r="L80" s="14"/>
      <c r="M80" s="14"/>
      <c r="N80" s="14"/>
      <c r="O80" s="14"/>
      <c r="P80" s="14"/>
      <c r="Q80" s="14"/>
    </row>
    <row r="81" spans="2:17" ht="14.25">
      <c r="B81" s="31"/>
      <c r="C81" s="219"/>
      <c r="D81" s="222"/>
      <c r="E81" s="130">
        <v>5</v>
      </c>
      <c r="F81" s="181"/>
      <c r="G81" s="184" t="s">
        <v>117</v>
      </c>
      <c r="H81" s="192">
        <v>124260.14</v>
      </c>
      <c r="I81" s="25"/>
      <c r="J81" s="26"/>
      <c r="K81" s="14"/>
      <c r="L81" s="14"/>
      <c r="M81" s="14"/>
      <c r="N81" s="14"/>
      <c r="O81" s="14"/>
      <c r="P81" s="14"/>
      <c r="Q81" s="14"/>
    </row>
    <row r="82" spans="2:17" ht="15" thickBot="1">
      <c r="B82" s="31"/>
      <c r="C82" s="220"/>
      <c r="D82" s="223"/>
      <c r="E82" s="131">
        <v>6</v>
      </c>
      <c r="F82" s="182"/>
      <c r="G82" s="185" t="s">
        <v>118</v>
      </c>
      <c r="H82" s="193">
        <v>137786.917</v>
      </c>
      <c r="I82" s="25"/>
      <c r="J82" s="26"/>
      <c r="K82" s="14"/>
      <c r="L82" s="14"/>
      <c r="M82" s="14"/>
      <c r="N82" s="14"/>
      <c r="O82" s="14"/>
      <c r="P82" s="14"/>
      <c r="Q82" s="14"/>
    </row>
    <row r="83" spans="2:17" ht="12.75" customHeight="1" thickBot="1">
      <c r="B83" s="33"/>
      <c r="C83" s="27"/>
      <c r="D83" s="27"/>
      <c r="E83" s="27"/>
      <c r="F83" s="194"/>
      <c r="G83" s="194"/>
      <c r="H83" s="194"/>
      <c r="I83" s="27"/>
      <c r="J83" s="28"/>
      <c r="K83" s="14"/>
      <c r="L83" s="14"/>
      <c r="M83" s="14"/>
      <c r="N83" s="14"/>
      <c r="O83" s="14"/>
      <c r="P83" s="14"/>
      <c r="Q83" s="14"/>
    </row>
  </sheetData>
  <mergeCells count="21">
    <mergeCell ref="D11:I11"/>
    <mergeCell ref="D55:D61"/>
    <mergeCell ref="D8:H8"/>
    <mergeCell ref="D9:I9"/>
    <mergeCell ref="D12:I12"/>
    <mergeCell ref="D17:I19"/>
    <mergeCell ref="D62:D68"/>
    <mergeCell ref="D69:D75"/>
    <mergeCell ref="D76:D82"/>
    <mergeCell ref="C55:C68"/>
    <mergeCell ref="C69:C82"/>
    <mergeCell ref="C41:C54"/>
    <mergeCell ref="D41:D47"/>
    <mergeCell ref="D48:D54"/>
    <mergeCell ref="B2:J2"/>
    <mergeCell ref="B3:J3"/>
    <mergeCell ref="D27:D33"/>
    <mergeCell ref="D34:D40"/>
    <mergeCell ref="C27:C40"/>
    <mergeCell ref="D20:I21"/>
    <mergeCell ref="D14:I16"/>
  </mergeCells>
  <printOptions horizontalCentered="1"/>
  <pageMargins left="0.5" right="0.5" top="0.5" bottom="0.5" header="0.5" footer="0.5"/>
  <pageSetup fitToHeight="1" fitToWidth="1" horizontalDpi="600" verticalDpi="600" orientation="portrait" scale="62" r:id="rId1"/>
</worksheet>
</file>

<file path=xl/worksheets/sheet2.xml><?xml version="1.0" encoding="utf-8"?>
<worksheet xmlns="http://schemas.openxmlformats.org/spreadsheetml/2006/main" xmlns:r="http://schemas.openxmlformats.org/officeDocument/2006/relationships">
  <dimension ref="B2:M94"/>
  <sheetViews>
    <sheetView showGridLines="0" zoomScale="75" zoomScaleNormal="75" workbookViewId="0" topLeftCell="A1">
      <selection activeCell="A1" sqref="A1"/>
    </sheetView>
  </sheetViews>
  <sheetFormatPr defaultColWidth="9.00390625" defaultRowHeight="14.25"/>
  <cols>
    <col min="1" max="1" width="2.625" style="0" customWidth="1"/>
    <col min="2" max="2" width="9.25390625" style="15" customWidth="1"/>
    <col min="3" max="3" width="20.50390625" style="0" customWidth="1"/>
    <col min="4" max="4" width="8.25390625" style="0" customWidth="1"/>
    <col min="5" max="5" width="9.125" style="0" customWidth="1"/>
    <col min="6" max="6" width="15.875" style="0" customWidth="1"/>
    <col min="7" max="7" width="24.50390625" style="0" customWidth="1"/>
    <col min="8" max="8" width="25.75390625" style="0" customWidth="1"/>
    <col min="9" max="9" width="15.875" style="0" customWidth="1"/>
    <col min="10" max="10" width="21.375" style="0" customWidth="1"/>
    <col min="11" max="11" width="2.625" style="0" customWidth="1"/>
    <col min="12" max="12" width="11.625" style="0" customWidth="1"/>
    <col min="13" max="13" width="12.25390625" style="0" customWidth="1"/>
  </cols>
  <sheetData>
    <row r="2" spans="2:11" ht="18.75">
      <c r="B2" s="224" t="s">
        <v>39</v>
      </c>
      <c r="C2" s="224"/>
      <c r="D2" s="224"/>
      <c r="E2" s="224"/>
      <c r="F2" s="224"/>
      <c r="G2" s="224"/>
      <c r="H2" s="224"/>
      <c r="I2" s="224"/>
      <c r="J2" s="224"/>
      <c r="K2" s="224"/>
    </row>
    <row r="3" spans="2:11" ht="19.5" thickBot="1">
      <c r="B3" s="224" t="s">
        <v>49</v>
      </c>
      <c r="C3" s="224"/>
      <c r="D3" s="224"/>
      <c r="E3" s="224"/>
      <c r="F3" s="224"/>
      <c r="G3" s="224"/>
      <c r="H3" s="224"/>
      <c r="I3" s="224"/>
      <c r="J3" s="224"/>
      <c r="K3" s="224"/>
    </row>
    <row r="4" spans="2:11" ht="9" customHeight="1">
      <c r="B4" s="119"/>
      <c r="C4" s="116"/>
      <c r="D4" s="116"/>
      <c r="E4" s="116"/>
      <c r="F4" s="116"/>
      <c r="G4" s="116"/>
      <c r="H4" s="116"/>
      <c r="I4" s="116"/>
      <c r="J4" s="235" t="s">
        <v>35</v>
      </c>
      <c r="K4" s="117"/>
    </row>
    <row r="5" spans="2:11" ht="12" customHeight="1" thickBot="1">
      <c r="B5" s="120"/>
      <c r="C5" s="23"/>
      <c r="D5" s="23"/>
      <c r="E5" s="23"/>
      <c r="F5" s="23"/>
      <c r="G5" s="23"/>
      <c r="H5" s="23"/>
      <c r="I5" s="23"/>
      <c r="J5" s="236"/>
      <c r="K5" s="24"/>
    </row>
    <row r="6" spans="2:11" ht="18" customHeight="1" thickBot="1">
      <c r="B6" s="176" t="s">
        <v>23</v>
      </c>
      <c r="C6" s="162" t="s">
        <v>126</v>
      </c>
      <c r="D6" s="163"/>
      <c r="E6" s="164"/>
      <c r="F6" s="164"/>
      <c r="G6" s="242"/>
      <c r="H6" s="211"/>
      <c r="I6" s="211"/>
      <c r="J6" s="212"/>
      <c r="K6" s="24"/>
    </row>
    <row r="7" spans="2:11" ht="8.25" customHeight="1" thickBot="1">
      <c r="B7" s="120"/>
      <c r="C7" s="34"/>
      <c r="D7" s="23"/>
      <c r="E7" s="23"/>
      <c r="F7" s="23"/>
      <c r="G7" s="23"/>
      <c r="H7" s="23"/>
      <c r="I7" s="23"/>
      <c r="J7" s="23"/>
      <c r="K7" s="24"/>
    </row>
    <row r="8" spans="2:11" ht="18" customHeight="1" thickBot="1">
      <c r="B8" s="177" t="s">
        <v>24</v>
      </c>
      <c r="C8" s="162" t="s">
        <v>127</v>
      </c>
      <c r="D8" s="163"/>
      <c r="E8" s="164"/>
      <c r="F8" s="164"/>
      <c r="G8" s="242"/>
      <c r="H8" s="211"/>
      <c r="I8" s="211"/>
      <c r="J8" s="212"/>
      <c r="K8" s="24"/>
    </row>
    <row r="9" spans="2:11" ht="7.5" customHeight="1">
      <c r="B9" s="120"/>
      <c r="C9" s="35"/>
      <c r="D9" s="23"/>
      <c r="E9" s="23"/>
      <c r="F9" s="23"/>
      <c r="G9" s="23"/>
      <c r="H9" s="23"/>
      <c r="I9" s="23"/>
      <c r="J9" s="23"/>
      <c r="K9" s="24"/>
    </row>
    <row r="10" spans="2:11" ht="15">
      <c r="B10" s="120"/>
      <c r="C10" s="214" t="s">
        <v>129</v>
      </c>
      <c r="D10" s="215"/>
      <c r="E10" s="216"/>
      <c r="F10" s="217"/>
      <c r="G10" s="189" t="str">
        <f>'Select City &amp; State'!G23</f>
        <v>ABILENE</v>
      </c>
      <c r="H10" s="213" t="s">
        <v>128</v>
      </c>
      <c r="I10" s="213"/>
      <c r="J10" s="213"/>
      <c r="K10" s="24"/>
    </row>
    <row r="11" spans="2:11" ht="15">
      <c r="B11" s="120"/>
      <c r="C11" s="210" t="s">
        <v>130</v>
      </c>
      <c r="D11" s="216"/>
      <c r="E11" s="216"/>
      <c r="F11" s="217"/>
      <c r="G11" s="189" t="str">
        <f>'Select City &amp; State'!G24</f>
        <v>TEXAS</v>
      </c>
      <c r="H11" s="213"/>
      <c r="I11" s="213"/>
      <c r="J11" s="213"/>
      <c r="K11" s="24"/>
    </row>
    <row r="12" spans="2:11" ht="9" customHeight="1">
      <c r="B12" s="120"/>
      <c r="C12" s="36"/>
      <c r="D12" s="36"/>
      <c r="E12" s="23"/>
      <c r="F12" s="23"/>
      <c r="G12" s="23"/>
      <c r="H12" s="23"/>
      <c r="I12" s="23"/>
      <c r="J12" s="23"/>
      <c r="K12" s="24"/>
    </row>
    <row r="13" spans="2:11" ht="16.5" customHeight="1">
      <c r="B13" s="176" t="s">
        <v>25</v>
      </c>
      <c r="C13" s="251" t="s">
        <v>131</v>
      </c>
      <c r="D13" s="252"/>
      <c r="E13" s="252"/>
      <c r="F13" s="252"/>
      <c r="G13" s="252"/>
      <c r="H13" s="252"/>
      <c r="I13" s="252"/>
      <c r="J13" s="252"/>
      <c r="K13" s="24"/>
    </row>
    <row r="14" spans="2:11" ht="15">
      <c r="B14" s="120"/>
      <c r="C14" s="252"/>
      <c r="D14" s="252"/>
      <c r="E14" s="252"/>
      <c r="F14" s="252"/>
      <c r="G14" s="252"/>
      <c r="H14" s="252"/>
      <c r="I14" s="252"/>
      <c r="J14" s="252"/>
      <c r="K14" s="24"/>
    </row>
    <row r="15" spans="2:11" ht="15">
      <c r="B15" s="120"/>
      <c r="C15" s="253" t="s">
        <v>134</v>
      </c>
      <c r="D15" s="254"/>
      <c r="E15" s="254"/>
      <c r="F15" s="254"/>
      <c r="G15" s="254"/>
      <c r="H15" s="254"/>
      <c r="I15" s="254"/>
      <c r="J15" s="254"/>
      <c r="K15" s="40"/>
    </row>
    <row r="16" spans="2:11" ht="15">
      <c r="B16" s="120"/>
      <c r="C16" s="253" t="s">
        <v>124</v>
      </c>
      <c r="D16" s="254"/>
      <c r="E16" s="254"/>
      <c r="F16" s="254"/>
      <c r="G16" s="254"/>
      <c r="H16" s="254"/>
      <c r="I16" s="254"/>
      <c r="J16" s="254"/>
      <c r="K16" s="40"/>
    </row>
    <row r="17" spans="2:11" ht="9" customHeight="1">
      <c r="B17" s="120"/>
      <c r="C17" s="37"/>
      <c r="D17" s="38"/>
      <c r="E17" s="39"/>
      <c r="F17" s="39"/>
      <c r="G17" s="39"/>
      <c r="H17" s="39"/>
      <c r="I17" s="39"/>
      <c r="J17" s="39"/>
      <c r="K17" s="40"/>
    </row>
    <row r="18" spans="2:11" ht="15">
      <c r="B18" s="120"/>
      <c r="C18" s="137" t="s">
        <v>42</v>
      </c>
      <c r="D18" s="38"/>
      <c r="E18" s="39"/>
      <c r="F18" s="39"/>
      <c r="G18" s="39"/>
      <c r="H18" s="39"/>
      <c r="I18" s="39"/>
      <c r="J18" s="39"/>
      <c r="K18" s="40"/>
    </row>
    <row r="19" spans="2:11" ht="15">
      <c r="B19" s="120"/>
      <c r="C19" s="256" t="s">
        <v>136</v>
      </c>
      <c r="D19" s="255"/>
      <c r="E19" s="255"/>
      <c r="F19" s="255"/>
      <c r="G19" s="255"/>
      <c r="H19" s="255"/>
      <c r="I19" s="255"/>
      <c r="J19" s="255"/>
      <c r="K19" s="40"/>
    </row>
    <row r="20" spans="2:11" ht="15">
      <c r="B20" s="120"/>
      <c r="C20" s="255"/>
      <c r="D20" s="255"/>
      <c r="E20" s="255"/>
      <c r="F20" s="255"/>
      <c r="G20" s="255"/>
      <c r="H20" s="255"/>
      <c r="I20" s="255"/>
      <c r="J20" s="255"/>
      <c r="K20" s="40"/>
    </row>
    <row r="21" spans="2:11" ht="15">
      <c r="B21" s="120"/>
      <c r="C21" s="255"/>
      <c r="D21" s="255"/>
      <c r="E21" s="255"/>
      <c r="F21" s="255"/>
      <c r="G21" s="255"/>
      <c r="H21" s="255"/>
      <c r="I21" s="255"/>
      <c r="J21" s="255"/>
      <c r="K21" s="40"/>
    </row>
    <row r="22" spans="2:11" ht="15">
      <c r="B22" s="120"/>
      <c r="C22" s="243" t="s">
        <v>135</v>
      </c>
      <c r="D22" s="255"/>
      <c r="E22" s="255"/>
      <c r="F22" s="255"/>
      <c r="G22" s="255"/>
      <c r="H22" s="255"/>
      <c r="I22" s="255"/>
      <c r="J22" s="255"/>
      <c r="K22" s="40"/>
    </row>
    <row r="23" spans="2:11" ht="15">
      <c r="B23" s="120"/>
      <c r="C23" s="255"/>
      <c r="D23" s="255"/>
      <c r="E23" s="255"/>
      <c r="F23" s="255"/>
      <c r="G23" s="255"/>
      <c r="H23" s="255"/>
      <c r="I23" s="255"/>
      <c r="J23" s="255"/>
      <c r="K23" s="40"/>
    </row>
    <row r="24" spans="2:11" ht="9" customHeight="1">
      <c r="B24" s="120"/>
      <c r="C24" s="37"/>
      <c r="D24" s="38"/>
      <c r="E24" s="39"/>
      <c r="F24" s="39"/>
      <c r="G24" s="39"/>
      <c r="H24" s="39"/>
      <c r="I24" s="39"/>
      <c r="J24" s="39"/>
      <c r="K24" s="40"/>
    </row>
    <row r="25" spans="2:11" ht="14.25" customHeight="1">
      <c r="B25" s="120"/>
      <c r="C25" s="137" t="s">
        <v>43</v>
      </c>
      <c r="D25" s="38"/>
      <c r="E25" s="39"/>
      <c r="F25" s="39"/>
      <c r="G25" s="39"/>
      <c r="H25" s="39"/>
      <c r="I25" s="39"/>
      <c r="J25" s="39"/>
      <c r="K25" s="40"/>
    </row>
    <row r="26" spans="2:11" ht="15">
      <c r="B26" s="120"/>
      <c r="C26" s="240" t="s">
        <v>93</v>
      </c>
      <c r="D26" s="241"/>
      <c r="E26" s="241"/>
      <c r="F26" s="241"/>
      <c r="G26" s="241"/>
      <c r="H26" s="241"/>
      <c r="I26" s="241"/>
      <c r="J26" s="241"/>
      <c r="K26" s="40"/>
    </row>
    <row r="27" spans="2:11" ht="15">
      <c r="B27" s="120"/>
      <c r="C27" s="256" t="s">
        <v>94</v>
      </c>
      <c r="D27" s="255"/>
      <c r="E27" s="255"/>
      <c r="F27" s="255"/>
      <c r="G27" s="255"/>
      <c r="H27" s="255"/>
      <c r="I27" s="255"/>
      <c r="J27" s="255"/>
      <c r="K27" s="40"/>
    </row>
    <row r="28" spans="2:11" ht="14.25" customHeight="1">
      <c r="B28" s="120"/>
      <c r="C28" s="243" t="s">
        <v>95</v>
      </c>
      <c r="D28" s="244"/>
      <c r="E28" s="244"/>
      <c r="F28" s="244"/>
      <c r="G28" s="244"/>
      <c r="H28" s="244"/>
      <c r="I28" s="244"/>
      <c r="J28" s="244"/>
      <c r="K28" s="40"/>
    </row>
    <row r="29" spans="2:11" ht="15">
      <c r="B29" s="120"/>
      <c r="C29" s="256" t="s">
        <v>97</v>
      </c>
      <c r="D29" s="257"/>
      <c r="E29" s="257"/>
      <c r="F29" s="257"/>
      <c r="G29" s="257"/>
      <c r="H29" s="257"/>
      <c r="I29" s="257"/>
      <c r="J29" s="257"/>
      <c r="K29" s="40"/>
    </row>
    <row r="30" spans="2:11" ht="15">
      <c r="B30" s="120"/>
      <c r="C30" s="257"/>
      <c r="D30" s="257"/>
      <c r="E30" s="257"/>
      <c r="F30" s="257"/>
      <c r="G30" s="257"/>
      <c r="H30" s="257"/>
      <c r="I30" s="257"/>
      <c r="J30" s="257"/>
      <c r="K30" s="40"/>
    </row>
    <row r="31" spans="2:11" ht="15">
      <c r="B31" s="136"/>
      <c r="C31" s="240" t="s">
        <v>96</v>
      </c>
      <c r="D31" s="241"/>
      <c r="E31" s="241"/>
      <c r="F31" s="241"/>
      <c r="G31" s="241"/>
      <c r="H31" s="241"/>
      <c r="I31" s="241"/>
      <c r="J31" s="241"/>
      <c r="K31" s="135"/>
    </row>
    <row r="32" spans="2:11" ht="15">
      <c r="B32" s="120"/>
      <c r="C32" s="41" t="s">
        <v>7</v>
      </c>
      <c r="D32" s="36"/>
      <c r="E32" s="23"/>
      <c r="F32" s="23"/>
      <c r="G32" s="23"/>
      <c r="H32" s="23"/>
      <c r="I32" s="23"/>
      <c r="J32" s="23"/>
      <c r="K32" s="24"/>
    </row>
    <row r="33" spans="2:13" ht="17.25" customHeight="1" thickBot="1">
      <c r="B33" s="136"/>
      <c r="C33" s="73"/>
      <c r="D33" s="151" t="s">
        <v>133</v>
      </c>
      <c r="E33" s="152"/>
      <c r="F33" s="153"/>
      <c r="G33" s="154"/>
      <c r="H33" s="155"/>
      <c r="I33" s="153"/>
      <c r="J33" s="153"/>
      <c r="K33" s="24"/>
      <c r="L33" s="1"/>
      <c r="M33" s="1"/>
    </row>
    <row r="34" spans="2:11" s="8" customFormat="1" ht="41.25" customHeight="1" thickBot="1">
      <c r="B34" s="121"/>
      <c r="C34" s="202" t="s">
        <v>59</v>
      </c>
      <c r="D34" s="203" t="s">
        <v>66</v>
      </c>
      <c r="E34" s="204" t="s">
        <v>104</v>
      </c>
      <c r="F34" s="66" t="s">
        <v>45</v>
      </c>
      <c r="G34" s="42" t="s">
        <v>103</v>
      </c>
      <c r="H34" s="42" t="s">
        <v>64</v>
      </c>
      <c r="I34" s="66" t="s">
        <v>137</v>
      </c>
      <c r="J34" s="68" t="s">
        <v>102</v>
      </c>
      <c r="K34" s="32"/>
    </row>
    <row r="35" spans="2:11" ht="15">
      <c r="B35" s="120"/>
      <c r="C35" s="237" t="str">
        <f>'Select City &amp; State'!C27</f>
        <v>Detached / Semi-Detached</v>
      </c>
      <c r="D35" s="145" t="s">
        <v>8</v>
      </c>
      <c r="E35" s="147"/>
      <c r="F35" s="85"/>
      <c r="G35" s="64"/>
      <c r="H35" s="64"/>
      <c r="I35" s="133">
        <f>'Select City &amp; State'!H28</f>
        <v>121789.2795</v>
      </c>
      <c r="J35" s="134">
        <f>E35*I35</f>
        <v>0</v>
      </c>
      <c r="K35" s="24"/>
    </row>
    <row r="36" spans="2:11" ht="15">
      <c r="B36" s="120"/>
      <c r="C36" s="238"/>
      <c r="D36" s="146" t="s">
        <v>9</v>
      </c>
      <c r="E36" s="111"/>
      <c r="F36" s="85"/>
      <c r="G36" s="64"/>
      <c r="H36" s="64"/>
      <c r="I36" s="67">
        <f>'Select City &amp; State'!H29</f>
        <v>158672.6568</v>
      </c>
      <c r="J36" s="43">
        <f>E36*I36</f>
        <v>0</v>
      </c>
      <c r="K36" s="24"/>
    </row>
    <row r="37" spans="2:11" ht="15">
      <c r="B37" s="120"/>
      <c r="C37" s="238"/>
      <c r="D37" s="146" t="s">
        <v>10</v>
      </c>
      <c r="E37" s="111"/>
      <c r="F37" s="85"/>
      <c r="G37" s="64"/>
      <c r="H37" s="64"/>
      <c r="I37" s="67">
        <f>'Select City &amp; State'!H30</f>
        <v>191455.5888</v>
      </c>
      <c r="J37" s="43">
        <f>E37*I37</f>
        <v>0</v>
      </c>
      <c r="K37" s="24"/>
    </row>
    <row r="38" spans="2:11" ht="15">
      <c r="B38" s="120"/>
      <c r="C38" s="238"/>
      <c r="D38" s="146" t="s">
        <v>11</v>
      </c>
      <c r="E38" s="111"/>
      <c r="F38" s="85"/>
      <c r="G38" s="64"/>
      <c r="H38" s="64"/>
      <c r="I38" s="67">
        <f>'Select City &amp; State'!H31</f>
        <v>226156.98525</v>
      </c>
      <c r="J38" s="43">
        <f>E38*I38</f>
        <v>0</v>
      </c>
      <c r="K38" s="24"/>
    </row>
    <row r="39" spans="2:11" ht="15.75" thickBot="1">
      <c r="B39" s="120"/>
      <c r="C39" s="239"/>
      <c r="D39" s="146" t="s">
        <v>12</v>
      </c>
      <c r="E39" s="112"/>
      <c r="F39" s="85"/>
      <c r="G39" s="64"/>
      <c r="H39" s="64"/>
      <c r="I39" s="67">
        <f>'Select City &amp; State'!H32</f>
        <v>248319.29919999998</v>
      </c>
      <c r="J39" s="43">
        <f>E39*I39</f>
        <v>0</v>
      </c>
      <c r="K39" s="24"/>
    </row>
    <row r="40" spans="2:11" ht="6.75" customHeight="1" thickBot="1">
      <c r="B40" s="120"/>
      <c r="C40" s="60"/>
      <c r="D40" s="61"/>
      <c r="E40" s="23"/>
      <c r="F40" s="36"/>
      <c r="G40" s="36"/>
      <c r="H40" s="70"/>
      <c r="I40" s="36"/>
      <c r="J40" s="45"/>
      <c r="K40" s="24"/>
    </row>
    <row r="41" spans="2:11" ht="15">
      <c r="B41" s="120"/>
      <c r="C41" s="232" t="str">
        <f>'Select City &amp; State'!C41</f>
        <v>Elevator</v>
      </c>
      <c r="D41" s="82" t="s">
        <v>8</v>
      </c>
      <c r="E41" s="147"/>
      <c r="F41" s="85"/>
      <c r="G41" s="64"/>
      <c r="H41" s="64"/>
      <c r="I41" s="67">
        <f>'Select City &amp; State'!H42</f>
        <v>101335.61200000001</v>
      </c>
      <c r="J41" s="43">
        <f>E41*I41</f>
        <v>0</v>
      </c>
      <c r="K41" s="24"/>
    </row>
    <row r="42" spans="2:11" ht="15">
      <c r="B42" s="120"/>
      <c r="C42" s="233"/>
      <c r="D42" s="82" t="s">
        <v>9</v>
      </c>
      <c r="E42" s="111"/>
      <c r="F42" s="85"/>
      <c r="G42" s="64"/>
      <c r="H42" s="64"/>
      <c r="I42" s="67">
        <f>'Select City &amp; State'!H43</f>
        <v>130288.644</v>
      </c>
      <c r="J42" s="43">
        <f>E42*I42</f>
        <v>0</v>
      </c>
      <c r="K42" s="24"/>
    </row>
    <row r="43" spans="2:11" ht="15">
      <c r="B43" s="120"/>
      <c r="C43" s="233"/>
      <c r="D43" s="82" t="s">
        <v>10</v>
      </c>
      <c r="E43" s="111"/>
      <c r="F43" s="85"/>
      <c r="G43" s="64"/>
      <c r="H43" s="64"/>
      <c r="I43" s="67">
        <f>'Select City &amp; State'!H44</f>
        <v>173718.192</v>
      </c>
      <c r="J43" s="43">
        <f>E43*I43</f>
        <v>0</v>
      </c>
      <c r="K43" s="24"/>
    </row>
    <row r="44" spans="2:11" ht="15">
      <c r="B44" s="120"/>
      <c r="C44" s="233"/>
      <c r="D44" s="82" t="s">
        <v>11</v>
      </c>
      <c r="E44" s="111"/>
      <c r="F44" s="85"/>
      <c r="G44" s="64"/>
      <c r="H44" s="64"/>
      <c r="I44" s="67">
        <f>'Select City &amp; State'!H45</f>
        <v>217147.74</v>
      </c>
      <c r="J44" s="43">
        <f>E44*I44</f>
        <v>0</v>
      </c>
      <c r="K44" s="24"/>
    </row>
    <row r="45" spans="2:11" ht="15.75" thickBot="1">
      <c r="B45" s="120"/>
      <c r="C45" s="234"/>
      <c r="D45" s="82" t="s">
        <v>12</v>
      </c>
      <c r="E45" s="112"/>
      <c r="F45" s="85"/>
      <c r="G45" s="64"/>
      <c r="H45" s="64"/>
      <c r="I45" s="67">
        <f>'Select City &amp; State'!H46</f>
        <v>246100.772</v>
      </c>
      <c r="J45" s="43">
        <f>E45*I45</f>
        <v>0</v>
      </c>
      <c r="K45" s="24"/>
    </row>
    <row r="46" spans="2:11" ht="6.75" customHeight="1" thickBot="1">
      <c r="B46" s="136"/>
      <c r="C46" s="2"/>
      <c r="D46" s="186"/>
      <c r="E46" s="178"/>
      <c r="F46" s="178"/>
      <c r="G46" s="178"/>
      <c r="H46" s="178"/>
      <c r="I46" s="178"/>
      <c r="J46" s="187"/>
      <c r="K46" s="135"/>
    </row>
    <row r="47" spans="2:11" ht="15">
      <c r="B47" s="120"/>
      <c r="C47" s="232" t="str">
        <f>'Select City &amp; State'!C55</f>
        <v>Row House</v>
      </c>
      <c r="D47" s="82" t="s">
        <v>8</v>
      </c>
      <c r="E47" s="147"/>
      <c r="F47" s="85"/>
      <c r="G47" s="64"/>
      <c r="H47" s="64"/>
      <c r="I47" s="67">
        <f>'Select City &amp; State'!H56</f>
        <v>108721.47501250001</v>
      </c>
      <c r="J47" s="43">
        <f>E47*I47</f>
        <v>0</v>
      </c>
      <c r="K47" s="24"/>
    </row>
    <row r="48" spans="2:11" ht="15">
      <c r="B48" s="120"/>
      <c r="C48" s="233"/>
      <c r="D48" s="82" t="s">
        <v>9</v>
      </c>
      <c r="E48" s="111"/>
      <c r="F48" s="85"/>
      <c r="G48" s="64"/>
      <c r="H48" s="64"/>
      <c r="I48" s="67">
        <f>'Select City &amp; State'!H57</f>
        <v>140985.02604375</v>
      </c>
      <c r="J48" s="43">
        <f>E48*I48</f>
        <v>0</v>
      </c>
      <c r="K48" s="24"/>
    </row>
    <row r="49" spans="2:11" ht="15">
      <c r="B49" s="120"/>
      <c r="C49" s="233"/>
      <c r="D49" s="82" t="s">
        <v>10</v>
      </c>
      <c r="E49" s="111"/>
      <c r="F49" s="85"/>
      <c r="G49" s="64"/>
      <c r="H49" s="64"/>
      <c r="I49" s="67">
        <f>'Select City &amp; State'!H58</f>
        <v>169792.80675</v>
      </c>
      <c r="J49" s="43">
        <f>E49*I49</f>
        <v>0</v>
      </c>
      <c r="K49" s="24"/>
    </row>
    <row r="50" spans="2:11" ht="15">
      <c r="B50" s="120"/>
      <c r="C50" s="233"/>
      <c r="D50" s="82" t="s">
        <v>11</v>
      </c>
      <c r="E50" s="111"/>
      <c r="F50" s="85"/>
      <c r="G50" s="64"/>
      <c r="H50" s="64"/>
      <c r="I50" s="67">
        <f>'Select City &amp; State'!H59</f>
        <v>199740.82996875</v>
      </c>
      <c r="J50" s="43">
        <f>E50*I50</f>
        <v>0</v>
      </c>
      <c r="K50" s="24"/>
    </row>
    <row r="51" spans="2:11" ht="15.75" thickBot="1">
      <c r="B51" s="120"/>
      <c r="C51" s="234"/>
      <c r="D51" s="82" t="s">
        <v>12</v>
      </c>
      <c r="E51" s="112"/>
      <c r="F51" s="85"/>
      <c r="G51" s="64"/>
      <c r="H51" s="64"/>
      <c r="I51" s="67">
        <f>'Select City &amp; State'!H60</f>
        <v>218737.18142500002</v>
      </c>
      <c r="J51" s="43">
        <f>E51*I51</f>
        <v>0</v>
      </c>
      <c r="K51" s="24"/>
    </row>
    <row r="52" spans="2:11" ht="6.75" customHeight="1" thickBot="1">
      <c r="B52" s="120"/>
      <c r="C52" s="36"/>
      <c r="D52" s="44"/>
      <c r="E52" s="23"/>
      <c r="F52" s="36"/>
      <c r="G52" s="36"/>
      <c r="H52" s="70"/>
      <c r="I52" s="36"/>
      <c r="J52" s="45"/>
      <c r="K52" s="24"/>
    </row>
    <row r="53" spans="2:11" ht="15">
      <c r="B53" s="120"/>
      <c r="C53" s="232" t="str">
        <f>'Select City &amp; State'!C69</f>
        <v>Walkup</v>
      </c>
      <c r="D53" s="82" t="s">
        <v>8</v>
      </c>
      <c r="E53" s="147"/>
      <c r="F53" s="85"/>
      <c r="G53" s="64"/>
      <c r="H53" s="64"/>
      <c r="I53" s="67">
        <f>'Select City &amp; State'!H70</f>
        <v>92035.33412499998</v>
      </c>
      <c r="J53" s="43">
        <f>E53*I53</f>
        <v>0</v>
      </c>
      <c r="K53" s="24"/>
    </row>
    <row r="54" spans="2:11" ht="15">
      <c r="B54" s="120"/>
      <c r="C54" s="233"/>
      <c r="D54" s="82" t="s">
        <v>9</v>
      </c>
      <c r="E54" s="111"/>
      <c r="F54" s="85"/>
      <c r="G54" s="64"/>
      <c r="H54" s="64"/>
      <c r="I54" s="67">
        <f>'Select City &amp; State'!H71</f>
        <v>117229.084875</v>
      </c>
      <c r="J54" s="43">
        <f>E54*I54</f>
        <v>0</v>
      </c>
      <c r="K54" s="24"/>
    </row>
    <row r="55" spans="2:11" ht="15">
      <c r="B55" s="120"/>
      <c r="C55" s="233"/>
      <c r="D55" s="82" t="s">
        <v>10</v>
      </c>
      <c r="E55" s="111"/>
      <c r="F55" s="85"/>
      <c r="G55" s="64"/>
      <c r="H55" s="64"/>
      <c r="I55" s="67">
        <f>'Select City &amp; State'!H72</f>
        <v>155658.20549999998</v>
      </c>
      <c r="J55" s="43">
        <f>E55*I55</f>
        <v>0</v>
      </c>
      <c r="K55" s="24"/>
    </row>
    <row r="56" spans="2:11" ht="15">
      <c r="B56" s="120"/>
      <c r="C56" s="233"/>
      <c r="D56" s="82" t="s">
        <v>11</v>
      </c>
      <c r="E56" s="111"/>
      <c r="F56" s="85"/>
      <c r="G56" s="64"/>
      <c r="H56" s="64"/>
      <c r="I56" s="67">
        <f>'Select City &amp; State'!H73</f>
        <v>192845.32312499997</v>
      </c>
      <c r="J56" s="43">
        <f>E56*I56</f>
        <v>0</v>
      </c>
      <c r="K56" s="24"/>
    </row>
    <row r="57" spans="2:11" ht="17.25" thickBot="1">
      <c r="B57" s="120"/>
      <c r="C57" s="234"/>
      <c r="D57" s="83" t="s">
        <v>12</v>
      </c>
      <c r="E57" s="113"/>
      <c r="F57" s="86"/>
      <c r="G57" s="69"/>
      <c r="H57" s="69"/>
      <c r="I57" s="71">
        <f>'Select City &amp; State'!H74</f>
        <v>217455.24499999997</v>
      </c>
      <c r="J57" s="46">
        <f>E57*I57</f>
        <v>0</v>
      </c>
      <c r="K57" s="24"/>
    </row>
    <row r="58" spans="2:13" ht="15">
      <c r="B58" s="120"/>
      <c r="C58" s="62"/>
      <c r="D58" s="124" t="s">
        <v>15</v>
      </c>
      <c r="E58" s="159">
        <f>SUM(E35:E39)+SUM(E41:E45)+SUM(E47:E51)+SUM(E53:E57)</f>
        <v>0</v>
      </c>
      <c r="F58" s="36"/>
      <c r="G58" s="47"/>
      <c r="H58" s="48"/>
      <c r="I58" s="48"/>
      <c r="J58" s="48"/>
      <c r="K58" s="24"/>
      <c r="L58" s="5"/>
      <c r="M58" s="5"/>
    </row>
    <row r="59" spans="2:13" ht="15">
      <c r="B59" s="120"/>
      <c r="C59" s="62"/>
      <c r="D59" s="124"/>
      <c r="E59" s="84"/>
      <c r="F59" s="36"/>
      <c r="G59" s="47"/>
      <c r="H59" s="48"/>
      <c r="I59" s="48"/>
      <c r="J59" s="48"/>
      <c r="K59" s="24"/>
      <c r="L59" s="5"/>
      <c r="M59" s="5"/>
    </row>
    <row r="60" spans="2:13" ht="16.5" customHeight="1" thickBot="1">
      <c r="B60" s="177"/>
      <c r="C60" s="207"/>
      <c r="D60" s="151" t="s">
        <v>132</v>
      </c>
      <c r="E60" s="152"/>
      <c r="F60" s="153"/>
      <c r="G60" s="154"/>
      <c r="H60" s="155"/>
      <c r="I60" s="153"/>
      <c r="J60" s="153"/>
      <c r="K60" s="24"/>
      <c r="L60" s="1"/>
      <c r="M60" s="6"/>
    </row>
    <row r="61" spans="2:11" s="8" customFormat="1" ht="40.5" customHeight="1">
      <c r="B61" s="121"/>
      <c r="C61" s="202" t="s">
        <v>59</v>
      </c>
      <c r="D61" s="205" t="s">
        <v>66</v>
      </c>
      <c r="E61" s="206" t="s">
        <v>104</v>
      </c>
      <c r="F61" s="148" t="s">
        <v>45</v>
      </c>
      <c r="G61" s="149" t="s">
        <v>14</v>
      </c>
      <c r="H61" s="149" t="s">
        <v>65</v>
      </c>
      <c r="I61" s="148" t="s">
        <v>138</v>
      </c>
      <c r="J61" s="150" t="s">
        <v>102</v>
      </c>
      <c r="K61" s="32"/>
    </row>
    <row r="62" spans="2:11" ht="15">
      <c r="B62" s="120"/>
      <c r="C62" s="237" t="str">
        <f>'Select City &amp; State'!C27</f>
        <v>Detached / Semi-Detached</v>
      </c>
      <c r="D62" s="82" t="s">
        <v>8</v>
      </c>
      <c r="E62" s="111"/>
      <c r="F62" s="85"/>
      <c r="G62" s="64"/>
      <c r="H62" s="64"/>
      <c r="I62" s="67">
        <f>I35*0.9</f>
        <v>109610.35155</v>
      </c>
      <c r="J62" s="43">
        <f>E62*I62</f>
        <v>0</v>
      </c>
      <c r="K62" s="24"/>
    </row>
    <row r="63" spans="2:11" ht="15">
      <c r="B63" s="120"/>
      <c r="C63" s="238"/>
      <c r="D63" s="82" t="s">
        <v>9</v>
      </c>
      <c r="E63" s="111"/>
      <c r="F63" s="85"/>
      <c r="G63" s="64"/>
      <c r="H63" s="64"/>
      <c r="I63" s="67">
        <f aca="true" t="shared" si="0" ref="I63:I84">I36*0.9</f>
        <v>142805.39112000001</v>
      </c>
      <c r="J63" s="43">
        <f aca="true" t="shared" si="1" ref="J63:J84">E63*I63</f>
        <v>0</v>
      </c>
      <c r="K63" s="24"/>
    </row>
    <row r="64" spans="2:11" ht="15">
      <c r="B64" s="120"/>
      <c r="C64" s="238"/>
      <c r="D64" s="82" t="s">
        <v>10</v>
      </c>
      <c r="E64" s="111"/>
      <c r="F64" s="85"/>
      <c r="G64" s="64"/>
      <c r="H64" s="64"/>
      <c r="I64" s="67">
        <f t="shared" si="0"/>
        <v>172310.02992</v>
      </c>
      <c r="J64" s="43">
        <f t="shared" si="1"/>
        <v>0</v>
      </c>
      <c r="K64" s="24"/>
    </row>
    <row r="65" spans="2:11" ht="15">
      <c r="B65" s="120"/>
      <c r="C65" s="238"/>
      <c r="D65" s="82" t="s">
        <v>11</v>
      </c>
      <c r="E65" s="111"/>
      <c r="F65" s="85"/>
      <c r="G65" s="64"/>
      <c r="H65" s="64"/>
      <c r="I65" s="67">
        <f t="shared" si="0"/>
        <v>203541.286725</v>
      </c>
      <c r="J65" s="43">
        <f t="shared" si="1"/>
        <v>0</v>
      </c>
      <c r="K65" s="24"/>
    </row>
    <row r="66" spans="2:11" ht="15.75" thickBot="1">
      <c r="B66" s="120"/>
      <c r="C66" s="239"/>
      <c r="D66" s="82" t="s">
        <v>12</v>
      </c>
      <c r="E66" s="112"/>
      <c r="F66" s="85"/>
      <c r="G66" s="64"/>
      <c r="H66" s="64"/>
      <c r="I66" s="67">
        <f t="shared" si="0"/>
        <v>223487.36927999998</v>
      </c>
      <c r="J66" s="43">
        <f t="shared" si="1"/>
        <v>0</v>
      </c>
      <c r="K66" s="24"/>
    </row>
    <row r="67" spans="2:11" ht="6.75" customHeight="1" thickBot="1">
      <c r="B67" s="120"/>
      <c r="C67" s="60"/>
      <c r="D67" s="61"/>
      <c r="E67" s="23"/>
      <c r="F67" s="36"/>
      <c r="G67" s="36"/>
      <c r="H67" s="70"/>
      <c r="I67" s="36"/>
      <c r="J67" s="45"/>
      <c r="K67" s="24"/>
    </row>
    <row r="68" spans="2:11" ht="15">
      <c r="B68" s="120"/>
      <c r="C68" s="232" t="str">
        <f>'Select City &amp; State'!C41</f>
        <v>Elevator</v>
      </c>
      <c r="D68" s="82" t="s">
        <v>8</v>
      </c>
      <c r="E68" s="147"/>
      <c r="F68" s="85"/>
      <c r="G68" s="64"/>
      <c r="H68" s="64"/>
      <c r="I68" s="67">
        <f t="shared" si="0"/>
        <v>91202.05080000001</v>
      </c>
      <c r="J68" s="43">
        <f t="shared" si="1"/>
        <v>0</v>
      </c>
      <c r="K68" s="24"/>
    </row>
    <row r="69" spans="2:11" ht="15">
      <c r="B69" s="120"/>
      <c r="C69" s="233"/>
      <c r="D69" s="82" t="s">
        <v>9</v>
      </c>
      <c r="E69" s="111"/>
      <c r="F69" s="85"/>
      <c r="G69" s="64"/>
      <c r="H69" s="64"/>
      <c r="I69" s="67">
        <f t="shared" si="0"/>
        <v>117259.77960000001</v>
      </c>
      <c r="J69" s="43">
        <f t="shared" si="1"/>
        <v>0</v>
      </c>
      <c r="K69" s="24"/>
    </row>
    <row r="70" spans="2:11" ht="15">
      <c r="B70" s="120"/>
      <c r="C70" s="233"/>
      <c r="D70" s="82" t="s">
        <v>10</v>
      </c>
      <c r="E70" s="111"/>
      <c r="F70" s="85"/>
      <c r="G70" s="64"/>
      <c r="H70" s="64"/>
      <c r="I70" s="67">
        <f t="shared" si="0"/>
        <v>156346.3728</v>
      </c>
      <c r="J70" s="43">
        <f t="shared" si="1"/>
        <v>0</v>
      </c>
      <c r="K70" s="24"/>
    </row>
    <row r="71" spans="2:11" ht="15">
      <c r="B71" s="120"/>
      <c r="C71" s="233"/>
      <c r="D71" s="82" t="s">
        <v>11</v>
      </c>
      <c r="E71" s="111"/>
      <c r="F71" s="85"/>
      <c r="G71" s="64"/>
      <c r="H71" s="64"/>
      <c r="I71" s="67">
        <f t="shared" si="0"/>
        <v>195432.966</v>
      </c>
      <c r="J71" s="43">
        <f t="shared" si="1"/>
        <v>0</v>
      </c>
      <c r="K71" s="24"/>
    </row>
    <row r="72" spans="2:11" ht="15.75" thickBot="1">
      <c r="B72" s="120"/>
      <c r="C72" s="234"/>
      <c r="D72" s="82" t="s">
        <v>12</v>
      </c>
      <c r="E72" s="112"/>
      <c r="F72" s="85"/>
      <c r="G72" s="64"/>
      <c r="H72" s="64"/>
      <c r="I72" s="67">
        <f t="shared" si="0"/>
        <v>221490.6948</v>
      </c>
      <c r="J72" s="43">
        <f t="shared" si="1"/>
        <v>0</v>
      </c>
      <c r="K72" s="24"/>
    </row>
    <row r="73" spans="2:11" ht="6.75" customHeight="1" thickBot="1">
      <c r="B73" s="136"/>
      <c r="C73" s="2"/>
      <c r="D73" s="31"/>
      <c r="E73" s="178"/>
      <c r="F73" s="178"/>
      <c r="G73" s="178"/>
      <c r="H73" s="178"/>
      <c r="I73" s="178"/>
      <c r="J73" s="187"/>
      <c r="K73" s="135"/>
    </row>
    <row r="74" spans="2:11" ht="15">
      <c r="B74" s="120"/>
      <c r="C74" s="232" t="str">
        <f>'Select City &amp; State'!C55</f>
        <v>Row House</v>
      </c>
      <c r="D74" s="82" t="s">
        <v>8</v>
      </c>
      <c r="E74" s="147"/>
      <c r="F74" s="85"/>
      <c r="G74" s="64"/>
      <c r="H74" s="64"/>
      <c r="I74" s="67">
        <f t="shared" si="0"/>
        <v>97849.32751125001</v>
      </c>
      <c r="J74" s="43">
        <f t="shared" si="1"/>
        <v>0</v>
      </c>
      <c r="K74" s="24"/>
    </row>
    <row r="75" spans="2:11" ht="15">
      <c r="B75" s="120"/>
      <c r="C75" s="233"/>
      <c r="D75" s="82" t="s">
        <v>9</v>
      </c>
      <c r="E75" s="111"/>
      <c r="F75" s="85"/>
      <c r="G75" s="64"/>
      <c r="H75" s="64"/>
      <c r="I75" s="67">
        <f t="shared" si="0"/>
        <v>126886.523439375</v>
      </c>
      <c r="J75" s="43">
        <f t="shared" si="1"/>
        <v>0</v>
      </c>
      <c r="K75" s="24"/>
    </row>
    <row r="76" spans="2:11" ht="15">
      <c r="B76" s="120"/>
      <c r="C76" s="233"/>
      <c r="D76" s="82" t="s">
        <v>10</v>
      </c>
      <c r="E76" s="111"/>
      <c r="F76" s="85"/>
      <c r="G76" s="64"/>
      <c r="H76" s="64"/>
      <c r="I76" s="67">
        <f t="shared" si="0"/>
        <v>152813.526075</v>
      </c>
      <c r="J76" s="43">
        <f t="shared" si="1"/>
        <v>0</v>
      </c>
      <c r="K76" s="24"/>
    </row>
    <row r="77" spans="2:11" ht="15">
      <c r="B77" s="120"/>
      <c r="C77" s="233"/>
      <c r="D77" s="82" t="s">
        <v>11</v>
      </c>
      <c r="E77" s="111"/>
      <c r="F77" s="85"/>
      <c r="G77" s="64"/>
      <c r="H77" s="64"/>
      <c r="I77" s="67">
        <f t="shared" si="0"/>
        <v>179766.74697187502</v>
      </c>
      <c r="J77" s="43">
        <f t="shared" si="1"/>
        <v>0</v>
      </c>
      <c r="K77" s="24"/>
    </row>
    <row r="78" spans="2:11" ht="15.75" thickBot="1">
      <c r="B78" s="120"/>
      <c r="C78" s="234"/>
      <c r="D78" s="82" t="s">
        <v>12</v>
      </c>
      <c r="E78" s="112"/>
      <c r="F78" s="85"/>
      <c r="G78" s="64"/>
      <c r="H78" s="64"/>
      <c r="I78" s="67">
        <f t="shared" si="0"/>
        <v>196863.46328250002</v>
      </c>
      <c r="J78" s="43">
        <f t="shared" si="1"/>
        <v>0</v>
      </c>
      <c r="K78" s="24"/>
    </row>
    <row r="79" spans="2:11" ht="6.75" customHeight="1" thickBot="1">
      <c r="B79" s="120"/>
      <c r="C79" s="36"/>
      <c r="D79" s="61"/>
      <c r="E79" s="23"/>
      <c r="F79" s="36"/>
      <c r="G79" s="36"/>
      <c r="H79" s="70"/>
      <c r="I79" s="36"/>
      <c r="J79" s="45"/>
      <c r="K79" s="24"/>
    </row>
    <row r="80" spans="2:11" ht="15">
      <c r="B80" s="120"/>
      <c r="C80" s="232" t="str">
        <f>'Select City &amp; State'!C69</f>
        <v>Walkup</v>
      </c>
      <c r="D80" s="82" t="s">
        <v>8</v>
      </c>
      <c r="E80" s="147"/>
      <c r="F80" s="85"/>
      <c r="G80" s="64"/>
      <c r="H80" s="64"/>
      <c r="I80" s="67">
        <f t="shared" si="0"/>
        <v>82831.80071249999</v>
      </c>
      <c r="J80" s="43">
        <f t="shared" si="1"/>
        <v>0</v>
      </c>
      <c r="K80" s="24"/>
    </row>
    <row r="81" spans="2:11" ht="15">
      <c r="B81" s="120"/>
      <c r="C81" s="233"/>
      <c r="D81" s="82" t="s">
        <v>9</v>
      </c>
      <c r="E81" s="111"/>
      <c r="F81" s="85"/>
      <c r="G81" s="64"/>
      <c r="H81" s="64"/>
      <c r="I81" s="67">
        <f t="shared" si="0"/>
        <v>105506.1763875</v>
      </c>
      <c r="J81" s="43">
        <f t="shared" si="1"/>
        <v>0</v>
      </c>
      <c r="K81" s="24"/>
    </row>
    <row r="82" spans="2:11" ht="15">
      <c r="B82" s="120"/>
      <c r="C82" s="233"/>
      <c r="D82" s="82" t="s">
        <v>10</v>
      </c>
      <c r="E82" s="111"/>
      <c r="F82" s="85"/>
      <c r="G82" s="64"/>
      <c r="H82" s="64"/>
      <c r="I82" s="67">
        <f t="shared" si="0"/>
        <v>140092.38494999998</v>
      </c>
      <c r="J82" s="43">
        <f t="shared" si="1"/>
        <v>0</v>
      </c>
      <c r="K82" s="24"/>
    </row>
    <row r="83" spans="2:11" ht="15">
      <c r="B83" s="120"/>
      <c r="C83" s="233"/>
      <c r="D83" s="82" t="s">
        <v>11</v>
      </c>
      <c r="E83" s="111"/>
      <c r="F83" s="85"/>
      <c r="G83" s="64"/>
      <c r="H83" s="64"/>
      <c r="I83" s="67">
        <f t="shared" si="0"/>
        <v>173560.79081249997</v>
      </c>
      <c r="J83" s="43">
        <f t="shared" si="1"/>
        <v>0</v>
      </c>
      <c r="K83" s="24"/>
    </row>
    <row r="84" spans="2:11" ht="17.25" thickBot="1">
      <c r="B84" s="120"/>
      <c r="C84" s="234"/>
      <c r="D84" s="83" t="s">
        <v>12</v>
      </c>
      <c r="E84" s="112"/>
      <c r="F84" s="86"/>
      <c r="G84" s="69"/>
      <c r="H84" s="69"/>
      <c r="I84" s="67">
        <f t="shared" si="0"/>
        <v>195709.72049999997</v>
      </c>
      <c r="J84" s="170">
        <f t="shared" si="1"/>
        <v>0</v>
      </c>
      <c r="K84" s="24"/>
    </row>
    <row r="85" spans="2:11" ht="15">
      <c r="B85" s="120"/>
      <c r="C85" s="49"/>
      <c r="D85" s="50" t="s">
        <v>16</v>
      </c>
      <c r="E85" s="160">
        <f>SUM(E62:E66)+SUM(E68:E72)+SUM(E74:E78)+SUM(E80:E84)</f>
        <v>0</v>
      </c>
      <c r="F85" s="23"/>
      <c r="G85" s="23"/>
      <c r="H85" s="23"/>
      <c r="I85" s="23"/>
      <c r="J85" s="23"/>
      <c r="K85" s="24"/>
    </row>
    <row r="86" spans="2:11" ht="6" customHeight="1" thickBot="1">
      <c r="B86" s="120"/>
      <c r="C86" s="23"/>
      <c r="D86" s="23"/>
      <c r="E86" s="23"/>
      <c r="F86" s="23"/>
      <c r="G86" s="23"/>
      <c r="H86" s="23"/>
      <c r="I86" s="23"/>
      <c r="J86" s="23"/>
      <c r="K86" s="24"/>
    </row>
    <row r="87" spans="2:11" s="9" customFormat="1" ht="29.25" customHeight="1" thickBot="1">
      <c r="B87" s="169" t="s">
        <v>81</v>
      </c>
      <c r="C87" s="51" t="s">
        <v>31</v>
      </c>
      <c r="D87" s="52"/>
      <c r="E87" s="53">
        <f>E58+E85</f>
        <v>0</v>
      </c>
      <c r="F87" s="63"/>
      <c r="G87" s="63"/>
      <c r="H87" s="63"/>
      <c r="I87" s="63"/>
      <c r="J87" s="72">
        <f>SUM(J47:J51)+SUM(J35:J39)+SUM(J53:J57)+SUM(J41:J45)+SUM(J74:J78)+SUM(J62:J66)+SUM(J80:J84)+SUM(J68:J72)</f>
        <v>0</v>
      </c>
      <c r="K87" s="45"/>
    </row>
    <row r="88" spans="2:11" ht="9" customHeight="1">
      <c r="B88" s="122"/>
      <c r="C88" s="36"/>
      <c r="D88" s="36"/>
      <c r="E88" s="47"/>
      <c r="F88" s="48"/>
      <c r="G88" s="48"/>
      <c r="H88" s="48"/>
      <c r="I88" s="48"/>
      <c r="J88" s="48"/>
      <c r="K88" s="24"/>
    </row>
    <row r="89" spans="2:13" ht="27.75" customHeight="1">
      <c r="B89" s="122"/>
      <c r="C89" s="245" t="s">
        <v>139</v>
      </c>
      <c r="D89" s="246"/>
      <c r="E89" s="246"/>
      <c r="F89" s="246"/>
      <c r="G89" s="246"/>
      <c r="H89" s="246"/>
      <c r="I89" s="246"/>
      <c r="J89" s="247"/>
      <c r="K89" s="54"/>
      <c r="L89" s="5"/>
      <c r="M89" s="5"/>
    </row>
    <row r="90" spans="2:13" ht="27.75" customHeight="1">
      <c r="B90" s="122"/>
      <c r="C90" s="248"/>
      <c r="D90" s="249"/>
      <c r="E90" s="249"/>
      <c r="F90" s="249"/>
      <c r="G90" s="249"/>
      <c r="H90" s="249"/>
      <c r="I90" s="249"/>
      <c r="J90" s="250"/>
      <c r="K90" s="54"/>
      <c r="L90" s="5"/>
      <c r="M90" s="5"/>
    </row>
    <row r="91" spans="2:13" ht="15" customHeight="1" thickBot="1">
      <c r="B91" s="123"/>
      <c r="C91" s="55"/>
      <c r="D91" s="56"/>
      <c r="E91" s="56"/>
      <c r="F91" s="56"/>
      <c r="G91" s="56"/>
      <c r="H91" s="58"/>
      <c r="I91" s="57"/>
      <c r="J91" s="58"/>
      <c r="K91" s="59"/>
      <c r="L91" s="5"/>
      <c r="M91" s="5"/>
    </row>
    <row r="92" spans="2:13" ht="12.75" customHeight="1">
      <c r="B92" s="16"/>
      <c r="C92" s="13"/>
      <c r="D92" s="9"/>
      <c r="E92" s="9"/>
      <c r="F92" s="10"/>
      <c r="G92" s="10"/>
      <c r="H92" s="12"/>
      <c r="I92" s="11"/>
      <c r="J92" s="12"/>
      <c r="K92" s="4"/>
      <c r="L92" s="5"/>
      <c r="M92" s="5"/>
    </row>
    <row r="94" spans="3:13" ht="15">
      <c r="C94" s="7"/>
      <c r="F94" s="2"/>
      <c r="G94" s="2"/>
      <c r="H94" s="5"/>
      <c r="I94" s="3"/>
      <c r="J94" s="4"/>
      <c r="K94" s="4"/>
      <c r="L94" s="5"/>
      <c r="M94" s="5"/>
    </row>
  </sheetData>
  <sheetProtection/>
  <mergeCells count="27">
    <mergeCell ref="C89:J90"/>
    <mergeCell ref="C13:J14"/>
    <mergeCell ref="C15:J15"/>
    <mergeCell ref="C22:J23"/>
    <mergeCell ref="C27:J27"/>
    <mergeCell ref="C19:J21"/>
    <mergeCell ref="C26:J26"/>
    <mergeCell ref="C29:J30"/>
    <mergeCell ref="C16:J16"/>
    <mergeCell ref="C35:C39"/>
    <mergeCell ref="B2:K2"/>
    <mergeCell ref="B3:K3"/>
    <mergeCell ref="C31:J31"/>
    <mergeCell ref="G6:J6"/>
    <mergeCell ref="G8:J8"/>
    <mergeCell ref="H10:J11"/>
    <mergeCell ref="C10:F10"/>
    <mergeCell ref="C11:F11"/>
    <mergeCell ref="C28:J28"/>
    <mergeCell ref="C80:C84"/>
    <mergeCell ref="J4:J5"/>
    <mergeCell ref="C62:C66"/>
    <mergeCell ref="C68:C72"/>
    <mergeCell ref="C74:C78"/>
    <mergeCell ref="C41:C45"/>
    <mergeCell ref="C47:C51"/>
    <mergeCell ref="C53:C57"/>
  </mergeCells>
  <printOptions horizontalCentered="1"/>
  <pageMargins left="0.25" right="0.25" top="0.5" bottom="0.25" header="0.5" footer="0.25"/>
  <pageSetup horizontalDpi="600" verticalDpi="600" orientation="portrait" scale="54" r:id="rId1"/>
</worksheet>
</file>

<file path=xl/worksheets/sheet3.xml><?xml version="1.0" encoding="utf-8"?>
<worksheet xmlns="http://schemas.openxmlformats.org/spreadsheetml/2006/main" xmlns:r="http://schemas.openxmlformats.org/officeDocument/2006/relationships">
  <sheetPr>
    <pageSetUpPr fitToPage="1"/>
  </sheetPr>
  <dimension ref="B1:Q68"/>
  <sheetViews>
    <sheetView showGridLines="0" tabSelected="1" zoomScale="75" zoomScaleNormal="75" workbookViewId="0" topLeftCell="A1">
      <selection activeCell="B6" sqref="B6:N6"/>
    </sheetView>
  </sheetViews>
  <sheetFormatPr defaultColWidth="9.00390625" defaultRowHeight="14.25"/>
  <cols>
    <col min="1" max="2" width="2.625" style="17" customWidth="1"/>
    <col min="3" max="3" width="9.125" style="17" customWidth="1"/>
    <col min="4" max="4" width="2.625" style="18" customWidth="1"/>
    <col min="5" max="5" width="25.125" style="17" customWidth="1"/>
    <col min="6" max="6" width="7.75390625" style="17" customWidth="1"/>
    <col min="7" max="7" width="9.00390625" style="17" customWidth="1"/>
    <col min="8" max="8" width="12.625" style="17" customWidth="1"/>
    <col min="9" max="9" width="11.75390625" style="17" customWidth="1"/>
    <col min="10" max="10" width="6.625" style="17" customWidth="1"/>
    <col min="11" max="11" width="6.25390625" style="17" customWidth="1"/>
    <col min="12" max="12" width="12.75390625" style="17" customWidth="1"/>
    <col min="13" max="13" width="21.625" style="17" customWidth="1"/>
    <col min="14" max="14" width="2.625" style="17" customWidth="1"/>
    <col min="15" max="16" width="9.00390625" style="17" customWidth="1"/>
    <col min="17" max="17" width="18.125" style="17" customWidth="1"/>
    <col min="18" max="16384" width="9.00390625" style="17" customWidth="1"/>
  </cols>
  <sheetData>
    <row r="1" spans="12:14" ht="15" customHeight="1">
      <c r="L1" s="277" t="s">
        <v>145</v>
      </c>
      <c r="M1" s="277"/>
      <c r="N1" s="277"/>
    </row>
    <row r="2" spans="12:14" ht="15">
      <c r="L2" s="277"/>
      <c r="M2" s="277"/>
      <c r="N2" s="277"/>
    </row>
    <row r="3" ht="43.5" customHeight="1"/>
    <row r="4" ht="15"/>
    <row r="5" spans="2:14" ht="15.75">
      <c r="B5" s="270" t="s">
        <v>39</v>
      </c>
      <c r="C5" s="270"/>
      <c r="D5" s="270"/>
      <c r="E5" s="270"/>
      <c r="F5" s="270"/>
      <c r="G5" s="270"/>
      <c r="H5" s="270"/>
      <c r="I5" s="270"/>
      <c r="J5" s="270"/>
      <c r="K5" s="270"/>
      <c r="L5" s="270"/>
      <c r="M5" s="270"/>
      <c r="N5" s="270"/>
    </row>
    <row r="6" spans="2:14" ht="16.5" thickBot="1">
      <c r="B6" s="270" t="s">
        <v>49</v>
      </c>
      <c r="C6" s="270"/>
      <c r="D6" s="270"/>
      <c r="E6" s="270"/>
      <c r="F6" s="270"/>
      <c r="G6" s="270"/>
      <c r="H6" s="270"/>
      <c r="I6" s="270"/>
      <c r="J6" s="270"/>
      <c r="K6" s="270"/>
      <c r="L6" s="270"/>
      <c r="M6" s="270"/>
      <c r="N6" s="270"/>
    </row>
    <row r="7" spans="2:14" ht="12.75" customHeight="1">
      <c r="B7" s="106"/>
      <c r="C7" s="80"/>
      <c r="D7" s="79"/>
      <c r="E7" s="80"/>
      <c r="F7" s="80"/>
      <c r="G7" s="80"/>
      <c r="H7" s="80"/>
      <c r="I7" s="80"/>
      <c r="J7" s="80"/>
      <c r="K7" s="80"/>
      <c r="L7" s="80"/>
      <c r="M7" s="80"/>
      <c r="N7" s="81"/>
    </row>
    <row r="8" spans="2:14" ht="18">
      <c r="B8" s="107"/>
      <c r="C8" s="118" t="s">
        <v>17</v>
      </c>
      <c r="E8" s="74"/>
      <c r="F8" s="74"/>
      <c r="G8" s="74"/>
      <c r="H8" s="74"/>
      <c r="I8" s="74"/>
      <c r="J8" s="74"/>
      <c r="K8" s="74"/>
      <c r="L8" s="74"/>
      <c r="M8" s="115" t="s">
        <v>123</v>
      </c>
      <c r="N8" s="75"/>
    </row>
    <row r="9" spans="2:14" ht="15">
      <c r="B9" s="107"/>
      <c r="C9" s="74"/>
      <c r="D9" s="73"/>
      <c r="E9" s="74"/>
      <c r="F9" s="74"/>
      <c r="G9" s="74"/>
      <c r="H9" s="74"/>
      <c r="I9" s="74"/>
      <c r="J9" s="74"/>
      <c r="K9" s="74"/>
      <c r="L9" s="74"/>
      <c r="M9" s="74"/>
      <c r="N9" s="75"/>
    </row>
    <row r="10" spans="2:14" ht="14.25">
      <c r="B10" s="107"/>
      <c r="C10" s="74"/>
      <c r="D10" s="273" t="s">
        <v>67</v>
      </c>
      <c r="E10" s="274"/>
      <c r="F10" s="274"/>
      <c r="G10" s="274"/>
      <c r="H10" s="274"/>
      <c r="I10" s="274"/>
      <c r="J10" s="274"/>
      <c r="K10" s="274"/>
      <c r="L10" s="274"/>
      <c r="M10" s="274"/>
      <c r="N10" s="75"/>
    </row>
    <row r="11" spans="2:14" ht="14.25">
      <c r="B11" s="107"/>
      <c r="C11" s="74"/>
      <c r="D11" s="274"/>
      <c r="E11" s="274"/>
      <c r="F11" s="274"/>
      <c r="G11" s="274"/>
      <c r="H11" s="274"/>
      <c r="I11" s="274"/>
      <c r="J11" s="274"/>
      <c r="K11" s="274"/>
      <c r="L11" s="274"/>
      <c r="M11" s="274"/>
      <c r="N11" s="75"/>
    </row>
    <row r="12" spans="2:14" ht="14.25">
      <c r="B12" s="107"/>
      <c r="C12" s="74"/>
      <c r="D12" s="279" t="s">
        <v>78</v>
      </c>
      <c r="E12" s="274"/>
      <c r="F12" s="274"/>
      <c r="G12" s="274"/>
      <c r="H12" s="274"/>
      <c r="I12" s="274"/>
      <c r="J12" s="274"/>
      <c r="K12" s="274"/>
      <c r="L12" s="274"/>
      <c r="M12" s="274"/>
      <c r="N12" s="75"/>
    </row>
    <row r="13" spans="2:14" ht="14.25">
      <c r="B13" s="107"/>
      <c r="C13" s="74"/>
      <c r="D13" s="274"/>
      <c r="E13" s="274"/>
      <c r="F13" s="274"/>
      <c r="G13" s="274"/>
      <c r="H13" s="274"/>
      <c r="I13" s="274"/>
      <c r="J13" s="274"/>
      <c r="K13" s="274"/>
      <c r="L13" s="274"/>
      <c r="M13" s="274"/>
      <c r="N13" s="75"/>
    </row>
    <row r="14" spans="2:14" ht="18" customHeight="1">
      <c r="B14" s="107"/>
      <c r="C14" s="74"/>
      <c r="D14" s="76"/>
      <c r="E14" s="74"/>
      <c r="F14" s="74"/>
      <c r="G14" s="74"/>
      <c r="H14" s="74"/>
      <c r="I14" s="74"/>
      <c r="J14" s="74"/>
      <c r="K14" s="74"/>
      <c r="L14" s="74"/>
      <c r="M14" s="74"/>
      <c r="N14" s="75"/>
    </row>
    <row r="15" spans="2:14" ht="18.75" customHeight="1">
      <c r="B15" s="107"/>
      <c r="C15" s="171" t="s">
        <v>82</v>
      </c>
      <c r="D15" s="268" t="s">
        <v>46</v>
      </c>
      <c r="E15" s="268"/>
      <c r="F15" s="268"/>
      <c r="G15" s="268"/>
      <c r="H15" s="268"/>
      <c r="I15" s="268"/>
      <c r="J15" s="268"/>
      <c r="K15" s="268"/>
      <c r="L15" s="105"/>
      <c r="M15" s="166">
        <f>'TDC Limit Calculation'!J87</f>
        <v>0</v>
      </c>
      <c r="N15" s="75"/>
    </row>
    <row r="16" spans="2:14" ht="15.75" customHeight="1">
      <c r="B16" s="107"/>
      <c r="C16" s="103"/>
      <c r="D16" s="62"/>
      <c r="E16" s="267" t="s">
        <v>140</v>
      </c>
      <c r="F16" s="267"/>
      <c r="G16" s="267"/>
      <c r="H16" s="267"/>
      <c r="I16" s="267"/>
      <c r="J16" s="278"/>
      <c r="K16" s="278"/>
      <c r="L16" s="105"/>
      <c r="M16" s="78"/>
      <c r="N16" s="75"/>
    </row>
    <row r="17" spans="2:14" ht="15.75" customHeight="1" thickBot="1">
      <c r="B17" s="107"/>
      <c r="C17" s="103"/>
      <c r="D17" s="62"/>
      <c r="E17" s="62"/>
      <c r="F17" s="62"/>
      <c r="G17" s="62"/>
      <c r="H17" s="62"/>
      <c r="I17" s="62"/>
      <c r="J17" s="62"/>
      <c r="K17" s="62"/>
      <c r="L17" s="105"/>
      <c r="M17" s="78"/>
      <c r="N17" s="75"/>
    </row>
    <row r="18" spans="2:14" ht="18" customHeight="1" thickBot="1">
      <c r="B18" s="107"/>
      <c r="C18" s="174" t="s">
        <v>26</v>
      </c>
      <c r="D18" s="266" t="s">
        <v>55</v>
      </c>
      <c r="E18" s="263"/>
      <c r="F18" s="263"/>
      <c r="G18" s="263"/>
      <c r="H18" s="263"/>
      <c r="I18" s="263"/>
      <c r="J18" s="263"/>
      <c r="K18" s="263"/>
      <c r="L18" s="276"/>
      <c r="M18" s="143">
        <v>0</v>
      </c>
      <c r="N18" s="75"/>
    </row>
    <row r="19" spans="2:14" ht="15.75" customHeight="1">
      <c r="B19" s="107"/>
      <c r="C19" s="29"/>
      <c r="D19" s="22"/>
      <c r="E19" s="258" t="s">
        <v>37</v>
      </c>
      <c r="F19" s="258"/>
      <c r="G19" s="258"/>
      <c r="H19" s="258"/>
      <c r="I19" s="258"/>
      <c r="J19" s="258"/>
      <c r="K19" s="258"/>
      <c r="L19" s="126"/>
      <c r="M19" s="195">
        <f>IF(MaxTDCLimit=0,"",IF(M60&gt;0,IF(CSSrequest/M60&gt;0.15,"Warning: exceeds",""),IF(CSSrequest/M57&gt;0.15,"Warning: exceeds","")))</f>
      </c>
      <c r="N19" s="75"/>
    </row>
    <row r="20" spans="2:14" s="77" customFormat="1" ht="15.75" customHeight="1">
      <c r="B20" s="108"/>
      <c r="C20" s="76" t="s">
        <v>13</v>
      </c>
      <c r="D20" s="74"/>
      <c r="E20" s="275" t="s">
        <v>121</v>
      </c>
      <c r="F20" s="213"/>
      <c r="G20" s="213"/>
      <c r="H20" s="213"/>
      <c r="I20" s="213"/>
      <c r="J20" s="213"/>
      <c r="K20" s="213"/>
      <c r="L20" s="74"/>
      <c r="M20" s="196">
        <f>IF(M19="Warning: exceeds","15% CSS limit","")</f>
      </c>
      <c r="N20" s="75"/>
    </row>
    <row r="21" spans="2:14" s="77" customFormat="1" ht="15.75" customHeight="1">
      <c r="B21" s="108"/>
      <c r="C21" s="76"/>
      <c r="D21" s="74"/>
      <c r="E21" s="213"/>
      <c r="F21" s="213"/>
      <c r="G21" s="213"/>
      <c r="H21" s="213"/>
      <c r="I21" s="213"/>
      <c r="J21" s="213"/>
      <c r="K21" s="213"/>
      <c r="L21" s="74"/>
      <c r="M21" s="74"/>
      <c r="N21" s="75"/>
    </row>
    <row r="22" spans="2:14" s="77" customFormat="1" ht="15.75" customHeight="1" thickBot="1">
      <c r="B22" s="108"/>
      <c r="C22" s="76"/>
      <c r="D22" s="74"/>
      <c r="E22" s="74"/>
      <c r="F22" s="74"/>
      <c r="G22" s="74"/>
      <c r="H22" s="74"/>
      <c r="I22" s="74"/>
      <c r="J22" s="74"/>
      <c r="K22" s="74"/>
      <c r="L22" s="74"/>
      <c r="M22" s="74"/>
      <c r="N22" s="75"/>
    </row>
    <row r="23" spans="2:14" s="77" customFormat="1" ht="18" customHeight="1" thickBot="1">
      <c r="B23" s="108"/>
      <c r="C23" s="175" t="s">
        <v>27</v>
      </c>
      <c r="D23" s="266" t="s">
        <v>68</v>
      </c>
      <c r="E23" s="263"/>
      <c r="F23" s="263"/>
      <c r="G23" s="263"/>
      <c r="H23" s="263"/>
      <c r="I23" s="263"/>
      <c r="J23" s="263"/>
      <c r="K23" s="263"/>
      <c r="L23" s="143">
        <v>0</v>
      </c>
      <c r="M23" s="74"/>
      <c r="N23" s="75"/>
    </row>
    <row r="24" spans="2:14" s="77" customFormat="1" ht="15.75" customHeight="1">
      <c r="B24" s="108"/>
      <c r="C24" s="29"/>
      <c r="D24" s="88"/>
      <c r="E24" s="267" t="s">
        <v>141</v>
      </c>
      <c r="F24" s="267"/>
      <c r="G24" s="267"/>
      <c r="H24" s="267"/>
      <c r="I24" s="267"/>
      <c r="J24" s="267"/>
      <c r="K24" s="267"/>
      <c r="L24" s="87"/>
      <c r="M24" s="74"/>
      <c r="N24" s="75"/>
    </row>
    <row r="25" spans="2:14" s="77" customFormat="1" ht="15.75" customHeight="1">
      <c r="B25" s="108"/>
      <c r="C25" s="29"/>
      <c r="D25" s="88"/>
      <c r="E25" s="267"/>
      <c r="F25" s="267"/>
      <c r="G25" s="267"/>
      <c r="H25" s="267"/>
      <c r="I25" s="267"/>
      <c r="J25" s="267"/>
      <c r="K25" s="267"/>
      <c r="L25" s="87"/>
      <c r="M25" s="74"/>
      <c r="N25" s="75"/>
    </row>
    <row r="26" spans="2:14" s="77" customFormat="1" ht="15.75" customHeight="1" thickBot="1">
      <c r="B26" s="108"/>
      <c r="C26" s="29"/>
      <c r="D26" s="88"/>
      <c r="E26" s="62"/>
      <c r="F26" s="62"/>
      <c r="G26" s="62"/>
      <c r="H26" s="62"/>
      <c r="I26" s="62"/>
      <c r="J26" s="62"/>
      <c r="K26" s="62"/>
      <c r="L26" s="87"/>
      <c r="M26" s="74"/>
      <c r="N26" s="75"/>
    </row>
    <row r="27" spans="2:14" ht="18" customHeight="1" thickBot="1">
      <c r="B27" s="107"/>
      <c r="C27" s="175" t="s">
        <v>30</v>
      </c>
      <c r="D27" s="271" t="s">
        <v>54</v>
      </c>
      <c r="E27" s="272"/>
      <c r="F27" s="272"/>
      <c r="G27" s="272"/>
      <c r="H27" s="272"/>
      <c r="I27" s="272"/>
      <c r="J27" s="272"/>
      <c r="K27" s="138"/>
      <c r="L27" s="74"/>
      <c r="M27" s="74"/>
      <c r="N27" s="75"/>
    </row>
    <row r="28" spans="2:14" s="77" customFormat="1" ht="15.75" customHeight="1" thickBot="1">
      <c r="B28" s="108"/>
      <c r="C28" s="29"/>
      <c r="D28" s="88"/>
      <c r="E28" s="62"/>
      <c r="F28" s="62"/>
      <c r="G28" s="62"/>
      <c r="H28" s="62"/>
      <c r="I28" s="62"/>
      <c r="J28" s="62"/>
      <c r="K28" s="62"/>
      <c r="L28" s="87"/>
      <c r="M28" s="74"/>
      <c r="N28" s="75"/>
    </row>
    <row r="29" spans="2:14" ht="18" customHeight="1" thickBot="1">
      <c r="B29" s="107"/>
      <c r="C29" s="175" t="s">
        <v>36</v>
      </c>
      <c r="D29" s="271" t="s">
        <v>53</v>
      </c>
      <c r="E29" s="272"/>
      <c r="F29" s="272"/>
      <c r="G29" s="272"/>
      <c r="H29" s="272"/>
      <c r="I29" s="272"/>
      <c r="J29" s="100" t="s">
        <v>18</v>
      </c>
      <c r="K29" s="90"/>
      <c r="L29" s="74" t="s">
        <v>19</v>
      </c>
      <c r="M29" s="74"/>
      <c r="N29" s="75"/>
    </row>
    <row r="30" spans="2:14" ht="15.75" customHeight="1">
      <c r="B30" s="107"/>
      <c r="C30" s="76"/>
      <c r="D30" s="125"/>
      <c r="E30" s="267" t="s">
        <v>38</v>
      </c>
      <c r="F30" s="267"/>
      <c r="G30" s="267"/>
      <c r="H30" s="267"/>
      <c r="I30" s="267"/>
      <c r="J30" s="100"/>
      <c r="K30" s="127"/>
      <c r="L30" s="74"/>
      <c r="M30" s="74"/>
      <c r="N30" s="75"/>
    </row>
    <row r="31" spans="2:14" ht="18.75" customHeight="1">
      <c r="B31" s="107"/>
      <c r="C31" s="171" t="s">
        <v>72</v>
      </c>
      <c r="D31" s="262" t="s">
        <v>69</v>
      </c>
      <c r="E31" s="263"/>
      <c r="F31" s="263"/>
      <c r="G31" s="263"/>
      <c r="H31" s="263"/>
      <c r="I31" s="263"/>
      <c r="J31" s="263"/>
      <c r="K31" s="165">
        <f>K27-K29</f>
        <v>0</v>
      </c>
      <c r="M31" s="74"/>
      <c r="N31" s="75"/>
    </row>
    <row r="32" spans="2:14" ht="15.75" customHeight="1">
      <c r="B32" s="107"/>
      <c r="C32" s="172"/>
      <c r="D32" s="74"/>
      <c r="E32" s="267" t="s">
        <v>70</v>
      </c>
      <c r="F32" s="267"/>
      <c r="G32" s="267"/>
      <c r="H32" s="267"/>
      <c r="I32" s="267"/>
      <c r="J32" s="23"/>
      <c r="K32" s="89"/>
      <c r="L32" s="140"/>
      <c r="M32" s="74"/>
      <c r="N32" s="75"/>
    </row>
    <row r="33" spans="2:14" ht="15.75" customHeight="1">
      <c r="B33" s="107"/>
      <c r="C33" s="172"/>
      <c r="D33" s="74"/>
      <c r="E33" s="23"/>
      <c r="F33" s="23"/>
      <c r="G33" s="23"/>
      <c r="H33" s="23"/>
      <c r="I33" s="23"/>
      <c r="J33" s="23"/>
      <c r="K33" s="89"/>
      <c r="L33" s="140"/>
      <c r="M33" s="74"/>
      <c r="N33" s="75"/>
    </row>
    <row r="34" spans="2:14" ht="18.75" customHeight="1">
      <c r="B34" s="107"/>
      <c r="C34" s="171" t="s">
        <v>74</v>
      </c>
      <c r="D34" s="262" t="s">
        <v>71</v>
      </c>
      <c r="E34" s="263"/>
      <c r="F34" s="263"/>
      <c r="G34" s="263"/>
      <c r="H34" s="263"/>
      <c r="I34" s="263"/>
      <c r="J34" s="263"/>
      <c r="K34" s="167">
        <f>IF(UnitsToBeDemolished=0,0,DemodUnitsNotReplcdOnSite/UnitsToBeDemolished*100)</f>
        <v>0</v>
      </c>
      <c r="L34" s="74" t="s">
        <v>75</v>
      </c>
      <c r="M34" s="188"/>
      <c r="N34" s="75"/>
    </row>
    <row r="35" spans="2:14" ht="15.75" customHeight="1">
      <c r="B35" s="107"/>
      <c r="C35" s="172"/>
      <c r="D35" s="74"/>
      <c r="E35" s="267" t="s">
        <v>73</v>
      </c>
      <c r="F35" s="267"/>
      <c r="G35" s="267"/>
      <c r="H35" s="267"/>
      <c r="I35" s="267"/>
      <c r="J35" s="23"/>
      <c r="K35" s="89"/>
      <c r="L35" s="140"/>
      <c r="M35" s="74"/>
      <c r="N35" s="75"/>
    </row>
    <row r="36" spans="2:14" ht="15.75" customHeight="1">
      <c r="B36" s="107"/>
      <c r="C36" s="172"/>
      <c r="D36" s="74"/>
      <c r="E36" s="267" t="s">
        <v>76</v>
      </c>
      <c r="F36" s="278"/>
      <c r="G36" s="278"/>
      <c r="H36" s="278"/>
      <c r="I36" s="278"/>
      <c r="J36" s="278"/>
      <c r="K36" s="89"/>
      <c r="L36" s="140"/>
      <c r="M36" s="74"/>
      <c r="N36" s="75"/>
    </row>
    <row r="37" spans="2:14" ht="15.75" customHeight="1">
      <c r="B37" s="107"/>
      <c r="C37" s="172"/>
      <c r="D37" s="74"/>
      <c r="E37" s="278"/>
      <c r="F37" s="278"/>
      <c r="G37" s="278"/>
      <c r="H37" s="278"/>
      <c r="I37" s="278"/>
      <c r="J37" s="278"/>
      <c r="K37" s="89"/>
      <c r="L37" s="140"/>
      <c r="M37" s="74"/>
      <c r="N37" s="75"/>
    </row>
    <row r="38" spans="2:14" ht="15.75" customHeight="1">
      <c r="B38" s="107"/>
      <c r="C38" s="172"/>
      <c r="D38" s="74"/>
      <c r="E38" s="161"/>
      <c r="F38" s="161"/>
      <c r="G38" s="161"/>
      <c r="H38" s="161"/>
      <c r="I38" s="161"/>
      <c r="J38" s="161"/>
      <c r="K38" s="89"/>
      <c r="L38" s="140"/>
      <c r="M38" s="74"/>
      <c r="N38" s="75"/>
    </row>
    <row r="39" spans="2:14" ht="18.75" customHeight="1">
      <c r="B39" s="107"/>
      <c r="C39" s="115" t="s">
        <v>79</v>
      </c>
      <c r="D39" s="262" t="s">
        <v>50</v>
      </c>
      <c r="E39" s="263"/>
      <c r="F39" s="263"/>
      <c r="G39" s="263"/>
      <c r="H39" s="263"/>
      <c r="I39" s="263"/>
      <c r="J39" s="263"/>
      <c r="K39" s="74"/>
      <c r="L39" s="104"/>
      <c r="M39" s="166">
        <f>IF(UnitsToBeDemolished=0,0,DemoBdgtRequest*K34/100)</f>
        <v>0</v>
      </c>
      <c r="N39" s="75"/>
    </row>
    <row r="40" spans="2:14" s="77" customFormat="1" ht="15.75" customHeight="1">
      <c r="B40" s="108"/>
      <c r="C40" s="76"/>
      <c r="D40" s="74"/>
      <c r="E40" s="267" t="s">
        <v>77</v>
      </c>
      <c r="F40" s="267"/>
      <c r="G40" s="267"/>
      <c r="H40" s="267"/>
      <c r="I40" s="267"/>
      <c r="J40" s="74"/>
      <c r="K40" s="74"/>
      <c r="L40" s="74"/>
      <c r="M40" s="74"/>
      <c r="N40" s="75"/>
    </row>
    <row r="41" spans="2:14" s="77" customFormat="1" ht="15.75" customHeight="1" thickBot="1">
      <c r="B41" s="108"/>
      <c r="C41" s="76"/>
      <c r="D41" s="74"/>
      <c r="E41" s="74"/>
      <c r="F41" s="74"/>
      <c r="G41" s="74"/>
      <c r="H41" s="74"/>
      <c r="I41" s="74"/>
      <c r="J41" s="74"/>
      <c r="K41" s="74"/>
      <c r="L41" s="74"/>
      <c r="M41" s="74"/>
      <c r="N41" s="75"/>
    </row>
    <row r="42" spans="2:17" s="77" customFormat="1" ht="18" customHeight="1" thickBot="1">
      <c r="B42" s="108"/>
      <c r="C42" s="175" t="s">
        <v>32</v>
      </c>
      <c r="D42" s="266" t="s">
        <v>52</v>
      </c>
      <c r="E42" s="263"/>
      <c r="F42" s="263"/>
      <c r="G42" s="263"/>
      <c r="H42" s="263"/>
      <c r="I42" s="263"/>
      <c r="J42" s="263"/>
      <c r="K42" s="263"/>
      <c r="L42" s="269"/>
      <c r="M42" s="91">
        <v>0</v>
      </c>
      <c r="N42" s="75"/>
      <c r="P42" s="102"/>
      <c r="Q42" s="101"/>
    </row>
    <row r="43" spans="2:17" s="77" customFormat="1" ht="15.75" customHeight="1">
      <c r="B43" s="108"/>
      <c r="C43" s="65"/>
      <c r="D43" s="22"/>
      <c r="E43" s="23"/>
      <c r="F43" s="23"/>
      <c r="G43" s="23"/>
      <c r="H43" s="23"/>
      <c r="I43" s="23"/>
      <c r="J43" s="23"/>
      <c r="K43" s="23"/>
      <c r="L43" s="105"/>
      <c r="M43" s="173"/>
      <c r="N43" s="75"/>
      <c r="P43" s="102"/>
      <c r="Q43" s="101"/>
    </row>
    <row r="44" spans="2:17" s="77" customFormat="1" ht="18.75" customHeight="1">
      <c r="B44" s="108"/>
      <c r="C44" s="171" t="s">
        <v>80</v>
      </c>
      <c r="D44" s="268" t="s">
        <v>47</v>
      </c>
      <c r="E44" s="263"/>
      <c r="F44" s="263"/>
      <c r="G44" s="263"/>
      <c r="H44" s="263"/>
      <c r="I44" s="263"/>
      <c r="J44" s="263"/>
      <c r="K44" s="263"/>
      <c r="L44" s="74"/>
      <c r="M44" s="166">
        <f>MaxTDCLimit+ExtraSiteCost+ExtraDemoCost+CSSrequest</f>
        <v>0</v>
      </c>
      <c r="N44" s="75"/>
      <c r="P44" s="102"/>
      <c r="Q44" s="101"/>
    </row>
    <row r="45" spans="2:17" s="77" customFormat="1" ht="15.75" customHeight="1">
      <c r="B45" s="108"/>
      <c r="C45" s="168"/>
      <c r="D45" s="62"/>
      <c r="E45" s="267" t="s">
        <v>83</v>
      </c>
      <c r="F45" s="267"/>
      <c r="G45" s="267"/>
      <c r="H45" s="267"/>
      <c r="I45" s="267"/>
      <c r="J45" s="23"/>
      <c r="K45" s="23"/>
      <c r="L45" s="74"/>
      <c r="M45" s="78"/>
      <c r="N45" s="75"/>
      <c r="P45" s="102"/>
      <c r="Q45" s="101"/>
    </row>
    <row r="46" spans="2:14" s="77" customFormat="1" ht="15.75" customHeight="1" thickBot="1">
      <c r="B46" s="108"/>
      <c r="C46" s="76"/>
      <c r="D46" s="74"/>
      <c r="E46" s="262"/>
      <c r="F46" s="263"/>
      <c r="G46" s="263"/>
      <c r="H46" s="263"/>
      <c r="I46" s="263"/>
      <c r="J46" s="263"/>
      <c r="K46" s="263"/>
      <c r="L46" s="74"/>
      <c r="M46" s="74"/>
      <c r="N46" s="75"/>
    </row>
    <row r="47" spans="2:14" ht="18" customHeight="1" thickBot="1">
      <c r="B47" s="107"/>
      <c r="C47" s="175" t="s">
        <v>44</v>
      </c>
      <c r="D47" s="266" t="s">
        <v>92</v>
      </c>
      <c r="E47" s="266"/>
      <c r="F47" s="266"/>
      <c r="G47" s="266"/>
      <c r="H47" s="266"/>
      <c r="I47" s="266"/>
      <c r="J47" s="266"/>
      <c r="K47" s="266"/>
      <c r="L47" s="157" t="s">
        <v>18</v>
      </c>
      <c r="M47" s="91">
        <v>0</v>
      </c>
      <c r="N47" s="75" t="s">
        <v>19</v>
      </c>
    </row>
    <row r="48" spans="2:14" ht="15.75" customHeight="1">
      <c r="B48" s="107"/>
      <c r="C48" s="65"/>
      <c r="D48" s="22"/>
      <c r="E48" s="264" t="s">
        <v>88</v>
      </c>
      <c r="F48" s="264"/>
      <c r="G48" s="264"/>
      <c r="H48" s="264"/>
      <c r="I48" s="264"/>
      <c r="J48" s="264"/>
      <c r="K48" s="264"/>
      <c r="L48" s="87"/>
      <c r="M48" s="74"/>
      <c r="N48" s="75"/>
    </row>
    <row r="49" spans="2:14" ht="15.75" customHeight="1">
      <c r="B49" s="107"/>
      <c r="C49" s="65"/>
      <c r="D49" s="22"/>
      <c r="E49" s="264"/>
      <c r="F49" s="264"/>
      <c r="G49" s="264"/>
      <c r="H49" s="264"/>
      <c r="I49" s="264"/>
      <c r="J49" s="264"/>
      <c r="K49" s="264"/>
      <c r="L49" s="87"/>
      <c r="M49" s="74"/>
      <c r="N49" s="75"/>
    </row>
    <row r="50" spans="2:14" ht="15.75" customHeight="1">
      <c r="B50" s="107"/>
      <c r="C50" s="65"/>
      <c r="D50" s="22"/>
      <c r="E50" s="265"/>
      <c r="F50" s="265"/>
      <c r="G50" s="265"/>
      <c r="H50" s="265"/>
      <c r="I50" s="265"/>
      <c r="J50" s="265"/>
      <c r="K50" s="265"/>
      <c r="L50" s="87"/>
      <c r="M50" s="74"/>
      <c r="N50" s="75"/>
    </row>
    <row r="51" spans="2:14" ht="18.75" customHeight="1">
      <c r="B51" s="107"/>
      <c r="C51" s="115" t="s">
        <v>85</v>
      </c>
      <c r="D51" s="109" t="s">
        <v>48</v>
      </c>
      <c r="E51" s="94"/>
      <c r="F51" s="94"/>
      <c r="G51" s="94"/>
      <c r="H51" s="94"/>
      <c r="I51" s="94"/>
      <c r="J51" s="94"/>
      <c r="K51" s="94"/>
      <c r="M51" s="166">
        <f>M44-M47</f>
        <v>0</v>
      </c>
      <c r="N51" s="75"/>
    </row>
    <row r="52" spans="2:14" ht="15.75" customHeight="1">
      <c r="B52" s="107"/>
      <c r="C52" s="76"/>
      <c r="D52" s="109"/>
      <c r="E52" s="94" t="s">
        <v>84</v>
      </c>
      <c r="F52" s="94"/>
      <c r="G52" s="94"/>
      <c r="H52" s="94"/>
      <c r="I52" s="94"/>
      <c r="J52" s="94"/>
      <c r="K52" s="94"/>
      <c r="L52" s="74"/>
      <c r="M52" s="92"/>
      <c r="N52" s="75"/>
    </row>
    <row r="53" spans="2:14" ht="15.75" customHeight="1">
      <c r="B53" s="107"/>
      <c r="C53" s="76"/>
      <c r="D53" s="109"/>
      <c r="E53" s="94"/>
      <c r="F53" s="94"/>
      <c r="G53" s="94"/>
      <c r="H53" s="94"/>
      <c r="I53" s="94"/>
      <c r="J53" s="94"/>
      <c r="K53" s="94"/>
      <c r="L53" s="74"/>
      <c r="M53" s="92"/>
      <c r="N53" s="75"/>
    </row>
    <row r="54" spans="2:14" ht="18.75" customHeight="1">
      <c r="B54" s="107"/>
      <c r="C54" s="115" t="s">
        <v>86</v>
      </c>
      <c r="D54" s="262" t="s">
        <v>33</v>
      </c>
      <c r="E54" s="263"/>
      <c r="F54" s="263"/>
      <c r="G54" s="263"/>
      <c r="H54" s="263"/>
      <c r="I54" s="263"/>
      <c r="J54" s="23"/>
      <c r="K54" s="23"/>
      <c r="L54" s="199">
        <v>20000000</v>
      </c>
      <c r="M54" s="92"/>
      <c r="N54" s="75"/>
    </row>
    <row r="55" spans="2:14" ht="15.75" customHeight="1">
      <c r="B55" s="107"/>
      <c r="C55" s="76"/>
      <c r="D55" s="76"/>
      <c r="E55" s="258" t="s">
        <v>142</v>
      </c>
      <c r="F55" s="258"/>
      <c r="G55" s="258"/>
      <c r="H55" s="258"/>
      <c r="I55" s="258"/>
      <c r="J55" s="258"/>
      <c r="K55" s="258"/>
      <c r="L55" s="74"/>
      <c r="M55" s="93"/>
      <c r="N55" s="75"/>
    </row>
    <row r="56" spans="2:14" ht="17.25" thickBot="1">
      <c r="B56" s="107"/>
      <c r="C56" s="76"/>
      <c r="D56" s="105"/>
      <c r="E56" s="105"/>
      <c r="F56" s="105"/>
      <c r="G56" s="105"/>
      <c r="H56" s="105"/>
      <c r="I56" s="105"/>
      <c r="J56" s="105"/>
      <c r="K56" s="105"/>
      <c r="L56" s="74"/>
      <c r="M56" s="197"/>
      <c r="N56" s="75"/>
    </row>
    <row r="57" spans="2:14" ht="18" customHeight="1" thickBot="1">
      <c r="B57" s="107"/>
      <c r="C57" s="171" t="s">
        <v>87</v>
      </c>
      <c r="D57" s="260" t="s">
        <v>143</v>
      </c>
      <c r="E57" s="261"/>
      <c r="F57" s="261"/>
      <c r="G57" s="261"/>
      <c r="H57" s="261"/>
      <c r="I57" s="261"/>
      <c r="J57" s="261"/>
      <c r="K57" s="261"/>
      <c r="L57" s="95"/>
      <c r="M57" s="198">
        <f>MIN(M51,L54)</f>
        <v>0</v>
      </c>
      <c r="N57" s="75"/>
    </row>
    <row r="58" spans="2:14" ht="16.5">
      <c r="B58" s="107"/>
      <c r="C58" s="65"/>
      <c r="D58" s="141"/>
      <c r="E58" s="258" t="s">
        <v>89</v>
      </c>
      <c r="F58" s="258"/>
      <c r="G58" s="258"/>
      <c r="H58" s="258"/>
      <c r="I58" s="258"/>
      <c r="J58" s="258"/>
      <c r="K58" s="259"/>
      <c r="L58" s="95"/>
      <c r="M58" s="144"/>
      <c r="N58" s="75"/>
    </row>
    <row r="59" spans="2:14" ht="17.25" thickBot="1">
      <c r="B59" s="107"/>
      <c r="C59" s="65"/>
      <c r="D59" s="141"/>
      <c r="E59" s="142"/>
      <c r="F59" s="142"/>
      <c r="G59" s="142"/>
      <c r="H59" s="142"/>
      <c r="I59" s="142"/>
      <c r="J59" s="142"/>
      <c r="K59" s="142"/>
      <c r="L59" s="95"/>
      <c r="M59" s="144"/>
      <c r="N59" s="75"/>
    </row>
    <row r="60" spans="2:14" ht="18" customHeight="1" thickBot="1">
      <c r="B60" s="107"/>
      <c r="C60" s="175" t="s">
        <v>60</v>
      </c>
      <c r="D60" s="73" t="s">
        <v>144</v>
      </c>
      <c r="E60" s="142"/>
      <c r="F60" s="142"/>
      <c r="G60" s="142"/>
      <c r="H60" s="142"/>
      <c r="I60" s="142"/>
      <c r="J60" s="142"/>
      <c r="K60" s="142"/>
      <c r="L60" s="95"/>
      <c r="M60" s="158">
        <v>0</v>
      </c>
      <c r="N60" s="75"/>
    </row>
    <row r="61" spans="2:14" ht="18" customHeight="1">
      <c r="B61" s="107"/>
      <c r="C61" s="65"/>
      <c r="D61" s="141"/>
      <c r="E61" s="258" t="s">
        <v>122</v>
      </c>
      <c r="F61" s="258"/>
      <c r="G61" s="258"/>
      <c r="H61" s="258"/>
      <c r="I61" s="258"/>
      <c r="J61" s="258"/>
      <c r="K61" s="259"/>
      <c r="L61" s="95"/>
      <c r="M61" s="201">
        <f>IF(M60&gt;M57,"Warning: exceeds","")</f>
      </c>
      <c r="N61" s="75"/>
    </row>
    <row r="62" spans="2:14" ht="19.5" customHeight="1" thickBot="1">
      <c r="B62" s="110"/>
      <c r="C62" s="98"/>
      <c r="D62" s="96"/>
      <c r="E62" s="97"/>
      <c r="F62" s="98"/>
      <c r="G62" s="98"/>
      <c r="H62" s="98"/>
      <c r="I62" s="98"/>
      <c r="J62" s="98"/>
      <c r="K62" s="98"/>
      <c r="L62" s="98"/>
      <c r="M62" s="200">
        <f>IF(M61="Warning: exceeds","max request (see 12(c))","")</f>
      </c>
      <c r="N62" s="99"/>
    </row>
    <row r="63" spans="5:14" ht="15">
      <c r="E63" s="19"/>
      <c r="N63" s="157" t="s">
        <v>101</v>
      </c>
    </row>
    <row r="64" spans="4:5" ht="15">
      <c r="D64" s="19"/>
      <c r="E64" s="7"/>
    </row>
    <row r="65" spans="4:5" ht="15">
      <c r="D65" s="19"/>
      <c r="E65" s="7"/>
    </row>
    <row r="66" ht="15">
      <c r="D66" s="18" t="s">
        <v>13</v>
      </c>
    </row>
    <row r="67" ht="15">
      <c r="D67" s="18" t="s">
        <v>13</v>
      </c>
    </row>
    <row r="68" ht="15">
      <c r="D68" s="18" t="s">
        <v>13</v>
      </c>
    </row>
    <row r="71" ht="24.75" customHeight="1"/>
    <row r="72" ht="30" customHeight="1"/>
  </sheetData>
  <sheetProtection sheet="1" objects="1" scenarios="1"/>
  <mergeCells count="33">
    <mergeCell ref="L1:N2"/>
    <mergeCell ref="E36:J37"/>
    <mergeCell ref="E40:I40"/>
    <mergeCell ref="E16:K16"/>
    <mergeCell ref="D12:M13"/>
    <mergeCell ref="D34:J34"/>
    <mergeCell ref="E32:I32"/>
    <mergeCell ref="E35:I35"/>
    <mergeCell ref="E19:K19"/>
    <mergeCell ref="E61:K61"/>
    <mergeCell ref="E30:I30"/>
    <mergeCell ref="B5:N5"/>
    <mergeCell ref="B6:N6"/>
    <mergeCell ref="D27:J27"/>
    <mergeCell ref="D29:I29"/>
    <mergeCell ref="D10:M11"/>
    <mergeCell ref="D15:K15"/>
    <mergeCell ref="E20:K21"/>
    <mergeCell ref="D18:L18"/>
    <mergeCell ref="E48:K50"/>
    <mergeCell ref="D23:K23"/>
    <mergeCell ref="E24:K25"/>
    <mergeCell ref="D47:K47"/>
    <mergeCell ref="D44:K44"/>
    <mergeCell ref="D31:J31"/>
    <mergeCell ref="D39:J39"/>
    <mergeCell ref="E46:K46"/>
    <mergeCell ref="E45:I45"/>
    <mergeCell ref="D42:L42"/>
    <mergeCell ref="E58:K58"/>
    <mergeCell ref="D57:K57"/>
    <mergeCell ref="E55:K55"/>
    <mergeCell ref="D54:I54"/>
  </mergeCells>
  <printOptions horizontalCentered="1"/>
  <pageMargins left="0.25" right="0.25" top="0.5" bottom="0.5" header="0.27" footer="0.25"/>
  <pageSetup fitToHeight="1" fitToWidth="1"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Wesley Edwards</dc:creator>
  <cp:keywords/>
  <dc:description/>
  <cp:lastModifiedBy>Leigh van Rij</cp:lastModifiedBy>
  <cp:lastPrinted>2007-07-05T19:16:45Z</cp:lastPrinted>
  <dcterms:created xsi:type="dcterms:W3CDTF">2000-12-05T20:46:08Z</dcterms:created>
  <dcterms:modified xsi:type="dcterms:W3CDTF">2007-07-18T22:34:48Z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1235771118</vt:i4>
  </property>
  <property fmtid="{D5CDD505-2E9C-101B-9397-08002B2CF9AE}" pid="3" name="_NewReviewCycle">
    <vt:lpwstr/>
  </property>
  <property fmtid="{D5CDD505-2E9C-101B-9397-08002B2CF9AE}" pid="4" name="_EmailSubject">
    <vt:lpwstr>updates to HOPE VI page for 7/31/07</vt:lpwstr>
  </property>
  <property fmtid="{D5CDD505-2E9C-101B-9397-08002B2CF9AE}" pid="5" name="_AuthorEmail">
    <vt:lpwstr>Leigh.E.VanRij@hud.gov</vt:lpwstr>
  </property>
  <property fmtid="{D5CDD505-2E9C-101B-9397-08002B2CF9AE}" pid="6" name="_AuthorEmailDisplayName">
    <vt:lpwstr>van Rij, Leigh E</vt:lpwstr>
  </property>
  <property fmtid="{D5CDD505-2E9C-101B-9397-08002B2CF9AE}" pid="7" name="_PreviousAdHocReviewCycleID">
    <vt:i4>548554517</vt:i4>
  </property>
</Properties>
</file>