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<sst xmlns="http://schemas.openxmlformats.org/spreadsheetml/2006/main" count="89" uniqueCount="66">
  <si>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>Borehole ID:</t>
  </si>
  <si>
    <t>Canister number:</t>
  </si>
  <si>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</si>
  <si>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</si>
  <si>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</si>
  <si>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</si>
  <si>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</si>
  <si>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</si>
  <si>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</si>
  <si>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</si>
  <si>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</si>
  <si>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</si>
  <si>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Press.</t>
  </si>
  <si>
    <t>Temp.</t>
  </si>
  <si>
    <t>Delta</t>
  </si>
  <si>
    <t xml:space="preserve">Cumulative </t>
  </si>
  <si>
    <t>Elapsed</t>
  </si>
  <si>
    <t>Sq. Root</t>
  </si>
  <si>
    <t>mL/gram</t>
  </si>
  <si>
    <t>mL/g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</si>
  <si>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</si>
  <si>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</si>
  <si>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</si>
  <si>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</si>
  <si>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</si>
  <si>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</si>
  <si>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</si>
  <si>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</si>
  <si>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</si>
  <si>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</si>
  <si>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</si>
  <si>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</si>
  <si>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</si>
  <si>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 xml:space="preserve"> Hg</t>
  </si>
  <si>
    <t>(milliliter)</t>
  </si>
  <si>
    <t>value)</t>
  </si>
  <si>
    <t>(Hrs)</t>
  </si>
  <si>
    <t>Mass</t>
  </si>
  <si>
    <t>===================================================================================================</t>
  </si>
  <si>
    <t>read#</t>
  </si>
  <si>
    <t>Cumulative</t>
  </si>
  <si>
    <t>Headspace Corrected</t>
  </si>
  <si>
    <t>Gas</t>
  </si>
  <si>
    <t>Content</t>
  </si>
  <si>
    <t>scf/ton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</si>
  <si>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</si>
  <si>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</si>
  <si>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</si>
  <si>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</si>
  <si>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</si>
  <si>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</si>
  <si>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</si>
  <si>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 xml:space="preserve"> enter data only in gray areas, copy and paste as needed to enter more desorption data</t>
  </si>
  <si>
    <t>Time Zero (hh:mm)</t>
  </si>
  <si>
    <t>pa2</t>
  </si>
  <si>
    <t>99-1</t>
  </si>
  <si>
    <t>Convert</t>
  </si>
  <si>
    <t>deg C</t>
  </si>
  <si>
    <t>to deg F</t>
  </si>
  <si>
    <t>temp</t>
  </si>
  <si>
    <t>oC</t>
  </si>
  <si>
    <t>in oC</t>
  </si>
  <si>
    <t>(excluding lost gas)</t>
  </si>
  <si>
    <t>Lost gas estimate (CC)</t>
  </si>
  <si>
    <t>Raw total gas content</t>
  </si>
  <si>
    <t>DAF total gas content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</si>
</sst>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6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64" fontId="1" fillId="2" borderId="0" xfId="0" applyAlignment="1">
      <alignment horizontal="center"/>
    </xf>
    <xf numFmtId="1" fontId="0" fillId="2" borderId="0" xfId="0" applyAlignment="1">
      <alignment horizontal="center"/>
    </xf>
    <xf numFmtId="2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166" fontId="0" fillId="2" borderId="1" xfId="0" applyBorder="1" applyAlignment="1">
      <alignment horizontal="center"/>
    </xf>
    <xf numFmtId="0" fontId="1" fillId="2" borderId="0" xfId="0" applyFont="1" applyAlignment="1">
      <alignment horizontal="center"/>
    </xf>
    <xf numFmtId="0" fontId="0" fillId="2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0" fontId="0" fillId="2" borderId="2" xfId="0" applyBorder="1" applyAlignment="1" quotePrefix="1">
      <alignment horizontal="left"/>
    </xf>
    <xf numFmtId="22" fontId="0" fillId="2" borderId="0" xfId="0" applyBorder="1" applyAlignment="1">
      <alignment horizontal="center"/>
    </xf>
    <xf numFmtId="0" fontId="0" fillId="2" borderId="0" xfId="0" applyBorder="1" applyAlignment="1">
      <alignment horizontal="center"/>
    </xf>
    <xf numFmtId="1" fontId="0" fillId="2" borderId="0" xfId="0" applyBorder="1" applyAlignment="1">
      <alignment horizontal="center"/>
    </xf>
    <xf numFmtId="0" fontId="0" fillId="2" borderId="0" xfId="0" applyBorder="1" applyAlignment="1">
      <alignment horizontal="left"/>
    </xf>
    <xf numFmtId="0" fontId="0" fillId="2" borderId="3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2" borderId="4" xfId="0" applyBorder="1" applyAlignment="1">
      <alignment horizontal="centerContinuous"/>
    </xf>
    <xf numFmtId="0" fontId="2" fillId="2" borderId="0" xfId="0" applyFont="1" applyAlignment="1">
      <alignment horizontal="center"/>
    </xf>
    <xf numFmtId="22" fontId="0" fillId="2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3" fillId="3" borderId="1" xfId="0" applyFon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Wilcox PA-2
Can 99-1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A!$N$10</c:f>
              <c:strCache>
                <c:ptCount val="1"/>
                <c:pt idx="0">
                  <c:v>Headspace Corrected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A!$K$15:$K$35</c:f>
              <c:numCache>
                <c:ptCount val="21"/>
                <c:pt idx="0">
                  <c:v>0.5</c:v>
                </c:pt>
                <c:pt idx="1">
                  <c:v>0.5916079783099616</c:v>
                </c:pt>
                <c:pt idx="2">
                  <c:v>0.8266397845091497</c:v>
                </c:pt>
                <c:pt idx="3">
                  <c:v>1.0723805294763609</c:v>
                </c:pt>
                <c:pt idx="4">
                  <c:v>1.1902380714238083</c:v>
                </c:pt>
                <c:pt idx="5">
                  <c:v>1.2974333637352375</c:v>
                </c:pt>
                <c:pt idx="6">
                  <c:v>1.390443574307614</c:v>
                </c:pt>
                <c:pt idx="7">
                  <c:v>1.4776106839534333</c:v>
                </c:pt>
                <c:pt idx="8">
                  <c:v>1.5652475842498528</c:v>
                </c:pt>
                <c:pt idx="9">
                  <c:v>1.7126976771553506</c:v>
                </c:pt>
                <c:pt idx="10">
                  <c:v>1.857417562100671</c:v>
                </c:pt>
                <c:pt idx="11">
                  <c:v>1.96638416050035</c:v>
                </c:pt>
                <c:pt idx="12">
                  <c:v>2.0330600909302543</c:v>
                </c:pt>
                <c:pt idx="13">
                  <c:v>2.1134489978863145</c:v>
                </c:pt>
                <c:pt idx="14">
                  <c:v>2.3166067138525404</c:v>
                </c:pt>
                <c:pt idx="15">
                  <c:v>2.3979157616563596</c:v>
                </c:pt>
                <c:pt idx="16">
                  <c:v>2.4528894525980305</c:v>
                </c:pt>
                <c:pt idx="17">
                  <c:v>2.5099800796022267</c:v>
                </c:pt>
                <c:pt idx="18">
                  <c:v>2.569046515733026</c:v>
                </c:pt>
                <c:pt idx="19">
                  <c:v>5.336977921383349</c:v>
                </c:pt>
                <c:pt idx="20">
                  <c:v>6.465291950097845</c:v>
                </c:pt>
              </c:numCache>
            </c:numRef>
          </c:xVal>
          <c:yVal>
            <c:numRef>
              <c:f>A!$N$15:$N$35</c:f>
              <c:numCache>
                <c:ptCount val="21"/>
                <c:pt idx="0">
                  <c:v>0</c:v>
                </c:pt>
                <c:pt idx="1">
                  <c:v>15.967779306674876</c:v>
                </c:pt>
                <c:pt idx="2">
                  <c:v>24.070900139062566</c:v>
                </c:pt>
                <c:pt idx="3">
                  <c:v>46.714412385861785</c:v>
                </c:pt>
                <c:pt idx="4">
                  <c:v>52.591175722063035</c:v>
                </c:pt>
                <c:pt idx="5">
                  <c:v>59.537169105321226</c:v>
                </c:pt>
                <c:pt idx="6">
                  <c:v>61.93438130467713</c:v>
                </c:pt>
                <c:pt idx="7">
                  <c:v>65.64565424510954</c:v>
                </c:pt>
                <c:pt idx="8">
                  <c:v>69.55962766351945</c:v>
                </c:pt>
                <c:pt idx="9">
                  <c:v>74.67587240926659</c:v>
                </c:pt>
                <c:pt idx="10">
                  <c:v>81.00407431052474</c:v>
                </c:pt>
                <c:pt idx="11">
                  <c:v>82.78105689045924</c:v>
                </c:pt>
                <c:pt idx="12">
                  <c:v>84.19416721789807</c:v>
                </c:pt>
                <c:pt idx="13">
                  <c:v>85.56066153744361</c:v>
                </c:pt>
                <c:pt idx="14">
                  <c:v>88.19316704954977</c:v>
                </c:pt>
                <c:pt idx="15">
                  <c:v>89.7768288443578</c:v>
                </c:pt>
                <c:pt idx="16">
                  <c:v>89.7768288443578</c:v>
                </c:pt>
                <c:pt idx="17">
                  <c:v>79.41407015665325</c:v>
                </c:pt>
                <c:pt idx="18">
                  <c:v>86.47516826793213</c:v>
                </c:pt>
                <c:pt idx="19">
                  <c:v>64.4824547046703</c:v>
                </c:pt>
                <c:pt idx="20">
                  <c:v>106.04097991470417</c:v>
                </c:pt>
              </c:numCache>
            </c:numRef>
          </c:yVal>
          <c:smooth val="0"/>
        </c:ser>
        <c:axId val="61702403"/>
        <c:axId val="18450716"/>
      </c:scatterChart>
      <c:val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0716"/>
        <c:crosses val="autoZero"/>
        <c:crossBetween val="midCat"/>
        <c:dispUnits/>
      </c:valAx>
      <c:valAx>
        <c:axId val="18450716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0.394</cdr:y>
    </cdr:from>
    <cdr:to>
      <cdr:x>0.241</cdr:x>
      <cdr:y>0.872</cdr:y>
    </cdr:to>
    <cdr:sp>
      <cdr:nvSpPr>
        <cdr:cNvPr id="1" name="Line 1"/>
        <cdr:cNvSpPr>
          <a:spLocks/>
        </cdr:cNvSpPr>
      </cdr:nvSpPr>
      <cdr:spPr>
        <a:xfrm flipH="1">
          <a:off x="419100" y="2333625"/>
          <a:ext cx="1666875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showGridLines="0" tabSelected="1" workbookViewId="0" topLeftCell="A1">
      <selection activeCell="F37" sqref="F37"/>
    </sheetView>
  </sheetViews>
  <sheetFormatPr defaultColWidth="9.140625" defaultRowHeight="12.75"/>
  <cols>
    <col min="1" max="1" width="5.57421875" style="1" customWidth="1"/>
    <col min="2" max="2" width="13.8515625" style="1" customWidth="1"/>
    <col min="3" max="3" width="6.00390625" style="1" customWidth="1"/>
    <col min="4" max="4" width="6.28125" style="1" customWidth="1"/>
    <col min="5" max="5" width="7.00390625" style="1" customWidth="1"/>
    <col min="6" max="6" width="13.00390625" style="1" customWidth="1"/>
    <col min="7" max="7" width="7.00390625" style="1" customWidth="1"/>
    <col min="8" max="8" width="9.421875" style="1" customWidth="1"/>
    <col min="9" max="9" width="13.421875" style="1" customWidth="1"/>
    <col min="10" max="10" width="7.421875" style="1" customWidth="1"/>
    <col min="11" max="11" width="8.00390625" style="1" customWidth="1"/>
    <col min="12" max="12" width="7.57421875" style="1" customWidth="1"/>
    <col min="13" max="13" width="6.28125" style="1" customWidth="1"/>
    <col min="14" max="14" width="10.140625" style="1" customWidth="1"/>
    <col min="15" max="15" width="10.00390625" style="1" customWidth="1"/>
    <col min="16" max="16384" width="8.7109375" style="1" customWidth="1"/>
  </cols>
  <sheetData>
    <row r="1" spans="1:7" ht="12.75">
      <c r="A1" s="7" t="s">
        <v>0</v>
      </c>
      <c r="C1" s="14" t="s">
        <v>54</v>
      </c>
      <c r="G1" s="7" t="s">
        <v>52</v>
      </c>
    </row>
    <row r="2" spans="1:3" ht="12.75">
      <c r="A2" s="7" t="s">
        <v>1</v>
      </c>
      <c r="C2" s="14" t="s">
        <v>55</v>
      </c>
    </row>
    <row r="3" spans="1:15" ht="12.75">
      <c r="A3" s="7" t="s">
        <v>2</v>
      </c>
      <c r="C3" s="1" t="s">
        <v>3</v>
      </c>
      <c r="D3" s="14">
        <v>356.6</v>
      </c>
      <c r="E3" s="1" t="s">
        <v>4</v>
      </c>
      <c r="F3" s="15">
        <v>357.6</v>
      </c>
      <c r="H3" s="7" t="s">
        <v>5</v>
      </c>
      <c r="K3" s="9">
        <f>N35</f>
        <v>106.04097991470417</v>
      </c>
      <c r="M3" s="1" t="s">
        <v>63</v>
      </c>
      <c r="O3" s="8">
        <v>30</v>
      </c>
    </row>
    <row r="4" spans="1:11" ht="12.75">
      <c r="A4" s="7" t="s">
        <v>6</v>
      </c>
      <c r="F4" s="32">
        <v>36338</v>
      </c>
      <c r="K4" s="6"/>
    </row>
    <row r="5" spans="1:15" ht="12.75">
      <c r="A5" s="7" t="s">
        <v>53</v>
      </c>
      <c r="F5" s="17">
        <v>0.5548611111111111</v>
      </c>
      <c r="H5" s="7" t="s">
        <v>7</v>
      </c>
      <c r="K5" s="34">
        <f>K3/F6</f>
        <v>0.10196248068721554</v>
      </c>
      <c r="M5" s="1" t="s">
        <v>64</v>
      </c>
      <c r="N5" s="30"/>
      <c r="O5" s="35">
        <f>(O3+K3)/F6</f>
        <v>0.13080863453336938</v>
      </c>
    </row>
    <row r="6" spans="1:11" ht="12.75">
      <c r="A6" s="7" t="s">
        <v>51</v>
      </c>
      <c r="F6" s="14">
        <v>1040</v>
      </c>
      <c r="K6" s="6"/>
    </row>
    <row r="7" spans="1:15" ht="12.75">
      <c r="A7" s="7" t="s">
        <v>8</v>
      </c>
      <c r="F7" s="14">
        <v>567</v>
      </c>
      <c r="H7" s="7" t="s">
        <v>9</v>
      </c>
      <c r="K7" s="34">
        <f>K3/F7</f>
        <v>0.18702112859736184</v>
      </c>
      <c r="M7" s="1" t="s">
        <v>65</v>
      </c>
      <c r="O7" s="35">
        <f>(O3+K3)/F7</f>
        <v>0.23993118150741474</v>
      </c>
    </row>
    <row r="8" spans="1:11" ht="12.75">
      <c r="A8" s="7" t="s">
        <v>45</v>
      </c>
      <c r="F8" s="14">
        <v>1806</v>
      </c>
      <c r="H8" s="7" t="s">
        <v>62</v>
      </c>
      <c r="K8" s="18"/>
    </row>
    <row r="9" spans="1:11" ht="12.75">
      <c r="A9" s="7"/>
      <c r="F9" s="31"/>
      <c r="H9" s="7"/>
      <c r="K9" s="18"/>
    </row>
    <row r="10" spans="14:15" ht="12.75">
      <c r="N10" s="28" t="s">
        <v>41</v>
      </c>
      <c r="O10" s="28"/>
    </row>
    <row r="11" spans="1:20" ht="12.75">
      <c r="A11" s="13" t="s">
        <v>39</v>
      </c>
      <c r="B11" s="1" t="s">
        <v>10</v>
      </c>
      <c r="C11" s="1" t="s">
        <v>11</v>
      </c>
      <c r="D11" s="1" t="s">
        <v>12</v>
      </c>
      <c r="E11" s="1" t="s">
        <v>46</v>
      </c>
      <c r="F11" s="1" t="s">
        <v>14</v>
      </c>
      <c r="G11" s="1" t="s">
        <v>14</v>
      </c>
      <c r="H11" s="1" t="s">
        <v>15</v>
      </c>
      <c r="I11" s="1" t="s">
        <v>16</v>
      </c>
      <c r="J11" s="1" t="s">
        <v>16</v>
      </c>
      <c r="K11" s="1" t="s">
        <v>17</v>
      </c>
      <c r="L11" s="1" t="s">
        <v>18</v>
      </c>
      <c r="M11" s="1" t="s">
        <v>19</v>
      </c>
      <c r="N11" s="1" t="s">
        <v>40</v>
      </c>
      <c r="O11" s="1" t="s">
        <v>40</v>
      </c>
      <c r="P11" s="1" t="s">
        <v>48</v>
      </c>
      <c r="Q11" s="1" t="s">
        <v>48</v>
      </c>
      <c r="R11" s="1" t="s">
        <v>56</v>
      </c>
      <c r="S11" s="1" t="s">
        <v>46</v>
      </c>
      <c r="T11" s="1" t="s">
        <v>56</v>
      </c>
    </row>
    <row r="12" spans="3:20" ht="12.75">
      <c r="C12" s="1" t="s">
        <v>20</v>
      </c>
      <c r="E12" s="1" t="s">
        <v>13</v>
      </c>
      <c r="F12" s="1" t="s">
        <v>21</v>
      </c>
      <c r="G12" s="1" t="s">
        <v>22</v>
      </c>
      <c r="H12" s="1" t="s">
        <v>22</v>
      </c>
      <c r="I12" s="1" t="s">
        <v>11</v>
      </c>
      <c r="J12" s="1" t="s">
        <v>11</v>
      </c>
      <c r="K12" s="1" t="s">
        <v>23</v>
      </c>
      <c r="L12" s="1" t="s">
        <v>24</v>
      </c>
      <c r="M12" s="1" t="s">
        <v>25</v>
      </c>
      <c r="N12" s="1" t="s">
        <v>22</v>
      </c>
      <c r="O12" s="1" t="s">
        <v>42</v>
      </c>
      <c r="P12" s="1" t="s">
        <v>49</v>
      </c>
      <c r="Q12" s="1" t="s">
        <v>59</v>
      </c>
      <c r="R12" s="1" t="s">
        <v>57</v>
      </c>
      <c r="S12" s="1" t="s">
        <v>59</v>
      </c>
      <c r="T12" s="1" t="s">
        <v>57</v>
      </c>
    </row>
    <row r="13" spans="3:20" ht="12.75">
      <c r="C13" s="1" t="s">
        <v>26</v>
      </c>
      <c r="D13" s="1" t="s">
        <v>27</v>
      </c>
      <c r="F13" s="1" t="s">
        <v>22</v>
      </c>
      <c r="G13" s="1" t="s">
        <v>28</v>
      </c>
      <c r="H13" s="1" t="s">
        <v>28</v>
      </c>
      <c r="I13" s="2" t="s">
        <v>29</v>
      </c>
      <c r="K13" s="1" t="s">
        <v>11</v>
      </c>
      <c r="L13" s="1" t="s">
        <v>30</v>
      </c>
      <c r="M13" s="1" t="s">
        <v>30</v>
      </c>
      <c r="N13" s="1" t="s">
        <v>28</v>
      </c>
      <c r="O13" s="1" t="s">
        <v>43</v>
      </c>
      <c r="Q13" s="1" t="s">
        <v>60</v>
      </c>
      <c r="R13" s="1" t="s">
        <v>58</v>
      </c>
      <c r="S13" s="1" t="s">
        <v>61</v>
      </c>
      <c r="T13" s="1" t="s">
        <v>58</v>
      </c>
    </row>
    <row r="14" spans="2:256" ht="12.75">
      <c r="B14" s="2" t="s">
        <v>31</v>
      </c>
      <c r="C14" s="2" t="s">
        <v>32</v>
      </c>
      <c r="D14" s="3" t="s">
        <v>33</v>
      </c>
      <c r="E14" s="29" t="s">
        <v>47</v>
      </c>
      <c r="F14" s="2" t="s">
        <v>34</v>
      </c>
      <c r="G14" s="2" t="s">
        <v>34</v>
      </c>
      <c r="H14" s="2" t="s">
        <v>34</v>
      </c>
      <c r="I14" s="2" t="s">
        <v>35</v>
      </c>
      <c r="J14" s="2" t="s">
        <v>36</v>
      </c>
      <c r="K14" s="12" t="s">
        <v>50</v>
      </c>
      <c r="L14" s="2" t="s">
        <v>37</v>
      </c>
      <c r="M14" s="2" t="s">
        <v>37</v>
      </c>
      <c r="N14" s="2" t="s">
        <v>34</v>
      </c>
      <c r="O14" s="12" t="s">
        <v>44</v>
      </c>
      <c r="P14" s="29" t="s">
        <v>47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8">
        <v>1</v>
      </c>
      <c r="B15" s="32">
        <v>36338</v>
      </c>
      <c r="C15" s="17">
        <v>0.5652777777777778</v>
      </c>
      <c r="D15" s="33">
        <v>29.68</v>
      </c>
      <c r="E15" s="14">
        <v>89.24</v>
      </c>
      <c r="F15" s="26">
        <v>21</v>
      </c>
      <c r="G15" s="10">
        <f aca="true" t="shared" si="0" ref="G15:G20">F15*D15/29.92*520/(459.69+E15)</f>
        <v>19.733675363183462</v>
      </c>
      <c r="H15" s="10">
        <v>0</v>
      </c>
      <c r="I15" s="10">
        <f aca="true" t="shared" si="1" ref="I15:I20">VALUE(C15)-VALUE($F$5)+(VALUE(B15)-VALUE($F$4))</f>
        <v>0.01041666666666663</v>
      </c>
      <c r="J15" s="10">
        <f aca="true" t="shared" si="2" ref="J15:J35">HOUR(I15)+MINUTE(I15)/60+24*INT(I15)</f>
        <v>0.25</v>
      </c>
      <c r="K15" s="10">
        <f aca="true" t="shared" si="3" ref="K15:K35">SQRT(J15)</f>
        <v>0.5</v>
      </c>
      <c r="L15" s="11">
        <f aca="true" t="shared" si="4" ref="L15:L20">H15/$F$6</f>
        <v>0</v>
      </c>
      <c r="M15" s="11">
        <f aca="true" t="shared" si="5" ref="M15:M20">H15/$F$7</f>
        <v>0</v>
      </c>
      <c r="N15" s="8">
        <v>0</v>
      </c>
      <c r="O15" s="8">
        <v>0</v>
      </c>
      <c r="P15" s="1">
        <v>89.06</v>
      </c>
      <c r="Q15" s="1">
        <v>31.7</v>
      </c>
      <c r="R15" s="1">
        <f aca="true" t="shared" si="6" ref="R15:R35">Q15*(9/5)+32</f>
        <v>89.06</v>
      </c>
      <c r="S15" s="1">
        <v>31.8</v>
      </c>
      <c r="T15" s="1">
        <f aca="true" t="shared" si="7" ref="T15:T35">S15*(9/5)+32</f>
        <v>89.24000000000001</v>
      </c>
    </row>
    <row r="16" spans="1:20" ht="12.75">
      <c r="A16" s="8">
        <f aca="true" t="shared" si="8" ref="A16:A47">A15+$A$15</f>
        <v>2</v>
      </c>
      <c r="B16" s="32">
        <v>36338</v>
      </c>
      <c r="C16" s="17">
        <v>0.5694444444444444</v>
      </c>
      <c r="D16" s="33">
        <v>29.68</v>
      </c>
      <c r="E16" s="27">
        <v>88.34</v>
      </c>
      <c r="F16" s="26">
        <v>15</v>
      </c>
      <c r="G16" s="10">
        <f t="shared" si="0"/>
        <v>14.118630649928313</v>
      </c>
      <c r="H16" s="10">
        <f>H15+G16</f>
        <v>14.118630649928313</v>
      </c>
      <c r="I16" s="10">
        <f t="shared" si="1"/>
        <v>0.014583333333333282</v>
      </c>
      <c r="J16" s="10">
        <f t="shared" si="2"/>
        <v>0.35</v>
      </c>
      <c r="K16" s="10">
        <f t="shared" si="3"/>
        <v>0.5916079783099616</v>
      </c>
      <c r="L16" s="11">
        <f t="shared" si="4"/>
        <v>0.013575606394161839</v>
      </c>
      <c r="M16" s="11">
        <f t="shared" si="5"/>
        <v>0.02490058315684006</v>
      </c>
      <c r="N16" s="11">
        <f>PRODUCT((D16*(32+459.69))/(29.92*(P16+459.69)))*(F16-$F$8*((D15*(E16+459.69))/(D16*(E15+459.69))-1)*((P16+459.69)/(E16+459.69)))+N15</f>
        <v>15.967779306674876</v>
      </c>
      <c r="O16" s="8">
        <f>PRODUCT(32.0368*N16/$F$6)+O15</f>
        <v>0.49188130008854003</v>
      </c>
      <c r="P16" s="1">
        <v>89.06</v>
      </c>
      <c r="Q16" s="1">
        <v>31.7</v>
      </c>
      <c r="R16" s="1">
        <f t="shared" si="6"/>
        <v>89.06</v>
      </c>
      <c r="S16" s="1">
        <v>31.3</v>
      </c>
      <c r="T16" s="1">
        <f t="shared" si="7"/>
        <v>88.34</v>
      </c>
    </row>
    <row r="17" spans="1:20" ht="12.75">
      <c r="A17" s="8">
        <f t="shared" si="8"/>
        <v>3</v>
      </c>
      <c r="B17" s="32">
        <v>36338</v>
      </c>
      <c r="C17" s="17">
        <v>0.5833333333333334</v>
      </c>
      <c r="D17" s="33">
        <v>29.68</v>
      </c>
      <c r="E17" s="27">
        <v>91.04</v>
      </c>
      <c r="F17" s="26">
        <v>18</v>
      </c>
      <c r="G17" s="10">
        <f t="shared" si="0"/>
        <v>16.85929545529798</v>
      </c>
      <c r="H17" s="10">
        <f>H16+G17</f>
        <v>30.97792610522629</v>
      </c>
      <c r="I17" s="10">
        <f t="shared" si="1"/>
        <v>0.028472222222222232</v>
      </c>
      <c r="J17" s="10">
        <f t="shared" si="2"/>
        <v>0.6833333333333333</v>
      </c>
      <c r="K17" s="10">
        <f t="shared" si="3"/>
        <v>0.8266397845091497</v>
      </c>
      <c r="L17" s="11">
        <f t="shared" si="4"/>
        <v>0.029786467408871434</v>
      </c>
      <c r="M17" s="11">
        <f t="shared" si="5"/>
        <v>0.05463479030904108</v>
      </c>
      <c r="N17" s="11">
        <f>PRODUCT((D17*(32+459.69))/(29.92*(P17+459.69)))*(F17-$F$8*((D16*(E17+459.69))/(D17*(E16+459.69))-1)*((P17+459.69)/(E17+459.69)))+N16</f>
        <v>24.070900139062566</v>
      </c>
      <c r="O17" s="8">
        <f>PRODUCT(32.0368*N17/$F$6)+O16</f>
        <v>1.2333761208338472</v>
      </c>
      <c r="P17" s="1">
        <v>89.6</v>
      </c>
      <c r="Q17" s="1">
        <v>32</v>
      </c>
      <c r="R17" s="1">
        <f t="shared" si="6"/>
        <v>89.6</v>
      </c>
      <c r="S17" s="1">
        <v>32.8</v>
      </c>
      <c r="T17" s="1">
        <f t="shared" si="7"/>
        <v>91.03999999999999</v>
      </c>
    </row>
    <row r="18" spans="1:20" ht="12.75">
      <c r="A18" s="8">
        <f t="shared" si="8"/>
        <v>4</v>
      </c>
      <c r="B18" s="32">
        <v>36338</v>
      </c>
      <c r="C18" s="17">
        <v>0.6027777777777777</v>
      </c>
      <c r="D18" s="33">
        <v>29.68</v>
      </c>
      <c r="E18" s="27">
        <v>88.16</v>
      </c>
      <c r="F18" s="26">
        <v>16</v>
      </c>
      <c r="G18" s="10">
        <f t="shared" si="0"/>
        <v>15.064820721156448</v>
      </c>
      <c r="H18" s="10">
        <f>H17+G18</f>
        <v>46.04274682638274</v>
      </c>
      <c r="I18" s="10">
        <f t="shared" si="1"/>
        <v>0.04791666666666661</v>
      </c>
      <c r="J18" s="10">
        <f t="shared" si="2"/>
        <v>1.15</v>
      </c>
      <c r="K18" s="10">
        <f t="shared" si="3"/>
        <v>1.0723805294763609</v>
      </c>
      <c r="L18" s="11">
        <f t="shared" si="4"/>
        <v>0.044271871948444945</v>
      </c>
      <c r="M18" s="11">
        <f t="shared" si="5"/>
        <v>0.08120413902360271</v>
      </c>
      <c r="N18" s="11">
        <f>PRODUCT((D18*(32+459.69))/(29.92*(P18+459.69)))*(F18-$F$8*((D17*(E18+459.69))/(D18*(E17+459.69))-1)*((P18+459.69)/(E18+459.69)))+N17</f>
        <v>46.714412385861785</v>
      </c>
      <c r="O18" s="8">
        <f>PRODUCT(32.0368*N18/$F$6)+O17</f>
        <v>2.6723956272986324</v>
      </c>
      <c r="P18" s="1">
        <v>88.52</v>
      </c>
      <c r="Q18" s="1">
        <v>31.4</v>
      </c>
      <c r="R18" s="1">
        <f t="shared" si="6"/>
        <v>88.52</v>
      </c>
      <c r="S18" s="1">
        <v>31.2</v>
      </c>
      <c r="T18" s="1">
        <f t="shared" si="7"/>
        <v>88.16</v>
      </c>
    </row>
    <row r="19" spans="1:20" ht="12.75">
      <c r="A19" s="8">
        <f t="shared" si="8"/>
        <v>5</v>
      </c>
      <c r="B19" s="32">
        <v>36338</v>
      </c>
      <c r="C19" s="17">
        <v>0.6138888888888888</v>
      </c>
      <c r="D19" s="25">
        <v>29.65</v>
      </c>
      <c r="E19" s="27">
        <v>89.24</v>
      </c>
      <c r="F19" s="26">
        <v>12</v>
      </c>
      <c r="G19" s="10">
        <f t="shared" si="0"/>
        <v>11.26498795761243</v>
      </c>
      <c r="H19" s="10">
        <f>H18+G19</f>
        <v>57.30773478399517</v>
      </c>
      <c r="I19" s="10">
        <f t="shared" si="1"/>
        <v>0.05902777777777768</v>
      </c>
      <c r="J19" s="10">
        <f t="shared" si="2"/>
        <v>1.4166666666666667</v>
      </c>
      <c r="K19" s="10">
        <f t="shared" si="3"/>
        <v>1.1902380714238083</v>
      </c>
      <c r="L19" s="11">
        <f t="shared" si="4"/>
        <v>0.0551035911384569</v>
      </c>
      <c r="M19" s="11">
        <f t="shared" si="5"/>
        <v>0.1010718426525488</v>
      </c>
      <c r="N19" s="11">
        <f>PRODUCT((D19*(32+459.69))/(29.92*(P19+459.69)))*(F19-$F$8*((D18*(E19+459.69))/(D19*(E18+459.69))-1)*((P19+459.69)/(E19+459.69)))+N18</f>
        <v>52.591175722063035</v>
      </c>
      <c r="O19" s="8">
        <f>PRODUCT(32.0368*N19/$F$6)+O18</f>
        <v>4.292446568041506</v>
      </c>
      <c r="P19" s="1">
        <v>88.7</v>
      </c>
      <c r="Q19" s="1">
        <v>31.5</v>
      </c>
      <c r="R19" s="1">
        <f t="shared" si="6"/>
        <v>88.7</v>
      </c>
      <c r="S19" s="1">
        <v>31.8</v>
      </c>
      <c r="T19" s="1">
        <f t="shared" si="7"/>
        <v>89.24000000000001</v>
      </c>
    </row>
    <row r="20" spans="1:20" ht="12.75">
      <c r="A20" s="8">
        <f t="shared" si="8"/>
        <v>6</v>
      </c>
      <c r="B20" s="32">
        <v>36338</v>
      </c>
      <c r="C20" s="17">
        <v>0.625</v>
      </c>
      <c r="D20" s="25">
        <v>29.65</v>
      </c>
      <c r="E20" s="27">
        <v>89.6</v>
      </c>
      <c r="F20" s="26">
        <v>9</v>
      </c>
      <c r="G20" s="10">
        <f t="shared" si="0"/>
        <v>8.443203735147451</v>
      </c>
      <c r="H20" s="10">
        <f>H19+G20</f>
        <v>65.75093851914262</v>
      </c>
      <c r="I20" s="10">
        <f t="shared" si="1"/>
        <v>0.07013888888888886</v>
      </c>
      <c r="J20" s="10">
        <f t="shared" si="2"/>
        <v>1.6833333333333333</v>
      </c>
      <c r="K20" s="10">
        <f t="shared" si="3"/>
        <v>1.2974333637352375</v>
      </c>
      <c r="L20" s="11">
        <f t="shared" si="4"/>
        <v>0.06322205626840637</v>
      </c>
      <c r="M20" s="11">
        <f t="shared" si="5"/>
        <v>0.11596285453111574</v>
      </c>
      <c r="N20" s="11">
        <f>PRODUCT((D20*(32+459.69))/(29.92*(P20+459.69)))*(F20-$F$8*((D19*(E20+459.69))/(D20*(E19+459.69))-1)*((P20+459.69)/(E20+459.69)))+N19</f>
        <v>59.537169105321226</v>
      </c>
      <c r="O20" s="8">
        <f>PRODUCT(32.0368*N20/$F$6)+O19</f>
        <v>6.126466163419733</v>
      </c>
      <c r="P20" s="1">
        <v>88.7</v>
      </c>
      <c r="Q20" s="1">
        <v>31.5</v>
      </c>
      <c r="R20" s="1">
        <f t="shared" si="6"/>
        <v>88.7</v>
      </c>
      <c r="S20" s="1">
        <v>32</v>
      </c>
      <c r="T20" s="1">
        <f t="shared" si="7"/>
        <v>89.6</v>
      </c>
    </row>
    <row r="21" spans="1:20" ht="12.75">
      <c r="A21" s="8">
        <f t="shared" si="8"/>
        <v>7</v>
      </c>
      <c r="B21" s="32">
        <v>36338</v>
      </c>
      <c r="C21" s="17">
        <v>0.6354166666666666</v>
      </c>
      <c r="D21" s="25">
        <v>29.65</v>
      </c>
      <c r="E21" s="27">
        <v>91.22</v>
      </c>
      <c r="F21" s="26">
        <v>8</v>
      </c>
      <c r="G21" s="10">
        <f aca="true" t="shared" si="9" ref="G21:G35">F21*D21/29.92*520/(459.69+E21)</f>
        <v>7.483000658997165</v>
      </c>
      <c r="H21" s="10">
        <f aca="true" t="shared" si="10" ref="H21:H35">H20+G21</f>
        <v>73.23393917813979</v>
      </c>
      <c r="I21" s="10">
        <f aca="true" t="shared" si="11" ref="I21:I35">VALUE(C21)-VALUE($F$5)+(VALUE(B21)-VALUE($F$4))</f>
        <v>0.08055555555555549</v>
      </c>
      <c r="J21" s="10">
        <f t="shared" si="2"/>
        <v>1.9333333333333333</v>
      </c>
      <c r="K21" s="10">
        <f t="shared" si="3"/>
        <v>1.390443574307614</v>
      </c>
      <c r="L21" s="11">
        <f aca="true" t="shared" si="12" ref="L21:L35">H21/$F$6</f>
        <v>0.0704172492097498</v>
      </c>
      <c r="M21" s="11">
        <f aca="true" t="shared" si="13" ref="M21:M35">H21/$F$7</f>
        <v>0.12916038655756576</v>
      </c>
      <c r="N21" s="11">
        <f aca="true" t="shared" si="14" ref="N21:N35">PRODUCT((D21*(32+459.69))/(29.92*(P21+459.69)))*(F21-$F$8*((D20*(E21+459.69))/(D21*(E20+459.69))-1)*((P21+459.69)/(E21+459.69)))+N20</f>
        <v>61.93438130467713</v>
      </c>
      <c r="O21" s="8">
        <f aca="true" t="shared" si="15" ref="O21:O35">PRODUCT(32.0368*N21/$F$6)+O20</f>
        <v>8.034330958594426</v>
      </c>
      <c r="P21" s="1">
        <v>88.7</v>
      </c>
      <c r="Q21" s="1">
        <v>31.5</v>
      </c>
      <c r="R21" s="1">
        <f t="shared" si="6"/>
        <v>88.7</v>
      </c>
      <c r="S21" s="1">
        <v>32.9</v>
      </c>
      <c r="T21" s="1">
        <f t="shared" si="7"/>
        <v>91.22</v>
      </c>
    </row>
    <row r="22" spans="1:20" ht="12.75">
      <c r="A22" s="8">
        <f t="shared" si="8"/>
        <v>8</v>
      </c>
      <c r="B22" s="32">
        <v>36338</v>
      </c>
      <c r="C22" s="17">
        <v>0.6458333333333334</v>
      </c>
      <c r="D22" s="25">
        <v>29.62</v>
      </c>
      <c r="E22" s="27">
        <v>91.22</v>
      </c>
      <c r="F22" s="26">
        <v>6</v>
      </c>
      <c r="G22" s="10">
        <f t="shared" si="9"/>
        <v>5.606571994590962</v>
      </c>
      <c r="H22" s="10">
        <f t="shared" si="10"/>
        <v>78.84051117273076</v>
      </c>
      <c r="I22" s="10">
        <f t="shared" si="11"/>
        <v>0.09097222222222223</v>
      </c>
      <c r="J22" s="10">
        <f t="shared" si="2"/>
        <v>2.183333333333333</v>
      </c>
      <c r="K22" s="10">
        <f t="shared" si="3"/>
        <v>1.4776106839534333</v>
      </c>
      <c r="L22" s="11">
        <f t="shared" si="12"/>
        <v>0.07580818381993341</v>
      </c>
      <c r="M22" s="11">
        <f t="shared" si="13"/>
        <v>0.13904852058682673</v>
      </c>
      <c r="N22" s="11">
        <f t="shared" si="14"/>
        <v>65.64565424510954</v>
      </c>
      <c r="O22" s="8">
        <f t="shared" si="15"/>
        <v>10.056520089286469</v>
      </c>
      <c r="P22" s="1">
        <v>88.52</v>
      </c>
      <c r="Q22" s="1">
        <v>31.4</v>
      </c>
      <c r="R22" s="1">
        <f t="shared" si="6"/>
        <v>88.52</v>
      </c>
      <c r="S22" s="1">
        <v>32.9</v>
      </c>
      <c r="T22" s="1">
        <f t="shared" si="7"/>
        <v>91.22</v>
      </c>
    </row>
    <row r="23" spans="1:20" ht="12.75">
      <c r="A23" s="8">
        <f t="shared" si="8"/>
        <v>9</v>
      </c>
      <c r="B23" s="32">
        <v>36338</v>
      </c>
      <c r="C23" s="17">
        <v>0.6569444444444444</v>
      </c>
      <c r="D23" s="25">
        <v>29.62</v>
      </c>
      <c r="E23" s="27">
        <v>91.4</v>
      </c>
      <c r="F23" s="26">
        <v>5</v>
      </c>
      <c r="G23" s="10">
        <f t="shared" si="9"/>
        <v>4.670617288071679</v>
      </c>
      <c r="H23" s="10">
        <f t="shared" si="10"/>
        <v>83.51112846080244</v>
      </c>
      <c r="I23" s="10">
        <f t="shared" si="11"/>
        <v>0.1020833333333333</v>
      </c>
      <c r="J23" s="10">
        <f t="shared" si="2"/>
        <v>2.45</v>
      </c>
      <c r="K23" s="10">
        <f t="shared" si="3"/>
        <v>1.5652475842498528</v>
      </c>
      <c r="L23" s="11">
        <f t="shared" si="12"/>
        <v>0.0802991619815408</v>
      </c>
      <c r="M23" s="11">
        <f t="shared" si="13"/>
        <v>0.14728594084797608</v>
      </c>
      <c r="N23" s="11">
        <f t="shared" si="14"/>
        <v>69.55962766351945</v>
      </c>
      <c r="O23" s="8">
        <f t="shared" si="15"/>
        <v>12.199277665758238</v>
      </c>
      <c r="P23" s="1">
        <v>89.06</v>
      </c>
      <c r="Q23" s="1">
        <v>31.7</v>
      </c>
      <c r="R23" s="1">
        <f t="shared" si="6"/>
        <v>89.06</v>
      </c>
      <c r="S23" s="1">
        <v>33</v>
      </c>
      <c r="T23" s="1">
        <f t="shared" si="7"/>
        <v>91.4</v>
      </c>
    </row>
    <row r="24" spans="1:20" ht="12.75">
      <c r="A24" s="8">
        <f t="shared" si="8"/>
        <v>10</v>
      </c>
      <c r="B24" s="32">
        <v>36338</v>
      </c>
      <c r="C24" s="17">
        <v>0.6770833333333334</v>
      </c>
      <c r="D24" s="25">
        <v>29.62</v>
      </c>
      <c r="E24" s="27">
        <v>90.86</v>
      </c>
      <c r="F24" s="26">
        <v>4</v>
      </c>
      <c r="G24" s="10">
        <f t="shared" si="9"/>
        <v>3.7401587231436526</v>
      </c>
      <c r="H24" s="10">
        <f t="shared" si="10"/>
        <v>87.25128718394609</v>
      </c>
      <c r="I24" s="10">
        <f t="shared" si="11"/>
        <v>0.12222222222222223</v>
      </c>
      <c r="J24" s="10">
        <f t="shared" si="2"/>
        <v>2.9333333333333336</v>
      </c>
      <c r="K24" s="10">
        <f t="shared" si="3"/>
        <v>1.7126976771553506</v>
      </c>
      <c r="L24" s="11">
        <f t="shared" si="12"/>
        <v>0.083895468446102</v>
      </c>
      <c r="M24" s="11">
        <f t="shared" si="13"/>
        <v>0.15388234071242696</v>
      </c>
      <c r="N24" s="11">
        <f t="shared" si="14"/>
        <v>74.67587240926659</v>
      </c>
      <c r="O24" s="8">
        <f t="shared" si="15"/>
        <v>14.499639193836307</v>
      </c>
      <c r="P24" s="1">
        <v>88.52</v>
      </c>
      <c r="Q24" s="1">
        <v>31.4</v>
      </c>
      <c r="R24" s="1">
        <f t="shared" si="6"/>
        <v>88.52</v>
      </c>
      <c r="S24" s="1">
        <v>32.7</v>
      </c>
      <c r="T24" s="1">
        <f t="shared" si="7"/>
        <v>90.86000000000001</v>
      </c>
    </row>
    <row r="25" spans="1:20" ht="12.75">
      <c r="A25" s="8">
        <f t="shared" si="8"/>
        <v>11</v>
      </c>
      <c r="B25" s="32">
        <v>36338</v>
      </c>
      <c r="C25" s="17">
        <v>0.6986111111111111</v>
      </c>
      <c r="D25" s="25">
        <v>29.62</v>
      </c>
      <c r="E25" s="27">
        <v>89.6</v>
      </c>
      <c r="F25" s="26">
        <v>3</v>
      </c>
      <c r="G25" s="10">
        <f t="shared" si="9"/>
        <v>2.811553621529708</v>
      </c>
      <c r="H25" s="10">
        <f t="shared" si="10"/>
        <v>90.0628408054758</v>
      </c>
      <c r="I25" s="10">
        <f t="shared" si="11"/>
        <v>0.14374999999999993</v>
      </c>
      <c r="J25" s="10">
        <f t="shared" si="2"/>
        <v>3.45</v>
      </c>
      <c r="K25" s="10">
        <f t="shared" si="3"/>
        <v>1.857417562100671</v>
      </c>
      <c r="L25" s="11">
        <f t="shared" si="12"/>
        <v>0.08659888538988057</v>
      </c>
      <c r="M25" s="11">
        <f t="shared" si="13"/>
        <v>0.15884098907491323</v>
      </c>
      <c r="N25" s="11">
        <f t="shared" si="14"/>
        <v>81.00407431052474</v>
      </c>
      <c r="O25" s="8">
        <f t="shared" si="15"/>
        <v>16.994938547558824</v>
      </c>
      <c r="P25" s="1">
        <v>88.16</v>
      </c>
      <c r="Q25" s="1">
        <v>31.2</v>
      </c>
      <c r="R25" s="1">
        <f t="shared" si="6"/>
        <v>88.16</v>
      </c>
      <c r="S25" s="1">
        <v>32</v>
      </c>
      <c r="T25" s="1">
        <f t="shared" si="7"/>
        <v>89.6</v>
      </c>
    </row>
    <row r="26" spans="1:20" ht="12.75">
      <c r="A26" s="8">
        <f t="shared" si="8"/>
        <v>12</v>
      </c>
      <c r="B26" s="32">
        <v>36338</v>
      </c>
      <c r="C26" s="17">
        <v>0.7159722222222222</v>
      </c>
      <c r="D26" s="25">
        <v>29.62</v>
      </c>
      <c r="E26" s="27">
        <v>89.6</v>
      </c>
      <c r="F26" s="26">
        <v>2</v>
      </c>
      <c r="G26" s="10">
        <f t="shared" si="9"/>
        <v>1.8743690810198055</v>
      </c>
      <c r="H26" s="10">
        <f t="shared" si="10"/>
        <v>91.93720988649561</v>
      </c>
      <c r="I26" s="10">
        <f t="shared" si="11"/>
        <v>0.1611111111111111</v>
      </c>
      <c r="J26" s="10">
        <f t="shared" si="2"/>
        <v>3.8666666666666667</v>
      </c>
      <c r="K26" s="10">
        <f t="shared" si="3"/>
        <v>1.96638416050035</v>
      </c>
      <c r="L26" s="11">
        <f t="shared" si="12"/>
        <v>0.08840116335239963</v>
      </c>
      <c r="M26" s="11">
        <f t="shared" si="13"/>
        <v>0.16214675464990408</v>
      </c>
      <c r="N26" s="11">
        <f t="shared" si="14"/>
        <v>82.78105689045924</v>
      </c>
      <c r="O26" s="8">
        <f t="shared" si="15"/>
        <v>19.544977166201384</v>
      </c>
      <c r="P26" s="1">
        <v>88.16</v>
      </c>
      <c r="Q26" s="1">
        <v>31.2</v>
      </c>
      <c r="R26" s="1">
        <f t="shared" si="6"/>
        <v>88.16</v>
      </c>
      <c r="S26" s="1">
        <v>32</v>
      </c>
      <c r="T26" s="1">
        <f t="shared" si="7"/>
        <v>89.6</v>
      </c>
    </row>
    <row r="27" spans="1:20" ht="12.75">
      <c r="A27" s="8">
        <f t="shared" si="8"/>
        <v>13</v>
      </c>
      <c r="B27" s="32">
        <v>36338</v>
      </c>
      <c r="C27" s="17">
        <v>0.7270833333333333</v>
      </c>
      <c r="D27" s="25">
        <v>29.62</v>
      </c>
      <c r="E27" s="27">
        <v>89.42</v>
      </c>
      <c r="F27" s="26">
        <v>1</v>
      </c>
      <c r="G27" s="10">
        <f t="shared" si="9"/>
        <v>0.937491752575412</v>
      </c>
      <c r="H27" s="10">
        <f t="shared" si="10"/>
        <v>92.87470163907102</v>
      </c>
      <c r="I27" s="10">
        <f t="shared" si="11"/>
        <v>0.17222222222222217</v>
      </c>
      <c r="J27" s="10">
        <f t="shared" si="2"/>
        <v>4.133333333333334</v>
      </c>
      <c r="K27" s="10">
        <f t="shared" si="3"/>
        <v>2.0330600909302543</v>
      </c>
      <c r="L27" s="11">
        <f t="shared" si="12"/>
        <v>0.08930259772987598</v>
      </c>
      <c r="M27" s="11">
        <f t="shared" si="13"/>
        <v>0.16380017925762086</v>
      </c>
      <c r="N27" s="11">
        <f t="shared" si="14"/>
        <v>84.19416721789807</v>
      </c>
      <c r="O27" s="8">
        <f t="shared" si="15"/>
        <v>22.138546104976726</v>
      </c>
      <c r="P27" s="1">
        <v>88.16</v>
      </c>
      <c r="Q27" s="1">
        <v>31.2</v>
      </c>
      <c r="R27" s="1">
        <f t="shared" si="6"/>
        <v>88.16</v>
      </c>
      <c r="S27" s="1">
        <v>31.9</v>
      </c>
      <c r="T27" s="1">
        <f t="shared" si="7"/>
        <v>89.42</v>
      </c>
    </row>
    <row r="28" spans="1:20" ht="12.75">
      <c r="A28" s="8">
        <f t="shared" si="8"/>
        <v>14</v>
      </c>
      <c r="B28" s="32">
        <v>36338</v>
      </c>
      <c r="C28" s="17">
        <v>0.7409722222222223</v>
      </c>
      <c r="D28" s="25">
        <v>29.59</v>
      </c>
      <c r="E28" s="27">
        <v>88.7</v>
      </c>
      <c r="F28" s="26">
        <v>1</v>
      </c>
      <c r="G28" s="10">
        <f t="shared" si="9"/>
        <v>0.9377718519344863</v>
      </c>
      <c r="H28" s="10">
        <f t="shared" si="10"/>
        <v>93.8124734910055</v>
      </c>
      <c r="I28" s="10">
        <f t="shared" si="11"/>
        <v>0.18611111111111112</v>
      </c>
      <c r="J28" s="10">
        <f t="shared" si="2"/>
        <v>4.466666666666667</v>
      </c>
      <c r="K28" s="10">
        <f t="shared" si="3"/>
        <v>2.1134489978863145</v>
      </c>
      <c r="L28" s="11">
        <f t="shared" si="12"/>
        <v>0.09020430143365914</v>
      </c>
      <c r="M28" s="11">
        <f t="shared" si="13"/>
        <v>0.16545409786773457</v>
      </c>
      <c r="N28" s="11">
        <f t="shared" si="14"/>
        <v>85.56066153744361</v>
      </c>
      <c r="O28" s="8">
        <f t="shared" si="15"/>
        <v>24.77420937569093</v>
      </c>
      <c r="P28" s="1">
        <v>87.8</v>
      </c>
      <c r="Q28" s="1">
        <v>31</v>
      </c>
      <c r="R28" s="1">
        <f t="shared" si="6"/>
        <v>87.80000000000001</v>
      </c>
      <c r="S28" s="1">
        <v>31.5</v>
      </c>
      <c r="T28" s="1">
        <f t="shared" si="7"/>
        <v>88.7</v>
      </c>
    </row>
    <row r="29" spans="1:20" ht="12.75">
      <c r="A29" s="8">
        <f t="shared" si="8"/>
        <v>15</v>
      </c>
      <c r="B29" s="32">
        <v>36338</v>
      </c>
      <c r="C29" s="17">
        <v>0.7784722222222222</v>
      </c>
      <c r="D29" s="25">
        <v>29.59</v>
      </c>
      <c r="E29" s="27">
        <v>87.8</v>
      </c>
      <c r="F29" s="26">
        <v>0</v>
      </c>
      <c r="G29" s="10">
        <f t="shared" si="9"/>
        <v>0</v>
      </c>
      <c r="H29" s="10">
        <f t="shared" si="10"/>
        <v>93.8124734910055</v>
      </c>
      <c r="I29" s="10">
        <f t="shared" si="11"/>
        <v>0.2236111111111111</v>
      </c>
      <c r="J29" s="10">
        <f t="shared" si="2"/>
        <v>5.366666666666666</v>
      </c>
      <c r="K29" s="10">
        <f t="shared" si="3"/>
        <v>2.3166067138525404</v>
      </c>
      <c r="L29" s="11">
        <f t="shared" si="12"/>
        <v>0.09020430143365914</v>
      </c>
      <c r="M29" s="11">
        <f t="shared" si="13"/>
        <v>0.16545409786773457</v>
      </c>
      <c r="N29" s="11">
        <f t="shared" si="14"/>
        <v>88.19316704954977</v>
      </c>
      <c r="O29" s="8">
        <f t="shared" si="15"/>
        <v>27.490965966203447</v>
      </c>
      <c r="P29" s="1">
        <v>87.44</v>
      </c>
      <c r="Q29" s="1">
        <v>30.8</v>
      </c>
      <c r="R29" s="1">
        <f t="shared" si="6"/>
        <v>87.44</v>
      </c>
      <c r="S29" s="1">
        <v>31</v>
      </c>
      <c r="T29" s="1">
        <f t="shared" si="7"/>
        <v>87.80000000000001</v>
      </c>
    </row>
    <row r="30" spans="1:20" ht="12.75">
      <c r="A30" s="8">
        <f t="shared" si="8"/>
        <v>16</v>
      </c>
      <c r="B30" s="32">
        <v>36338</v>
      </c>
      <c r="C30" s="17">
        <v>0.7944444444444444</v>
      </c>
      <c r="D30" s="25">
        <v>29.59</v>
      </c>
      <c r="E30" s="27">
        <v>87.26</v>
      </c>
      <c r="F30" s="26">
        <v>0</v>
      </c>
      <c r="G30" s="10">
        <f t="shared" si="9"/>
        <v>0</v>
      </c>
      <c r="H30" s="10">
        <f t="shared" si="10"/>
        <v>93.8124734910055</v>
      </c>
      <c r="I30" s="10">
        <f t="shared" si="11"/>
        <v>0.23958333333333326</v>
      </c>
      <c r="J30" s="10">
        <f t="shared" si="2"/>
        <v>5.75</v>
      </c>
      <c r="K30" s="10">
        <f t="shared" si="3"/>
        <v>2.3979157616563596</v>
      </c>
      <c r="L30" s="11">
        <f t="shared" si="12"/>
        <v>0.09020430143365914</v>
      </c>
      <c r="M30" s="11">
        <f t="shared" si="13"/>
        <v>0.16545409786773457</v>
      </c>
      <c r="N30" s="11">
        <f t="shared" si="14"/>
        <v>89.7768288443578</v>
      </c>
      <c r="O30" s="8">
        <f t="shared" si="15"/>
        <v>30.256506649204333</v>
      </c>
      <c r="P30" s="1">
        <v>87.44</v>
      </c>
      <c r="Q30" s="1">
        <v>30.8</v>
      </c>
      <c r="R30" s="1">
        <f t="shared" si="6"/>
        <v>87.44</v>
      </c>
      <c r="S30" s="1">
        <v>30.7</v>
      </c>
      <c r="T30" s="1">
        <f t="shared" si="7"/>
        <v>87.25999999999999</v>
      </c>
    </row>
    <row r="31" spans="1:20" ht="12.75">
      <c r="A31" s="8">
        <f t="shared" si="8"/>
        <v>17</v>
      </c>
      <c r="B31" s="32">
        <v>36338</v>
      </c>
      <c r="C31" s="17">
        <v>0.8055555555555555</v>
      </c>
      <c r="D31" s="25">
        <v>29.59</v>
      </c>
      <c r="E31" s="27">
        <v>87.26</v>
      </c>
      <c r="F31" s="26">
        <v>0</v>
      </c>
      <c r="G31" s="10">
        <f t="shared" si="9"/>
        <v>0</v>
      </c>
      <c r="H31" s="10">
        <f t="shared" si="10"/>
        <v>93.8124734910055</v>
      </c>
      <c r="I31" s="10">
        <f t="shared" si="11"/>
        <v>0.25069444444444433</v>
      </c>
      <c r="J31" s="10">
        <f t="shared" si="2"/>
        <v>6.016666666666667</v>
      </c>
      <c r="K31" s="10">
        <f t="shared" si="3"/>
        <v>2.4528894525980305</v>
      </c>
      <c r="L31" s="11">
        <f t="shared" si="12"/>
        <v>0.09020430143365914</v>
      </c>
      <c r="M31" s="11">
        <f t="shared" si="13"/>
        <v>0.16545409786773457</v>
      </c>
      <c r="N31" s="11">
        <f t="shared" si="14"/>
        <v>89.7768288443578</v>
      </c>
      <c r="O31" s="8">
        <f t="shared" si="15"/>
        <v>33.02204733220522</v>
      </c>
      <c r="P31" s="1">
        <v>87.26</v>
      </c>
      <c r="Q31" s="1">
        <v>30.7</v>
      </c>
      <c r="R31" s="1">
        <f t="shared" si="6"/>
        <v>87.25999999999999</v>
      </c>
      <c r="S31" s="1">
        <v>30.7</v>
      </c>
      <c r="T31" s="1">
        <f t="shared" si="7"/>
        <v>87.25999999999999</v>
      </c>
    </row>
    <row r="32" spans="1:20" ht="12.75">
      <c r="A32" s="8">
        <f t="shared" si="8"/>
        <v>18</v>
      </c>
      <c r="B32" s="32">
        <v>36338</v>
      </c>
      <c r="C32" s="17">
        <v>0.8173611111111111</v>
      </c>
      <c r="D32" s="25">
        <v>29.37</v>
      </c>
      <c r="E32" s="27">
        <v>86.72</v>
      </c>
      <c r="F32" s="26">
        <v>0</v>
      </c>
      <c r="G32" s="10">
        <f t="shared" si="9"/>
        <v>0</v>
      </c>
      <c r="H32" s="10">
        <f t="shared" si="10"/>
        <v>93.8124734910055</v>
      </c>
      <c r="I32" s="10">
        <f t="shared" si="11"/>
        <v>0.26249999999999996</v>
      </c>
      <c r="J32" s="10">
        <f t="shared" si="2"/>
        <v>6.3</v>
      </c>
      <c r="K32" s="10">
        <f t="shared" si="3"/>
        <v>2.5099800796022267</v>
      </c>
      <c r="L32" s="11">
        <f t="shared" si="12"/>
        <v>0.09020430143365914</v>
      </c>
      <c r="M32" s="11">
        <f t="shared" si="13"/>
        <v>0.16545409786773457</v>
      </c>
      <c r="N32" s="11">
        <f t="shared" si="14"/>
        <v>79.41407015665325</v>
      </c>
      <c r="O32" s="8">
        <f t="shared" si="15"/>
        <v>35.46836721950778</v>
      </c>
      <c r="P32" s="1">
        <v>87.44</v>
      </c>
      <c r="Q32" s="1">
        <v>30.8</v>
      </c>
      <c r="R32" s="1">
        <f t="shared" si="6"/>
        <v>87.44</v>
      </c>
      <c r="S32" s="1">
        <v>30.4</v>
      </c>
      <c r="T32" s="1">
        <f t="shared" si="7"/>
        <v>86.72</v>
      </c>
    </row>
    <row r="33" spans="1:20" ht="12.75">
      <c r="A33" s="8">
        <f t="shared" si="8"/>
        <v>19</v>
      </c>
      <c r="B33" s="32">
        <v>36338</v>
      </c>
      <c r="C33" s="17">
        <v>0.8298611111111112</v>
      </c>
      <c r="D33" s="25">
        <v>29.5</v>
      </c>
      <c r="E33" s="27">
        <v>86.72</v>
      </c>
      <c r="F33" s="26">
        <v>0</v>
      </c>
      <c r="G33" s="10">
        <f t="shared" si="9"/>
        <v>0</v>
      </c>
      <c r="H33" s="10">
        <f t="shared" si="10"/>
        <v>93.8124734910055</v>
      </c>
      <c r="I33" s="10">
        <f t="shared" si="11"/>
        <v>0.275</v>
      </c>
      <c r="J33" s="10">
        <f t="shared" si="2"/>
        <v>6.6</v>
      </c>
      <c r="K33" s="10">
        <f t="shared" si="3"/>
        <v>2.569046515733026</v>
      </c>
      <c r="L33" s="11">
        <f t="shared" si="12"/>
        <v>0.09020430143365914</v>
      </c>
      <c r="M33" s="11">
        <f t="shared" si="13"/>
        <v>0.16545409786773457</v>
      </c>
      <c r="N33" s="11">
        <f t="shared" si="14"/>
        <v>86.47516826793213</v>
      </c>
      <c r="O33" s="8">
        <f t="shared" si="15"/>
        <v>38.13220151832133</v>
      </c>
      <c r="P33" s="1">
        <v>87.44</v>
      </c>
      <c r="Q33" s="1">
        <v>30.8</v>
      </c>
      <c r="R33" s="1">
        <f t="shared" si="6"/>
        <v>87.44</v>
      </c>
      <c r="S33" s="1">
        <v>30.4</v>
      </c>
      <c r="T33" s="1">
        <f t="shared" si="7"/>
        <v>86.72</v>
      </c>
    </row>
    <row r="34" spans="1:20" ht="12.75">
      <c r="A34" s="8">
        <f t="shared" si="8"/>
        <v>20</v>
      </c>
      <c r="B34" s="32">
        <v>36339</v>
      </c>
      <c r="C34" s="17">
        <v>0.7416666666666667</v>
      </c>
      <c r="D34" s="25">
        <v>29.53</v>
      </c>
      <c r="E34" s="27">
        <v>99.14</v>
      </c>
      <c r="F34" s="26">
        <v>14</v>
      </c>
      <c r="G34" s="10">
        <f t="shared" si="9"/>
        <v>12.857410933327948</v>
      </c>
      <c r="H34" s="10">
        <f t="shared" si="10"/>
        <v>106.66988442433345</v>
      </c>
      <c r="I34" s="10">
        <f t="shared" si="11"/>
        <v>1.1868055555555554</v>
      </c>
      <c r="J34" s="10">
        <f t="shared" si="2"/>
        <v>28.483333333333334</v>
      </c>
      <c r="K34" s="10">
        <f t="shared" si="3"/>
        <v>5.336977921383349</v>
      </c>
      <c r="L34" s="11">
        <f t="shared" si="12"/>
        <v>0.10256719656185909</v>
      </c>
      <c r="M34" s="11">
        <f t="shared" si="13"/>
        <v>0.1881303076266904</v>
      </c>
      <c r="N34" s="11">
        <f t="shared" si="14"/>
        <v>64.4824547046703</v>
      </c>
      <c r="O34" s="8">
        <f t="shared" si="15"/>
        <v>40.11855873455458</v>
      </c>
      <c r="P34" s="1">
        <v>105.26</v>
      </c>
      <c r="Q34" s="1">
        <v>40.7</v>
      </c>
      <c r="R34" s="1">
        <f t="shared" si="6"/>
        <v>105.26</v>
      </c>
      <c r="S34" s="1">
        <v>37.3</v>
      </c>
      <c r="T34" s="1">
        <f t="shared" si="7"/>
        <v>99.14</v>
      </c>
    </row>
    <row r="35" spans="1:20" ht="12.75">
      <c r="A35" s="8">
        <f t="shared" si="8"/>
        <v>21</v>
      </c>
      <c r="B35" s="32">
        <v>36340</v>
      </c>
      <c r="C35" s="17">
        <v>0.2965277777777778</v>
      </c>
      <c r="D35" s="25">
        <v>29.59</v>
      </c>
      <c r="E35" s="27">
        <v>85.82</v>
      </c>
      <c r="F35" s="26">
        <v>0</v>
      </c>
      <c r="G35" s="10">
        <f t="shared" si="9"/>
        <v>0</v>
      </c>
      <c r="H35" s="10">
        <f t="shared" si="10"/>
        <v>106.66988442433345</v>
      </c>
      <c r="I35" s="10">
        <f t="shared" si="11"/>
        <v>1.7416666666666667</v>
      </c>
      <c r="J35" s="10">
        <f t="shared" si="2"/>
        <v>41.8</v>
      </c>
      <c r="K35" s="10">
        <f t="shared" si="3"/>
        <v>6.465291950097845</v>
      </c>
      <c r="L35" s="11">
        <f t="shared" si="12"/>
        <v>0.10256719656185909</v>
      </c>
      <c r="M35" s="11">
        <f t="shared" si="13"/>
        <v>0.1881303076266904</v>
      </c>
      <c r="N35" s="11">
        <f t="shared" si="14"/>
        <v>106.04097991470417</v>
      </c>
      <c r="O35" s="8">
        <f t="shared" si="15"/>
        <v>43.38511033583477</v>
      </c>
      <c r="P35" s="1">
        <v>86.72</v>
      </c>
      <c r="Q35" s="1">
        <v>30.4</v>
      </c>
      <c r="R35" s="1">
        <f t="shared" si="6"/>
        <v>86.72</v>
      </c>
      <c r="S35" s="1">
        <v>29.9</v>
      </c>
      <c r="T35" s="1">
        <f t="shared" si="7"/>
        <v>85.82</v>
      </c>
    </row>
    <row r="36" spans="1:16" ht="12.75">
      <c r="A36" s="8">
        <f t="shared" si="8"/>
        <v>22</v>
      </c>
      <c r="B36" s="16"/>
      <c r="C36" s="17"/>
      <c r="D36" s="27"/>
      <c r="E36" s="27"/>
      <c r="F36" s="26"/>
      <c r="G36" s="9"/>
      <c r="H36" s="10"/>
      <c r="I36" s="10"/>
      <c r="J36" s="10"/>
      <c r="K36" s="10"/>
      <c r="L36" s="10"/>
      <c r="M36" s="11"/>
      <c r="N36" s="11"/>
      <c r="O36" s="8"/>
      <c r="P36" s="14"/>
    </row>
    <row r="37" spans="1:16" ht="12.75">
      <c r="A37" s="8">
        <f t="shared" si="8"/>
        <v>23</v>
      </c>
      <c r="B37" s="16"/>
      <c r="C37" s="17"/>
      <c r="D37" s="27"/>
      <c r="E37" s="27"/>
      <c r="F37" s="26"/>
      <c r="G37" s="9"/>
      <c r="H37" s="10"/>
      <c r="I37" s="10"/>
      <c r="J37" s="10"/>
      <c r="K37" s="10"/>
      <c r="L37" s="10"/>
      <c r="M37" s="11"/>
      <c r="N37" s="11"/>
      <c r="O37" s="8"/>
      <c r="P37" s="14"/>
    </row>
    <row r="38" spans="1:16" ht="12.75">
      <c r="A38" s="8">
        <f t="shared" si="8"/>
        <v>24</v>
      </c>
      <c r="B38" s="16"/>
      <c r="C38" s="17"/>
      <c r="D38" s="27"/>
      <c r="E38" s="27"/>
      <c r="F38" s="26"/>
      <c r="G38" s="9"/>
      <c r="H38" s="10"/>
      <c r="I38" s="10"/>
      <c r="J38" s="10"/>
      <c r="K38" s="10"/>
      <c r="L38" s="10"/>
      <c r="M38" s="11"/>
      <c r="N38" s="11"/>
      <c r="O38" s="8"/>
      <c r="P38" s="14"/>
    </row>
    <row r="39" spans="1:16" ht="12.75">
      <c r="A39" s="8">
        <f t="shared" si="8"/>
        <v>25</v>
      </c>
      <c r="B39" s="16"/>
      <c r="C39" s="17"/>
      <c r="D39" s="27"/>
      <c r="E39" s="27"/>
      <c r="F39" s="26"/>
      <c r="G39" s="9"/>
      <c r="H39" s="10"/>
      <c r="I39" s="10"/>
      <c r="J39" s="10"/>
      <c r="K39" s="10"/>
      <c r="L39" s="10"/>
      <c r="M39" s="11"/>
      <c r="N39" s="11"/>
      <c r="O39" s="8"/>
      <c r="P39" s="14"/>
    </row>
    <row r="40" spans="1:16" ht="12.75">
      <c r="A40" s="8">
        <f t="shared" si="8"/>
        <v>26</v>
      </c>
      <c r="B40" s="16"/>
      <c r="C40" s="17"/>
      <c r="D40" s="27"/>
      <c r="E40" s="27"/>
      <c r="F40" s="26"/>
      <c r="G40" s="9"/>
      <c r="H40" s="10"/>
      <c r="I40" s="10"/>
      <c r="J40" s="10"/>
      <c r="K40" s="10"/>
      <c r="L40" s="10"/>
      <c r="M40" s="11"/>
      <c r="N40" s="11"/>
      <c r="O40" s="8"/>
      <c r="P40" s="14"/>
    </row>
    <row r="41" spans="1:16" ht="12.75">
      <c r="A41" s="8">
        <f t="shared" si="8"/>
        <v>27</v>
      </c>
      <c r="B41" s="16"/>
      <c r="C41" s="17"/>
      <c r="D41" s="27"/>
      <c r="E41" s="27"/>
      <c r="F41" s="26"/>
      <c r="G41" s="9"/>
      <c r="H41" s="10"/>
      <c r="I41" s="10"/>
      <c r="J41" s="10"/>
      <c r="K41" s="10"/>
      <c r="L41" s="10"/>
      <c r="M41" s="11"/>
      <c r="N41" s="11"/>
      <c r="O41" s="8"/>
      <c r="P41" s="14"/>
    </row>
    <row r="42" spans="1:16" ht="12.75">
      <c r="A42" s="8">
        <f t="shared" si="8"/>
        <v>28</v>
      </c>
      <c r="B42" s="16"/>
      <c r="C42" s="17"/>
      <c r="D42" s="27"/>
      <c r="E42" s="27"/>
      <c r="F42" s="26"/>
      <c r="G42" s="9"/>
      <c r="H42" s="10"/>
      <c r="I42" s="10"/>
      <c r="J42" s="10"/>
      <c r="K42" s="10"/>
      <c r="L42" s="10"/>
      <c r="M42" s="11"/>
      <c r="N42" s="11"/>
      <c r="O42" s="8"/>
      <c r="P42" s="14"/>
    </row>
    <row r="43" spans="1:16" ht="12.75">
      <c r="A43" s="8">
        <f t="shared" si="8"/>
        <v>29</v>
      </c>
      <c r="B43" s="16"/>
      <c r="C43" s="17"/>
      <c r="D43" s="27"/>
      <c r="E43" s="27"/>
      <c r="F43" s="26"/>
      <c r="G43" s="9"/>
      <c r="H43" s="10"/>
      <c r="I43" s="10"/>
      <c r="J43" s="10"/>
      <c r="K43" s="10"/>
      <c r="L43" s="10"/>
      <c r="M43" s="11"/>
      <c r="N43" s="11"/>
      <c r="O43" s="8"/>
      <c r="P43" s="14"/>
    </row>
    <row r="44" spans="1:16" ht="12.75">
      <c r="A44" s="8">
        <f t="shared" si="8"/>
        <v>30</v>
      </c>
      <c r="B44" s="16"/>
      <c r="C44" s="17"/>
      <c r="D44" s="27"/>
      <c r="E44" s="27"/>
      <c r="F44" s="26"/>
      <c r="G44" s="9"/>
      <c r="H44" s="10"/>
      <c r="I44" s="10"/>
      <c r="J44" s="10"/>
      <c r="K44" s="10"/>
      <c r="L44" s="10"/>
      <c r="M44" s="11"/>
      <c r="N44" s="11"/>
      <c r="O44" s="8"/>
      <c r="P44" s="14"/>
    </row>
    <row r="45" spans="1:16" ht="12.75">
      <c r="A45" s="8">
        <f t="shared" si="8"/>
        <v>31</v>
      </c>
      <c r="B45" s="16"/>
      <c r="C45" s="17"/>
      <c r="D45" s="27"/>
      <c r="E45" s="27"/>
      <c r="F45" s="26"/>
      <c r="G45" s="9"/>
      <c r="H45" s="10"/>
      <c r="I45" s="10"/>
      <c r="J45" s="10"/>
      <c r="K45" s="10"/>
      <c r="L45" s="10"/>
      <c r="M45" s="11"/>
      <c r="N45" s="11"/>
      <c r="O45" s="8"/>
      <c r="P45" s="14"/>
    </row>
    <row r="46" spans="1:16" ht="12.75">
      <c r="A46" s="8">
        <f t="shared" si="8"/>
        <v>32</v>
      </c>
      <c r="B46" s="16"/>
      <c r="C46" s="17"/>
      <c r="D46" s="27"/>
      <c r="E46" s="27"/>
      <c r="F46" s="26"/>
      <c r="G46" s="9"/>
      <c r="H46" s="10"/>
      <c r="I46" s="10"/>
      <c r="J46" s="10"/>
      <c r="K46" s="10"/>
      <c r="L46" s="10"/>
      <c r="M46" s="11"/>
      <c r="N46" s="11"/>
      <c r="O46" s="8"/>
      <c r="P46" s="14"/>
    </row>
    <row r="47" spans="1:16" ht="12.75">
      <c r="A47" s="8">
        <f t="shared" si="8"/>
        <v>33</v>
      </c>
      <c r="B47" s="16"/>
      <c r="C47" s="17"/>
      <c r="D47" s="27"/>
      <c r="E47" s="27"/>
      <c r="F47" s="26"/>
      <c r="G47" s="9"/>
      <c r="H47" s="10"/>
      <c r="I47" s="10"/>
      <c r="J47" s="10"/>
      <c r="K47" s="10"/>
      <c r="L47" s="10"/>
      <c r="M47" s="11"/>
      <c r="N47" s="11"/>
      <c r="O47" s="8"/>
      <c r="P47" s="14"/>
    </row>
    <row r="48" spans="1:16" ht="12.75">
      <c r="A48" s="8">
        <f aca="true" t="shared" si="16" ref="A48:A79">A47+$A$15</f>
        <v>34</v>
      </c>
      <c r="B48" s="16"/>
      <c r="C48" s="17"/>
      <c r="D48" s="27"/>
      <c r="E48" s="27"/>
      <c r="F48" s="26"/>
      <c r="G48" s="9"/>
      <c r="H48" s="10"/>
      <c r="I48" s="10"/>
      <c r="J48" s="10"/>
      <c r="K48" s="10"/>
      <c r="L48" s="10"/>
      <c r="M48" s="11"/>
      <c r="N48" s="11"/>
      <c r="O48" s="8"/>
      <c r="P48" s="14"/>
    </row>
    <row r="49" spans="1:16" ht="12.75">
      <c r="A49" s="8">
        <f t="shared" si="16"/>
        <v>35</v>
      </c>
      <c r="B49" s="16"/>
      <c r="C49" s="17"/>
      <c r="D49" s="27"/>
      <c r="E49" s="27"/>
      <c r="F49" s="26"/>
      <c r="G49" s="9"/>
      <c r="H49" s="10"/>
      <c r="I49" s="10"/>
      <c r="J49" s="10"/>
      <c r="K49" s="10"/>
      <c r="L49" s="10"/>
      <c r="M49" s="11"/>
      <c r="N49" s="11"/>
      <c r="O49" s="8"/>
      <c r="P49" s="14"/>
    </row>
    <row r="50" spans="1:16" ht="12.75">
      <c r="A50" s="8">
        <f t="shared" si="16"/>
        <v>36</v>
      </c>
      <c r="B50" s="16"/>
      <c r="C50" s="17"/>
      <c r="D50" s="27"/>
      <c r="E50" s="27"/>
      <c r="F50" s="26"/>
      <c r="G50" s="9"/>
      <c r="H50" s="10"/>
      <c r="I50" s="10"/>
      <c r="J50" s="10"/>
      <c r="K50" s="10"/>
      <c r="L50" s="10"/>
      <c r="M50" s="11"/>
      <c r="N50" s="11"/>
      <c r="O50" s="8"/>
      <c r="P50" s="14"/>
    </row>
    <row r="51" spans="1:16" ht="12.75">
      <c r="A51" s="8">
        <f t="shared" si="16"/>
        <v>37</v>
      </c>
      <c r="B51" s="16"/>
      <c r="C51" s="17"/>
      <c r="D51" s="27"/>
      <c r="E51" s="27"/>
      <c r="F51" s="26"/>
      <c r="G51" s="9"/>
      <c r="H51" s="10"/>
      <c r="I51" s="10"/>
      <c r="J51" s="10"/>
      <c r="K51" s="10"/>
      <c r="L51" s="10"/>
      <c r="M51" s="11"/>
      <c r="N51" s="11"/>
      <c r="O51" s="8"/>
      <c r="P51" s="14"/>
    </row>
    <row r="52" spans="1:16" ht="12.75">
      <c r="A52" s="8">
        <f t="shared" si="16"/>
        <v>38</v>
      </c>
      <c r="B52" s="16"/>
      <c r="C52" s="17"/>
      <c r="D52" s="27"/>
      <c r="E52" s="27"/>
      <c r="F52" s="26"/>
      <c r="G52" s="9"/>
      <c r="H52" s="10"/>
      <c r="I52" s="10"/>
      <c r="J52" s="10"/>
      <c r="K52" s="10"/>
      <c r="L52" s="10"/>
      <c r="M52" s="11"/>
      <c r="N52" s="11"/>
      <c r="O52" s="8"/>
      <c r="P52" s="14"/>
    </row>
    <row r="53" spans="1:16" ht="12.75">
      <c r="A53" s="8">
        <f t="shared" si="16"/>
        <v>39</v>
      </c>
      <c r="B53" s="16"/>
      <c r="C53" s="17"/>
      <c r="D53" s="27"/>
      <c r="E53" s="27"/>
      <c r="F53" s="26"/>
      <c r="G53" s="9"/>
      <c r="H53" s="10"/>
      <c r="I53" s="10"/>
      <c r="J53" s="10"/>
      <c r="K53" s="10"/>
      <c r="L53" s="10"/>
      <c r="M53" s="11"/>
      <c r="N53" s="11"/>
      <c r="O53" s="8"/>
      <c r="P53" s="14"/>
    </row>
    <row r="54" spans="1:16" ht="12.75">
      <c r="A54" s="8">
        <f t="shared" si="16"/>
        <v>40</v>
      </c>
      <c r="B54" s="16"/>
      <c r="C54" s="17"/>
      <c r="D54" s="27"/>
      <c r="E54" s="27"/>
      <c r="F54" s="26"/>
      <c r="G54" s="9"/>
      <c r="H54" s="10"/>
      <c r="I54" s="10"/>
      <c r="J54" s="10"/>
      <c r="K54" s="10"/>
      <c r="L54" s="10"/>
      <c r="M54" s="11"/>
      <c r="N54" s="11"/>
      <c r="O54" s="8"/>
      <c r="P54" s="14"/>
    </row>
    <row r="55" spans="1:16" ht="12.75">
      <c r="A55" s="8">
        <f t="shared" si="16"/>
        <v>41</v>
      </c>
      <c r="B55" s="16"/>
      <c r="C55" s="17"/>
      <c r="D55" s="27"/>
      <c r="E55" s="27"/>
      <c r="F55" s="26"/>
      <c r="G55" s="9"/>
      <c r="H55" s="10"/>
      <c r="I55" s="10"/>
      <c r="J55" s="10"/>
      <c r="K55" s="10"/>
      <c r="L55" s="10"/>
      <c r="M55" s="11"/>
      <c r="N55" s="11"/>
      <c r="O55" s="8"/>
      <c r="P55" s="14"/>
    </row>
    <row r="56" spans="1:16" ht="12.75">
      <c r="A56" s="8">
        <f t="shared" si="16"/>
        <v>42</v>
      </c>
      <c r="B56" s="16"/>
      <c r="C56" s="17"/>
      <c r="D56" s="27"/>
      <c r="E56" s="27"/>
      <c r="F56" s="26"/>
      <c r="G56" s="9"/>
      <c r="H56" s="10"/>
      <c r="I56" s="10"/>
      <c r="J56" s="10"/>
      <c r="K56" s="10"/>
      <c r="L56" s="10"/>
      <c r="M56" s="11"/>
      <c r="N56" s="11"/>
      <c r="O56" s="8"/>
      <c r="P56" s="14"/>
    </row>
    <row r="57" spans="1:16" ht="12.75">
      <c r="A57" s="8">
        <f t="shared" si="16"/>
        <v>43</v>
      </c>
      <c r="B57" s="16"/>
      <c r="C57" s="17"/>
      <c r="D57" s="27"/>
      <c r="E57" s="27"/>
      <c r="F57" s="26"/>
      <c r="G57" s="9"/>
      <c r="H57" s="10"/>
      <c r="I57" s="10"/>
      <c r="J57" s="10"/>
      <c r="K57" s="10"/>
      <c r="L57" s="10"/>
      <c r="M57" s="11"/>
      <c r="N57" s="11"/>
      <c r="O57" s="8"/>
      <c r="P57" s="14"/>
    </row>
    <row r="58" spans="1:16" ht="12.75">
      <c r="A58" s="8">
        <f t="shared" si="16"/>
        <v>44</v>
      </c>
      <c r="B58" s="16"/>
      <c r="C58" s="17"/>
      <c r="D58" s="27"/>
      <c r="E58" s="27"/>
      <c r="F58" s="26"/>
      <c r="G58" s="9"/>
      <c r="H58" s="10"/>
      <c r="I58" s="10"/>
      <c r="J58" s="10"/>
      <c r="K58" s="10"/>
      <c r="L58" s="10"/>
      <c r="M58" s="11"/>
      <c r="N58" s="11"/>
      <c r="O58" s="8"/>
      <c r="P58" s="14"/>
    </row>
    <row r="59" spans="1:16" ht="12.75">
      <c r="A59" s="8">
        <f t="shared" si="16"/>
        <v>45</v>
      </c>
      <c r="B59" s="16"/>
      <c r="C59" s="17"/>
      <c r="D59" s="27"/>
      <c r="E59" s="27"/>
      <c r="F59" s="26"/>
      <c r="G59" s="9"/>
      <c r="H59" s="10"/>
      <c r="I59" s="10"/>
      <c r="J59" s="10"/>
      <c r="K59" s="10"/>
      <c r="L59" s="10"/>
      <c r="M59" s="11"/>
      <c r="N59" s="11"/>
      <c r="O59" s="8"/>
      <c r="P59" s="14"/>
    </row>
    <row r="60" spans="1:16" ht="12.75">
      <c r="A60" s="8">
        <f t="shared" si="16"/>
        <v>46</v>
      </c>
      <c r="B60" s="16"/>
      <c r="C60" s="17"/>
      <c r="D60" s="27"/>
      <c r="E60" s="27"/>
      <c r="F60" s="26"/>
      <c r="G60" s="9"/>
      <c r="H60" s="10"/>
      <c r="I60" s="10"/>
      <c r="J60" s="10"/>
      <c r="K60" s="10"/>
      <c r="L60" s="10"/>
      <c r="M60" s="11"/>
      <c r="N60" s="11"/>
      <c r="O60" s="8"/>
      <c r="P60" s="14"/>
    </row>
    <row r="61" spans="1:16" ht="12.75">
      <c r="A61" s="8">
        <f t="shared" si="16"/>
        <v>47</v>
      </c>
      <c r="B61" s="16"/>
      <c r="C61" s="17"/>
      <c r="D61" s="27"/>
      <c r="E61" s="27"/>
      <c r="F61" s="26"/>
      <c r="G61" s="9"/>
      <c r="H61" s="10"/>
      <c r="I61" s="10"/>
      <c r="J61" s="10"/>
      <c r="K61" s="10"/>
      <c r="L61" s="10"/>
      <c r="M61" s="11"/>
      <c r="N61" s="11"/>
      <c r="O61" s="8"/>
      <c r="P61" s="14"/>
    </row>
    <row r="62" spans="1:16" ht="12.75">
      <c r="A62" s="8">
        <f t="shared" si="16"/>
        <v>48</v>
      </c>
      <c r="B62" s="16"/>
      <c r="C62" s="17"/>
      <c r="D62" s="27"/>
      <c r="E62" s="27"/>
      <c r="F62" s="26"/>
      <c r="G62" s="9"/>
      <c r="H62" s="10"/>
      <c r="I62" s="10"/>
      <c r="J62" s="10"/>
      <c r="K62" s="10"/>
      <c r="L62" s="10"/>
      <c r="M62" s="11"/>
      <c r="N62" s="11"/>
      <c r="O62" s="8"/>
      <c r="P62" s="14"/>
    </row>
    <row r="63" spans="1:16" ht="12.75">
      <c r="A63" s="8">
        <f t="shared" si="16"/>
        <v>49</v>
      </c>
      <c r="B63" s="16"/>
      <c r="C63" s="17"/>
      <c r="D63" s="27"/>
      <c r="E63" s="27"/>
      <c r="F63" s="26"/>
      <c r="G63" s="9"/>
      <c r="H63" s="10"/>
      <c r="I63" s="10"/>
      <c r="J63" s="10"/>
      <c r="K63" s="10"/>
      <c r="L63" s="10"/>
      <c r="M63" s="11"/>
      <c r="N63" s="11"/>
      <c r="O63" s="8"/>
      <c r="P63" s="14"/>
    </row>
    <row r="64" spans="1:16" ht="12.75">
      <c r="A64" s="8">
        <f t="shared" si="16"/>
        <v>50</v>
      </c>
      <c r="B64" s="16"/>
      <c r="C64" s="17"/>
      <c r="D64" s="27"/>
      <c r="E64" s="27"/>
      <c r="F64" s="26"/>
      <c r="G64" s="9"/>
      <c r="H64" s="10"/>
      <c r="I64" s="10"/>
      <c r="J64" s="10"/>
      <c r="K64" s="10"/>
      <c r="L64" s="10"/>
      <c r="M64" s="11"/>
      <c r="N64" s="11"/>
      <c r="O64" s="8"/>
      <c r="P64" s="14"/>
    </row>
    <row r="65" spans="1:16" ht="12.75">
      <c r="A65" s="8">
        <f t="shared" si="16"/>
        <v>51</v>
      </c>
      <c r="B65" s="16"/>
      <c r="C65" s="17"/>
      <c r="D65" s="27"/>
      <c r="E65" s="27"/>
      <c r="F65" s="26"/>
      <c r="G65" s="9"/>
      <c r="H65" s="10"/>
      <c r="I65" s="10"/>
      <c r="J65" s="10"/>
      <c r="K65" s="10"/>
      <c r="L65" s="10"/>
      <c r="M65" s="11"/>
      <c r="N65" s="11"/>
      <c r="O65" s="8"/>
      <c r="P65" s="14"/>
    </row>
    <row r="66" spans="1:16" ht="12.75">
      <c r="A66" s="8">
        <f t="shared" si="16"/>
        <v>52</v>
      </c>
      <c r="B66" s="16"/>
      <c r="C66" s="17"/>
      <c r="D66" s="27"/>
      <c r="E66" s="27"/>
      <c r="F66" s="26"/>
      <c r="G66" s="9"/>
      <c r="H66" s="10"/>
      <c r="I66" s="10"/>
      <c r="J66" s="10"/>
      <c r="K66" s="10"/>
      <c r="L66" s="10"/>
      <c r="M66" s="11"/>
      <c r="N66" s="11"/>
      <c r="O66" s="8"/>
      <c r="P66" s="14"/>
    </row>
    <row r="67" spans="1:16" ht="12.75">
      <c r="A67" s="8">
        <f t="shared" si="16"/>
        <v>53</v>
      </c>
      <c r="B67" s="16"/>
      <c r="C67" s="17"/>
      <c r="D67" s="27"/>
      <c r="E67" s="27"/>
      <c r="F67" s="26"/>
      <c r="G67" s="9"/>
      <c r="H67" s="10"/>
      <c r="I67" s="10"/>
      <c r="J67" s="10"/>
      <c r="K67" s="10"/>
      <c r="L67" s="10"/>
      <c r="M67" s="11"/>
      <c r="N67" s="11"/>
      <c r="O67" s="8"/>
      <c r="P67" s="14"/>
    </row>
    <row r="68" spans="1:16" ht="12.75">
      <c r="A68" s="8">
        <f t="shared" si="16"/>
        <v>54</v>
      </c>
      <c r="B68" s="16"/>
      <c r="C68" s="17"/>
      <c r="D68" s="27"/>
      <c r="E68" s="27"/>
      <c r="F68" s="26"/>
      <c r="G68" s="9"/>
      <c r="H68" s="10"/>
      <c r="I68" s="10"/>
      <c r="J68" s="10"/>
      <c r="K68" s="10"/>
      <c r="L68" s="10"/>
      <c r="M68" s="11"/>
      <c r="N68" s="11"/>
      <c r="O68" s="8"/>
      <c r="P68" s="14"/>
    </row>
    <row r="69" spans="1:16" ht="12.75">
      <c r="A69" s="8">
        <f t="shared" si="16"/>
        <v>55</v>
      </c>
      <c r="B69" s="16"/>
      <c r="C69" s="17"/>
      <c r="D69" s="27"/>
      <c r="E69" s="27"/>
      <c r="F69" s="26"/>
      <c r="G69" s="9"/>
      <c r="H69" s="10"/>
      <c r="I69" s="10"/>
      <c r="J69" s="10"/>
      <c r="K69" s="10"/>
      <c r="L69" s="10"/>
      <c r="M69" s="11"/>
      <c r="N69" s="11"/>
      <c r="O69" s="8"/>
      <c r="P69" s="14"/>
    </row>
    <row r="70" spans="1:16" ht="12.75">
      <c r="A70" s="8">
        <f t="shared" si="16"/>
        <v>56</v>
      </c>
      <c r="B70" s="16"/>
      <c r="C70" s="17"/>
      <c r="D70" s="27"/>
      <c r="E70" s="27"/>
      <c r="F70" s="26"/>
      <c r="G70" s="9"/>
      <c r="H70" s="10"/>
      <c r="I70" s="10"/>
      <c r="J70" s="10"/>
      <c r="K70" s="10"/>
      <c r="L70" s="10"/>
      <c r="M70" s="11"/>
      <c r="N70" s="11"/>
      <c r="O70" s="8"/>
      <c r="P70" s="14"/>
    </row>
    <row r="71" spans="1:16" ht="12.75">
      <c r="A71" s="8">
        <f t="shared" si="16"/>
        <v>57</v>
      </c>
      <c r="B71" s="16"/>
      <c r="C71" s="17"/>
      <c r="D71" s="27"/>
      <c r="E71" s="27"/>
      <c r="F71" s="26"/>
      <c r="G71" s="9"/>
      <c r="H71" s="10"/>
      <c r="I71" s="10"/>
      <c r="J71" s="10"/>
      <c r="K71" s="10"/>
      <c r="L71" s="10"/>
      <c r="M71" s="11"/>
      <c r="N71" s="11"/>
      <c r="O71" s="8"/>
      <c r="P71" s="14"/>
    </row>
    <row r="72" spans="1:16" ht="12.75">
      <c r="A72" s="8">
        <f t="shared" si="16"/>
        <v>58</v>
      </c>
      <c r="B72" s="16"/>
      <c r="C72" s="17"/>
      <c r="D72" s="27"/>
      <c r="E72" s="27"/>
      <c r="F72" s="26"/>
      <c r="G72" s="9"/>
      <c r="H72" s="10"/>
      <c r="I72" s="10"/>
      <c r="J72" s="10"/>
      <c r="K72" s="10"/>
      <c r="L72" s="10"/>
      <c r="M72" s="11"/>
      <c r="N72" s="11"/>
      <c r="O72" s="8"/>
      <c r="P72" s="14"/>
    </row>
    <row r="73" spans="1:16" ht="12.75">
      <c r="A73" s="8">
        <f t="shared" si="16"/>
        <v>59</v>
      </c>
      <c r="B73" s="16"/>
      <c r="C73" s="17"/>
      <c r="D73" s="27"/>
      <c r="E73" s="27"/>
      <c r="F73" s="26"/>
      <c r="G73" s="9"/>
      <c r="H73" s="10"/>
      <c r="I73" s="10"/>
      <c r="J73" s="10"/>
      <c r="K73" s="10"/>
      <c r="L73" s="10"/>
      <c r="M73" s="11"/>
      <c r="N73" s="11"/>
      <c r="O73" s="8"/>
      <c r="P73" s="14"/>
    </row>
    <row r="74" spans="1:16" ht="12.75">
      <c r="A74" s="8">
        <f t="shared" si="16"/>
        <v>60</v>
      </c>
      <c r="B74" s="16"/>
      <c r="C74" s="17"/>
      <c r="D74" s="27"/>
      <c r="E74" s="27"/>
      <c r="F74" s="26"/>
      <c r="G74" s="9"/>
      <c r="H74" s="10"/>
      <c r="I74" s="10"/>
      <c r="J74" s="10"/>
      <c r="K74" s="10"/>
      <c r="L74" s="10"/>
      <c r="M74" s="11"/>
      <c r="N74" s="11"/>
      <c r="O74" s="8"/>
      <c r="P74" s="14"/>
    </row>
    <row r="75" spans="1:16" ht="12.75">
      <c r="A75" s="8">
        <f t="shared" si="16"/>
        <v>61</v>
      </c>
      <c r="B75" s="16"/>
      <c r="C75" s="17"/>
      <c r="D75" s="27"/>
      <c r="E75" s="27"/>
      <c r="F75" s="26"/>
      <c r="G75" s="9"/>
      <c r="H75" s="10"/>
      <c r="I75" s="10"/>
      <c r="J75" s="10"/>
      <c r="K75" s="10"/>
      <c r="L75" s="10"/>
      <c r="M75" s="11"/>
      <c r="N75" s="11"/>
      <c r="O75" s="8"/>
      <c r="P75" s="14"/>
    </row>
    <row r="76" spans="1:16" ht="12.75">
      <c r="A76" s="8">
        <f t="shared" si="16"/>
        <v>62</v>
      </c>
      <c r="B76" s="16"/>
      <c r="C76" s="17"/>
      <c r="D76" s="27"/>
      <c r="E76" s="27"/>
      <c r="F76" s="26"/>
      <c r="G76" s="9"/>
      <c r="H76" s="10"/>
      <c r="I76" s="10"/>
      <c r="J76" s="10"/>
      <c r="K76" s="10"/>
      <c r="L76" s="10"/>
      <c r="M76" s="11"/>
      <c r="N76" s="11"/>
      <c r="O76" s="8"/>
      <c r="P76" s="14"/>
    </row>
    <row r="77" spans="1:16" ht="12.75">
      <c r="A77" s="8">
        <f t="shared" si="16"/>
        <v>63</v>
      </c>
      <c r="B77" s="16"/>
      <c r="C77" s="17"/>
      <c r="D77" s="27"/>
      <c r="E77" s="27"/>
      <c r="F77" s="26"/>
      <c r="G77" s="9"/>
      <c r="H77" s="10"/>
      <c r="I77" s="10"/>
      <c r="J77" s="10"/>
      <c r="K77" s="10"/>
      <c r="L77" s="10"/>
      <c r="M77" s="11"/>
      <c r="N77" s="11"/>
      <c r="O77" s="8"/>
      <c r="P77" s="14"/>
    </row>
    <row r="78" spans="1:16" ht="12.75">
      <c r="A78" s="8">
        <f t="shared" si="16"/>
        <v>64</v>
      </c>
      <c r="B78" s="16"/>
      <c r="C78" s="17"/>
      <c r="D78" s="27"/>
      <c r="E78" s="27"/>
      <c r="F78" s="26"/>
      <c r="G78" s="9"/>
      <c r="H78" s="10"/>
      <c r="I78" s="10"/>
      <c r="J78" s="10"/>
      <c r="K78" s="10"/>
      <c r="L78" s="10"/>
      <c r="M78" s="11"/>
      <c r="N78" s="11"/>
      <c r="O78" s="8"/>
      <c r="P78" s="14"/>
    </row>
    <row r="79" spans="1:16" ht="12.75">
      <c r="A79" s="8">
        <f t="shared" si="16"/>
        <v>65</v>
      </c>
      <c r="B79" s="16"/>
      <c r="C79" s="17"/>
      <c r="D79" s="27"/>
      <c r="E79" s="27"/>
      <c r="F79" s="26"/>
      <c r="G79" s="9"/>
      <c r="H79" s="10"/>
      <c r="I79" s="10"/>
      <c r="J79" s="10"/>
      <c r="K79" s="10"/>
      <c r="L79" s="10"/>
      <c r="M79" s="11"/>
      <c r="N79" s="11"/>
      <c r="O79" s="8"/>
      <c r="P79" s="14"/>
    </row>
    <row r="80" spans="1:16" ht="12.75">
      <c r="A80" s="8">
        <f aca="true" t="shared" si="17" ref="A80:A114">A79+$A$15</f>
        <v>66</v>
      </c>
      <c r="B80" s="16"/>
      <c r="C80" s="17"/>
      <c r="D80" s="27"/>
      <c r="E80" s="27"/>
      <c r="F80" s="26"/>
      <c r="G80" s="9"/>
      <c r="H80" s="10"/>
      <c r="I80" s="10"/>
      <c r="J80" s="10"/>
      <c r="K80" s="10"/>
      <c r="L80" s="10"/>
      <c r="M80" s="11"/>
      <c r="N80" s="11"/>
      <c r="O80" s="8"/>
      <c r="P80" s="14"/>
    </row>
    <row r="81" spans="1:16" ht="12.75">
      <c r="A81" s="8">
        <f t="shared" si="17"/>
        <v>67</v>
      </c>
      <c r="B81" s="16"/>
      <c r="C81" s="17"/>
      <c r="D81" s="27"/>
      <c r="E81" s="27"/>
      <c r="F81" s="26"/>
      <c r="G81" s="9"/>
      <c r="H81" s="10"/>
      <c r="I81" s="10"/>
      <c r="J81" s="10"/>
      <c r="K81" s="10"/>
      <c r="L81" s="10"/>
      <c r="M81" s="11"/>
      <c r="N81" s="11"/>
      <c r="O81" s="8"/>
      <c r="P81" s="14"/>
    </row>
    <row r="82" spans="1:16" ht="12.75">
      <c r="A82" s="8">
        <f t="shared" si="17"/>
        <v>68</v>
      </c>
      <c r="B82" s="16"/>
      <c r="C82" s="17"/>
      <c r="D82" s="27"/>
      <c r="E82" s="27"/>
      <c r="F82" s="26"/>
      <c r="G82" s="9"/>
      <c r="H82" s="10"/>
      <c r="I82" s="10"/>
      <c r="J82" s="10"/>
      <c r="K82" s="10"/>
      <c r="L82" s="10"/>
      <c r="M82" s="11"/>
      <c r="N82" s="11"/>
      <c r="O82" s="8"/>
      <c r="P82" s="14"/>
    </row>
    <row r="83" spans="1:16" ht="12.75">
      <c r="A83" s="8">
        <f t="shared" si="17"/>
        <v>69</v>
      </c>
      <c r="B83" s="16"/>
      <c r="C83" s="17"/>
      <c r="D83" s="27"/>
      <c r="E83" s="27"/>
      <c r="F83" s="26"/>
      <c r="G83" s="9"/>
      <c r="H83" s="10"/>
      <c r="I83" s="10"/>
      <c r="J83" s="10"/>
      <c r="K83" s="10"/>
      <c r="L83" s="10"/>
      <c r="M83" s="11"/>
      <c r="N83" s="11"/>
      <c r="O83" s="8"/>
      <c r="P83" s="14"/>
    </row>
    <row r="84" spans="1:16" ht="12.75">
      <c r="A84" s="8">
        <f t="shared" si="17"/>
        <v>70</v>
      </c>
      <c r="B84" s="16"/>
      <c r="C84" s="17"/>
      <c r="D84" s="27"/>
      <c r="E84" s="27"/>
      <c r="F84" s="26"/>
      <c r="G84" s="9"/>
      <c r="H84" s="10"/>
      <c r="I84" s="10"/>
      <c r="J84" s="10"/>
      <c r="K84" s="10"/>
      <c r="L84" s="10"/>
      <c r="M84" s="11"/>
      <c r="N84" s="11"/>
      <c r="O84" s="8"/>
      <c r="P84" s="14"/>
    </row>
    <row r="85" spans="1:16" ht="12.75">
      <c r="A85" s="8">
        <f t="shared" si="17"/>
        <v>71</v>
      </c>
      <c r="B85" s="16"/>
      <c r="C85" s="17"/>
      <c r="D85" s="27"/>
      <c r="E85" s="27"/>
      <c r="F85" s="26"/>
      <c r="G85" s="9"/>
      <c r="H85" s="10"/>
      <c r="I85" s="10"/>
      <c r="J85" s="10"/>
      <c r="K85" s="10"/>
      <c r="L85" s="10"/>
      <c r="M85" s="11"/>
      <c r="N85" s="11"/>
      <c r="O85" s="8"/>
      <c r="P85" s="14"/>
    </row>
    <row r="86" spans="1:16" ht="12.75">
      <c r="A86" s="8">
        <f t="shared" si="17"/>
        <v>72</v>
      </c>
      <c r="B86" s="16"/>
      <c r="C86" s="17"/>
      <c r="D86" s="27"/>
      <c r="E86" s="27"/>
      <c r="F86" s="26"/>
      <c r="G86" s="9"/>
      <c r="H86" s="10"/>
      <c r="I86" s="10"/>
      <c r="J86" s="10"/>
      <c r="K86" s="10"/>
      <c r="L86" s="10"/>
      <c r="M86" s="11"/>
      <c r="N86" s="11"/>
      <c r="O86" s="8"/>
      <c r="P86" s="14"/>
    </row>
    <row r="87" spans="1:16" ht="12.75">
      <c r="A87" s="8">
        <f t="shared" si="17"/>
        <v>73</v>
      </c>
      <c r="B87" s="16"/>
      <c r="C87" s="17"/>
      <c r="D87" s="27"/>
      <c r="E87" s="27"/>
      <c r="F87" s="26"/>
      <c r="G87" s="9"/>
      <c r="H87" s="10"/>
      <c r="I87" s="10"/>
      <c r="J87" s="10"/>
      <c r="K87" s="10"/>
      <c r="L87" s="10"/>
      <c r="M87" s="11"/>
      <c r="N87" s="11"/>
      <c r="O87" s="8"/>
      <c r="P87" s="14"/>
    </row>
    <row r="88" spans="1:16" ht="12.75">
      <c r="A88" s="8">
        <f t="shared" si="17"/>
        <v>74</v>
      </c>
      <c r="B88" s="16"/>
      <c r="C88" s="17"/>
      <c r="D88" s="27"/>
      <c r="E88" s="27"/>
      <c r="F88" s="26"/>
      <c r="G88" s="9"/>
      <c r="H88" s="10"/>
      <c r="I88" s="10"/>
      <c r="J88" s="10"/>
      <c r="K88" s="10"/>
      <c r="L88" s="10"/>
      <c r="M88" s="11"/>
      <c r="N88" s="11"/>
      <c r="O88" s="8"/>
      <c r="P88" s="14"/>
    </row>
    <row r="89" spans="1:16" ht="12.75">
      <c r="A89" s="8">
        <f t="shared" si="17"/>
        <v>75</v>
      </c>
      <c r="B89" s="16"/>
      <c r="C89" s="17"/>
      <c r="D89" s="27"/>
      <c r="E89" s="27"/>
      <c r="F89" s="26"/>
      <c r="G89" s="9"/>
      <c r="H89" s="10"/>
      <c r="I89" s="10"/>
      <c r="J89" s="10"/>
      <c r="K89" s="10"/>
      <c r="L89" s="10"/>
      <c r="M89" s="11"/>
      <c r="N89" s="11"/>
      <c r="O89" s="8"/>
      <c r="P89" s="14"/>
    </row>
    <row r="90" spans="1:16" ht="12.75">
      <c r="A90" s="8">
        <f t="shared" si="17"/>
        <v>76</v>
      </c>
      <c r="B90" s="16"/>
      <c r="C90" s="17"/>
      <c r="D90" s="27"/>
      <c r="E90" s="27"/>
      <c r="F90" s="26"/>
      <c r="G90" s="9"/>
      <c r="H90" s="10"/>
      <c r="I90" s="10"/>
      <c r="J90" s="10"/>
      <c r="K90" s="10"/>
      <c r="L90" s="10"/>
      <c r="M90" s="11"/>
      <c r="N90" s="11"/>
      <c r="O90" s="8"/>
      <c r="P90" s="14"/>
    </row>
    <row r="91" spans="1:16" ht="12.75">
      <c r="A91" s="8">
        <f t="shared" si="17"/>
        <v>77</v>
      </c>
      <c r="B91" s="16"/>
      <c r="C91" s="17"/>
      <c r="D91" s="27"/>
      <c r="E91" s="27"/>
      <c r="F91" s="26"/>
      <c r="G91" s="9"/>
      <c r="H91" s="10"/>
      <c r="I91" s="10"/>
      <c r="J91" s="10"/>
      <c r="K91" s="10"/>
      <c r="L91" s="10"/>
      <c r="M91" s="11"/>
      <c r="N91" s="11"/>
      <c r="O91" s="8"/>
      <c r="P91" s="14"/>
    </row>
    <row r="92" spans="1:16" ht="12.75">
      <c r="A92" s="8">
        <f t="shared" si="17"/>
        <v>78</v>
      </c>
      <c r="B92" s="16"/>
      <c r="C92" s="17"/>
      <c r="D92" s="27"/>
      <c r="E92" s="27"/>
      <c r="F92" s="26"/>
      <c r="G92" s="9"/>
      <c r="H92" s="10"/>
      <c r="I92" s="10"/>
      <c r="J92" s="10"/>
      <c r="K92" s="10"/>
      <c r="L92" s="10"/>
      <c r="M92" s="11"/>
      <c r="N92" s="11"/>
      <c r="O92" s="8"/>
      <c r="P92" s="14"/>
    </row>
    <row r="93" spans="1:16" ht="12.75">
      <c r="A93" s="8">
        <f t="shared" si="17"/>
        <v>79</v>
      </c>
      <c r="B93" s="16"/>
      <c r="C93" s="17"/>
      <c r="D93" s="27"/>
      <c r="E93" s="27"/>
      <c r="F93" s="26"/>
      <c r="G93" s="9"/>
      <c r="H93" s="10"/>
      <c r="I93" s="10"/>
      <c r="J93" s="10"/>
      <c r="K93" s="10"/>
      <c r="L93" s="10"/>
      <c r="M93" s="11"/>
      <c r="N93" s="11"/>
      <c r="O93" s="8"/>
      <c r="P93" s="14"/>
    </row>
    <row r="94" spans="1:16" ht="12.75">
      <c r="A94" s="8">
        <f t="shared" si="17"/>
        <v>80</v>
      </c>
      <c r="B94" s="16"/>
      <c r="C94" s="17"/>
      <c r="D94" s="27"/>
      <c r="E94" s="27"/>
      <c r="F94" s="26"/>
      <c r="G94" s="9"/>
      <c r="H94" s="10"/>
      <c r="I94" s="10"/>
      <c r="J94" s="10"/>
      <c r="K94" s="10"/>
      <c r="L94" s="10"/>
      <c r="M94" s="11"/>
      <c r="N94" s="11"/>
      <c r="O94" s="8"/>
      <c r="P94" s="14"/>
    </row>
    <row r="95" spans="1:16" ht="12.75">
      <c r="A95" s="8">
        <f t="shared" si="17"/>
        <v>81</v>
      </c>
      <c r="B95" s="16"/>
      <c r="C95" s="17"/>
      <c r="D95" s="27"/>
      <c r="E95" s="27"/>
      <c r="F95" s="26"/>
      <c r="G95" s="9"/>
      <c r="H95" s="10"/>
      <c r="I95" s="10"/>
      <c r="J95" s="10"/>
      <c r="K95" s="10"/>
      <c r="L95" s="10"/>
      <c r="M95" s="11"/>
      <c r="N95" s="11"/>
      <c r="O95" s="8"/>
      <c r="P95" s="14"/>
    </row>
    <row r="96" spans="1:16" ht="12.75">
      <c r="A96" s="8">
        <f t="shared" si="17"/>
        <v>82</v>
      </c>
      <c r="B96" s="16"/>
      <c r="C96" s="17"/>
      <c r="D96" s="27"/>
      <c r="E96" s="27"/>
      <c r="F96" s="26"/>
      <c r="G96" s="9"/>
      <c r="H96" s="10"/>
      <c r="I96" s="10"/>
      <c r="J96" s="10"/>
      <c r="K96" s="10"/>
      <c r="L96" s="10"/>
      <c r="M96" s="11"/>
      <c r="N96" s="11"/>
      <c r="O96" s="8"/>
      <c r="P96" s="14"/>
    </row>
    <row r="97" spans="1:16" ht="12.75">
      <c r="A97" s="8">
        <f t="shared" si="17"/>
        <v>83</v>
      </c>
      <c r="B97" s="16"/>
      <c r="C97" s="17"/>
      <c r="D97" s="27"/>
      <c r="E97" s="27"/>
      <c r="F97" s="26"/>
      <c r="G97" s="9"/>
      <c r="H97" s="10"/>
      <c r="I97" s="10"/>
      <c r="J97" s="10"/>
      <c r="K97" s="10"/>
      <c r="L97" s="10"/>
      <c r="M97" s="11"/>
      <c r="N97" s="11"/>
      <c r="O97" s="8"/>
      <c r="P97" s="14"/>
    </row>
    <row r="98" spans="1:16" ht="12.75">
      <c r="A98" s="8">
        <f t="shared" si="17"/>
        <v>84</v>
      </c>
      <c r="B98" s="16"/>
      <c r="C98" s="17"/>
      <c r="D98" s="27"/>
      <c r="E98" s="27"/>
      <c r="F98" s="26"/>
      <c r="G98" s="9"/>
      <c r="H98" s="10"/>
      <c r="I98" s="10"/>
      <c r="J98" s="10"/>
      <c r="K98" s="10"/>
      <c r="L98" s="10"/>
      <c r="M98" s="11"/>
      <c r="N98" s="11"/>
      <c r="O98" s="8"/>
      <c r="P98" s="14"/>
    </row>
    <row r="99" spans="1:16" ht="12.75">
      <c r="A99" s="8">
        <f t="shared" si="17"/>
        <v>85</v>
      </c>
      <c r="B99" s="16"/>
      <c r="C99" s="17"/>
      <c r="D99" s="27"/>
      <c r="E99" s="27"/>
      <c r="F99" s="26"/>
      <c r="G99" s="9"/>
      <c r="H99" s="10"/>
      <c r="I99" s="10"/>
      <c r="J99" s="10"/>
      <c r="K99" s="10"/>
      <c r="L99" s="10"/>
      <c r="M99" s="11"/>
      <c r="N99" s="11"/>
      <c r="O99" s="8"/>
      <c r="P99" s="14"/>
    </row>
    <row r="100" spans="1:16" ht="12.75">
      <c r="A100" s="8">
        <f t="shared" si="17"/>
        <v>86</v>
      </c>
      <c r="B100" s="16"/>
      <c r="C100" s="17"/>
      <c r="D100" s="27"/>
      <c r="E100" s="27"/>
      <c r="F100" s="26"/>
      <c r="G100" s="9"/>
      <c r="H100" s="10"/>
      <c r="I100" s="10"/>
      <c r="J100" s="10"/>
      <c r="K100" s="10"/>
      <c r="L100" s="10"/>
      <c r="M100" s="11"/>
      <c r="N100" s="11"/>
      <c r="O100" s="8"/>
      <c r="P100" s="14"/>
    </row>
    <row r="101" spans="1:16" ht="12.75">
      <c r="A101" s="8">
        <f t="shared" si="17"/>
        <v>87</v>
      </c>
      <c r="B101" s="16"/>
      <c r="C101" s="17"/>
      <c r="D101" s="27"/>
      <c r="E101" s="27"/>
      <c r="F101" s="26"/>
      <c r="G101" s="9"/>
      <c r="H101" s="10"/>
      <c r="I101" s="10"/>
      <c r="J101" s="10"/>
      <c r="K101" s="10"/>
      <c r="L101" s="10"/>
      <c r="M101" s="11"/>
      <c r="N101" s="11"/>
      <c r="O101" s="8"/>
      <c r="P101" s="14"/>
    </row>
    <row r="102" spans="1:16" ht="12.75">
      <c r="A102" s="8">
        <f t="shared" si="17"/>
        <v>88</v>
      </c>
      <c r="B102" s="16"/>
      <c r="C102" s="17"/>
      <c r="D102" s="27"/>
      <c r="E102" s="27"/>
      <c r="F102" s="26"/>
      <c r="G102" s="9"/>
      <c r="H102" s="10"/>
      <c r="I102" s="10"/>
      <c r="J102" s="10"/>
      <c r="K102" s="10"/>
      <c r="L102" s="10"/>
      <c r="M102" s="11"/>
      <c r="N102" s="11"/>
      <c r="O102" s="8"/>
      <c r="P102" s="14"/>
    </row>
    <row r="103" spans="1:16" ht="12.75">
      <c r="A103" s="8">
        <f t="shared" si="17"/>
        <v>89</v>
      </c>
      <c r="B103" s="16"/>
      <c r="C103" s="17"/>
      <c r="D103" s="27"/>
      <c r="E103" s="27"/>
      <c r="F103" s="26"/>
      <c r="G103" s="9"/>
      <c r="H103" s="10"/>
      <c r="I103" s="10"/>
      <c r="J103" s="10"/>
      <c r="K103" s="10"/>
      <c r="L103" s="10"/>
      <c r="M103" s="11"/>
      <c r="N103" s="11"/>
      <c r="O103" s="8"/>
      <c r="P103" s="14"/>
    </row>
    <row r="104" spans="1:16" ht="12.75">
      <c r="A104" s="8">
        <f t="shared" si="17"/>
        <v>90</v>
      </c>
      <c r="B104" s="16"/>
      <c r="C104" s="17"/>
      <c r="D104" s="27"/>
      <c r="E104" s="27"/>
      <c r="F104" s="26"/>
      <c r="G104" s="9"/>
      <c r="H104" s="10"/>
      <c r="I104" s="10"/>
      <c r="J104" s="10"/>
      <c r="K104" s="10"/>
      <c r="L104" s="10"/>
      <c r="M104" s="11"/>
      <c r="N104" s="11"/>
      <c r="O104" s="8"/>
      <c r="P104" s="14"/>
    </row>
    <row r="105" spans="1:16" ht="12.75">
      <c r="A105" s="8">
        <f t="shared" si="17"/>
        <v>91</v>
      </c>
      <c r="B105" s="16"/>
      <c r="C105" s="17"/>
      <c r="D105" s="27"/>
      <c r="E105" s="27"/>
      <c r="F105" s="26"/>
      <c r="G105" s="9"/>
      <c r="H105" s="10"/>
      <c r="I105" s="10"/>
      <c r="J105" s="10"/>
      <c r="K105" s="10"/>
      <c r="L105" s="10"/>
      <c r="M105" s="11"/>
      <c r="N105" s="11"/>
      <c r="O105" s="8"/>
      <c r="P105" s="14"/>
    </row>
    <row r="106" spans="1:16" ht="12.75">
      <c r="A106" s="8">
        <f t="shared" si="17"/>
        <v>92</v>
      </c>
      <c r="B106" s="16"/>
      <c r="C106" s="17"/>
      <c r="D106" s="27"/>
      <c r="E106" s="27"/>
      <c r="F106" s="26"/>
      <c r="G106" s="9"/>
      <c r="H106" s="10"/>
      <c r="I106" s="10"/>
      <c r="J106" s="10"/>
      <c r="K106" s="10"/>
      <c r="L106" s="10"/>
      <c r="M106" s="11"/>
      <c r="N106" s="11"/>
      <c r="O106" s="8"/>
      <c r="P106" s="14"/>
    </row>
    <row r="107" spans="1:16" ht="12.75">
      <c r="A107" s="8">
        <f t="shared" si="17"/>
        <v>93</v>
      </c>
      <c r="B107" s="16"/>
      <c r="C107" s="17"/>
      <c r="D107" s="27"/>
      <c r="E107" s="27"/>
      <c r="F107" s="26"/>
      <c r="G107" s="9"/>
      <c r="H107" s="10"/>
      <c r="I107" s="10"/>
      <c r="J107" s="10"/>
      <c r="K107" s="10"/>
      <c r="L107" s="10"/>
      <c r="M107" s="11"/>
      <c r="N107" s="11"/>
      <c r="O107" s="8"/>
      <c r="P107" s="14"/>
    </row>
    <row r="108" spans="1:16" ht="12.75">
      <c r="A108" s="8">
        <f t="shared" si="17"/>
        <v>94</v>
      </c>
      <c r="B108" s="16"/>
      <c r="C108" s="17"/>
      <c r="D108" s="27"/>
      <c r="E108" s="27"/>
      <c r="F108" s="26"/>
      <c r="G108" s="9"/>
      <c r="H108" s="10"/>
      <c r="I108" s="10"/>
      <c r="J108" s="10"/>
      <c r="K108" s="10"/>
      <c r="L108" s="10"/>
      <c r="M108" s="11"/>
      <c r="N108" s="11"/>
      <c r="O108" s="8"/>
      <c r="P108" s="14"/>
    </row>
    <row r="109" spans="1:16" ht="12.75">
      <c r="A109" s="8">
        <f t="shared" si="17"/>
        <v>95</v>
      </c>
      <c r="B109" s="16"/>
      <c r="C109" s="17"/>
      <c r="D109" s="27"/>
      <c r="E109" s="27"/>
      <c r="F109" s="26"/>
      <c r="G109" s="9"/>
      <c r="H109" s="10"/>
      <c r="I109" s="10"/>
      <c r="J109" s="10"/>
      <c r="K109" s="10"/>
      <c r="L109" s="10"/>
      <c r="M109" s="11"/>
      <c r="N109" s="11"/>
      <c r="O109" s="8"/>
      <c r="P109" s="14"/>
    </row>
    <row r="110" spans="1:16" ht="12.75">
      <c r="A110" s="8">
        <f t="shared" si="17"/>
        <v>96</v>
      </c>
      <c r="B110" s="16"/>
      <c r="C110" s="17"/>
      <c r="D110" s="27"/>
      <c r="E110" s="27"/>
      <c r="F110" s="26"/>
      <c r="G110" s="9"/>
      <c r="H110" s="10"/>
      <c r="I110" s="10"/>
      <c r="J110" s="10"/>
      <c r="K110" s="10"/>
      <c r="L110" s="10"/>
      <c r="M110" s="11"/>
      <c r="N110" s="11"/>
      <c r="O110" s="8"/>
      <c r="P110" s="14"/>
    </row>
    <row r="111" spans="1:16" ht="12.75">
      <c r="A111" s="8">
        <f t="shared" si="17"/>
        <v>97</v>
      </c>
      <c r="B111" s="16"/>
      <c r="C111" s="17"/>
      <c r="D111" s="27"/>
      <c r="E111" s="27"/>
      <c r="F111" s="26"/>
      <c r="G111" s="9"/>
      <c r="H111" s="10"/>
      <c r="I111" s="10"/>
      <c r="J111" s="10"/>
      <c r="K111" s="10"/>
      <c r="L111" s="10"/>
      <c r="M111" s="11"/>
      <c r="N111" s="11"/>
      <c r="O111" s="8"/>
      <c r="P111" s="14"/>
    </row>
    <row r="112" spans="1:16" ht="12.75">
      <c r="A112" s="8">
        <f t="shared" si="17"/>
        <v>98</v>
      </c>
      <c r="B112" s="16"/>
      <c r="C112" s="17"/>
      <c r="D112" s="27"/>
      <c r="E112" s="27"/>
      <c r="F112" s="26"/>
      <c r="G112" s="9"/>
      <c r="H112" s="10"/>
      <c r="I112" s="10"/>
      <c r="J112" s="10"/>
      <c r="K112" s="10"/>
      <c r="L112" s="10"/>
      <c r="M112" s="11"/>
      <c r="N112" s="11"/>
      <c r="O112" s="8"/>
      <c r="P112" s="14"/>
    </row>
    <row r="113" spans="1:16" ht="12.75">
      <c r="A113" s="8">
        <f t="shared" si="17"/>
        <v>99</v>
      </c>
      <c r="B113" s="16"/>
      <c r="C113" s="17"/>
      <c r="D113" s="27"/>
      <c r="E113" s="27"/>
      <c r="F113" s="26"/>
      <c r="G113" s="9"/>
      <c r="H113" s="10"/>
      <c r="I113" s="10"/>
      <c r="J113" s="10"/>
      <c r="K113" s="10"/>
      <c r="L113" s="10"/>
      <c r="M113" s="11"/>
      <c r="N113" s="11"/>
      <c r="O113" s="8"/>
      <c r="P113" s="14"/>
    </row>
    <row r="114" spans="1:16" ht="12.75">
      <c r="A114" s="8">
        <f t="shared" si="17"/>
        <v>100</v>
      </c>
      <c r="B114" s="16"/>
      <c r="C114" s="17"/>
      <c r="D114" s="27"/>
      <c r="E114" s="27"/>
      <c r="F114" s="26"/>
      <c r="G114" s="9"/>
      <c r="H114" s="10"/>
      <c r="I114" s="10"/>
      <c r="J114" s="10"/>
      <c r="K114" s="10"/>
      <c r="L114" s="10"/>
      <c r="M114" s="11"/>
      <c r="N114" s="11"/>
      <c r="O114" s="8"/>
      <c r="P114" s="14"/>
    </row>
    <row r="115" spans="1:13" ht="12.75">
      <c r="A115" s="19" t="s">
        <v>38</v>
      </c>
      <c r="B115" s="20"/>
      <c r="C115" s="21"/>
      <c r="D115" s="18"/>
      <c r="E115" s="21"/>
      <c r="F115" s="22"/>
      <c r="G115" s="21"/>
      <c r="H115" s="21"/>
      <c r="I115" s="23"/>
      <c r="J115" s="21"/>
      <c r="K115" s="21"/>
      <c r="L115" s="21"/>
      <c r="M115" s="24"/>
    </row>
    <row r="116" spans="1:15" ht="12.75">
      <c r="A116" s="21"/>
      <c r="B116" s="21"/>
      <c r="C116" s="21"/>
      <c r="D116" s="18"/>
      <c r="E116" s="21"/>
      <c r="F116" s="22"/>
      <c r="G116" s="24"/>
      <c r="H116" s="10">
        <f aca="true" t="shared" si="18" ref="H116:N116">SUM(H114:G15)</f>
        <v>1714.5277647935532</v>
      </c>
      <c r="I116" s="10">
        <f t="shared" si="18"/>
        <v>1593.593649450481</v>
      </c>
      <c r="J116" s="10">
        <f t="shared" si="18"/>
        <v>136.7361111111111</v>
      </c>
      <c r="K116" s="10">
        <f t="shared" si="18"/>
        <v>174.9099851201284</v>
      </c>
      <c r="L116" s="10">
        <f t="shared" si="18"/>
        <v>45.170360958275225</v>
      </c>
      <c r="M116" s="10">
        <f t="shared" si="18"/>
        <v>4.327967028633669</v>
      </c>
      <c r="N116" s="10">
        <f t="shared" si="18"/>
        <v>1411.1973545439268</v>
      </c>
      <c r="O116" s="5"/>
    </row>
    <row r="117" spans="4:6" ht="12.75">
      <c r="D117" s="6"/>
      <c r="F117" s="4"/>
    </row>
    <row r="118" spans="4:6" ht="12.75">
      <c r="D118" s="6"/>
      <c r="F118" s="4"/>
    </row>
    <row r="119" spans="4:6" ht="12.75">
      <c r="D119" s="6"/>
      <c r="F119" s="4"/>
    </row>
    <row r="120" spans="4:6" ht="12.75">
      <c r="D120" s="6"/>
      <c r="F120" s="4"/>
    </row>
    <row r="121" spans="4:6" ht="12.75">
      <c r="D121" s="6"/>
      <c r="F121" s="4"/>
    </row>
    <row r="122" spans="4:6" ht="12.75">
      <c r="D122" s="6"/>
      <c r="F122" s="4"/>
    </row>
    <row r="123" spans="4:6" ht="12.75">
      <c r="D123" s="6"/>
      <c r="F123" s="4"/>
    </row>
    <row r="124" spans="4:6" ht="12.75">
      <c r="D124" s="6"/>
      <c r="F124" s="4"/>
    </row>
    <row r="125" spans="4:6" ht="12.75">
      <c r="D125" s="6"/>
      <c r="F125" s="4"/>
    </row>
    <row r="126" spans="4:6" ht="12.75">
      <c r="D126" s="6"/>
      <c r="F126" s="4"/>
    </row>
    <row r="127" spans="4:6" ht="12.75">
      <c r="D127" s="6"/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</sheetData>
  <printOptions gridLines="1" horizontalCentered="1"/>
  <pageMargins left="0.5" right="0.26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1999-10-12T15:03:34Z</cp:lastPrinted>
  <dcterms:created xsi:type="dcterms:W3CDTF">1999-08-05T21:20:02Z</dcterms:created>
  <dcterms:modified xsi:type="dcterms:W3CDTF">2004-09-23T18:39:17Z</dcterms:modified>
  <cp:category/>
  <cp:version/>
  <cp:contentType/>
  <cp:contentStatus/>
</cp:coreProperties>
</file>