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96" yWindow="520" windowWidth="35900" windowHeight="1466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Ken Casey</author>
  </authors>
  <commentList>
    <comment ref="O17" authorId="0">
      <text>
        <r>
          <rPr>
            <b/>
            <sz val="9"/>
            <rFont val="Arial"/>
            <family val="0"/>
          </rPr>
          <t>Ken Casey: In words, this means that bzip2 gets 2.3 times the compression ratio of gzop -6.</t>
        </r>
        <r>
          <rPr>
            <sz val="9"/>
            <rFont val="Arial"/>
            <family val="0"/>
          </rPr>
          <t xml:space="preserve">
</t>
        </r>
      </text>
    </comment>
    <comment ref="P17" authorId="0">
      <text>
        <r>
          <rPr>
            <b/>
            <sz val="9"/>
            <rFont val="Arial"/>
            <family val="0"/>
          </rPr>
          <t>Ken Casey:</t>
        </r>
        <r>
          <rPr>
            <sz val="9"/>
            <rFont val="Arial"/>
            <family val="0"/>
          </rPr>
          <t xml:space="preserve">
In words, this means that it takes 2.4 times as long to decompress a bzip2 file as it does to decompress a gzip -6 file.</t>
        </r>
      </text>
    </comment>
    <comment ref="F19" authorId="0">
      <text>
        <r>
          <rPr>
            <b/>
            <sz val="9"/>
            <rFont val="Arial"/>
            <family val="0"/>
          </rPr>
          <t>Ken Casey:</t>
        </r>
        <r>
          <rPr>
            <sz val="9"/>
            <rFont val="Arial"/>
            <family val="0"/>
          </rPr>
          <t xml:space="preserve">
So, it took over 13 hours to decompress with bunzip2 all these data.</t>
        </r>
      </text>
    </comment>
    <comment ref="J19" authorId="0">
      <text>
        <r>
          <rPr>
            <b/>
            <sz val="9"/>
            <rFont val="Arial"/>
            <family val="0"/>
          </rPr>
          <t>Ken Casey:</t>
        </r>
        <r>
          <rPr>
            <sz val="9"/>
            <rFont val="Arial"/>
            <family val="0"/>
          </rPr>
          <t xml:space="preserve">
it took over 5 hours to decompress the data after it had been compressed with gzip -6.</t>
        </r>
      </text>
    </comment>
    <comment ref="D17" authorId="0">
      <text>
        <r>
          <rPr>
            <b/>
            <sz val="9"/>
            <rFont val="Arial"/>
            <family val="0"/>
          </rPr>
          <t>Ken Casey:</t>
        </r>
        <r>
          <rPr>
            <sz val="9"/>
            <rFont val="Arial"/>
            <family val="0"/>
          </rPr>
          <t xml:space="preserve">
The overall compression ratio for bzip 2 is 20.4 to 1.  A lot of that comes from the  AATSR compression ratio which is an astounding 42.1 to 1.</t>
        </r>
      </text>
    </comment>
    <comment ref="H17" authorId="0">
      <text>
        <r>
          <rPr>
            <b/>
            <sz val="9"/>
            <rFont val="Arial"/>
            <family val="0"/>
          </rPr>
          <t>Ken Casey:</t>
        </r>
        <r>
          <rPr>
            <sz val="9"/>
            <rFont val="Arial"/>
            <family val="0"/>
          </rPr>
          <t xml:space="preserve">
gzip -6 gets a respectable overall compression ratio of 8.8 to 1.  Note that using gzip -9 (see field further to right) only gets 8.9 to 1.</t>
        </r>
      </text>
    </comment>
  </commentList>
</comments>
</file>

<file path=xl/sharedStrings.xml><?xml version="1.0" encoding="utf-8"?>
<sst xmlns="http://schemas.openxmlformats.org/spreadsheetml/2006/main" count="45" uniqueCount="45">
  <si>
    <t>4. The tests were calculated on a Mac G5 dual 2.7 GHz machine.</t>
  </si>
  <si>
    <t>ken.casey@noaa.gov</t>
  </si>
  <si>
    <t xml:space="preserve">5. Note the dramatically different times to compress the data.  Over 66 hours to compress using bzip2 but only 11.5 hours using gzip.  </t>
  </si>
  <si>
    <t>6. In my opinion, serving these data effciently via OPeNDAP will be tough since the decompression is so slow with bunzip2. However, serving via ftp is faster since the data volume being sent is half compared to gzip.</t>
  </si>
  <si>
    <t>GZIP -6 Compressed Volume (kB)</t>
  </si>
  <si>
    <t>GZIP -6 Compression Ratio</t>
  </si>
  <si>
    <t>GZIP -9 Compressed Volume (kB)</t>
  </si>
  <si>
    <t>GZIP -9 Compression Ratio</t>
  </si>
  <si>
    <t>Uncompressed Volume (kB)</t>
  </si>
  <si>
    <t>L2P</t>
  </si>
  <si>
    <t>AMSRE</t>
  </si>
  <si>
    <t>AVHRR16_G</t>
  </si>
  <si>
    <t>AVHRR16_L</t>
  </si>
  <si>
    <t>AVHRR17_G</t>
  </si>
  <si>
    <t>AVHRR17_L</t>
  </si>
  <si>
    <t>TMI</t>
  </si>
  <si>
    <t>ATS_NR_2P</t>
  </si>
  <si>
    <t>NAR16_SST</t>
  </si>
  <si>
    <t>NAR17_SST</t>
  </si>
  <si>
    <t>Notes:</t>
  </si>
  <si>
    <t>1. Gzip -6 is the default gzip compression level. Gzip -9 is the highest level, attained at the expense of speed</t>
  </si>
  <si>
    <t>SEVIRI_SST</t>
  </si>
  <si>
    <t>Total in TB =</t>
  </si>
  <si>
    <t>BZIP2 Compressed Volume (kB)</t>
  </si>
  <si>
    <t>BZIP2 Compression Ratio</t>
  </si>
  <si>
    <t>BZIP2 Compression Time (sec)</t>
  </si>
  <si>
    <t>GZIP -6 Compression Time (sec)</t>
  </si>
  <si>
    <t>GZIP -9 Compression Time (sec)</t>
  </si>
  <si>
    <t>GZIP -9 Decompression Time (sec)</t>
  </si>
  <si>
    <t>GZIP -6 Decompression Time (sec)</t>
  </si>
  <si>
    <t>Total in kB =</t>
  </si>
  <si>
    <t>Total in GB =</t>
  </si>
  <si>
    <t>3. At the time of the test, the ATS_NR_2P directory contained 17 GB of compressed data.  Only 4.1 GB were used in this test.</t>
  </si>
  <si>
    <t>BZIP2 Decompression Time (sec)</t>
  </si>
  <si>
    <t>Overall Compression Ratio</t>
  </si>
  <si>
    <t>Total Time to Decompress (sec)</t>
  </si>
  <si>
    <t>Total Time to Compress (sec)</t>
  </si>
  <si>
    <t>Total Time to Decompress (hours)</t>
  </si>
  <si>
    <t>Total Time to Compress (hours)</t>
  </si>
  <si>
    <t>2. Times reported are in total elapsed time.  "System" and "user" time in CPU seconds could also be reported. The system was otherwise unused during these tests.</t>
  </si>
  <si>
    <t>BZIP2/GZIP (Ratio of Compress Ratios)</t>
  </si>
  <si>
    <t>BZIP2/GZIP (Ratio of Decompress Times)</t>
  </si>
  <si>
    <t>GHRSST Compression Tests</t>
  </si>
  <si>
    <t>Ken Casey, NOAA National Oceanographic Data Center</t>
  </si>
  <si>
    <t>Tests  completed on 25 Nov 2005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</si>
</sst>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s>
  <fonts count="9">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0"/>
    </font>
    <font>
      <sz val="9"/>
      <name val="Arial"/>
      <family val="0"/>
    </font>
    <font>
      <b/>
      <sz val="9"/>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11"/>
        <bgColor indexed="64"/>
      </patternFill>
    </fill>
  </fills>
  <borders count="20">
    <border>
      <left/>
      <right/>
      <top/>
      <bottom/>
      <diagonal/>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0" xfId="0" applyFill="1" applyAlignment="1">
      <alignment vertical="center" wrapText="1"/>
    </xf>
    <xf numFmtId="169" fontId="0" fillId="0" borderId="0" xfId="0" applyNumberFormat="1" applyFill="1" applyAlignment="1">
      <alignment vertical="center" wrapText="1"/>
    </xf>
    <xf numFmtId="0" fontId="1" fillId="0" borderId="0" xfId="0" applyFont="1" applyFill="1" applyAlignment="1">
      <alignment wrapText="1"/>
    </xf>
    <xf numFmtId="0" fontId="0" fillId="0" borderId="0" xfId="0" applyFill="1" applyAlignment="1">
      <alignment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169" fontId="0" fillId="0" borderId="3" xfId="0" applyNumberFormat="1" applyFill="1" applyBorder="1" applyAlignment="1">
      <alignment horizontal="center" vertical="center" wrapText="1"/>
    </xf>
    <xf numFmtId="169" fontId="0" fillId="0" borderId="4" xfId="0" applyNumberForma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6" xfId="0" applyFill="1" applyBorder="1" applyAlignment="1">
      <alignment horizontal="center" wrapText="1"/>
    </xf>
    <xf numFmtId="1" fontId="0" fillId="0" borderId="7" xfId="0" applyNumberFormat="1" applyFill="1" applyBorder="1" applyAlignment="1">
      <alignment wrapText="1"/>
    </xf>
    <xf numFmtId="1" fontId="0" fillId="0" borderId="0" xfId="0" applyNumberFormat="1" applyFill="1" applyBorder="1" applyAlignment="1">
      <alignment wrapText="1"/>
    </xf>
    <xf numFmtId="164" fontId="0" fillId="0" borderId="0" xfId="0" applyNumberFormat="1" applyFill="1" applyBorder="1" applyAlignment="1">
      <alignment horizontal="right" wrapText="1"/>
    </xf>
    <xf numFmtId="1" fontId="0" fillId="0" borderId="0" xfId="0" applyNumberFormat="1" applyFill="1" applyBorder="1" applyAlignment="1">
      <alignment horizontal="right" wrapText="1"/>
    </xf>
    <xf numFmtId="164" fontId="0" fillId="0" borderId="0" xfId="0" applyNumberFormat="1" applyFill="1" applyBorder="1" applyAlignment="1">
      <alignment wrapText="1"/>
    </xf>
    <xf numFmtId="1" fontId="0" fillId="0" borderId="8" xfId="0" applyNumberFormat="1" applyFill="1" applyBorder="1" applyAlignment="1">
      <alignment wrapText="1"/>
    </xf>
    <xf numFmtId="0" fontId="0" fillId="0" borderId="6" xfId="0" applyFill="1" applyBorder="1" applyAlignment="1">
      <alignment vertical="center" wrapText="1"/>
    </xf>
    <xf numFmtId="0" fontId="0" fillId="0" borderId="9" xfId="0" applyFill="1" applyBorder="1" applyAlignment="1">
      <alignment horizontal="center" wrapText="1"/>
    </xf>
    <xf numFmtId="1" fontId="0" fillId="0" borderId="10" xfId="0" applyNumberFormat="1" applyFill="1" applyBorder="1" applyAlignment="1">
      <alignment wrapText="1"/>
    </xf>
    <xf numFmtId="1" fontId="0" fillId="0" borderId="11" xfId="0" applyNumberFormat="1" applyFill="1" applyBorder="1" applyAlignment="1">
      <alignment wrapText="1"/>
    </xf>
    <xf numFmtId="164" fontId="0" fillId="0" borderId="11" xfId="0" applyNumberFormat="1" applyFill="1" applyBorder="1" applyAlignment="1">
      <alignment horizontal="right" wrapText="1"/>
    </xf>
    <xf numFmtId="1" fontId="0" fillId="0" borderId="11" xfId="0" applyNumberFormat="1" applyFill="1" applyBorder="1" applyAlignment="1">
      <alignment horizontal="right" wrapText="1"/>
    </xf>
    <xf numFmtId="1" fontId="0" fillId="0" borderId="12" xfId="0" applyNumberFormat="1" applyFill="1" applyBorder="1" applyAlignment="1">
      <alignment wrapText="1"/>
    </xf>
    <xf numFmtId="164" fontId="0" fillId="0" borderId="11" xfId="0" applyNumberFormat="1" applyFill="1" applyBorder="1" applyAlignment="1">
      <alignment wrapText="1"/>
    </xf>
    <xf numFmtId="0" fontId="0" fillId="0" borderId="13" xfId="0" applyFill="1" applyBorder="1" applyAlignment="1">
      <alignment horizontal="center" wrapText="1"/>
    </xf>
    <xf numFmtId="1" fontId="1" fillId="0" borderId="14" xfId="0" applyNumberFormat="1" applyFont="1" applyFill="1" applyBorder="1" applyAlignment="1">
      <alignment wrapText="1"/>
    </xf>
    <xf numFmtId="1" fontId="1" fillId="0" borderId="15" xfId="0" applyNumberFormat="1" applyFont="1" applyFill="1" applyBorder="1" applyAlignment="1">
      <alignment wrapText="1"/>
    </xf>
    <xf numFmtId="1" fontId="0" fillId="0" borderId="15" xfId="0" applyNumberFormat="1" applyFill="1" applyBorder="1" applyAlignment="1">
      <alignment wrapText="1"/>
    </xf>
    <xf numFmtId="1" fontId="0" fillId="0" borderId="16" xfId="0" applyNumberFormat="1" applyFill="1" applyBorder="1" applyAlignment="1">
      <alignment horizontal="right" wrapText="1"/>
    </xf>
    <xf numFmtId="1" fontId="0" fillId="0" borderId="16" xfId="0" applyNumberFormat="1" applyFill="1" applyBorder="1" applyAlignment="1">
      <alignment wrapText="1"/>
    </xf>
    <xf numFmtId="0" fontId="0" fillId="0" borderId="15" xfId="0" applyFill="1" applyBorder="1" applyAlignment="1">
      <alignment wrapText="1"/>
    </xf>
    <xf numFmtId="0" fontId="0" fillId="0" borderId="16" xfId="0" applyFill="1" applyBorder="1" applyAlignment="1">
      <alignment wrapText="1"/>
    </xf>
    <xf numFmtId="0" fontId="0" fillId="0" borderId="8" xfId="0" applyFill="1" applyBorder="1" applyAlignment="1">
      <alignment horizontal="center" wrapText="1"/>
    </xf>
    <xf numFmtId="169" fontId="0" fillId="0" borderId="6" xfId="0" applyNumberFormat="1" applyFill="1" applyBorder="1" applyAlignment="1">
      <alignment wrapText="1"/>
    </xf>
    <xf numFmtId="169" fontId="0" fillId="0" borderId="0" xfId="0" applyNumberFormat="1" applyFill="1" applyBorder="1" applyAlignment="1">
      <alignment wrapText="1"/>
    </xf>
    <xf numFmtId="169" fontId="0" fillId="0" borderId="7" xfId="0" applyNumberFormat="1" applyFill="1" applyBorder="1" applyAlignment="1">
      <alignment horizontal="right" wrapText="1"/>
    </xf>
    <xf numFmtId="169" fontId="0" fillId="0" borderId="7" xfId="0" applyNumberFormat="1" applyFill="1" applyBorder="1" applyAlignment="1">
      <alignment wrapText="1"/>
    </xf>
    <xf numFmtId="0" fontId="0" fillId="0" borderId="7" xfId="0" applyFill="1" applyBorder="1" applyAlignment="1">
      <alignment vertical="center" wrapText="1"/>
    </xf>
    <xf numFmtId="0" fontId="0" fillId="0" borderId="12" xfId="0" applyFill="1" applyBorder="1" applyAlignment="1">
      <alignment horizontal="center" wrapText="1"/>
    </xf>
    <xf numFmtId="0" fontId="0" fillId="0" borderId="9" xfId="0" applyFill="1" applyBorder="1" applyAlignment="1">
      <alignment wrapText="1"/>
    </xf>
    <xf numFmtId="0" fontId="0" fillId="0" borderId="11" xfId="0" applyFill="1" applyBorder="1" applyAlignment="1">
      <alignment wrapText="1"/>
    </xf>
    <xf numFmtId="169" fontId="0" fillId="0" borderId="11" xfId="0" applyNumberFormat="1" applyFill="1" applyBorder="1" applyAlignment="1">
      <alignment wrapText="1"/>
    </xf>
    <xf numFmtId="169" fontId="0" fillId="0" borderId="10" xfId="0" applyNumberFormat="1" applyFill="1" applyBorder="1" applyAlignment="1">
      <alignment horizontal="right" wrapText="1"/>
    </xf>
    <xf numFmtId="0" fontId="0" fillId="0" borderId="10" xfId="0" applyFill="1" applyBorder="1" applyAlignment="1">
      <alignment wrapText="1"/>
    </xf>
    <xf numFmtId="169" fontId="0" fillId="0" borderId="0" xfId="0" applyNumberFormat="1" applyFill="1" applyAlignment="1">
      <alignment wrapText="1"/>
    </xf>
    <xf numFmtId="169" fontId="0" fillId="0" borderId="0" xfId="0" applyNumberFormat="1" applyFill="1" applyAlignment="1">
      <alignment horizontal="right" wrapText="1"/>
    </xf>
    <xf numFmtId="1" fontId="0" fillId="0" borderId="0" xfId="0" applyNumberFormat="1" applyFill="1" applyAlignment="1">
      <alignment wrapText="1"/>
    </xf>
    <xf numFmtId="164" fontId="0" fillId="0" borderId="6" xfId="0" applyNumberFormat="1" applyFill="1" applyBorder="1" applyAlignment="1">
      <alignment wrapText="1"/>
    </xf>
    <xf numFmtId="164" fontId="0" fillId="0" borderId="7" xfId="0" applyNumberFormat="1" applyFill="1" applyBorder="1" applyAlignment="1">
      <alignment horizontal="right" wrapText="1"/>
    </xf>
    <xf numFmtId="164" fontId="0" fillId="0" borderId="7" xfId="0" applyNumberFormat="1" applyFill="1" applyBorder="1" applyAlignment="1">
      <alignment wrapText="1"/>
    </xf>
    <xf numFmtId="1" fontId="0" fillId="0" borderId="6" xfId="0" applyNumberFormat="1" applyFill="1" applyBorder="1" applyAlignment="1">
      <alignment wrapText="1"/>
    </xf>
    <xf numFmtId="1" fontId="0" fillId="0" borderId="7" xfId="0" applyNumberFormat="1" applyFill="1" applyBorder="1" applyAlignment="1">
      <alignment horizontal="right" wrapText="1"/>
    </xf>
    <xf numFmtId="1" fontId="0" fillId="0" borderId="0" xfId="0" applyNumberFormat="1" applyFill="1" applyAlignment="1">
      <alignment vertical="center" wrapText="1"/>
    </xf>
    <xf numFmtId="1" fontId="0" fillId="0" borderId="7" xfId="0" applyNumberFormat="1" applyFill="1" applyBorder="1" applyAlignment="1">
      <alignment vertical="center" wrapText="1"/>
    </xf>
    <xf numFmtId="164" fontId="0" fillId="0" borderId="0" xfId="0" applyNumberFormat="1" applyFill="1" applyAlignment="1">
      <alignment vertical="center" wrapText="1"/>
    </xf>
    <xf numFmtId="0" fontId="0" fillId="0" borderId="0" xfId="0" applyFill="1" applyAlignment="1">
      <alignment vertical="top" wrapText="1"/>
    </xf>
    <xf numFmtId="169" fontId="0" fillId="0" borderId="0" xfId="0" applyNumberFormat="1" applyFill="1" applyAlignment="1">
      <alignment vertical="top" wrapText="1"/>
    </xf>
    <xf numFmtId="169" fontId="0" fillId="0" borderId="0" xfId="0" applyNumberFormat="1" applyFill="1" applyAlignment="1">
      <alignment horizontal="right" vertical="top" wrapText="1"/>
    </xf>
    <xf numFmtId="164" fontId="0" fillId="0" borderId="7" xfId="0" applyNumberFormat="1" applyFill="1" applyBorder="1" applyAlignment="1">
      <alignment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164" fontId="0" fillId="2" borderId="8" xfId="0" applyNumberFormat="1" applyFill="1" applyBorder="1" applyAlignment="1">
      <alignment wrapText="1"/>
    </xf>
    <xf numFmtId="164" fontId="0" fillId="2" borderId="7" xfId="0" applyNumberFormat="1" applyFill="1" applyBorder="1" applyAlignment="1">
      <alignment wrapText="1"/>
    </xf>
    <xf numFmtId="0" fontId="0" fillId="2" borderId="8" xfId="0" applyFill="1" applyBorder="1" applyAlignment="1">
      <alignment wrapText="1"/>
    </xf>
    <xf numFmtId="0" fontId="0" fillId="2" borderId="7" xfId="0" applyFill="1" applyBorder="1" applyAlignment="1">
      <alignment wrapText="1"/>
    </xf>
    <xf numFmtId="0" fontId="0" fillId="2" borderId="12" xfId="0" applyFill="1" applyBorder="1" applyAlignment="1">
      <alignment wrapText="1"/>
    </xf>
    <xf numFmtId="0" fontId="0" fillId="2" borderId="10" xfId="0" applyFill="1" applyBorder="1" applyAlignment="1">
      <alignment wrapText="1"/>
    </xf>
    <xf numFmtId="164" fontId="0" fillId="2" borderId="12" xfId="0" applyNumberFormat="1" applyFill="1" applyBorder="1" applyAlignment="1">
      <alignment wrapText="1"/>
    </xf>
    <xf numFmtId="164" fontId="0" fillId="2" borderId="10" xfId="0" applyNumberFormat="1" applyFill="1" applyBorder="1" applyAlignment="1">
      <alignment wrapText="1"/>
    </xf>
    <xf numFmtId="164" fontId="0" fillId="3" borderId="19" xfId="0" applyNumberFormat="1" applyFill="1" applyBorder="1" applyAlignment="1">
      <alignment wrapText="1"/>
    </xf>
    <xf numFmtId="164" fontId="0" fillId="3" borderId="19" xfId="0" applyNumberFormat="1" applyFill="1" applyBorder="1" applyAlignment="1">
      <alignment horizontal="right" wrapText="1"/>
    </xf>
    <xf numFmtId="0" fontId="5" fillId="0" borderId="0" xfId="0" applyFont="1" applyFill="1" applyAlignment="1">
      <alignment wrapText="1"/>
    </xf>
    <xf numFmtId="1" fontId="0" fillId="0" borderId="0" xfId="0" applyNumberFormat="1" applyFill="1" applyAlignment="1">
      <alignment vertical="top" wrapText="1"/>
    </xf>
    <xf numFmtId="169" fontId="3" fillId="0" borderId="0" xfId="20" applyNumberForma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n.casey@noaa.gov"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F44"/>
  <sheetViews>
    <sheetView tabSelected="1" zoomScale="125" zoomScaleNormal="125" workbookViewId="0" topLeftCell="A7">
      <selection activeCell="G24" sqref="G24"/>
    </sheetView>
  </sheetViews>
  <sheetFormatPr defaultColWidth="49.8515625" defaultRowHeight="12.75"/>
  <cols>
    <col min="1" max="3" width="13.7109375" style="4" customWidth="1"/>
    <col min="4" max="5" width="13.7109375" style="48" customWidth="1"/>
    <col min="6" max="6" width="13.7109375" style="49" customWidth="1"/>
    <col min="7" max="14" width="13.7109375" style="4" customWidth="1"/>
    <col min="15" max="15" width="11.00390625" style="4" customWidth="1"/>
    <col min="16" max="16" width="12.421875" style="4" customWidth="1"/>
    <col min="17" max="16384" width="9.140625" style="4" customWidth="1"/>
  </cols>
  <sheetData>
    <row r="1" spans="1:4" ht="76.5">
      <c r="A1" s="75" t="s">
        <v>42</v>
      </c>
      <c r="B1" s="4" t="s">
        <v>43</v>
      </c>
      <c r="C1" s="4" t="s">
        <v>44</v>
      </c>
      <c r="D1" s="77" t="s">
        <v>1</v>
      </c>
    </row>
    <row r="2" ht="13.5" thickBot="1"/>
    <row r="3" spans="1:16" s="5" customFormat="1" ht="51.75" thickBot="1">
      <c r="A3" s="6" t="s">
        <v>9</v>
      </c>
      <c r="B3" s="7" t="s">
        <v>8</v>
      </c>
      <c r="C3" s="8" t="s">
        <v>23</v>
      </c>
      <c r="D3" s="9" t="s">
        <v>24</v>
      </c>
      <c r="E3" s="9" t="s">
        <v>25</v>
      </c>
      <c r="F3" s="10" t="s">
        <v>33</v>
      </c>
      <c r="G3" s="11" t="s">
        <v>4</v>
      </c>
      <c r="H3" s="12" t="s">
        <v>5</v>
      </c>
      <c r="I3" s="12" t="s">
        <v>26</v>
      </c>
      <c r="J3" s="10" t="s">
        <v>29</v>
      </c>
      <c r="K3" s="11" t="s">
        <v>6</v>
      </c>
      <c r="L3" s="12" t="s">
        <v>7</v>
      </c>
      <c r="M3" s="12" t="s">
        <v>27</v>
      </c>
      <c r="N3" s="12" t="s">
        <v>28</v>
      </c>
      <c r="O3" s="63" t="s">
        <v>40</v>
      </c>
      <c r="P3" s="64" t="s">
        <v>41</v>
      </c>
    </row>
    <row r="4" spans="1:32" s="1" customFormat="1" ht="12.75">
      <c r="A4" s="13" t="s">
        <v>10</v>
      </c>
      <c r="B4" s="14">
        <v>141801900</v>
      </c>
      <c r="C4" s="15">
        <v>7266664</v>
      </c>
      <c r="D4" s="16">
        <f aca="true" t="shared" si="0" ref="D4:D10">B4/C4</f>
        <v>19.51403009689178</v>
      </c>
      <c r="E4" s="17">
        <v>76135</v>
      </c>
      <c r="F4" s="14">
        <v>11335</v>
      </c>
      <c r="G4" s="15">
        <v>13295428</v>
      </c>
      <c r="H4" s="18">
        <f aca="true" t="shared" si="1" ref="H4:H13">B4/G4</f>
        <v>10.66546334574562</v>
      </c>
      <c r="I4" s="1">
        <v>8479</v>
      </c>
      <c r="J4" s="14">
        <v>4724</v>
      </c>
      <c r="K4" s="19">
        <v>13046140</v>
      </c>
      <c r="L4" s="18">
        <f aca="true" t="shared" si="2" ref="L4:L13">B4/K4</f>
        <v>10.86926094614959</v>
      </c>
      <c r="M4" s="15">
        <v>23537</v>
      </c>
      <c r="N4" s="14">
        <v>4933</v>
      </c>
      <c r="O4" s="65">
        <f>D4/H4</f>
        <v>1.8296467264758631</v>
      </c>
      <c r="P4" s="66">
        <f>F4/J4</f>
        <v>2.399449618966977</v>
      </c>
      <c r="Q4" s="4"/>
      <c r="R4" s="4"/>
      <c r="S4" s="4"/>
      <c r="T4" s="4"/>
      <c r="U4" s="4"/>
      <c r="V4" s="4"/>
      <c r="W4" s="4"/>
      <c r="X4" s="4"/>
      <c r="Y4" s="4"/>
      <c r="Z4" s="4"/>
      <c r="AA4" s="4"/>
      <c r="AB4" s="4"/>
      <c r="AC4" s="4"/>
      <c r="AD4" s="4"/>
      <c r="AE4" s="4"/>
      <c r="AF4" s="4"/>
    </row>
    <row r="5" spans="1:32" s="1" customFormat="1" ht="12.75">
      <c r="A5" s="13" t="s">
        <v>16</v>
      </c>
      <c r="B5" s="14">
        <v>183027576</v>
      </c>
      <c r="C5" s="15">
        <v>4345648</v>
      </c>
      <c r="D5" s="16">
        <f t="shared" si="0"/>
        <v>42.11744163356075</v>
      </c>
      <c r="E5" s="17">
        <v>59466</v>
      </c>
      <c r="F5" s="14">
        <v>12130</v>
      </c>
      <c r="G5" s="19">
        <v>11422400</v>
      </c>
      <c r="H5" s="18">
        <f t="shared" si="1"/>
        <v>16.023565625437737</v>
      </c>
      <c r="I5" s="15">
        <v>10287</v>
      </c>
      <c r="J5" s="14">
        <v>5456</v>
      </c>
      <c r="K5" s="19">
        <v>11266804</v>
      </c>
      <c r="L5" s="18">
        <f t="shared" si="2"/>
        <v>16.244853110074516</v>
      </c>
      <c r="M5" s="15">
        <v>22775</v>
      </c>
      <c r="N5" s="14">
        <v>5405</v>
      </c>
      <c r="O5" s="65">
        <f aca="true" t="shared" si="3" ref="O5:O13">D5/H5</f>
        <v>2.628468757708862</v>
      </c>
      <c r="P5" s="66">
        <f aca="true" t="shared" si="4" ref="P5:P13">F5/J5</f>
        <v>2.223240469208211</v>
      </c>
      <c r="Q5" s="4"/>
      <c r="R5" s="4"/>
      <c r="S5" s="4"/>
      <c r="T5" s="4"/>
      <c r="U5" s="4"/>
      <c r="V5" s="4"/>
      <c r="W5" s="4"/>
      <c r="X5" s="4"/>
      <c r="Y5" s="4"/>
      <c r="Z5" s="4"/>
      <c r="AA5" s="4"/>
      <c r="AB5" s="4"/>
      <c r="AC5" s="4"/>
      <c r="AD5" s="4"/>
      <c r="AE5" s="4"/>
      <c r="AF5" s="4"/>
    </row>
    <row r="6" spans="1:32" s="1" customFormat="1" ht="12.75">
      <c r="A6" s="13" t="s">
        <v>11</v>
      </c>
      <c r="B6" s="14">
        <v>1144696</v>
      </c>
      <c r="C6" s="17">
        <v>303680</v>
      </c>
      <c r="D6" s="16">
        <f t="shared" si="0"/>
        <v>3.7694151738672286</v>
      </c>
      <c r="E6" s="17">
        <v>146</v>
      </c>
      <c r="F6" s="14">
        <v>54</v>
      </c>
      <c r="G6" s="19">
        <v>346688</v>
      </c>
      <c r="H6" s="18">
        <f t="shared" si="1"/>
        <v>3.3018045043381945</v>
      </c>
      <c r="I6" s="15">
        <v>95</v>
      </c>
      <c r="J6" s="14">
        <v>22</v>
      </c>
      <c r="K6" s="19">
        <v>345448</v>
      </c>
      <c r="L6" s="18">
        <f t="shared" si="2"/>
        <v>3.3136564692804704</v>
      </c>
      <c r="M6" s="15">
        <v>196</v>
      </c>
      <c r="N6" s="14">
        <v>22</v>
      </c>
      <c r="O6" s="65">
        <f t="shared" si="3"/>
        <v>1.141622760800843</v>
      </c>
      <c r="P6" s="66">
        <f t="shared" si="4"/>
        <v>2.4545454545454546</v>
      </c>
      <c r="Q6" s="4"/>
      <c r="R6" s="4"/>
      <c r="S6" s="4"/>
      <c r="T6" s="4"/>
      <c r="U6" s="4"/>
      <c r="V6" s="4"/>
      <c r="W6" s="4"/>
      <c r="X6" s="4"/>
      <c r="Y6" s="4"/>
      <c r="Z6" s="4"/>
      <c r="AA6" s="4"/>
      <c r="AB6" s="4"/>
      <c r="AC6" s="4"/>
      <c r="AD6" s="4"/>
      <c r="AE6" s="4"/>
      <c r="AF6" s="4"/>
    </row>
    <row r="7" spans="1:32" s="1" customFormat="1" ht="12.75">
      <c r="A7" s="13" t="s">
        <v>12</v>
      </c>
      <c r="B7" s="14">
        <v>1547588</v>
      </c>
      <c r="C7" s="15">
        <v>156380</v>
      </c>
      <c r="D7" s="16">
        <f t="shared" si="0"/>
        <v>9.89632945389436</v>
      </c>
      <c r="E7" s="17">
        <v>505</v>
      </c>
      <c r="F7" s="14">
        <v>62</v>
      </c>
      <c r="G7" s="19">
        <v>223200</v>
      </c>
      <c r="H7" s="18">
        <f t="shared" si="1"/>
        <v>6.9336379928315415</v>
      </c>
      <c r="I7" s="15">
        <v>113</v>
      </c>
      <c r="J7" s="14">
        <v>39</v>
      </c>
      <c r="K7" s="19">
        <v>217272</v>
      </c>
      <c r="L7" s="18">
        <f t="shared" si="2"/>
        <v>7.1228138002135575</v>
      </c>
      <c r="M7" s="15">
        <v>312</v>
      </c>
      <c r="N7" s="14">
        <v>42</v>
      </c>
      <c r="O7" s="65">
        <f t="shared" si="3"/>
        <v>1.4272924926461183</v>
      </c>
      <c r="P7" s="66">
        <f t="shared" si="4"/>
        <v>1.5897435897435896</v>
      </c>
      <c r="Q7" s="4"/>
      <c r="R7" s="4"/>
      <c r="S7" s="4"/>
      <c r="T7" s="4"/>
      <c r="U7" s="4"/>
      <c r="V7" s="4"/>
      <c r="W7" s="4"/>
      <c r="X7" s="4"/>
      <c r="Y7" s="4"/>
      <c r="Z7" s="4"/>
      <c r="AA7" s="4"/>
      <c r="AB7" s="4"/>
      <c r="AC7" s="4"/>
      <c r="AD7" s="4"/>
      <c r="AE7" s="4"/>
      <c r="AF7" s="4"/>
    </row>
    <row r="8" spans="1:32" s="1" customFormat="1" ht="12.75">
      <c r="A8" s="13" t="s">
        <v>13</v>
      </c>
      <c r="B8" s="14">
        <v>1184160</v>
      </c>
      <c r="C8" s="15">
        <v>324028</v>
      </c>
      <c r="D8" s="16">
        <f t="shared" si="0"/>
        <v>3.6544989939141064</v>
      </c>
      <c r="E8" s="17">
        <v>251</v>
      </c>
      <c r="F8" s="14">
        <v>76</v>
      </c>
      <c r="G8" s="19">
        <v>369580</v>
      </c>
      <c r="H8" s="18">
        <f t="shared" si="1"/>
        <v>3.204069484279452</v>
      </c>
      <c r="I8" s="15">
        <v>97</v>
      </c>
      <c r="J8" s="14">
        <v>27</v>
      </c>
      <c r="K8" s="19">
        <v>368212</v>
      </c>
      <c r="L8" s="18">
        <f t="shared" si="2"/>
        <v>3.2159734066244448</v>
      </c>
      <c r="M8" s="15">
        <v>202</v>
      </c>
      <c r="N8" s="14">
        <v>25</v>
      </c>
      <c r="O8" s="65">
        <f t="shared" si="3"/>
        <v>1.1405804436653624</v>
      </c>
      <c r="P8" s="66">
        <f t="shared" si="4"/>
        <v>2.814814814814815</v>
      </c>
      <c r="Q8" s="4"/>
      <c r="R8" s="4"/>
      <c r="S8" s="4"/>
      <c r="T8" s="4"/>
      <c r="U8" s="4"/>
      <c r="V8" s="4"/>
      <c r="W8" s="4"/>
      <c r="X8" s="4"/>
      <c r="Y8" s="4"/>
      <c r="Z8" s="4"/>
      <c r="AA8" s="4"/>
      <c r="AB8" s="4"/>
      <c r="AC8" s="4"/>
      <c r="AD8" s="4"/>
      <c r="AE8" s="4"/>
      <c r="AF8" s="4"/>
    </row>
    <row r="9" spans="1:32" s="1" customFormat="1" ht="12.75">
      <c r="A9" s="13" t="s">
        <v>14</v>
      </c>
      <c r="B9" s="20">
        <v>1242292</v>
      </c>
      <c r="C9" s="19">
        <v>133776</v>
      </c>
      <c r="D9" s="16">
        <f t="shared" si="0"/>
        <v>9.286359287166606</v>
      </c>
      <c r="E9" s="17">
        <v>301</v>
      </c>
      <c r="F9" s="14">
        <v>54</v>
      </c>
      <c r="G9" s="19">
        <v>187104</v>
      </c>
      <c r="H9" s="18">
        <f t="shared" si="1"/>
        <v>6.639580126560629</v>
      </c>
      <c r="I9" s="15">
        <v>92</v>
      </c>
      <c r="J9" s="14">
        <v>30</v>
      </c>
      <c r="K9" s="19">
        <v>182524</v>
      </c>
      <c r="L9" s="18">
        <f t="shared" si="2"/>
        <v>6.80618439218952</v>
      </c>
      <c r="M9" s="15">
        <v>248</v>
      </c>
      <c r="N9" s="14">
        <v>29</v>
      </c>
      <c r="O9" s="65">
        <f t="shared" si="3"/>
        <v>1.3986365267312522</v>
      </c>
      <c r="P9" s="66">
        <f t="shared" si="4"/>
        <v>1.8</v>
      </c>
      <c r="Q9" s="4"/>
      <c r="R9" s="4"/>
      <c r="S9" s="4"/>
      <c r="T9" s="4"/>
      <c r="U9" s="4"/>
      <c r="V9" s="4"/>
      <c r="W9" s="4"/>
      <c r="X9" s="4"/>
      <c r="Y9" s="4"/>
      <c r="Z9" s="4"/>
      <c r="AA9" s="4"/>
      <c r="AB9" s="4"/>
      <c r="AC9" s="4"/>
      <c r="AD9" s="4"/>
      <c r="AE9" s="4"/>
      <c r="AF9" s="4"/>
    </row>
    <row r="10" spans="1:32" s="1" customFormat="1" ht="12.75">
      <c r="A10" s="13" t="s">
        <v>17</v>
      </c>
      <c r="B10" s="14">
        <v>116074460</v>
      </c>
      <c r="C10" s="15">
        <v>7453672</v>
      </c>
      <c r="D10" s="16">
        <f t="shared" si="0"/>
        <v>15.57278882140239</v>
      </c>
      <c r="E10" s="17">
        <v>39290</v>
      </c>
      <c r="F10" s="14">
        <v>10318</v>
      </c>
      <c r="G10" s="19">
        <v>20870736</v>
      </c>
      <c r="H10" s="18">
        <f t="shared" si="1"/>
        <v>5.561589203179035</v>
      </c>
      <c r="I10" s="15">
        <v>8870</v>
      </c>
      <c r="J10" s="14">
        <v>3873</v>
      </c>
      <c r="K10" s="19">
        <v>20766792</v>
      </c>
      <c r="L10" s="18">
        <f t="shared" si="2"/>
        <v>5.58942661919087</v>
      </c>
      <c r="M10" s="15">
        <v>20133</v>
      </c>
      <c r="N10" s="14">
        <v>4089</v>
      </c>
      <c r="O10" s="65">
        <f t="shared" si="3"/>
        <v>2.8000609632406683</v>
      </c>
      <c r="P10" s="66">
        <f t="shared" si="4"/>
        <v>2.6640846888716756</v>
      </c>
      <c r="Q10" s="4"/>
      <c r="R10" s="4"/>
      <c r="S10" s="4"/>
      <c r="T10" s="4"/>
      <c r="U10" s="4"/>
      <c r="V10" s="4"/>
      <c r="W10" s="4"/>
      <c r="X10" s="4"/>
      <c r="Y10" s="4"/>
      <c r="Z10" s="4"/>
      <c r="AA10" s="4"/>
      <c r="AB10" s="4"/>
      <c r="AC10" s="4"/>
      <c r="AD10" s="4"/>
      <c r="AE10" s="4"/>
      <c r="AF10" s="4"/>
    </row>
    <row r="11" spans="1:32" s="1" customFormat="1" ht="12.75">
      <c r="A11" s="13" t="s">
        <v>18</v>
      </c>
      <c r="B11" s="14">
        <v>117859040</v>
      </c>
      <c r="C11" s="15">
        <v>7660556</v>
      </c>
      <c r="D11" s="16">
        <f>B11/C11</f>
        <v>15.385180918982904</v>
      </c>
      <c r="E11" s="17">
        <v>38649</v>
      </c>
      <c r="F11" s="14">
        <v>10252</v>
      </c>
      <c r="G11" s="19">
        <v>21291804</v>
      </c>
      <c r="H11" s="18">
        <f t="shared" si="1"/>
        <v>5.53541822947459</v>
      </c>
      <c r="I11" s="15">
        <v>9058</v>
      </c>
      <c r="J11" s="14">
        <v>4037</v>
      </c>
      <c r="K11" s="19">
        <v>21182816</v>
      </c>
      <c r="L11" s="18">
        <f t="shared" si="2"/>
        <v>5.5638985864768875</v>
      </c>
      <c r="M11" s="15">
        <v>19235</v>
      </c>
      <c r="N11" s="14">
        <v>4106</v>
      </c>
      <c r="O11" s="65">
        <f t="shared" si="3"/>
        <v>2.7794071344168754</v>
      </c>
      <c r="P11" s="66">
        <f t="shared" si="4"/>
        <v>2.5395095367847413</v>
      </c>
      <c r="Q11" s="4"/>
      <c r="R11" s="4"/>
      <c r="S11" s="4"/>
      <c r="T11" s="4"/>
      <c r="U11" s="4"/>
      <c r="V11" s="4"/>
      <c r="W11" s="4"/>
      <c r="X11" s="4"/>
      <c r="Y11" s="4"/>
      <c r="Z11" s="4"/>
      <c r="AA11" s="4"/>
      <c r="AB11" s="4"/>
      <c r="AC11" s="4"/>
      <c r="AD11" s="4"/>
      <c r="AE11" s="4"/>
      <c r="AF11" s="4"/>
    </row>
    <row r="12" spans="1:32" s="1" customFormat="1" ht="12.75">
      <c r="A12" s="13" t="s">
        <v>21</v>
      </c>
      <c r="B12" s="14">
        <v>68574392</v>
      </c>
      <c r="C12" s="15">
        <v>3267688</v>
      </c>
      <c r="D12" s="16">
        <f>B12/C12</f>
        <v>20.985599604368595</v>
      </c>
      <c r="E12" s="17">
        <v>20167</v>
      </c>
      <c r="F12" s="14">
        <v>3487</v>
      </c>
      <c r="G12" s="19">
        <v>4226016</v>
      </c>
      <c r="H12" s="18">
        <f t="shared" si="1"/>
        <v>16.226723230579346</v>
      </c>
      <c r="I12" s="15">
        <v>3746</v>
      </c>
      <c r="J12" s="14">
        <v>1894</v>
      </c>
      <c r="K12" s="19">
        <v>4040612</v>
      </c>
      <c r="L12" s="18">
        <f t="shared" si="2"/>
        <v>16.971288507780503</v>
      </c>
      <c r="M12" s="15">
        <v>19236</v>
      </c>
      <c r="N12" s="14">
        <v>1823</v>
      </c>
      <c r="O12" s="65">
        <f t="shared" si="3"/>
        <v>1.293274021265188</v>
      </c>
      <c r="P12" s="66">
        <f t="shared" si="4"/>
        <v>1.841077085533263</v>
      </c>
      <c r="Q12" s="4"/>
      <c r="R12" s="4"/>
      <c r="S12" s="4"/>
      <c r="T12" s="4"/>
      <c r="U12" s="4"/>
      <c r="V12" s="4"/>
      <c r="W12" s="4"/>
      <c r="X12" s="4"/>
      <c r="Y12" s="4"/>
      <c r="Z12" s="4"/>
      <c r="AA12" s="4"/>
      <c r="AB12" s="4"/>
      <c r="AC12" s="4"/>
      <c r="AD12" s="4"/>
      <c r="AE12" s="4"/>
      <c r="AF12" s="4"/>
    </row>
    <row r="13" spans="1:32" s="1" customFormat="1" ht="12.75">
      <c r="A13" s="21" t="s">
        <v>15</v>
      </c>
      <c r="B13" s="22">
        <v>8491256</v>
      </c>
      <c r="C13" s="23">
        <v>491564</v>
      </c>
      <c r="D13" s="24">
        <f>B13/C13</f>
        <v>17.27395822314083</v>
      </c>
      <c r="E13" s="25">
        <v>3158</v>
      </c>
      <c r="F13" s="22">
        <v>290</v>
      </c>
      <c r="G13" s="26">
        <v>589476</v>
      </c>
      <c r="H13" s="27">
        <f t="shared" si="1"/>
        <v>14.40475269561441</v>
      </c>
      <c r="I13" s="23">
        <v>468</v>
      </c>
      <c r="J13" s="22">
        <v>220</v>
      </c>
      <c r="K13" s="26">
        <v>554876</v>
      </c>
      <c r="L13" s="27">
        <f t="shared" si="2"/>
        <v>15.302979404407472</v>
      </c>
      <c r="M13" s="23">
        <v>3139</v>
      </c>
      <c r="N13" s="22">
        <v>257</v>
      </c>
      <c r="O13" s="71">
        <f t="shared" si="3"/>
        <v>1.1991846433017876</v>
      </c>
      <c r="P13" s="72">
        <f t="shared" si="4"/>
        <v>1.3181818181818181</v>
      </c>
      <c r="Q13" s="4"/>
      <c r="R13" s="4"/>
      <c r="S13" s="4"/>
      <c r="T13" s="4"/>
      <c r="U13" s="4"/>
      <c r="V13" s="4"/>
      <c r="W13" s="4"/>
      <c r="X13" s="4"/>
      <c r="Y13" s="4"/>
      <c r="Z13" s="4"/>
      <c r="AA13" s="4"/>
      <c r="AB13" s="4"/>
      <c r="AC13" s="4"/>
      <c r="AD13" s="4"/>
      <c r="AE13" s="4"/>
      <c r="AF13" s="4"/>
    </row>
    <row r="14" spans="1:32" s="1" customFormat="1" ht="12.75">
      <c r="A14" s="28" t="s">
        <v>30</v>
      </c>
      <c r="B14" s="29">
        <f>SUM(B4:B13)</f>
        <v>640947360</v>
      </c>
      <c r="C14" s="30">
        <f>SUM(C4:C13)</f>
        <v>31403656</v>
      </c>
      <c r="D14" s="31"/>
      <c r="E14" s="31"/>
      <c r="F14" s="32"/>
      <c r="G14" s="30">
        <f>SUM(G4:G13)</f>
        <v>72822432</v>
      </c>
      <c r="H14" s="31"/>
      <c r="I14" s="31"/>
      <c r="J14" s="33"/>
      <c r="K14" s="30">
        <f>SUM(K4:K13)</f>
        <v>71971496</v>
      </c>
      <c r="L14" s="34"/>
      <c r="M14" s="34"/>
      <c r="N14" s="35"/>
      <c r="O14" s="67"/>
      <c r="P14" s="68"/>
      <c r="Q14" s="4"/>
      <c r="R14" s="4"/>
      <c r="S14" s="4"/>
      <c r="T14" s="4"/>
      <c r="U14" s="4"/>
      <c r="V14" s="4"/>
      <c r="W14" s="4"/>
      <c r="X14" s="4"/>
      <c r="Y14" s="4"/>
      <c r="Z14" s="4"/>
      <c r="AA14" s="4"/>
      <c r="AB14" s="4"/>
      <c r="AC14" s="4"/>
      <c r="AD14" s="4"/>
      <c r="AE14" s="4"/>
      <c r="AF14" s="4"/>
    </row>
    <row r="15" spans="1:32" s="1" customFormat="1" ht="12.75">
      <c r="A15" s="36" t="s">
        <v>31</v>
      </c>
      <c r="B15" s="37">
        <f>B14/1000000</f>
        <v>640.94736</v>
      </c>
      <c r="C15" s="38">
        <f>C14/1000000</f>
        <v>31.403656</v>
      </c>
      <c r="D15" s="38"/>
      <c r="E15" s="38"/>
      <c r="F15" s="39"/>
      <c r="G15" s="38">
        <f>G14/1000000</f>
        <v>72.822432</v>
      </c>
      <c r="H15" s="38"/>
      <c r="I15" s="38"/>
      <c r="J15" s="40"/>
      <c r="K15" s="38">
        <f>K14/1000000</f>
        <v>71.971496</v>
      </c>
      <c r="L15" s="38"/>
      <c r="M15" s="38"/>
      <c r="N15" s="40"/>
      <c r="O15" s="67"/>
      <c r="P15" s="68"/>
      <c r="Q15" s="4"/>
      <c r="R15" s="4"/>
      <c r="S15" s="4"/>
      <c r="T15" s="4"/>
      <c r="U15" s="4"/>
      <c r="V15" s="4"/>
      <c r="W15" s="4"/>
      <c r="X15" s="4"/>
      <c r="Y15" s="4"/>
      <c r="Z15" s="4"/>
      <c r="AA15" s="4"/>
      <c r="AB15" s="4"/>
      <c r="AC15" s="4"/>
      <c r="AD15" s="4"/>
      <c r="AE15" s="4"/>
      <c r="AF15" s="4"/>
    </row>
    <row r="16" spans="1:32" s="1" customFormat="1" ht="12.75">
      <c r="A16" s="36" t="s">
        <v>22</v>
      </c>
      <c r="B16" s="37">
        <f>B14/1000000000</f>
        <v>0.64094736</v>
      </c>
      <c r="C16" s="38">
        <f>C14/1000000000</f>
        <v>0.031403656</v>
      </c>
      <c r="D16" s="38"/>
      <c r="E16" s="38"/>
      <c r="F16" s="39"/>
      <c r="G16" s="38">
        <f>G14/1000000000</f>
        <v>0.072822432</v>
      </c>
      <c r="H16" s="38"/>
      <c r="I16" s="38"/>
      <c r="J16" s="40"/>
      <c r="K16" s="38">
        <f>K14/1000000000</f>
        <v>0.071971496</v>
      </c>
      <c r="N16" s="41"/>
      <c r="O16" s="67"/>
      <c r="P16" s="68"/>
      <c r="Q16" s="4"/>
      <c r="R16" s="4"/>
      <c r="S16" s="4"/>
      <c r="T16" s="4"/>
      <c r="U16" s="4"/>
      <c r="V16" s="4"/>
      <c r="W16" s="4"/>
      <c r="X16" s="4"/>
      <c r="Y16" s="4"/>
      <c r="Z16" s="4"/>
      <c r="AA16" s="4"/>
      <c r="AB16" s="4"/>
      <c r="AC16" s="4"/>
      <c r="AD16" s="4"/>
      <c r="AE16" s="4"/>
      <c r="AF16" s="4"/>
    </row>
    <row r="17" spans="1:32" s="1" customFormat="1" ht="38.25">
      <c r="A17" s="36" t="s">
        <v>34</v>
      </c>
      <c r="B17" s="51"/>
      <c r="D17" s="73">
        <f>B14/C14</f>
        <v>20.409959910400243</v>
      </c>
      <c r="E17" s="18"/>
      <c r="F17" s="52"/>
      <c r="H17" s="73">
        <f>B14/G14</f>
        <v>8.80150995231799</v>
      </c>
      <c r="I17" s="18"/>
      <c r="J17" s="53"/>
      <c r="L17" s="18">
        <f>B14/K14</f>
        <v>8.905572283783012</v>
      </c>
      <c r="N17" s="41"/>
      <c r="O17" s="73">
        <f>D17/H17</f>
        <v>2.3189157338878</v>
      </c>
      <c r="P17" s="73">
        <f>F18/J18</f>
        <v>2.364826296624348</v>
      </c>
      <c r="Q17" s="4"/>
      <c r="R17" s="4"/>
      <c r="S17" s="4"/>
      <c r="T17" s="4"/>
      <c r="U17" s="4"/>
      <c r="V17" s="4"/>
      <c r="W17" s="4"/>
      <c r="X17" s="4"/>
      <c r="Y17" s="4"/>
      <c r="Z17" s="4"/>
      <c r="AA17" s="4"/>
      <c r="AB17" s="4"/>
      <c r="AC17" s="4"/>
      <c r="AD17" s="4"/>
      <c r="AE17" s="4"/>
      <c r="AF17" s="4"/>
    </row>
    <row r="18" spans="1:32" s="1" customFormat="1" ht="38.25">
      <c r="A18" s="36" t="s">
        <v>35</v>
      </c>
      <c r="B18" s="54"/>
      <c r="C18" s="15"/>
      <c r="D18" s="15"/>
      <c r="E18" s="15"/>
      <c r="F18" s="55">
        <f>SUM(F4:F13)</f>
        <v>48058</v>
      </c>
      <c r="G18" s="15"/>
      <c r="H18" s="15"/>
      <c r="I18" s="15"/>
      <c r="J18" s="55">
        <f>SUM(J4:J13)</f>
        <v>20322</v>
      </c>
      <c r="K18" s="15"/>
      <c r="L18" s="56"/>
      <c r="M18" s="56"/>
      <c r="N18" s="55">
        <f>SUM(N4:N13)</f>
        <v>20731</v>
      </c>
      <c r="O18" s="67"/>
      <c r="P18" s="68"/>
      <c r="Q18" s="4"/>
      <c r="R18" s="4"/>
      <c r="S18" s="4"/>
      <c r="T18" s="4"/>
      <c r="U18" s="4"/>
      <c r="V18" s="4"/>
      <c r="W18" s="4"/>
      <c r="X18" s="4"/>
      <c r="Y18" s="4"/>
      <c r="Z18" s="4"/>
      <c r="AA18" s="4"/>
      <c r="AB18" s="4"/>
      <c r="AC18" s="4"/>
      <c r="AD18" s="4"/>
      <c r="AE18" s="4"/>
      <c r="AF18" s="4"/>
    </row>
    <row r="19" spans="1:32" s="1" customFormat="1" ht="38.25">
      <c r="A19" s="36" t="s">
        <v>37</v>
      </c>
      <c r="B19" s="51"/>
      <c r="C19" s="18"/>
      <c r="D19" s="18"/>
      <c r="E19" s="18"/>
      <c r="F19" s="74">
        <f>SUM(F4:F13)/(60*60)</f>
        <v>13.349444444444444</v>
      </c>
      <c r="G19" s="18"/>
      <c r="H19" s="18"/>
      <c r="I19" s="18"/>
      <c r="J19" s="74">
        <f>SUM(J4:J13)/(60*60)</f>
        <v>5.645</v>
      </c>
      <c r="K19" s="18"/>
      <c r="L19" s="58"/>
      <c r="M19" s="58"/>
      <c r="N19" s="52">
        <f>SUM(N4:N13)/(60*60)</f>
        <v>5.758611111111111</v>
      </c>
      <c r="O19" s="67"/>
      <c r="P19" s="68"/>
      <c r="Q19" s="4"/>
      <c r="R19" s="4"/>
      <c r="S19" s="4"/>
      <c r="T19" s="4"/>
      <c r="U19" s="4"/>
      <c r="V19" s="4"/>
      <c r="W19" s="4"/>
      <c r="X19" s="4"/>
      <c r="Y19" s="4"/>
      <c r="Z19" s="4"/>
      <c r="AA19" s="4"/>
      <c r="AB19" s="4"/>
      <c r="AC19" s="4"/>
      <c r="AD19" s="4"/>
      <c r="AE19" s="4"/>
      <c r="AF19" s="4"/>
    </row>
    <row r="20" spans="1:32" s="1" customFormat="1" ht="24">
      <c r="A20" s="36" t="s">
        <v>36</v>
      </c>
      <c r="B20" s="54"/>
      <c r="C20" s="15"/>
      <c r="D20" s="15"/>
      <c r="E20" s="15">
        <f>SUM(E4:E13)</f>
        <v>238068</v>
      </c>
      <c r="F20" s="55"/>
      <c r="G20" s="15"/>
      <c r="H20" s="15"/>
      <c r="I20" s="15">
        <f>SUM(I4:I13)</f>
        <v>41305</v>
      </c>
      <c r="J20" s="14"/>
      <c r="K20" s="15"/>
      <c r="L20" s="56"/>
      <c r="M20" s="15">
        <f>SUM(M4:M13)</f>
        <v>109013</v>
      </c>
      <c r="N20" s="57"/>
      <c r="O20" s="67"/>
      <c r="P20" s="68"/>
      <c r="Q20" s="4"/>
      <c r="R20" s="4"/>
      <c r="S20" s="4"/>
      <c r="T20" s="4"/>
      <c r="U20" s="4"/>
      <c r="V20" s="4"/>
      <c r="W20" s="4"/>
      <c r="X20" s="4"/>
      <c r="Y20" s="4"/>
      <c r="Z20" s="4"/>
      <c r="AA20" s="4"/>
      <c r="AB20" s="4"/>
      <c r="AC20" s="4"/>
      <c r="AD20" s="4"/>
      <c r="AE20" s="4"/>
      <c r="AF20" s="4"/>
    </row>
    <row r="21" spans="1:32" s="1" customFormat="1" ht="36">
      <c r="A21" s="36" t="s">
        <v>38</v>
      </c>
      <c r="B21" s="51"/>
      <c r="C21" s="18"/>
      <c r="D21" s="18"/>
      <c r="E21" s="18">
        <f>SUM(E4:E13)/(60*60)</f>
        <v>66.13</v>
      </c>
      <c r="F21" s="52"/>
      <c r="G21" s="18"/>
      <c r="H21" s="18"/>
      <c r="I21" s="18">
        <f>SUM(I4:I13)/(60*60)</f>
        <v>11.473611111111111</v>
      </c>
      <c r="J21" s="53"/>
      <c r="K21" s="18"/>
      <c r="L21" s="58"/>
      <c r="M21" s="18">
        <f>SUM(M4:M13)/(60*60)</f>
        <v>30.281388888888888</v>
      </c>
      <c r="N21" s="62"/>
      <c r="O21" s="67"/>
      <c r="P21" s="68"/>
      <c r="Q21" s="4"/>
      <c r="R21" s="4"/>
      <c r="S21" s="4"/>
      <c r="T21" s="4"/>
      <c r="U21" s="4"/>
      <c r="V21" s="4"/>
      <c r="W21" s="4"/>
      <c r="X21" s="4"/>
      <c r="Y21" s="4"/>
      <c r="Z21" s="4"/>
      <c r="AA21" s="4"/>
      <c r="AB21" s="4"/>
      <c r="AC21" s="4"/>
      <c r="AD21" s="4"/>
      <c r="AE21" s="4"/>
      <c r="AF21" s="4"/>
    </row>
    <row r="22" spans="1:32" s="1" customFormat="1" ht="12">
      <c r="A22" s="42"/>
      <c r="B22" s="43"/>
      <c r="C22" s="44"/>
      <c r="D22" s="45"/>
      <c r="E22" s="45"/>
      <c r="F22" s="46"/>
      <c r="G22" s="44"/>
      <c r="H22" s="44"/>
      <c r="I22" s="44"/>
      <c r="J22" s="47"/>
      <c r="K22" s="44"/>
      <c r="L22" s="44"/>
      <c r="M22" s="44"/>
      <c r="N22" s="47"/>
      <c r="O22" s="69"/>
      <c r="P22" s="70"/>
      <c r="Q22" s="4"/>
      <c r="R22" s="4"/>
      <c r="S22" s="4"/>
      <c r="T22" s="4"/>
      <c r="U22" s="4"/>
      <c r="V22" s="4"/>
      <c r="W22" s="4"/>
      <c r="X22" s="4"/>
      <c r="Y22" s="4"/>
      <c r="Z22" s="4"/>
      <c r="AA22" s="4"/>
      <c r="AB22" s="4"/>
      <c r="AC22" s="4"/>
      <c r="AD22" s="4"/>
      <c r="AE22" s="4"/>
      <c r="AF22" s="4"/>
    </row>
    <row r="23" spans="1:32" s="1" customFormat="1" ht="12">
      <c r="A23" s="4" t="s">
        <v>19</v>
      </c>
      <c r="B23" s="4"/>
      <c r="C23" s="4"/>
      <c r="D23" s="48"/>
      <c r="E23" s="48"/>
      <c r="F23" s="49"/>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2" s="1" customFormat="1" ht="204">
      <c r="A24" s="59" t="s">
        <v>20</v>
      </c>
      <c r="B24" s="59" t="s">
        <v>39</v>
      </c>
      <c r="C24" s="59" t="s">
        <v>32</v>
      </c>
      <c r="D24" s="60" t="s">
        <v>0</v>
      </c>
      <c r="E24" s="60" t="s">
        <v>2</v>
      </c>
      <c r="F24" s="61" t="s">
        <v>3</v>
      </c>
      <c r="G24" s="76"/>
      <c r="H24" s="76"/>
      <c r="I24" s="59"/>
      <c r="J24" s="59"/>
      <c r="K24" s="59"/>
      <c r="L24" s="59"/>
      <c r="M24" s="59"/>
      <c r="N24" s="59"/>
      <c r="O24" s="59"/>
      <c r="P24" s="59"/>
      <c r="Q24" s="4"/>
      <c r="R24" s="4"/>
      <c r="S24" s="4"/>
      <c r="T24" s="4"/>
      <c r="U24" s="4"/>
      <c r="V24" s="4"/>
      <c r="W24" s="4"/>
      <c r="X24" s="4"/>
      <c r="Y24" s="4"/>
      <c r="Z24" s="4"/>
      <c r="AA24" s="4"/>
      <c r="AB24" s="4"/>
      <c r="AC24" s="4"/>
      <c r="AD24" s="4"/>
      <c r="AE24" s="4"/>
      <c r="AF24" s="4"/>
    </row>
    <row r="25" spans="1:32" s="1" customFormat="1" ht="12">
      <c r="A25" s="4"/>
      <c r="B25" s="4"/>
      <c r="C25" s="4"/>
      <c r="D25" s="48"/>
      <c r="E25" s="48"/>
      <c r="F25" s="49"/>
      <c r="G25" s="4"/>
      <c r="H25" s="4"/>
      <c r="I25" s="4"/>
      <c r="J25" s="4"/>
      <c r="K25" s="4"/>
      <c r="L25" s="4"/>
      <c r="M25" s="4"/>
      <c r="N25" s="4"/>
      <c r="O25" s="4"/>
      <c r="P25" s="4"/>
      <c r="Q25" s="4"/>
      <c r="R25" s="4"/>
      <c r="S25" s="4"/>
      <c r="T25" s="4"/>
      <c r="U25" s="4"/>
      <c r="V25" s="4"/>
      <c r="W25" s="4"/>
      <c r="X25" s="4"/>
      <c r="Y25" s="4"/>
      <c r="Z25" s="4"/>
      <c r="AA25" s="4"/>
      <c r="AB25" s="4"/>
      <c r="AC25" s="4"/>
      <c r="AD25" s="4"/>
      <c r="AE25" s="4"/>
      <c r="AF25" s="4"/>
    </row>
    <row r="26" spans="1:32" s="1" customFormat="1" ht="12">
      <c r="A26" s="4"/>
      <c r="B26" s="4"/>
      <c r="C26" s="4"/>
      <c r="D26" s="48"/>
      <c r="E26" s="48"/>
      <c r="F26" s="49"/>
      <c r="G26" s="4"/>
      <c r="H26" s="4"/>
      <c r="I26" s="4"/>
      <c r="J26" s="4"/>
      <c r="K26" s="4"/>
      <c r="L26" s="4"/>
      <c r="M26" s="4"/>
      <c r="N26" s="4"/>
      <c r="O26" s="4"/>
      <c r="P26" s="4"/>
      <c r="Q26" s="4"/>
      <c r="R26" s="4"/>
      <c r="S26" s="4"/>
      <c r="T26" s="4"/>
      <c r="U26" s="4"/>
      <c r="V26" s="4"/>
      <c r="W26" s="4"/>
      <c r="X26" s="4"/>
      <c r="Y26" s="4"/>
      <c r="Z26" s="4"/>
      <c r="AA26" s="4"/>
      <c r="AB26" s="4"/>
      <c r="AC26" s="4"/>
      <c r="AD26" s="4"/>
      <c r="AE26" s="4"/>
      <c r="AF26" s="4"/>
    </row>
    <row r="27" spans="1:32" s="1" customFormat="1" ht="12">
      <c r="A27" s="4"/>
      <c r="B27" s="4"/>
      <c r="C27" s="4"/>
      <c r="D27" s="48"/>
      <c r="E27" s="48"/>
      <c r="F27" s="49"/>
      <c r="G27" s="50"/>
      <c r="H27" s="4"/>
      <c r="I27" s="4"/>
      <c r="J27" s="4"/>
      <c r="K27" s="4"/>
      <c r="L27" s="4"/>
      <c r="M27" s="4"/>
      <c r="N27" s="4"/>
      <c r="O27" s="4"/>
      <c r="P27" s="4"/>
      <c r="Q27" s="4"/>
      <c r="R27" s="4"/>
      <c r="S27" s="4"/>
      <c r="T27" s="4"/>
      <c r="U27" s="4"/>
      <c r="V27" s="4"/>
      <c r="W27" s="4"/>
      <c r="X27" s="4"/>
      <c r="Y27" s="4"/>
      <c r="Z27" s="4"/>
      <c r="AA27" s="4"/>
      <c r="AB27" s="4"/>
      <c r="AC27" s="4"/>
      <c r="AD27" s="4"/>
      <c r="AE27" s="4"/>
      <c r="AF27" s="4"/>
    </row>
    <row r="28" spans="1:32" s="1" customFormat="1" ht="12">
      <c r="A28" s="4"/>
      <c r="B28" s="4"/>
      <c r="C28" s="4"/>
      <c r="D28" s="48"/>
      <c r="E28" s="48"/>
      <c r="F28" s="49"/>
      <c r="G28" s="4"/>
      <c r="H28" s="4"/>
      <c r="I28" s="4"/>
      <c r="J28" s="4"/>
      <c r="K28" s="4"/>
      <c r="L28" s="4"/>
      <c r="M28" s="4"/>
      <c r="N28" s="4"/>
      <c r="O28" s="4"/>
      <c r="P28" s="4"/>
      <c r="Q28" s="4"/>
      <c r="R28" s="4"/>
      <c r="S28" s="4"/>
      <c r="T28" s="4"/>
      <c r="U28" s="4"/>
      <c r="V28" s="4"/>
      <c r="W28" s="4"/>
      <c r="X28" s="4"/>
      <c r="Y28" s="4"/>
      <c r="Z28" s="4"/>
      <c r="AA28" s="4"/>
      <c r="AB28" s="4"/>
      <c r="AC28" s="4"/>
      <c r="AD28" s="4"/>
      <c r="AE28" s="4"/>
      <c r="AF28" s="4"/>
    </row>
    <row r="31" spans="1:32" s="3" customFormat="1" ht="12">
      <c r="A31" s="4"/>
      <c r="B31" s="4"/>
      <c r="C31" s="4"/>
      <c r="D31" s="48"/>
      <c r="E31" s="48"/>
      <c r="F31" s="49"/>
      <c r="G31" s="4"/>
      <c r="H31" s="4"/>
      <c r="I31" s="4"/>
      <c r="J31" s="4"/>
      <c r="K31" s="4"/>
      <c r="L31" s="4"/>
      <c r="M31" s="4"/>
      <c r="N31" s="4"/>
      <c r="O31" s="4"/>
      <c r="P31" s="4"/>
      <c r="Q31" s="4"/>
      <c r="R31" s="4"/>
      <c r="S31" s="4"/>
      <c r="T31" s="4"/>
      <c r="U31" s="4"/>
      <c r="V31" s="4"/>
      <c r="W31" s="4"/>
      <c r="X31" s="4"/>
      <c r="Y31" s="4"/>
      <c r="Z31" s="4"/>
      <c r="AA31" s="4"/>
      <c r="AB31" s="4"/>
      <c r="AC31" s="4"/>
      <c r="AD31" s="4"/>
      <c r="AE31" s="4"/>
      <c r="AF31" s="4"/>
    </row>
    <row r="32" spans="1:32" s="3" customFormat="1" ht="12">
      <c r="A32" s="4"/>
      <c r="B32" s="4"/>
      <c r="C32" s="4"/>
      <c r="D32" s="48"/>
      <c r="E32" s="48"/>
      <c r="F32" s="49"/>
      <c r="G32" s="4"/>
      <c r="H32" s="4"/>
      <c r="I32" s="4"/>
      <c r="J32" s="4"/>
      <c r="K32" s="4"/>
      <c r="L32" s="4"/>
      <c r="M32" s="4"/>
      <c r="N32" s="4"/>
      <c r="O32" s="4"/>
      <c r="P32" s="4"/>
      <c r="Q32" s="4"/>
      <c r="R32" s="4"/>
      <c r="S32" s="4"/>
      <c r="T32" s="4"/>
      <c r="U32" s="4"/>
      <c r="V32" s="4"/>
      <c r="W32" s="4"/>
      <c r="X32" s="4"/>
      <c r="Y32" s="4"/>
      <c r="Z32" s="4"/>
      <c r="AA32" s="4"/>
      <c r="AB32" s="4"/>
      <c r="AC32" s="4"/>
      <c r="AD32" s="4"/>
      <c r="AE32" s="4"/>
      <c r="AF32" s="4"/>
    </row>
    <row r="33" spans="1:32" s="3" customFormat="1" ht="12">
      <c r="A33" s="4"/>
      <c r="B33" s="4"/>
      <c r="C33" s="4"/>
      <c r="D33" s="48"/>
      <c r="E33" s="48"/>
      <c r="F33" s="49"/>
      <c r="G33" s="4"/>
      <c r="H33" s="4"/>
      <c r="I33" s="4"/>
      <c r="J33" s="4"/>
      <c r="K33" s="4"/>
      <c r="L33" s="4"/>
      <c r="M33" s="4"/>
      <c r="N33" s="4"/>
      <c r="O33" s="4"/>
      <c r="P33" s="4"/>
      <c r="Q33" s="4"/>
      <c r="R33" s="4"/>
      <c r="S33" s="4"/>
      <c r="T33" s="4"/>
      <c r="U33" s="4"/>
      <c r="V33" s="4"/>
      <c r="W33" s="4"/>
      <c r="X33" s="4"/>
      <c r="Y33" s="4"/>
      <c r="Z33" s="4"/>
      <c r="AA33" s="4"/>
      <c r="AB33" s="4"/>
      <c r="AC33" s="4"/>
      <c r="AD33" s="4"/>
      <c r="AE33" s="4"/>
      <c r="AF33" s="4"/>
    </row>
    <row r="34" spans="1:32" s="3" customFormat="1" ht="12">
      <c r="A34" s="4"/>
      <c r="B34" s="4"/>
      <c r="C34" s="4"/>
      <c r="D34" s="48"/>
      <c r="E34" s="48"/>
      <c r="F34" s="49"/>
      <c r="G34" s="4"/>
      <c r="H34" s="4"/>
      <c r="I34" s="4"/>
      <c r="J34" s="4"/>
      <c r="K34" s="4"/>
      <c r="L34" s="4"/>
      <c r="M34" s="4"/>
      <c r="N34" s="4"/>
      <c r="O34" s="4"/>
      <c r="P34" s="4"/>
      <c r="Q34" s="4"/>
      <c r="R34" s="4"/>
      <c r="S34" s="4"/>
      <c r="T34" s="4"/>
      <c r="U34" s="4"/>
      <c r="V34" s="4"/>
      <c r="W34" s="4"/>
      <c r="X34" s="4"/>
      <c r="Y34" s="4"/>
      <c r="Z34" s="4"/>
      <c r="AA34" s="4"/>
      <c r="AB34" s="4"/>
      <c r="AC34" s="4"/>
      <c r="AD34" s="4"/>
      <c r="AE34" s="4"/>
      <c r="AF34" s="4"/>
    </row>
    <row r="38" spans="1:32" s="1" customFormat="1" ht="12">
      <c r="A38" s="4"/>
      <c r="B38" s="4"/>
      <c r="C38" s="4"/>
      <c r="D38" s="48"/>
      <c r="E38" s="48"/>
      <c r="F38" s="49"/>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1:32" s="1" customFormat="1" ht="12">
      <c r="A39" s="4"/>
      <c r="B39" s="4"/>
      <c r="C39" s="4"/>
      <c r="D39" s="48"/>
      <c r="E39" s="48"/>
      <c r="F39" s="49"/>
      <c r="G39" s="4"/>
      <c r="H39" s="4"/>
      <c r="I39" s="4"/>
      <c r="J39" s="4"/>
      <c r="K39" s="4"/>
      <c r="L39" s="4"/>
      <c r="M39" s="4"/>
      <c r="N39" s="4"/>
      <c r="O39" s="4"/>
      <c r="P39" s="4"/>
      <c r="Q39" s="4"/>
      <c r="R39" s="4"/>
      <c r="S39" s="4"/>
      <c r="T39" s="4"/>
      <c r="U39" s="4"/>
      <c r="V39" s="4"/>
      <c r="W39" s="4"/>
      <c r="X39" s="4"/>
      <c r="Y39" s="4"/>
      <c r="Z39" s="4"/>
      <c r="AA39" s="4"/>
      <c r="AB39" s="4"/>
      <c r="AC39" s="4"/>
      <c r="AD39" s="4"/>
      <c r="AE39" s="4"/>
      <c r="AF39" s="4"/>
    </row>
    <row r="44" spans="1:32" s="2" customFormat="1" ht="12">
      <c r="A44" s="4"/>
      <c r="B44" s="4"/>
      <c r="C44" s="4"/>
      <c r="D44" s="48"/>
      <c r="E44" s="48"/>
      <c r="F44" s="49"/>
      <c r="G44" s="4"/>
      <c r="H44" s="4"/>
      <c r="I44" s="4"/>
      <c r="J44" s="4"/>
      <c r="K44" s="4"/>
      <c r="L44" s="4"/>
      <c r="M44" s="4"/>
      <c r="N44" s="4"/>
      <c r="O44" s="4"/>
      <c r="P44" s="4"/>
      <c r="Q44" s="4"/>
      <c r="R44" s="4"/>
      <c r="S44" s="4"/>
      <c r="T44" s="4"/>
      <c r="U44" s="4"/>
      <c r="V44" s="4"/>
      <c r="W44" s="4"/>
      <c r="X44" s="4"/>
      <c r="Y44" s="4"/>
      <c r="Z44" s="4"/>
      <c r="AA44" s="4"/>
      <c r="AB44" s="4"/>
      <c r="AC44" s="4"/>
      <c r="AD44" s="4"/>
      <c r="AE44" s="4"/>
      <c r="AF44" s="4"/>
    </row>
  </sheetData>
  <hyperlinks>
    <hyperlink ref="D1" r:id="rId1" display="ken.casey@noaa.gov"/>
  </hyperlinks>
  <printOptions/>
  <pageMargins left="0.43" right="0.26" top="1" bottom="1" header="0.5" footer="0.5"/>
  <pageSetup fitToHeight="1" fitToWidth="1" horizontalDpi="600" verticalDpi="600" orientation="landscape" scale="62"/>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Casey</cp:lastModifiedBy>
  <cp:lastPrinted>2005-11-04T13:49:17Z</cp:lastPrinted>
  <dcterms:created xsi:type="dcterms:W3CDTF">1996-10-14T23:33:28Z</dcterms:created>
  <dcterms:modified xsi:type="dcterms:W3CDTF">2004-09-22T11:19:40Z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