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</sheets>
  <definedNames>
    <definedName name="_xlnm.Print_Area" localSheetId="0">'Sheet1'!$A$2:$Z$76</definedName>
  </definedNames>
  <calcPr fullCalcOnLoad="1"/>
</workbook>
</file>

<file path=xl/sharedStrings.xml><?xml version="1.0" encoding="utf-8"?>
<sst xmlns="http://schemas.openxmlformats.org/spreadsheetml/2006/main" count="103" uniqueCount="74">
  <si>
    <t>People</t>
  </si>
  <si>
    <t>Households</t>
  </si>
  <si>
    <t>Family Groups</t>
  </si>
  <si>
    <t>(1)</t>
  </si>
  <si>
    <t>(2)</t>
  </si>
  <si>
    <t>(3)</t>
  </si>
  <si>
    <t>(4)</t>
  </si>
  <si>
    <t>(5)</t>
  </si>
  <si>
    <t>(6)</t>
  </si>
  <si>
    <t>(7)</t>
  </si>
  <si>
    <t>March 2002</t>
  </si>
  <si>
    <t>March 2001</t>
  </si>
  <si>
    <t>Evaluation</t>
  </si>
  <si>
    <t>SE</t>
  </si>
  <si>
    <t>a</t>
  </si>
  <si>
    <t>b</t>
  </si>
  <si>
    <t>2/ These differences result from a change in the population control.  While there is sampling error associated with these differences, the amount of sampling error is trivial.  Therefore, no significance testing was performed on these differences.</t>
  </si>
  <si>
    <t>nonsampling error, and definitions, see http://www.census.gov/prod/2002pubs/tp63rv.pdf.</t>
  </si>
  <si>
    <t>Source: U.S. Census Bureau, Annual Demographic Supplement to the March 2001 and March 2002 Current Population Survey.</t>
  </si>
  <si>
    <t>Characteristic</t>
  </si>
  <si>
    <t>With 1990 population controls</t>
  </si>
  <si>
    <t>With 2000 population controls</t>
  </si>
  <si>
    <t>With 2000 population controls and SCHIP expanded sample</t>
  </si>
  <si>
    <t>Test Statistic</t>
  </si>
  <si>
    <t>Sig. Diff.</t>
  </si>
  <si>
    <t>Numbers in thousands.</t>
  </si>
  <si>
    <t xml:space="preserve">Transition Table for Change to Census 2000 Based Weights and SCHIP /1 Sample Expansion - Current Population Survey March 2001 and March 2002 </t>
  </si>
  <si>
    <t>1/  For information on the State Children's Health Insurance Program (SCHIP) sample expansion, see http://www.census.gov/prod/2002pubs/tp63rv.pdf.</t>
  </si>
  <si>
    <t>March 2001 Difference due to change in pop. Controls /2                     (2) - (1)</t>
  </si>
  <si>
    <t>March 2001 Difference due to expanded SCHIP samp. Design                           (3) - (2)</t>
  </si>
  <si>
    <t>Change over time March 2002 versus March 2001                        (4) - (3)</t>
  </si>
  <si>
    <t>Source:  U.S. Census Bureau</t>
  </si>
  <si>
    <r>
      <t>.</t>
    </r>
    <r>
      <rPr>
        <b/>
        <sz val="10"/>
        <rFont val="Arial"/>
        <family val="2"/>
      </rPr>
      <t>Men 15 years and over</t>
    </r>
  </si>
  <si>
    <r>
      <t>.</t>
    </r>
    <r>
      <rPr>
        <b/>
        <sz val="10"/>
        <rFont val="Arial"/>
        <family val="2"/>
      </rPr>
      <t>Women 15 years and over</t>
    </r>
  </si>
  <si>
    <r>
      <t>.</t>
    </r>
    <r>
      <rPr>
        <b/>
        <sz val="10"/>
        <rFont val="Arial"/>
        <family val="2"/>
      </rPr>
      <t>Children under 18</t>
    </r>
  </si>
  <si>
    <r>
      <t>.</t>
    </r>
    <r>
      <rPr>
        <b/>
        <sz val="10"/>
        <rFont val="Arial"/>
        <family val="2"/>
      </rPr>
      <t>Children 6 - 11</t>
    </r>
  </si>
  <si>
    <r>
      <t>..</t>
    </r>
    <r>
      <rPr>
        <sz val="10"/>
        <rFont val="Arial"/>
        <family val="0"/>
      </rPr>
      <t>Marital Status (in percent)</t>
    </r>
  </si>
  <si>
    <r>
      <t>...</t>
    </r>
    <r>
      <rPr>
        <sz val="10"/>
        <rFont val="Arial"/>
        <family val="0"/>
      </rPr>
      <t>Married spouse present</t>
    </r>
  </si>
  <si>
    <r>
      <t>...</t>
    </r>
    <r>
      <rPr>
        <sz val="10"/>
        <rFont val="Arial"/>
        <family val="0"/>
      </rPr>
      <t>Divorced</t>
    </r>
  </si>
  <si>
    <r>
      <t>...</t>
    </r>
    <r>
      <rPr>
        <sz val="10"/>
        <rFont val="Arial"/>
        <family val="0"/>
      </rPr>
      <t>Never married</t>
    </r>
  </si>
  <si>
    <r>
      <t>.</t>
    </r>
    <r>
      <rPr>
        <b/>
        <sz val="10"/>
        <rFont val="Arial"/>
        <family val="2"/>
      </rPr>
      <t>Children under 6</t>
    </r>
  </si>
  <si>
    <r>
      <t>..</t>
    </r>
    <r>
      <rPr>
        <sz val="10"/>
        <rFont val="Arial"/>
        <family val="0"/>
      </rPr>
      <t>Presence of parents (in percent)</t>
    </r>
  </si>
  <si>
    <r>
      <t>...</t>
    </r>
    <r>
      <rPr>
        <sz val="10"/>
        <rFont val="Arial"/>
        <family val="0"/>
      </rPr>
      <t>Two parents</t>
    </r>
  </si>
  <si>
    <r>
      <t>...</t>
    </r>
    <r>
      <rPr>
        <sz val="10"/>
        <rFont val="Arial"/>
        <family val="0"/>
      </rPr>
      <t>Mother only</t>
    </r>
  </si>
  <si>
    <r>
      <t>...</t>
    </r>
    <r>
      <rPr>
        <sz val="10"/>
        <rFont val="Arial"/>
        <family val="0"/>
      </rPr>
      <t>Father only</t>
    </r>
  </si>
  <si>
    <r>
      <t>...</t>
    </r>
    <r>
      <rPr>
        <sz val="10"/>
        <rFont val="Arial"/>
        <family val="0"/>
      </rPr>
      <t>Neither parent</t>
    </r>
  </si>
  <si>
    <r>
      <t>..</t>
    </r>
    <r>
      <rPr>
        <sz val="10"/>
        <rFont val="Arial"/>
        <family val="0"/>
      </rPr>
      <t>Poverty status (in percent)</t>
    </r>
  </si>
  <si>
    <r>
      <t>..</t>
    </r>
    <r>
      <rPr>
        <sz val="10"/>
        <rFont val="Arial"/>
        <family val="0"/>
      </rPr>
      <t>Public assistance (in percent)</t>
    </r>
  </si>
  <si>
    <r>
      <t>..</t>
    </r>
    <r>
      <rPr>
        <sz val="10"/>
        <rFont val="Arial"/>
        <family val="0"/>
      </rPr>
      <t>Health insurance coverage (in percent)</t>
    </r>
  </si>
  <si>
    <r>
      <t>...</t>
    </r>
    <r>
      <rPr>
        <sz val="10"/>
        <rFont val="Arial"/>
        <family val="0"/>
      </rPr>
      <t>In families below poverty</t>
    </r>
  </si>
  <si>
    <r>
      <t>...</t>
    </r>
    <r>
      <rPr>
        <sz val="10"/>
        <rFont val="Arial"/>
        <family val="0"/>
      </rPr>
      <t>In households receiving public assistance</t>
    </r>
  </si>
  <si>
    <r>
      <t>...</t>
    </r>
    <r>
      <rPr>
        <sz val="10"/>
        <rFont val="Arial"/>
        <family val="0"/>
      </rPr>
      <t>Covered by health insurance</t>
    </r>
  </si>
  <si>
    <r>
      <t>.</t>
    </r>
    <r>
      <rPr>
        <b/>
        <sz val="10"/>
        <rFont val="Arial"/>
        <family val="2"/>
      </rPr>
      <t>Family households</t>
    </r>
  </si>
  <si>
    <r>
      <t>.</t>
    </r>
    <r>
      <rPr>
        <b/>
        <sz val="10"/>
        <rFont val="Arial"/>
        <family val="2"/>
      </rPr>
      <t>Nonfamily households</t>
    </r>
  </si>
  <si>
    <r>
      <t>.</t>
    </r>
    <r>
      <rPr>
        <b/>
        <sz val="10"/>
        <rFont val="Arial"/>
        <family val="2"/>
      </rPr>
      <t>Tenure (in percent)</t>
    </r>
  </si>
  <si>
    <r>
      <t>..</t>
    </r>
    <r>
      <rPr>
        <sz val="10"/>
        <rFont val="Arial"/>
        <family val="0"/>
      </rPr>
      <t>With own children under 18</t>
    </r>
  </si>
  <si>
    <r>
      <t>..</t>
    </r>
    <r>
      <rPr>
        <sz val="10"/>
        <rFont val="Arial"/>
        <family val="0"/>
      </rPr>
      <t>Married couple family households</t>
    </r>
  </si>
  <si>
    <r>
      <t>..</t>
    </r>
    <r>
      <rPr>
        <sz val="10"/>
        <rFont val="Arial"/>
        <family val="0"/>
      </rPr>
      <t>Female householder (no husband present)</t>
    </r>
  </si>
  <si>
    <r>
      <t>..</t>
    </r>
    <r>
      <rPr>
        <sz val="10"/>
        <rFont val="Arial"/>
        <family val="0"/>
      </rPr>
      <t>Male householder (no wife present)</t>
    </r>
  </si>
  <si>
    <r>
      <t>...</t>
    </r>
    <r>
      <rPr>
        <sz val="10"/>
        <rFont val="Arial"/>
        <family val="0"/>
      </rPr>
      <t>With own children under 18</t>
    </r>
  </si>
  <si>
    <r>
      <t>..</t>
    </r>
    <r>
      <rPr>
        <sz val="10"/>
        <rFont val="Arial"/>
        <family val="0"/>
      </rPr>
      <t>Householder living alone</t>
    </r>
  </si>
  <si>
    <r>
      <t>..</t>
    </r>
    <r>
      <rPr>
        <sz val="10"/>
        <rFont val="Arial"/>
        <family val="0"/>
      </rPr>
      <t>Owned/being bought</t>
    </r>
  </si>
  <si>
    <r>
      <t>..</t>
    </r>
    <r>
      <rPr>
        <sz val="10"/>
        <rFont val="Arial"/>
        <family val="0"/>
      </rPr>
      <t>Rented</t>
    </r>
  </si>
  <si>
    <r>
      <t>..</t>
    </r>
    <r>
      <rPr>
        <sz val="10"/>
        <rFont val="Arial"/>
        <family val="0"/>
      </rPr>
      <t>Occupied without rent</t>
    </r>
  </si>
  <si>
    <r>
      <t>.</t>
    </r>
    <r>
      <rPr>
        <sz val="10"/>
        <rFont val="Arial"/>
        <family val="0"/>
      </rPr>
      <t>Married couple family groups</t>
    </r>
  </si>
  <si>
    <r>
      <t>.</t>
    </r>
    <r>
      <rPr>
        <sz val="10"/>
        <rFont val="Arial"/>
        <family val="0"/>
      </rPr>
      <t>Single mother family groups</t>
    </r>
  </si>
  <si>
    <r>
      <t>.</t>
    </r>
    <r>
      <rPr>
        <sz val="10"/>
        <rFont val="Arial"/>
        <family val="0"/>
      </rPr>
      <t>Single father family groups</t>
    </r>
  </si>
  <si>
    <r>
      <t>..</t>
    </r>
    <r>
      <rPr>
        <sz val="10"/>
        <rFont val="Arial"/>
        <family val="0"/>
      </rPr>
      <t>Percent below poverty</t>
    </r>
  </si>
  <si>
    <r>
      <t>..</t>
    </r>
    <r>
      <rPr>
        <sz val="10"/>
        <rFont val="Arial"/>
        <family val="0"/>
      </rPr>
      <t>Percent with own children under 18</t>
    </r>
  </si>
  <si>
    <t>(leading dots indicate sub-parts)</t>
  </si>
  <si>
    <t>table with row headers in column A and column headers in rows 6 through 8.</t>
  </si>
  <si>
    <t>Footnotes:</t>
  </si>
  <si>
    <t>NOTE.  Data based on the Annual Demographic Supplement to the March 2001 and March 2002 Current Population Survey.  For information on confidentiality protection, sampling error, nonsampling error, and definitions, see http://www.census.gov/prod/2002pubs/tp63rv.pdf.</t>
  </si>
  <si>
    <t>Internet Release date:  August 29, 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</si>
</sst>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#,##0.000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0" xfId="0" applyNumberFormat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165" fontId="0" fillId="0" borderId="2" xfId="0" applyNumberFormat="1" applyBorder="1" applyAlignment="1" applyProtection="1">
      <alignment horizontal="center" wrapText="1"/>
      <protection locked="0"/>
    </xf>
    <xf numFmtId="3" fontId="0" fillId="0" borderId="2" xfId="0" applyNumberFormat="1" applyBorder="1" applyAlignment="1" applyProtection="1">
      <alignment horizontal="center" wrapText="1"/>
      <protection locked="0"/>
    </xf>
    <xf numFmtId="4" fontId="0" fillId="0" borderId="2" xfId="0" applyNumberForma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3" fontId="6" fillId="0" borderId="0" xfId="0" applyNumberFormat="1" applyFont="1" applyAlignment="1" applyProtection="1">
      <alignment horizontal="left" indent="1"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2"/>
      <protection locked="0"/>
    </xf>
    <xf numFmtId="164" fontId="7" fillId="0" borderId="0" xfId="0" applyNumberFormat="1" applyFont="1" applyAlignment="1" applyProtection="1">
      <alignment horizontal="left" indent="3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 indent="1"/>
      <protection locked="0"/>
    </xf>
    <xf numFmtId="164" fontId="1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 horizontal="left" indent="1"/>
      <protection locked="0"/>
    </xf>
    <xf numFmtId="4" fontId="0" fillId="0" borderId="1" xfId="0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left" indent="1"/>
      <protection locked="0"/>
    </xf>
    <xf numFmtId="164" fontId="7" fillId="0" borderId="4" xfId="0" applyNumberFormat="1" applyFont="1" applyBorder="1" applyAlignment="1" applyProtection="1">
      <alignment horizontal="left" indent="2"/>
      <protection locked="0"/>
    </xf>
    <xf numFmtId="1" fontId="0" fillId="0" borderId="4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5" fontId="0" fillId="0" borderId="4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167" fontId="0" fillId="0" borderId="5" xfId="0" applyNumberFormat="1" applyBorder="1" applyAlignment="1" applyProtection="1">
      <alignment/>
      <protection locked="0"/>
    </xf>
    <xf numFmtId="166" fontId="0" fillId="0" borderId="4" xfId="0" applyNumberForma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44.140625" style="3" customWidth="1"/>
    <col min="2" max="2" width="11.140625" style="2" hidden="1" customWidth="1"/>
    <col min="3" max="3" width="11.140625" style="3" hidden="1" customWidth="1"/>
    <col min="4" max="4" width="10.421875" style="3" customWidth="1"/>
    <col min="5" max="5" width="9.140625" style="4" bestFit="1" customWidth="1"/>
    <col min="6" max="6" width="5.57421875" style="5" bestFit="1" customWidth="1"/>
    <col min="7" max="7" width="9.8515625" style="6" customWidth="1"/>
    <col min="8" max="8" width="10.28125" style="3" customWidth="1"/>
    <col min="9" max="9" width="9.57421875" style="4" bestFit="1" customWidth="1"/>
    <col min="10" max="10" width="5.8515625" style="5" bestFit="1" customWidth="1"/>
    <col min="11" max="11" width="10.28125" style="3" customWidth="1"/>
    <col min="12" max="12" width="10.140625" style="3" customWidth="1"/>
    <col min="13" max="13" width="9.140625" style="4" bestFit="1" customWidth="1"/>
    <col min="14" max="14" width="5.57421875" style="5" bestFit="1" customWidth="1"/>
    <col min="15" max="15" width="6.8515625" style="6" bestFit="1" customWidth="1"/>
    <col min="16" max="16" width="10.28125" style="3" customWidth="1"/>
    <col min="17" max="17" width="9.28125" style="4" customWidth="1"/>
    <col min="18" max="18" width="6.57421875" style="5" bestFit="1" customWidth="1"/>
    <col min="19" max="19" width="7.00390625" style="6" bestFit="1" customWidth="1"/>
    <col min="20" max="21" width="10.140625" style="3" customWidth="1"/>
    <col min="22" max="22" width="8.7109375" style="3" customWidth="1"/>
    <col min="23" max="23" width="5.00390625" style="3" customWidth="1"/>
    <col min="24" max="24" width="10.140625" style="3" customWidth="1"/>
    <col min="25" max="25" width="8.7109375" style="7" bestFit="1" customWidth="1"/>
    <col min="26" max="26" width="5.00390625" style="3" customWidth="1"/>
    <col min="27" max="16384" width="9.140625" style="3" customWidth="1"/>
  </cols>
  <sheetData>
    <row r="1" ht="2.25" customHeight="1">
      <c r="A1" s="63" t="s">
        <v>70</v>
      </c>
    </row>
    <row r="2" ht="18">
      <c r="A2" s="1" t="s">
        <v>26</v>
      </c>
    </row>
    <row r="3" ht="14.25">
      <c r="A3" s="8" t="s">
        <v>31</v>
      </c>
    </row>
    <row r="4" ht="14.25">
      <c r="A4" s="8" t="s">
        <v>73</v>
      </c>
    </row>
    <row r="5" ht="14.25">
      <c r="A5" s="8" t="s">
        <v>25</v>
      </c>
    </row>
    <row r="6" spans="1:26" s="10" customFormat="1" ht="12.75">
      <c r="A6" s="62" t="s">
        <v>69</v>
      </c>
      <c r="B6" s="9"/>
      <c r="D6" s="71" t="s">
        <v>11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71" t="s">
        <v>10</v>
      </c>
      <c r="Q6" s="72"/>
      <c r="R6" s="72"/>
      <c r="S6" s="73"/>
      <c r="T6" s="71" t="s">
        <v>12</v>
      </c>
      <c r="U6" s="72"/>
      <c r="V6" s="72"/>
      <c r="W6" s="72"/>
      <c r="X6" s="72"/>
      <c r="Y6" s="72"/>
      <c r="Z6" s="72"/>
    </row>
    <row r="7" spans="1:26" s="12" customFormat="1" ht="114.75">
      <c r="A7" s="69" t="s">
        <v>19</v>
      </c>
      <c r="B7" s="11"/>
      <c r="D7" s="13" t="s">
        <v>20</v>
      </c>
      <c r="E7" s="14"/>
      <c r="F7" s="15"/>
      <c r="G7" s="16"/>
      <c r="H7" s="13" t="s">
        <v>21</v>
      </c>
      <c r="I7" s="14"/>
      <c r="J7" s="15"/>
      <c r="K7" s="17"/>
      <c r="L7" s="13" t="s">
        <v>22</v>
      </c>
      <c r="M7" s="18"/>
      <c r="N7" s="19"/>
      <c r="O7" s="20"/>
      <c r="P7" s="13" t="s">
        <v>22</v>
      </c>
      <c r="Q7" s="14"/>
      <c r="R7" s="15"/>
      <c r="S7" s="16"/>
      <c r="T7" s="13" t="s">
        <v>28</v>
      </c>
      <c r="U7" s="13" t="s">
        <v>29</v>
      </c>
      <c r="V7" s="17"/>
      <c r="W7" s="17"/>
      <c r="X7" s="21" t="s">
        <v>30</v>
      </c>
      <c r="Y7" s="17"/>
      <c r="Z7" s="17"/>
    </row>
    <row r="8" spans="1:26" s="28" customFormat="1" ht="26.25" thickBot="1">
      <c r="A8" s="70"/>
      <c r="B8" s="22"/>
      <c r="C8" s="23"/>
      <c r="D8" s="24" t="s">
        <v>3</v>
      </c>
      <c r="E8" s="25" t="s">
        <v>14</v>
      </c>
      <c r="F8" s="26" t="s">
        <v>15</v>
      </c>
      <c r="G8" s="27" t="s">
        <v>13</v>
      </c>
      <c r="H8" s="24" t="s">
        <v>4</v>
      </c>
      <c r="I8" s="25" t="s">
        <v>14</v>
      </c>
      <c r="J8" s="26" t="s">
        <v>15</v>
      </c>
      <c r="K8" s="23" t="s">
        <v>13</v>
      </c>
      <c r="L8" s="24" t="s">
        <v>5</v>
      </c>
      <c r="M8" s="25" t="s">
        <v>14</v>
      </c>
      <c r="N8" s="26" t="s">
        <v>15</v>
      </c>
      <c r="O8" s="27" t="s">
        <v>13</v>
      </c>
      <c r="P8" s="24" t="s">
        <v>6</v>
      </c>
      <c r="Q8" s="25" t="s">
        <v>14</v>
      </c>
      <c r="R8" s="26" t="s">
        <v>15</v>
      </c>
      <c r="S8" s="27" t="s">
        <v>13</v>
      </c>
      <c r="T8" s="24" t="s">
        <v>7</v>
      </c>
      <c r="U8" s="24" t="s">
        <v>8</v>
      </c>
      <c r="V8" s="23" t="s">
        <v>23</v>
      </c>
      <c r="W8" s="23" t="s">
        <v>24</v>
      </c>
      <c r="X8" s="24" t="s">
        <v>9</v>
      </c>
      <c r="Y8" s="23" t="s">
        <v>23</v>
      </c>
      <c r="Z8" s="23" t="s">
        <v>24</v>
      </c>
    </row>
    <row r="9" spans="1:25" ht="13.5" thickTop="1">
      <c r="A9" s="29" t="s">
        <v>0</v>
      </c>
      <c r="B9" s="30"/>
      <c r="C9" s="29"/>
      <c r="D9" s="31"/>
      <c r="E9" s="32"/>
      <c r="F9" s="33"/>
      <c r="G9" s="34"/>
      <c r="H9" s="31"/>
      <c r="I9" s="32"/>
      <c r="J9" s="33"/>
      <c r="K9" s="35"/>
      <c r="L9" s="31"/>
      <c r="P9" s="31"/>
      <c r="Q9" s="32"/>
      <c r="R9" s="33"/>
      <c r="S9" s="34"/>
      <c r="T9" s="31"/>
      <c r="U9" s="31"/>
      <c r="V9" s="35"/>
      <c r="W9" s="35"/>
      <c r="X9" s="31"/>
      <c r="Y9" s="36"/>
    </row>
    <row r="10" spans="1:26" s="5" customFormat="1" ht="12.75">
      <c r="A10" s="37" t="s">
        <v>32</v>
      </c>
      <c r="B10" s="30">
        <v>1</v>
      </c>
      <c r="C10" s="38"/>
      <c r="D10" s="39">
        <v>104273</v>
      </c>
      <c r="E10" s="32">
        <v>-1.9E-05</v>
      </c>
      <c r="F10" s="33">
        <v>5211</v>
      </c>
      <c r="G10" s="34">
        <f aca="true" t="shared" si="0" ref="G10:G17">IF($B10=1,(1/1000)*SQRT((E10*(1000*D10)^2)+1000*D10*F10),IF($B10=2,SQRT((F10/(1000*$D$10))*D10*(100-D10))," "))</f>
        <v>580.3294675863013</v>
      </c>
      <c r="H10" s="39">
        <v>105648</v>
      </c>
      <c r="I10" s="32">
        <v>-1.9E-05</v>
      </c>
      <c r="J10" s="33">
        <v>5211</v>
      </c>
      <c r="K10" s="34">
        <f aca="true" t="shared" si="1" ref="K10:K17">IF($B10=1,(1/1000)*SQRT((I10*(1000*H10)^2)+1000*H10*J10),IF($B10=2,SQRT((J10/(1000*$H$10))*H10*(100-H10))," "))</f>
        <v>581.7759275047396</v>
      </c>
      <c r="L10" s="39">
        <v>105681</v>
      </c>
      <c r="M10" s="4">
        <v>-1E-05</v>
      </c>
      <c r="N10" s="5">
        <v>2652</v>
      </c>
      <c r="O10" s="34">
        <f aca="true" t="shared" si="2" ref="O10:O17">IF($B10=1,(1/1000)*SQRT((M10*(1000*L10)^2)+1000*N10*L10),IF($B10=2,SQRT((N10/(1000*$L$10))*L10*(100-L10))," "))</f>
        <v>410.5865004965458</v>
      </c>
      <c r="P10" s="39">
        <v>106910</v>
      </c>
      <c r="Q10" s="32">
        <v>-9E-06</v>
      </c>
      <c r="R10" s="33">
        <v>2652</v>
      </c>
      <c r="S10" s="34">
        <f aca="true" t="shared" si="3" ref="S10:S17">IF($B10=1,(1/1000)*SQRT((Q10*(1000*P10)^2)+1000*R10*P10),IF($B10=2,SQRT((R10/(1000*$P$10))*P10*(100-P10))," "))</f>
        <v>425.03833603570394</v>
      </c>
      <c r="T10" s="39">
        <f>H10-D10</f>
        <v>1375</v>
      </c>
      <c r="U10" s="39">
        <f>L10-H10</f>
        <v>33</v>
      </c>
      <c r="V10" s="36">
        <f>(1000*U10)/(SQRT((1000*O10)^2+(1000*K10)^2-(2*0.8*(1000*O10)*(1000*K10))))</f>
        <v>0.09339281812962655</v>
      </c>
      <c r="W10" s="40" t="str">
        <f>IF(ABS(V10)&gt;1.645,"*"," ")</f>
        <v> </v>
      </c>
      <c r="X10" s="39">
        <f>P10-L10</f>
        <v>1229</v>
      </c>
      <c r="Y10" s="36">
        <f>(1000*X10)/(SQRT((1000*O10)^2+(1000*S10)^2-(2*0.3*(1000*O10)*(1000*S10))))</f>
        <v>2.485340709398218</v>
      </c>
      <c r="Z10" s="40" t="str">
        <f>IF(ABS(Y10)&gt;1.645,"*"," ")</f>
        <v>*</v>
      </c>
    </row>
    <row r="11" spans="1:26" ht="12.75">
      <c r="A11" s="41" t="s">
        <v>36</v>
      </c>
      <c r="D11" s="31"/>
      <c r="E11" s="32"/>
      <c r="F11" s="33"/>
      <c r="G11" s="34" t="str">
        <f t="shared" si="0"/>
        <v> </v>
      </c>
      <c r="H11" s="31"/>
      <c r="I11" s="32"/>
      <c r="J11" s="33"/>
      <c r="K11" s="34" t="str">
        <f t="shared" si="1"/>
        <v> </v>
      </c>
      <c r="L11" s="31"/>
      <c r="O11" s="34" t="str">
        <f t="shared" si="2"/>
        <v> </v>
      </c>
      <c r="P11" s="31"/>
      <c r="Q11" s="32"/>
      <c r="R11" s="33"/>
      <c r="S11" s="34" t="str">
        <f t="shared" si="3"/>
        <v> </v>
      </c>
      <c r="T11" s="39"/>
      <c r="U11" s="39"/>
      <c r="V11" s="36"/>
      <c r="W11" s="40"/>
      <c r="X11" s="39"/>
      <c r="Y11" s="36"/>
      <c r="Z11" s="40"/>
    </row>
    <row r="12" spans="1:26" s="43" customFormat="1" ht="12.75">
      <c r="A12" s="42" t="s">
        <v>37</v>
      </c>
      <c r="B12" s="2">
        <v>2</v>
      </c>
      <c r="D12" s="44">
        <v>54.5</v>
      </c>
      <c r="E12" s="32">
        <v>-1.9E-05</v>
      </c>
      <c r="F12" s="33">
        <v>5211</v>
      </c>
      <c r="G12" s="34">
        <f t="shared" si="0"/>
        <v>0.3520290889846111</v>
      </c>
      <c r="H12" s="44">
        <v>54.9</v>
      </c>
      <c r="I12" s="32">
        <v>-1.9E-05</v>
      </c>
      <c r="J12" s="33">
        <v>5211</v>
      </c>
      <c r="K12" s="34">
        <f t="shared" si="1"/>
        <v>0.349465525820413</v>
      </c>
      <c r="L12" s="44">
        <v>54.8</v>
      </c>
      <c r="M12" s="4">
        <v>-1E-05</v>
      </c>
      <c r="N12" s="5">
        <v>2652</v>
      </c>
      <c r="O12" s="34">
        <f t="shared" si="2"/>
        <v>0.24931465033818337</v>
      </c>
      <c r="P12" s="44">
        <v>54.2</v>
      </c>
      <c r="Q12" s="32">
        <v>-9E-06</v>
      </c>
      <c r="R12" s="33">
        <v>2652</v>
      </c>
      <c r="S12" s="34">
        <f t="shared" si="3"/>
        <v>0.24814754181087792</v>
      </c>
      <c r="T12" s="45">
        <f aca="true" t="shared" si="4" ref="T12:T71">H12-D12</f>
        <v>0.3999999999999986</v>
      </c>
      <c r="U12" s="45">
        <f aca="true" t="shared" si="5" ref="U12:U71">L12-H12</f>
        <v>-0.10000000000000142</v>
      </c>
      <c r="V12" s="36">
        <f>(1000*U12)/(SQRT((1000*O12)^2+(1000*K12)^2-(2*0.8*(1000*O12)*(1000*K12))))</f>
        <v>-0.4720293346684432</v>
      </c>
      <c r="W12" s="40" t="str">
        <f aca="true" t="shared" si="6" ref="W12:W71">IF(ABS(V12)&gt;1.645,"*"," ")</f>
        <v> </v>
      </c>
      <c r="X12" s="45">
        <f aca="true" t="shared" si="7" ref="X12:X71">P12-L12</f>
        <v>-0.5999999999999943</v>
      </c>
      <c r="Y12" s="36">
        <f>(1000*X12)/(SQRT((1000*O12)^2+(1000*S12)^2-(2*0.3*(1000*O12)*(1000*S12))))</f>
        <v>-2.038707540149312</v>
      </c>
      <c r="Z12" s="40" t="str">
        <f aca="true" t="shared" si="8" ref="Z12:Z71">IF(ABS(Y12)&gt;1.645,"*"," ")</f>
        <v>*</v>
      </c>
    </row>
    <row r="13" spans="1:26" s="43" customFormat="1" ht="12.75">
      <c r="A13" s="42" t="s">
        <v>38</v>
      </c>
      <c r="B13" s="2">
        <v>2</v>
      </c>
      <c r="D13" s="44">
        <v>8.3</v>
      </c>
      <c r="E13" s="32">
        <v>-1.9E-05</v>
      </c>
      <c r="F13" s="33">
        <v>5211</v>
      </c>
      <c r="G13" s="34">
        <f t="shared" si="0"/>
        <v>0.19502860586802478</v>
      </c>
      <c r="H13" s="44">
        <v>8.2</v>
      </c>
      <c r="I13" s="32">
        <v>-1.9E-05</v>
      </c>
      <c r="J13" s="33">
        <v>5211</v>
      </c>
      <c r="K13" s="34">
        <f t="shared" si="1"/>
        <v>0.19268955040446525</v>
      </c>
      <c r="L13" s="44">
        <v>8.3</v>
      </c>
      <c r="M13" s="4">
        <v>-1E-05</v>
      </c>
      <c r="N13" s="5">
        <v>2652</v>
      </c>
      <c r="O13" s="34">
        <f t="shared" si="2"/>
        <v>0.13820126453619277</v>
      </c>
      <c r="P13" s="44">
        <v>8.1</v>
      </c>
      <c r="Q13" s="32">
        <v>-9E-06</v>
      </c>
      <c r="R13" s="33">
        <v>2652</v>
      </c>
      <c r="S13" s="34">
        <f t="shared" si="3"/>
        <v>0.13588698418970396</v>
      </c>
      <c r="T13" s="45">
        <f t="shared" si="4"/>
        <v>-0.10000000000000142</v>
      </c>
      <c r="U13" s="45">
        <f t="shared" si="5"/>
        <v>0.10000000000000142</v>
      </c>
      <c r="V13" s="36">
        <f>(1000*U13)/(SQRT((1000*O13)^2+(1000*K13)^2-(2*0.8*(1000*O13)*(1000*K13))))</f>
        <v>0.8568332571207824</v>
      </c>
      <c r="W13" s="40" t="str">
        <f t="shared" si="6"/>
        <v> </v>
      </c>
      <c r="X13" s="45">
        <f t="shared" si="7"/>
        <v>-0.20000000000000107</v>
      </c>
      <c r="Y13" s="36">
        <f>(1000*X13)/(SQRT((1000*O13)^2+(1000*S13)^2-(2*0.3*(1000*O13)*(1000*S13))))</f>
        <v>-1.2333229372870709</v>
      </c>
      <c r="Z13" s="40" t="str">
        <f t="shared" si="8"/>
        <v> </v>
      </c>
    </row>
    <row r="14" spans="1:26" s="43" customFormat="1" ht="12.75">
      <c r="A14" s="42" t="s">
        <v>39</v>
      </c>
      <c r="B14" s="2">
        <v>2</v>
      </c>
      <c r="D14" s="44">
        <v>31.6</v>
      </c>
      <c r="E14" s="32">
        <v>-1.9E-05</v>
      </c>
      <c r="F14" s="33">
        <v>5211</v>
      </c>
      <c r="G14" s="34">
        <f t="shared" si="0"/>
        <v>0.32865950319429993</v>
      </c>
      <c r="H14" s="44">
        <v>31.4</v>
      </c>
      <c r="I14" s="32">
        <v>-1.9E-05</v>
      </c>
      <c r="J14" s="33">
        <v>5211</v>
      </c>
      <c r="K14" s="34">
        <f t="shared" si="1"/>
        <v>0.3259543479350376</v>
      </c>
      <c r="L14" s="44">
        <v>31.3</v>
      </c>
      <c r="M14" s="4">
        <v>-1E-05</v>
      </c>
      <c r="N14" s="5">
        <v>2652</v>
      </c>
      <c r="O14" s="34">
        <f t="shared" si="2"/>
        <v>0.23229445341934377</v>
      </c>
      <c r="P14" s="44">
        <v>32</v>
      </c>
      <c r="Q14" s="32">
        <v>-9E-06</v>
      </c>
      <c r="R14" s="33">
        <v>2652</v>
      </c>
      <c r="S14" s="34">
        <f t="shared" si="3"/>
        <v>0.2323309352093318</v>
      </c>
      <c r="T14" s="45">
        <f t="shared" si="4"/>
        <v>-0.20000000000000284</v>
      </c>
      <c r="U14" s="45">
        <f t="shared" si="5"/>
        <v>-0.09999999999999787</v>
      </c>
      <c r="V14" s="36">
        <f>(1000*U14)/(SQRT((1000*O14)^2+(1000*K14)^2-(2*0.8*(1000*O14)*(1000*K14))))</f>
        <v>-0.5059862479292642</v>
      </c>
      <c r="W14" s="40" t="str">
        <f t="shared" si="6"/>
        <v> </v>
      </c>
      <c r="X14" s="45">
        <f t="shared" si="7"/>
        <v>0.6999999999999993</v>
      </c>
      <c r="Y14" s="36">
        <f>(1000*X14)/(SQRT((1000*O14)^2+(1000*S14)^2-(2*0.3*(1000*O14)*(1000*S14))))</f>
        <v>2.546602012727809</v>
      </c>
      <c r="Z14" s="40" t="str">
        <f t="shared" si="8"/>
        <v>*</v>
      </c>
    </row>
    <row r="15" spans="4:26" ht="12.75">
      <c r="D15" s="31"/>
      <c r="E15" s="32"/>
      <c r="F15" s="33"/>
      <c r="G15" s="34" t="str">
        <f t="shared" si="0"/>
        <v> </v>
      </c>
      <c r="H15" s="31"/>
      <c r="I15" s="32"/>
      <c r="J15" s="33"/>
      <c r="K15" s="34" t="str">
        <f t="shared" si="1"/>
        <v> </v>
      </c>
      <c r="L15" s="31"/>
      <c r="O15" s="34" t="str">
        <f t="shared" si="2"/>
        <v> </v>
      </c>
      <c r="P15" s="31"/>
      <c r="Q15" s="32"/>
      <c r="R15" s="33"/>
      <c r="S15" s="34" t="str">
        <f t="shared" si="3"/>
        <v> </v>
      </c>
      <c r="T15" s="39"/>
      <c r="U15" s="39"/>
      <c r="V15" s="36"/>
      <c r="W15" s="40"/>
      <c r="X15" s="39"/>
      <c r="Y15" s="36"/>
      <c r="Z15" s="40"/>
    </row>
    <row r="16" spans="1:26" s="5" customFormat="1" ht="12.75">
      <c r="A16" s="37" t="s">
        <v>33</v>
      </c>
      <c r="B16" s="30">
        <v>1</v>
      </c>
      <c r="C16" s="38"/>
      <c r="D16" s="39">
        <v>111735</v>
      </c>
      <c r="E16" s="32">
        <v>-1.9E-05</v>
      </c>
      <c r="F16" s="33">
        <v>5211</v>
      </c>
      <c r="G16" s="34">
        <f t="shared" si="0"/>
        <v>587.4024095328517</v>
      </c>
      <c r="H16" s="39">
        <v>113513</v>
      </c>
      <c r="I16" s="32">
        <v>-1.9E-05</v>
      </c>
      <c r="J16" s="33">
        <v>5211</v>
      </c>
      <c r="K16" s="34">
        <f t="shared" si="1"/>
        <v>588.8101738158063</v>
      </c>
      <c r="L16" s="39">
        <v>113510</v>
      </c>
      <c r="M16" s="4">
        <v>-1E-05</v>
      </c>
      <c r="N16" s="5">
        <v>2652</v>
      </c>
      <c r="O16" s="34">
        <f t="shared" si="2"/>
        <v>414.94977888896386</v>
      </c>
      <c r="P16" s="39">
        <v>114681</v>
      </c>
      <c r="Q16" s="32">
        <v>-9E-06</v>
      </c>
      <c r="R16" s="33">
        <v>2652</v>
      </c>
      <c r="S16" s="34">
        <f t="shared" si="3"/>
        <v>431.0086149382631</v>
      </c>
      <c r="T16" s="39">
        <f t="shared" si="4"/>
        <v>1778</v>
      </c>
      <c r="U16" s="39">
        <f t="shared" si="5"/>
        <v>-3</v>
      </c>
      <c r="V16" s="36">
        <f>(1000*U16)/(SQRT((1000*O16)^2+(1000*K16)^2-(2*0.8*(1000*O16)*(1000*K16))))</f>
        <v>-0.008386627765075639</v>
      </c>
      <c r="W16" s="40" t="str">
        <f t="shared" si="6"/>
        <v> </v>
      </c>
      <c r="X16" s="39">
        <f t="shared" si="7"/>
        <v>1171</v>
      </c>
      <c r="Y16" s="36">
        <f>(1000*X16)/(SQRT((1000*O16)^2+(1000*S16)^2-(2*0.3*(1000*O16)*(1000*S16))))</f>
        <v>2.338991244237111</v>
      </c>
      <c r="Z16" s="40" t="str">
        <f t="shared" si="8"/>
        <v>*</v>
      </c>
    </row>
    <row r="17" spans="1:26" ht="12.75">
      <c r="A17" s="41" t="s">
        <v>36</v>
      </c>
      <c r="D17" s="31"/>
      <c r="E17" s="32"/>
      <c r="F17" s="33"/>
      <c r="G17" s="34" t="str">
        <f t="shared" si="0"/>
        <v> </v>
      </c>
      <c r="H17" s="31"/>
      <c r="I17" s="32"/>
      <c r="J17" s="33"/>
      <c r="K17" s="34" t="str">
        <f t="shared" si="1"/>
        <v> </v>
      </c>
      <c r="L17" s="31"/>
      <c r="O17" s="34" t="str">
        <f t="shared" si="2"/>
        <v> </v>
      </c>
      <c r="P17" s="31"/>
      <c r="Q17" s="32"/>
      <c r="R17" s="33"/>
      <c r="S17" s="34" t="str">
        <f t="shared" si="3"/>
        <v> </v>
      </c>
      <c r="T17" s="39"/>
      <c r="U17" s="39"/>
      <c r="V17" s="36"/>
      <c r="W17" s="40"/>
      <c r="X17" s="39"/>
      <c r="Y17" s="36"/>
      <c r="Z17" s="40"/>
    </row>
    <row r="18" spans="1:26" s="43" customFormat="1" ht="12.75">
      <c r="A18" s="42" t="s">
        <v>37</v>
      </c>
      <c r="B18" s="2">
        <v>2</v>
      </c>
      <c r="D18" s="44">
        <v>50.8</v>
      </c>
      <c r="E18" s="32">
        <v>-1.9E-05</v>
      </c>
      <c r="F18" s="33">
        <v>5211</v>
      </c>
      <c r="G18" s="34">
        <f>IF($B18=1,(1/1000)*SQRT((E18*(1000*D18)^2)+1000*D18*F18),IF($B18=2,SQRT((F18/(1000*$D$16))*D18*(100-D18))," "))</f>
        <v>0.34141321516267714</v>
      </c>
      <c r="H18" s="44">
        <v>51</v>
      </c>
      <c r="I18" s="32">
        <v>-1.9E-05</v>
      </c>
      <c r="J18" s="33">
        <v>5211</v>
      </c>
      <c r="K18" s="34">
        <f>IF($B18=1,(1/1000)*SQRT((I18*(1000*H18)^2)+1000*H18*J18),IF($B18=2,SQRT((J18/(1000*$H$16))*H18*(100-H18))," "))</f>
        <v>0.3387044197741192</v>
      </c>
      <c r="L18" s="44">
        <v>51</v>
      </c>
      <c r="M18" s="4">
        <v>-1E-05</v>
      </c>
      <c r="N18" s="5">
        <v>2652</v>
      </c>
      <c r="O18" s="34">
        <f>IF($B18=1,(1/1000)*SQRT((M18*(1000*L18)^2)+1000*N18*L18),IF($B18=2,SQRT((N18/(1000*$L$16))*L18*(100-L18))," "))</f>
        <v>0.2416310972804128</v>
      </c>
      <c r="P18" s="44">
        <v>50.5</v>
      </c>
      <c r="Q18" s="32">
        <v>-9E-06</v>
      </c>
      <c r="R18" s="33">
        <v>2652</v>
      </c>
      <c r="S18" s="34">
        <f>IF($B18=1,(1/1000)*SQRT((Q18*(1000*P18)^2)+1000*R18*P18),IF($B18=2,SQRT((R18/(1000*$P$16))*P18*(100-P18))," "))</f>
        <v>0.2404303633490657</v>
      </c>
      <c r="T18" s="45">
        <f t="shared" si="4"/>
        <v>0.20000000000000284</v>
      </c>
      <c r="U18" s="45">
        <f t="shared" si="5"/>
        <v>0</v>
      </c>
      <c r="V18" s="36">
        <f>(1000*U18)/(SQRT((1000*O18)^2+(1000*K18)^2-(2*0.8*(1000*O18)*(1000*K18))))</f>
        <v>0</v>
      </c>
      <c r="W18" s="40" t="str">
        <f t="shared" si="6"/>
        <v> </v>
      </c>
      <c r="X18" s="45">
        <f t="shared" si="7"/>
        <v>-0.5</v>
      </c>
      <c r="Y18" s="36">
        <f>(1000*X18)/(SQRT((1000*O18)^2+(1000*S18)^2-(2*0.3*(1000*O18)*(1000*S18))))</f>
        <v>-1.7531984088999846</v>
      </c>
      <c r="Z18" s="40" t="str">
        <f t="shared" si="8"/>
        <v>*</v>
      </c>
    </row>
    <row r="19" spans="1:26" s="43" customFormat="1" ht="12.75">
      <c r="A19" s="42" t="s">
        <v>38</v>
      </c>
      <c r="B19" s="2">
        <v>2</v>
      </c>
      <c r="D19" s="44">
        <v>10.5</v>
      </c>
      <c r="E19" s="32">
        <v>-1.9E-05</v>
      </c>
      <c r="F19" s="33">
        <v>5211</v>
      </c>
      <c r="G19" s="34">
        <f>IF($B19=1,(1/1000)*SQRT((E19*(1000*D19)^2)+1000*D19*F19),IF($B19=2,SQRT((F19/(1000*$D$16))*D19*(100-D19))," "))</f>
        <v>0.20934957670800572</v>
      </c>
      <c r="H19" s="44">
        <v>10.5</v>
      </c>
      <c r="I19" s="32">
        <v>-1.9E-05</v>
      </c>
      <c r="J19" s="33">
        <v>5211</v>
      </c>
      <c r="K19" s="34">
        <f>IF($B19=1,(1/1000)*SQRT((I19*(1000*H19)^2)+1000*H19*J19),IF($B19=2,SQRT((J19/(1000*$H$16))*H19*(100-H19))," "))</f>
        <v>0.20770354212335265</v>
      </c>
      <c r="L19" s="44">
        <v>10.6</v>
      </c>
      <c r="M19" s="4">
        <v>-1E-05</v>
      </c>
      <c r="N19" s="5">
        <v>2652</v>
      </c>
      <c r="O19" s="34">
        <f>IF($B19=1,(1/1000)*SQRT((M19*(1000*L19)^2)+1000*N19*L19),IF($B19=2,SQRT((N19/(1000*$L$16))*L19*(100-L19))," "))</f>
        <v>0.14879604576976915</v>
      </c>
      <c r="P19" s="44">
        <v>10.7</v>
      </c>
      <c r="Q19" s="32">
        <v>-9E-06</v>
      </c>
      <c r="R19" s="33">
        <v>2652</v>
      </c>
      <c r="S19" s="34">
        <f>IF($B19=1,(1/1000)*SQRT((Q19*(1000*P19)^2)+1000*R19*P19),IF($B19=2,SQRT((R19/(1000*$P$16))*P19*(100-P19))," "))</f>
        <v>0.14864785357448757</v>
      </c>
      <c r="T19" s="45">
        <f t="shared" si="4"/>
        <v>0</v>
      </c>
      <c r="U19" s="45">
        <f t="shared" si="5"/>
        <v>0.09999999999999964</v>
      </c>
      <c r="V19" s="36">
        <f>(1000*U19)/(SQRT((1000*O19)^2+(1000*K19)^2-(2*0.8*(1000*O19)*(1000*K19))))</f>
        <v>0.7947458647222341</v>
      </c>
      <c r="W19" s="40" t="str">
        <f t="shared" si="6"/>
        <v> </v>
      </c>
      <c r="X19" s="45">
        <f t="shared" si="7"/>
        <v>0.09999999999999964</v>
      </c>
      <c r="Y19" s="36">
        <f>(1000*X19)/(SQRT((1000*O19)^2+(1000*S19)^2-(2*0.3*(1000*O19)*(1000*S19))))</f>
        <v>0.5682779588288833</v>
      </c>
      <c r="Z19" s="40" t="str">
        <f t="shared" si="8"/>
        <v> </v>
      </c>
    </row>
    <row r="20" spans="1:26" s="43" customFormat="1" ht="12.75">
      <c r="A20" s="42" t="s">
        <v>39</v>
      </c>
      <c r="B20" s="2">
        <v>2</v>
      </c>
      <c r="D20" s="44">
        <v>25.2</v>
      </c>
      <c r="E20" s="32">
        <v>-1.9E-05</v>
      </c>
      <c r="F20" s="33">
        <v>5211</v>
      </c>
      <c r="G20" s="34">
        <f>IF($B20=1,(1/1000)*SQRT((E20*(1000*D20)^2)+1000*D20*F20),IF($B20=2,SQRT((F20/(1000*$D$16))*D20*(100-D20))," "))</f>
        <v>0.29649473735481013</v>
      </c>
      <c r="H20" s="44">
        <v>24.8</v>
      </c>
      <c r="I20" s="32">
        <v>-1.9E-05</v>
      </c>
      <c r="J20" s="33">
        <v>5211</v>
      </c>
      <c r="K20" s="34">
        <f>IF($B20=1,(1/1000)*SQRT((I20*(1000*H20)^2)+1000*H20*J20),IF($B20=2,SQRT((J20/(1000*$H$16))*H20*(100-H20))," "))</f>
        <v>0.29259877021303843</v>
      </c>
      <c r="L20" s="44">
        <v>24.7</v>
      </c>
      <c r="M20" s="4">
        <v>-1E-05</v>
      </c>
      <c r="N20" s="5">
        <v>2652</v>
      </c>
      <c r="O20" s="34">
        <f>IF($B20=1,(1/1000)*SQRT((M20*(1000*L20)^2)+1000*N20*L20),IF($B20=2,SQRT((N20/(1000*$L$16))*L20*(100-L20))," "))</f>
        <v>0.2084566061274664</v>
      </c>
      <c r="P20" s="44">
        <v>25.2</v>
      </c>
      <c r="Q20" s="32">
        <v>-9E-06</v>
      </c>
      <c r="R20" s="33">
        <v>2652</v>
      </c>
      <c r="S20" s="34">
        <f>IF($B20=1,(1/1000)*SQRT((Q20*(1000*P20)^2)+1000*R20*P20),IF($B20=2,SQRT((R20/(1000*$P$16))*P20*(100-P20))," "))</f>
        <v>0.20878153850025005</v>
      </c>
      <c r="T20" s="45">
        <f t="shared" si="4"/>
        <v>-0.3999999999999986</v>
      </c>
      <c r="U20" s="45">
        <f t="shared" si="5"/>
        <v>-0.10000000000000142</v>
      </c>
      <c r="V20" s="36">
        <f>(1000*U20)/(SQRT((1000*O20)^2+(1000*K20)^2-(2*0.8*(1000*O20)*(1000*K20))))</f>
        <v>-0.5636369460825121</v>
      </c>
      <c r="W20" s="40" t="str">
        <f t="shared" si="6"/>
        <v> </v>
      </c>
      <c r="X20" s="45">
        <f t="shared" si="7"/>
        <v>0.5</v>
      </c>
      <c r="Y20" s="36">
        <f>(1000*X20)/(SQRT((1000*O20)^2+(1000*S20)^2-(2*0.3*(1000*O20)*(1000*S20))))</f>
        <v>2.0255908757439527</v>
      </c>
      <c r="Z20" s="40" t="str">
        <f t="shared" si="8"/>
        <v>*</v>
      </c>
    </row>
    <row r="21" spans="4:26" ht="12.75">
      <c r="D21" s="31"/>
      <c r="E21" s="32"/>
      <c r="F21" s="33"/>
      <c r="G21" s="34" t="str">
        <f>IF($B21=1,(1/1000)*SQRT((E21*(1000*D21)^2)+1000*D21*F21),IF($B21=2,SQRT((F21/(1000*$D$10))*D21*(100-D21))," "))</f>
        <v> </v>
      </c>
      <c r="H21" s="31"/>
      <c r="I21" s="32"/>
      <c r="J21" s="33"/>
      <c r="K21" s="34" t="str">
        <f>IF($B21=1,(1/1000)*SQRT((I21*(1000*H21)^2)+1000*H21*J21),IF($B21=2,SQRT((J21/(1000*$H$10))*H21*(100-H21))," "))</f>
        <v> </v>
      </c>
      <c r="L21" s="31"/>
      <c r="O21" s="34" t="str">
        <f>IF($B21=1,(1/1000)*SQRT((M21*(1000*L21)^2)+1000*N21*L21),IF($B21=2,SQRT((N21/(1000*$L$10))*L21*(100-L21))," "))</f>
        <v> </v>
      </c>
      <c r="P21" s="31"/>
      <c r="Q21" s="32"/>
      <c r="R21" s="33"/>
      <c r="S21" s="34" t="str">
        <f>IF($B21=1,(1/1000)*SQRT((Q21*(1000*P21)^2)+1000*R21*P21),IF($B21=2,SQRT((R21/(1000*$P$10))*P21*(100-P21))," "))</f>
        <v> </v>
      </c>
      <c r="T21" s="39"/>
      <c r="U21" s="39"/>
      <c r="V21" s="36"/>
      <c r="W21" s="40"/>
      <c r="X21" s="39"/>
      <c r="Y21" s="36"/>
      <c r="Z21" s="40"/>
    </row>
    <row r="22" spans="1:26" s="5" customFormat="1" ht="12.75">
      <c r="A22" s="37" t="s">
        <v>34</v>
      </c>
      <c r="B22" s="30">
        <v>1</v>
      </c>
      <c r="C22" s="38"/>
      <c r="D22" s="39">
        <v>72224</v>
      </c>
      <c r="E22" s="32">
        <v>-1.9E-05</v>
      </c>
      <c r="F22" s="33">
        <v>5211</v>
      </c>
      <c r="G22" s="34">
        <f>IF($B22=1,(1/1000)*SQRT((E22*(1000*D22)^2)+1000*D22*F22),IF($B22=2,SQRT((F22/(1000*$D$10))*D22*(100-D22))," "))</f>
        <v>526.5448192281451</v>
      </c>
      <c r="H22" s="39">
        <v>72002</v>
      </c>
      <c r="I22" s="32">
        <v>-1.9E-05</v>
      </c>
      <c r="J22" s="33">
        <v>5211</v>
      </c>
      <c r="K22" s="34">
        <f>IF($B22=1,(1/1000)*SQRT((I22*(1000*H22)^2)+1000*H22*J22),IF($B22=2,SQRT((J22/(1000*$H$10))*H22*(100-H22))," "))</f>
        <v>526.0237161231422</v>
      </c>
      <c r="L22" s="39">
        <v>72006</v>
      </c>
      <c r="M22" s="4">
        <v>-1E-05</v>
      </c>
      <c r="N22" s="5">
        <v>2652</v>
      </c>
      <c r="O22" s="34">
        <f>IF($B22=1,(1/1000)*SQRT((M22*(1000*L22)^2)+1000*N22*L22),IF($B22=2,SQRT((N22/(1000*$L$10))*L22*(100-L22))," "))</f>
        <v>372.97623468526785</v>
      </c>
      <c r="P22" s="39">
        <v>72321</v>
      </c>
      <c r="Q22" s="32">
        <v>-9E-06</v>
      </c>
      <c r="R22" s="33">
        <v>2652</v>
      </c>
      <c r="S22" s="34">
        <f>IF($B22=1,(1/1000)*SQRT((Q22*(1000*P22)^2)+1000*R22*P22),IF($B22=2,SQRT((R22/(1000*$P$10))*P22*(100-P22))," "))</f>
        <v>380.4239064924811</v>
      </c>
      <c r="T22" s="39">
        <f t="shared" si="4"/>
        <v>-222</v>
      </c>
      <c r="U22" s="39">
        <f t="shared" si="5"/>
        <v>4</v>
      </c>
      <c r="V22" s="36">
        <f>(1000*U22)/(SQRT((1000*O22)^2+(1000*K22)^2-(2*0.8*(1000*O22)*(1000*K22))))</f>
        <v>0.012530551734686583</v>
      </c>
      <c r="W22" s="40" t="str">
        <f t="shared" si="6"/>
        <v> </v>
      </c>
      <c r="X22" s="39">
        <f t="shared" si="7"/>
        <v>315</v>
      </c>
      <c r="Y22" s="36">
        <f>(1000*X22)/(SQRT((1000*O22)^2+(1000*S22)^2-(2*0.3*(1000*O22)*(1000*S22))))</f>
        <v>0.706661497665928</v>
      </c>
      <c r="Z22" s="40" t="str">
        <f t="shared" si="8"/>
        <v> </v>
      </c>
    </row>
    <row r="23" spans="1:26" ht="12.75">
      <c r="A23" s="41" t="s">
        <v>41</v>
      </c>
      <c r="D23" s="31"/>
      <c r="E23" s="32"/>
      <c r="F23" s="33"/>
      <c r="G23" s="34" t="str">
        <f>IF($B23=1,(1/1000)*SQRT((E23*(1000*D23)^2)+1000*D23*F23),IF($B23=2,SQRT((F23/(1000*$D$10))*D23*(100-D23))," "))</f>
        <v> </v>
      </c>
      <c r="H23" s="31"/>
      <c r="I23" s="32"/>
      <c r="J23" s="33"/>
      <c r="K23" s="34" t="str">
        <f>IF($B23=1,(1/1000)*SQRT((I23*(1000*H23)^2)+1000*H23*J23),IF($B23=2,SQRT((J23/(1000*$H$10))*H23*(100-H23))," "))</f>
        <v> </v>
      </c>
      <c r="L23" s="31"/>
      <c r="O23" s="34" t="str">
        <f>IF($B23=1,(1/1000)*SQRT((M23*(1000*L23)^2)+1000*N23*L23),IF($B23=2,SQRT((N23/(1000*$L$10))*L23*(100-L23))," "))</f>
        <v> </v>
      </c>
      <c r="P23" s="31"/>
      <c r="Q23" s="32"/>
      <c r="R23" s="33"/>
      <c r="S23" s="34" t="str">
        <f>IF($B23=1,(1/1000)*SQRT((Q23*(1000*P23)^2)+1000*R23*P23),IF($B23=2,SQRT((R23/(1000*$P$10))*P23*(100-P23))," "))</f>
        <v> </v>
      </c>
      <c r="T23" s="39"/>
      <c r="U23" s="39"/>
      <c r="V23" s="36"/>
      <c r="W23" s="40"/>
      <c r="X23" s="39"/>
      <c r="Y23" s="36"/>
      <c r="Z23" s="40"/>
    </row>
    <row r="24" spans="1:26" s="43" customFormat="1" ht="12.75">
      <c r="A24" s="42" t="s">
        <v>42</v>
      </c>
      <c r="B24" s="2">
        <v>2</v>
      </c>
      <c r="D24" s="44">
        <v>69.5</v>
      </c>
      <c r="E24" s="32">
        <v>-2.3E-05</v>
      </c>
      <c r="F24" s="33">
        <v>6332</v>
      </c>
      <c r="G24" s="34">
        <f>IF($B24=1,(1/1000)*SQRT((E24*(1000*D24)^2)+1000*D24*F24),IF($B24=2,SQRT((F24/(1000*$D$22))*D24*(100-D24))," "))</f>
        <v>0.4310940278069401</v>
      </c>
      <c r="H24" s="44">
        <v>69.3</v>
      </c>
      <c r="I24" s="32">
        <v>-2.3E-05</v>
      </c>
      <c r="J24" s="33">
        <v>6332</v>
      </c>
      <c r="K24" s="34">
        <f>IF($B24=1,(1/1000)*SQRT((I24*(1000*H24)^2)+1000*H24*J24),IF($B24=2,SQRT((J24/(1000*$H$22))*H24*(100-H24))," "))</f>
        <v>0.4325476711849918</v>
      </c>
      <c r="L24" s="44">
        <v>69.1</v>
      </c>
      <c r="M24" s="4">
        <v>-1.2E-05</v>
      </c>
      <c r="N24" s="5">
        <v>3222</v>
      </c>
      <c r="O24" s="34">
        <f aca="true" t="shared" si="9" ref="O24:O33">IF($B24=1,(1/1000)*SQRT((M24*(1000*L24)^2)+1000*N24*L24),IF($B24=2,SQRT((N24/(1000*$L$22))*L24*(100-L24))," "))</f>
        <v>0.3090983511507457</v>
      </c>
      <c r="P24" s="44">
        <v>68.7</v>
      </c>
      <c r="Q24" s="32">
        <v>-1.1E-05</v>
      </c>
      <c r="R24" s="33">
        <v>3222</v>
      </c>
      <c r="S24" s="34">
        <f>IF($B24=1,(1/1000)*SQRT((Q24*(1000*P24)^2)+1000*R24*P24),IF($B24=2,SQRT((R24/(1000*$P$22))*P24*(100-P24))," "))</f>
        <v>0.3095145673998171</v>
      </c>
      <c r="T24" s="45">
        <f t="shared" si="4"/>
        <v>-0.20000000000000284</v>
      </c>
      <c r="U24" s="45">
        <f t="shared" si="5"/>
        <v>-0.20000000000000284</v>
      </c>
      <c r="V24" s="36">
        <f>(1000*U24)/(SQRT((1000*O24)^2+(1000*K24)^2-(2*0.8*(1000*O24)*(1000*K24))))</f>
        <v>-0.7629385279563752</v>
      </c>
      <c r="W24" s="40" t="str">
        <f t="shared" si="6"/>
        <v> </v>
      </c>
      <c r="X24" s="45">
        <f t="shared" si="7"/>
        <v>-0.3999999999999915</v>
      </c>
      <c r="Y24" s="36">
        <f>(1000*X24)/(SQRT((1000*O24)^2+(1000*S24)^2-(2*0.3*(1000*O24)*(1000*S24))))</f>
        <v>-1.0929663757359616</v>
      </c>
      <c r="Z24" s="40" t="str">
        <f t="shared" si="8"/>
        <v> </v>
      </c>
    </row>
    <row r="25" spans="1:26" s="43" customFormat="1" ht="12.75">
      <c r="A25" s="42" t="s">
        <v>43</v>
      </c>
      <c r="B25" s="2">
        <v>2</v>
      </c>
      <c r="D25" s="44">
        <v>21.9</v>
      </c>
      <c r="E25" s="32">
        <v>-2.3E-05</v>
      </c>
      <c r="F25" s="33">
        <v>6332</v>
      </c>
      <c r="G25" s="34">
        <f aca="true" t="shared" si="10" ref="G25:G33">IF($B25=1,(1/1000)*SQRT((E25*(1000*D25)^2)+1000*D25*F25),IF($B25=2,SQRT((F25/(1000*$D$22))*D25*(100-D25))," "))</f>
        <v>0.3872373672281099</v>
      </c>
      <c r="H25" s="44">
        <v>22</v>
      </c>
      <c r="I25" s="32">
        <v>-2.3E-05</v>
      </c>
      <c r="J25" s="33">
        <v>6332</v>
      </c>
      <c r="K25" s="34">
        <f aca="true" t="shared" si="11" ref="K25:K33">IF($B25=1,(1/1000)*SQRT((I25*(1000*H25)^2)+1000*H25*J25),IF($B25=2,SQRT((J25/(1000*$H$22))*H25*(100-H25))," "))</f>
        <v>0.38846940003633473</v>
      </c>
      <c r="L25" s="44">
        <v>22.4</v>
      </c>
      <c r="M25" s="4">
        <v>-1.2E-05</v>
      </c>
      <c r="N25" s="5">
        <v>3222</v>
      </c>
      <c r="O25" s="34">
        <f t="shared" si="9"/>
        <v>0.27889022634984995</v>
      </c>
      <c r="P25" s="44">
        <v>22.8</v>
      </c>
      <c r="Q25" s="32">
        <v>-1.1E-05</v>
      </c>
      <c r="R25" s="33">
        <v>3222</v>
      </c>
      <c r="S25" s="34">
        <f aca="true" t="shared" si="12" ref="S25:S33">IF($B25=1,(1/1000)*SQRT((Q25*(1000*P25)^2)+1000*R25*P25),IF($B25=2,SQRT((R25/(1000*$P$22))*P25*(100-P25))," "))</f>
        <v>0.28003133472866326</v>
      </c>
      <c r="T25" s="45">
        <f t="shared" si="4"/>
        <v>0.10000000000000142</v>
      </c>
      <c r="U25" s="45">
        <f t="shared" si="5"/>
        <v>0.3999999999999986</v>
      </c>
      <c r="V25" s="36">
        <f>(1000*U25)/(SQRT((1000*O25)^2+(1000*K25)^2-(2*0.8*(1000*O25)*(1000*K25))))</f>
        <v>1.700300984753299</v>
      </c>
      <c r="W25" s="40" t="str">
        <f t="shared" si="6"/>
        <v>*</v>
      </c>
      <c r="X25" s="45">
        <f t="shared" si="7"/>
        <v>0.40000000000000213</v>
      </c>
      <c r="Y25" s="36">
        <f>(1000*X25)/(SQRT((1000*O25)^2+(1000*S25)^2-(2*0.3*(1000*O25)*(1000*S25))))</f>
        <v>1.2096881457853648</v>
      </c>
      <c r="Z25" s="40" t="str">
        <f t="shared" si="8"/>
        <v> </v>
      </c>
    </row>
    <row r="26" spans="1:26" s="43" customFormat="1" ht="12.75">
      <c r="A26" s="42" t="s">
        <v>44</v>
      </c>
      <c r="B26" s="2">
        <v>2</v>
      </c>
      <c r="D26" s="44">
        <v>4.4</v>
      </c>
      <c r="E26" s="32">
        <v>-2.3E-05</v>
      </c>
      <c r="F26" s="33">
        <v>6332</v>
      </c>
      <c r="G26" s="34">
        <f t="shared" si="10"/>
        <v>0.19203702474942774</v>
      </c>
      <c r="H26" s="44">
        <v>4.4</v>
      </c>
      <c r="I26" s="32">
        <v>-2.3E-05</v>
      </c>
      <c r="J26" s="33">
        <v>6332</v>
      </c>
      <c r="K26" s="34">
        <f t="shared" si="11"/>
        <v>0.19233284575880158</v>
      </c>
      <c r="L26" s="44">
        <v>4.4</v>
      </c>
      <c r="M26" s="4">
        <v>-1.2E-05</v>
      </c>
      <c r="N26" s="5">
        <v>3222</v>
      </c>
      <c r="O26" s="34">
        <f t="shared" si="9"/>
        <v>0.1371935548560579</v>
      </c>
      <c r="P26" s="44">
        <v>4.6</v>
      </c>
      <c r="Q26" s="32">
        <v>-1.1E-05</v>
      </c>
      <c r="R26" s="33">
        <v>3222</v>
      </c>
      <c r="S26" s="34">
        <f t="shared" si="12"/>
        <v>0.13982462393060832</v>
      </c>
      <c r="T26" s="45">
        <f t="shared" si="4"/>
        <v>0</v>
      </c>
      <c r="U26" s="45">
        <f t="shared" si="5"/>
        <v>0</v>
      </c>
      <c r="V26" s="36">
        <f>(1000*U26)/(SQRT((1000*O26)^2+(1000*K26)^2-(2*0.8*(1000*O26)*(1000*K26))))</f>
        <v>0</v>
      </c>
      <c r="W26" s="40" t="str">
        <f t="shared" si="6"/>
        <v> </v>
      </c>
      <c r="X26" s="45">
        <f t="shared" si="7"/>
        <v>0.1999999999999993</v>
      </c>
      <c r="Y26" s="36">
        <f>(1000*X26)/(SQRT((1000*O26)^2+(1000*S26)^2-(2*0.3*(1000*O26)*(1000*S26))))</f>
        <v>1.2202570573038918</v>
      </c>
      <c r="Z26" s="40" t="str">
        <f t="shared" si="8"/>
        <v> </v>
      </c>
    </row>
    <row r="27" spans="1:26" s="43" customFormat="1" ht="12.75">
      <c r="A27" s="42" t="s">
        <v>45</v>
      </c>
      <c r="B27" s="2">
        <v>2</v>
      </c>
      <c r="D27" s="44">
        <v>4.2</v>
      </c>
      <c r="E27" s="32">
        <v>-2.3E-05</v>
      </c>
      <c r="F27" s="33">
        <v>6332</v>
      </c>
      <c r="G27" s="34">
        <f t="shared" si="10"/>
        <v>0.1878179448734387</v>
      </c>
      <c r="H27" s="44">
        <v>4.2</v>
      </c>
      <c r="I27" s="32">
        <v>-2.3E-05</v>
      </c>
      <c r="J27" s="33">
        <v>6332</v>
      </c>
      <c r="K27" s="34">
        <f t="shared" si="11"/>
        <v>0.18810726665450397</v>
      </c>
      <c r="L27" s="44">
        <v>4.1</v>
      </c>
      <c r="M27" s="4">
        <v>-1.2E-05</v>
      </c>
      <c r="N27" s="5">
        <v>3222</v>
      </c>
      <c r="O27" s="34">
        <f t="shared" si="9"/>
        <v>0.13264157097658866</v>
      </c>
      <c r="P27" s="44">
        <v>4</v>
      </c>
      <c r="Q27" s="32">
        <v>-1.1E-05</v>
      </c>
      <c r="R27" s="33">
        <v>3222</v>
      </c>
      <c r="S27" s="34">
        <f t="shared" si="12"/>
        <v>0.1307965138900721</v>
      </c>
      <c r="T27" s="45">
        <f t="shared" si="4"/>
        <v>0</v>
      </c>
      <c r="U27" s="45">
        <f t="shared" si="5"/>
        <v>-0.10000000000000053</v>
      </c>
      <c r="V27" s="36">
        <f>(1000*U27)/(SQRT((1000*O27)^2+(1000*K27)^2-(2*0.8*(1000*O27)*(1000*K27))))</f>
        <v>-0.8751488862016077</v>
      </c>
      <c r="W27" s="40" t="str">
        <f t="shared" si="6"/>
        <v> </v>
      </c>
      <c r="X27" s="45">
        <f t="shared" si="7"/>
        <v>-0.09999999999999964</v>
      </c>
      <c r="Y27" s="36">
        <f>(1000*X27)/(SQRT((1000*O27)^2+(1000*S27)^2-(2*0.3*(1000*O27)*(1000*S27))))</f>
        <v>-0.6416048476414172</v>
      </c>
      <c r="Z27" s="40" t="str">
        <f t="shared" si="8"/>
        <v> </v>
      </c>
    </row>
    <row r="28" spans="1:26" ht="12.75">
      <c r="A28" s="41" t="s">
        <v>46</v>
      </c>
      <c r="D28" s="31"/>
      <c r="E28" s="32"/>
      <c r="F28" s="33"/>
      <c r="G28" s="34" t="str">
        <f t="shared" si="10"/>
        <v> </v>
      </c>
      <c r="H28" s="31"/>
      <c r="I28" s="32"/>
      <c r="J28" s="33"/>
      <c r="K28" s="34" t="str">
        <f t="shared" si="11"/>
        <v> </v>
      </c>
      <c r="L28" s="31"/>
      <c r="O28" s="34" t="str">
        <f t="shared" si="9"/>
        <v> </v>
      </c>
      <c r="P28" s="31"/>
      <c r="Q28" s="32"/>
      <c r="R28" s="33"/>
      <c r="S28" s="34" t="str">
        <f t="shared" si="12"/>
        <v> </v>
      </c>
      <c r="T28" s="39"/>
      <c r="U28" s="39"/>
      <c r="V28" s="36"/>
      <c r="W28" s="40"/>
      <c r="X28" s="39"/>
      <c r="Y28" s="36"/>
      <c r="Z28" s="40"/>
    </row>
    <row r="29" spans="1:26" s="43" customFormat="1" ht="12.75">
      <c r="A29" s="42" t="s">
        <v>49</v>
      </c>
      <c r="B29" s="2">
        <v>2</v>
      </c>
      <c r="D29" s="44">
        <v>16.7</v>
      </c>
      <c r="E29" s="32">
        <v>-0.00011</v>
      </c>
      <c r="F29" s="33">
        <v>8002</v>
      </c>
      <c r="G29" s="34">
        <f t="shared" si="10"/>
        <v>0.39259000721907894</v>
      </c>
      <c r="H29" s="44">
        <v>16.9</v>
      </c>
      <c r="I29" s="32">
        <v>-0.000111</v>
      </c>
      <c r="J29" s="33">
        <v>8002</v>
      </c>
      <c r="K29" s="34">
        <f t="shared" si="11"/>
        <v>0.3950670938795408</v>
      </c>
      <c r="L29" s="44">
        <v>16.8</v>
      </c>
      <c r="M29" s="4">
        <v>-5.6E-05</v>
      </c>
      <c r="N29" s="5">
        <v>4072</v>
      </c>
      <c r="O29" s="34">
        <f t="shared" si="9"/>
        <v>0.2811485484421757</v>
      </c>
      <c r="P29" s="44">
        <v>16.9</v>
      </c>
      <c r="Q29" s="32">
        <v>-5.6E-05</v>
      </c>
      <c r="R29" s="33">
        <v>4072</v>
      </c>
      <c r="S29" s="34">
        <f t="shared" si="12"/>
        <v>0.28120014323288645</v>
      </c>
      <c r="T29" s="45">
        <f t="shared" si="4"/>
        <v>0.1999999999999993</v>
      </c>
      <c r="U29" s="45">
        <f t="shared" si="5"/>
        <v>-0.09999999999999787</v>
      </c>
      <c r="V29" s="36">
        <f>(1000*U29)/(SQRT((1000*O29)^2+(1000*K29)^2-(2*0.8*(1000*O29)*(1000*K29))))</f>
        <v>-0.4173684829247407</v>
      </c>
      <c r="W29" s="40" t="str">
        <f t="shared" si="6"/>
        <v> </v>
      </c>
      <c r="X29" s="45">
        <f t="shared" si="7"/>
        <v>0.09999999999999787</v>
      </c>
      <c r="Y29" s="36">
        <f>(1000*X29)/(SQRT((1000*O29)^2+(1000*S29)^2-(2*0.3*(1000*O29)*(1000*S29))))</f>
        <v>0.30058014204846745</v>
      </c>
      <c r="Z29" s="40" t="str">
        <f t="shared" si="8"/>
        <v> </v>
      </c>
    </row>
    <row r="30" spans="1:26" ht="12.75">
      <c r="A30" s="41" t="s">
        <v>47</v>
      </c>
      <c r="D30" s="31"/>
      <c r="E30" s="32"/>
      <c r="F30" s="33"/>
      <c r="G30" s="34" t="str">
        <f t="shared" si="10"/>
        <v> </v>
      </c>
      <c r="H30" s="31"/>
      <c r="I30" s="32"/>
      <c r="J30" s="33"/>
      <c r="K30" s="34" t="str">
        <f t="shared" si="11"/>
        <v> </v>
      </c>
      <c r="L30" s="31"/>
      <c r="O30" s="34" t="str">
        <f t="shared" si="9"/>
        <v> </v>
      </c>
      <c r="P30" s="31"/>
      <c r="Q30" s="32"/>
      <c r="R30" s="33"/>
      <c r="S30" s="34" t="str">
        <f t="shared" si="12"/>
        <v> </v>
      </c>
      <c r="T30" s="39"/>
      <c r="U30" s="39"/>
      <c r="V30" s="36"/>
      <c r="W30" s="40"/>
      <c r="X30" s="39"/>
      <c r="Y30" s="36"/>
      <c r="Z30" s="40"/>
    </row>
    <row r="31" spans="1:26" s="43" customFormat="1" ht="12.75">
      <c r="A31" s="42" t="s">
        <v>50</v>
      </c>
      <c r="B31" s="2">
        <v>2</v>
      </c>
      <c r="D31" s="44">
        <v>5.5</v>
      </c>
      <c r="E31" s="32">
        <v>-0.00011</v>
      </c>
      <c r="F31" s="33">
        <v>8002</v>
      </c>
      <c r="G31" s="34">
        <f t="shared" si="10"/>
        <v>0.2399693382191452</v>
      </c>
      <c r="H31" s="44">
        <v>5.5</v>
      </c>
      <c r="I31" s="32">
        <v>-0.000111</v>
      </c>
      <c r="J31" s="33">
        <v>8002</v>
      </c>
      <c r="K31" s="34">
        <f t="shared" si="11"/>
        <v>0.2403389959554249</v>
      </c>
      <c r="L31" s="44">
        <v>5.6</v>
      </c>
      <c r="M31" s="4">
        <v>-5.6E-05</v>
      </c>
      <c r="N31" s="5">
        <v>4072</v>
      </c>
      <c r="O31" s="34">
        <f t="shared" si="9"/>
        <v>0.17290181501578453</v>
      </c>
      <c r="P31" s="44">
        <v>4.7</v>
      </c>
      <c r="Q31" s="32">
        <v>-5.6E-05</v>
      </c>
      <c r="R31" s="33">
        <v>4072</v>
      </c>
      <c r="S31" s="34">
        <f t="shared" si="12"/>
        <v>0.15880605329811529</v>
      </c>
      <c r="T31" s="45">
        <f t="shared" si="4"/>
        <v>0</v>
      </c>
      <c r="U31" s="45">
        <f t="shared" si="5"/>
        <v>0.09999999999999964</v>
      </c>
      <c r="V31" s="36">
        <f>(1000*U31)/(SQRT((1000*O31)^2+(1000*K31)^2-(2*0.8*(1000*O31)*(1000*K31))))</f>
        <v>0.6872926445711814</v>
      </c>
      <c r="W31" s="40" t="str">
        <f t="shared" si="6"/>
        <v> </v>
      </c>
      <c r="X31" s="45">
        <f t="shared" si="7"/>
        <v>-0.8999999999999995</v>
      </c>
      <c r="Y31" s="36">
        <f>(1000*X31)/(SQRT((1000*O31)^2+(1000*S31)^2-(2*0.3*(1000*O31)*(1000*S31))))</f>
        <v>-4.578526244374122</v>
      </c>
      <c r="Z31" s="40" t="str">
        <f t="shared" si="8"/>
        <v>*</v>
      </c>
    </row>
    <row r="32" spans="1:26" ht="12.75">
      <c r="A32" s="41" t="s">
        <v>48</v>
      </c>
      <c r="D32" s="31"/>
      <c r="E32" s="32"/>
      <c r="F32" s="33"/>
      <c r="G32" s="34" t="str">
        <f t="shared" si="10"/>
        <v> </v>
      </c>
      <c r="H32" s="31"/>
      <c r="I32" s="32"/>
      <c r="J32" s="33"/>
      <c r="K32" s="34" t="str">
        <f t="shared" si="11"/>
        <v> </v>
      </c>
      <c r="L32" s="31"/>
      <c r="O32" s="34" t="str">
        <f t="shared" si="9"/>
        <v> </v>
      </c>
      <c r="P32" s="31"/>
      <c r="Q32" s="32"/>
      <c r="R32" s="33"/>
      <c r="S32" s="34" t="str">
        <f t="shared" si="12"/>
        <v> </v>
      </c>
      <c r="T32" s="39"/>
      <c r="U32" s="39"/>
      <c r="V32" s="36"/>
      <c r="W32" s="40"/>
      <c r="X32" s="39"/>
      <c r="Y32" s="36"/>
      <c r="Z32" s="40"/>
    </row>
    <row r="33" spans="1:26" s="43" customFormat="1" ht="12.75">
      <c r="A33" s="42" t="s">
        <v>51</v>
      </c>
      <c r="B33" s="2">
        <v>2</v>
      </c>
      <c r="D33" s="44">
        <v>88.5</v>
      </c>
      <c r="E33" s="32">
        <v>-2.3E-05</v>
      </c>
      <c r="F33" s="33">
        <v>6332</v>
      </c>
      <c r="G33" s="34">
        <f t="shared" si="10"/>
        <v>0.2987103288220399</v>
      </c>
      <c r="H33" s="44">
        <v>88.4</v>
      </c>
      <c r="I33" s="32">
        <v>-2.3E-05</v>
      </c>
      <c r="J33" s="33">
        <v>6332</v>
      </c>
      <c r="K33" s="34">
        <f t="shared" si="11"/>
        <v>0.3002985949551743</v>
      </c>
      <c r="L33" s="44">
        <v>88.2</v>
      </c>
      <c r="M33" s="4">
        <v>-1.2E-05</v>
      </c>
      <c r="N33" s="5">
        <v>3222</v>
      </c>
      <c r="O33" s="34">
        <f t="shared" si="9"/>
        <v>0.215801133351759</v>
      </c>
      <c r="P33" s="44">
        <v>88.4</v>
      </c>
      <c r="Q33" s="32">
        <v>-9E-06</v>
      </c>
      <c r="R33" s="33">
        <v>2652</v>
      </c>
      <c r="S33" s="34">
        <f t="shared" si="12"/>
        <v>0.19391422804525504</v>
      </c>
      <c r="T33" s="45">
        <f t="shared" si="4"/>
        <v>-0.09999999999999432</v>
      </c>
      <c r="U33" s="45">
        <f t="shared" si="5"/>
        <v>-0.20000000000000284</v>
      </c>
      <c r="V33" s="36">
        <f>(1000*U33)/(SQRT((1000*O33)^2+(1000*K33)^2-(2*0.8*(1000*O33)*(1000*K33))))</f>
        <v>-1.0999354416712532</v>
      </c>
      <c r="W33" s="40" t="str">
        <f t="shared" si="6"/>
        <v> </v>
      </c>
      <c r="X33" s="45">
        <f t="shared" si="7"/>
        <v>0.20000000000000284</v>
      </c>
      <c r="Y33" s="36">
        <f>(1000*X33)/(SQRT((1000*O33)^2+(1000*S33)^2-(2*0.3*(1000*O33)*(1000*S33))))</f>
        <v>0.8229357974877367</v>
      </c>
      <c r="Z33" s="40" t="str">
        <f t="shared" si="8"/>
        <v> </v>
      </c>
    </row>
    <row r="34" spans="4:26" ht="12.75">
      <c r="D34" s="31"/>
      <c r="E34" s="32"/>
      <c r="F34" s="33"/>
      <c r="G34" s="34" t="str">
        <f>IF($B34=1,(1/1000)*SQRT((E34*(1000*D34)^2)+1000*D34*F34),IF($B34=2,SQRT((F34/(1000*$D$10))*D34*(100-D34))," "))</f>
        <v> </v>
      </c>
      <c r="H34" s="31"/>
      <c r="I34" s="32"/>
      <c r="J34" s="33"/>
      <c r="K34" s="34" t="str">
        <f>IF($B34=1,(1/1000)*SQRT((I34*(1000*H34)^2)+1000*H34*J34),IF($B34=2,SQRT((J34/(1000*$H$10))*H34*(100-H34))," "))</f>
        <v> </v>
      </c>
      <c r="L34" s="31"/>
      <c r="O34" s="34" t="str">
        <f>IF($B34=1,(1/1000)*SQRT((M34*(1000*L34)^2)+1000*N34*L34),IF($B34=2,SQRT((N34/(1000*$L$10))*L34*(100-L34))," "))</f>
        <v> </v>
      </c>
      <c r="P34" s="31"/>
      <c r="Q34" s="32"/>
      <c r="R34" s="33"/>
      <c r="S34" s="34" t="str">
        <f>IF($B34=1,(1/1000)*SQRT((Q34*(1000*P34)^2)+1000*R34*P34),IF($B34=2,SQRT((R34/(1000*$P$10))*P34*(100-P34))," "))</f>
        <v> </v>
      </c>
      <c r="T34" s="39"/>
      <c r="U34" s="39"/>
      <c r="V34" s="36"/>
      <c r="W34" s="40"/>
      <c r="X34" s="39"/>
      <c r="Y34" s="36"/>
      <c r="Z34" s="40"/>
    </row>
    <row r="35" spans="1:26" s="5" customFormat="1" ht="12.75">
      <c r="A35" s="37" t="s">
        <v>35</v>
      </c>
      <c r="B35" s="30">
        <v>1</v>
      </c>
      <c r="C35" s="38"/>
      <c r="D35" s="39">
        <v>24817</v>
      </c>
      <c r="E35" s="32">
        <v>-1.9E-05</v>
      </c>
      <c r="F35" s="33">
        <v>5211</v>
      </c>
      <c r="G35" s="34">
        <f>IF($B35=1,(1/1000)*SQRT((E35*(1000*D35)^2)+1000*D35*F35),IF($B35=2,SQRT((F35/(1000*$D$10))*D35*(100-D35))," "))</f>
        <v>342.9571412130093</v>
      </c>
      <c r="H35" s="39">
        <v>24890</v>
      </c>
      <c r="I35" s="32">
        <v>-1.9E-05</v>
      </c>
      <c r="J35" s="33">
        <v>5211</v>
      </c>
      <c r="K35" s="34">
        <f>IF($B35=1,(1/1000)*SQRT((I35*(1000*H35)^2)+1000*H35*J35),IF($B35=2,SQRT((J35/(1000*$H$10))*H35*(100-H35))," "))</f>
        <v>343.41092018163897</v>
      </c>
      <c r="L35" s="39">
        <v>24888</v>
      </c>
      <c r="M35" s="4">
        <v>-1E-05</v>
      </c>
      <c r="N35" s="5">
        <v>2652</v>
      </c>
      <c r="O35" s="34">
        <f>IF($B35=1,(1/1000)*SQRT((M35*(1000*L35)^2)+1000*N35*L35),IF($B35=2,SQRT((N35/(1000*$L$10))*L35*(100-L35))," "))</f>
        <v>244.5584808588735</v>
      </c>
      <c r="P35" s="39">
        <v>24623</v>
      </c>
      <c r="Q35" s="32">
        <v>-9E-06</v>
      </c>
      <c r="R35" s="33">
        <v>2652</v>
      </c>
      <c r="S35" s="34">
        <f>IF($B35=1,(1/1000)*SQRT((Q35*(1000*P35)^2)+1000*R35*P35),IF($B35=2,SQRT((R35/(1000*$P$10))*P35*(100-P35))," "))</f>
        <v>244.62944802087912</v>
      </c>
      <c r="T35" s="39">
        <f t="shared" si="4"/>
        <v>73</v>
      </c>
      <c r="U35" s="39">
        <f t="shared" si="5"/>
        <v>-2</v>
      </c>
      <c r="V35" s="36">
        <f>(1000*U35)/(SQRT((1000*O35)^2+(1000*K35)^2-(2*0.8*(1000*O35)*(1000*K35))))</f>
        <v>-0.009604133482543496</v>
      </c>
      <c r="W35" s="40" t="str">
        <f t="shared" si="6"/>
        <v> </v>
      </c>
      <c r="X35" s="39">
        <f t="shared" si="7"/>
        <v>-265</v>
      </c>
      <c r="Y35" s="36">
        <f>(1000*X35)/(SQRT((1000*O35)^2+(1000*S35)^2-(2*0.3*(1000*O35)*(1000*S35))))</f>
        <v>-0.915663939783236</v>
      </c>
      <c r="Z35" s="40" t="str">
        <f t="shared" si="8"/>
        <v> </v>
      </c>
    </row>
    <row r="36" spans="1:26" ht="12.75">
      <c r="A36" s="41" t="s">
        <v>41</v>
      </c>
      <c r="D36" s="31"/>
      <c r="E36" s="32"/>
      <c r="F36" s="33"/>
      <c r="G36" s="34" t="str">
        <f>IF($B36=1,(1/1000)*SQRT((E36*(1000*D36)^2)+1000*D36*F36),IF($B36=2,SQRT((F36/(1000*$D$10))*D36*(100-D36))," "))</f>
        <v> </v>
      </c>
      <c r="H36" s="31"/>
      <c r="I36" s="32"/>
      <c r="J36" s="33"/>
      <c r="K36" s="34" t="str">
        <f>IF($B36=1,(1/1000)*SQRT((I36*(1000*H36)^2)+1000*H36*J36),IF($B36=2,SQRT((J36/(1000*$H$10))*H36*(100-H36))," "))</f>
        <v> </v>
      </c>
      <c r="L36" s="31"/>
      <c r="O36" s="34" t="str">
        <f>IF($B36=1,(1/1000)*SQRT((M36*(1000*L36)^2)+1000*N36*L36),IF($B36=2,SQRT((N36/(1000*$L$10))*L36*(100-L36))," "))</f>
        <v> </v>
      </c>
      <c r="P36" s="31"/>
      <c r="Q36" s="32"/>
      <c r="R36" s="33"/>
      <c r="S36" s="34" t="str">
        <f>IF($B36=1,(1/1000)*SQRT((Q36*(1000*P36)^2)+1000*R36*P36),IF($B36=2,SQRT((R36/(1000*$P$10))*P36*(100-P36))," "))</f>
        <v> </v>
      </c>
      <c r="T36" s="39"/>
      <c r="U36" s="39"/>
      <c r="V36" s="36"/>
      <c r="W36" s="40"/>
      <c r="X36" s="39"/>
      <c r="Y36" s="36"/>
      <c r="Z36" s="40"/>
    </row>
    <row r="37" spans="1:26" s="43" customFormat="1" ht="12.75">
      <c r="A37" s="42" t="s">
        <v>42</v>
      </c>
      <c r="B37" s="2">
        <v>2</v>
      </c>
      <c r="D37" s="44">
        <v>68.7</v>
      </c>
      <c r="E37" s="32">
        <v>-2.3E-05</v>
      </c>
      <c r="F37" s="33">
        <v>6332</v>
      </c>
      <c r="G37" s="34">
        <f>IF($B37=1,(1/1000)*SQRT((E37*(1000*D37)^2)+1000*D37*F37),IF($B37=2,SQRT((F37/(1000*$D$35))*D37*(100-D37))," "))</f>
        <v>0.7407068313341595</v>
      </c>
      <c r="H37" s="44">
        <v>68.5</v>
      </c>
      <c r="I37" s="32">
        <v>-2.3E-05</v>
      </c>
      <c r="J37" s="33">
        <v>6332</v>
      </c>
      <c r="K37" s="34">
        <f>IF($B37=1,(1/1000)*SQRT((I37*(1000*H37)^2)+1000*H37*J37),IF($B37=2,SQRT((J37/(1000*$H$35))*H37*(100-H37))," "))</f>
        <v>0.7408982473571675</v>
      </c>
      <c r="L37" s="44">
        <v>68.7</v>
      </c>
      <c r="M37" s="4">
        <v>-1.2E-05</v>
      </c>
      <c r="N37" s="5">
        <v>3222</v>
      </c>
      <c r="O37" s="34">
        <f>IF($B37=1,(1/1000)*SQRT((M37*(1000*L37)^2)+1000*N37*L37),IF($B37=2,SQRT((N37/(1000*$L$35))*L37*(100-L37))," "))</f>
        <v>0.5276164242404273</v>
      </c>
      <c r="P37" s="44">
        <v>68.7</v>
      </c>
      <c r="Q37" s="32">
        <v>-1.1E-05</v>
      </c>
      <c r="R37" s="33">
        <v>3222</v>
      </c>
      <c r="S37" s="34">
        <f>IF($B37=1,(1/1000)*SQRT((Q37*(1000*P37)^2)+1000*R37*P37),IF($B37=2,SQRT((R37/(1000*$P$35))*P37*(100-P37))," "))</f>
        <v>0.5304480079558184</v>
      </c>
      <c r="T37" s="45">
        <f t="shared" si="4"/>
        <v>-0.20000000000000284</v>
      </c>
      <c r="U37" s="45">
        <f t="shared" si="5"/>
        <v>0.20000000000000284</v>
      </c>
      <c r="V37" s="36">
        <f>(1000*U37)/(SQRT((1000*O37)^2+(1000*K37)^2-(2*0.8*(1000*O37)*(1000*K37))))</f>
        <v>0.44515597701658466</v>
      </c>
      <c r="W37" s="40" t="str">
        <f t="shared" si="6"/>
        <v> </v>
      </c>
      <c r="X37" s="45">
        <f t="shared" si="7"/>
        <v>0</v>
      </c>
      <c r="Y37" s="36">
        <f>(1000*X37)/(SQRT((1000*O37)^2+(1000*S37)^2-(2*0.3*(1000*O37)*(1000*S37))))</f>
        <v>0</v>
      </c>
      <c r="Z37" s="40" t="str">
        <f t="shared" si="8"/>
        <v> </v>
      </c>
    </row>
    <row r="38" spans="1:26" s="43" customFormat="1" ht="12.75">
      <c r="A38" s="42" t="s">
        <v>43</v>
      </c>
      <c r="B38" s="2">
        <v>2</v>
      </c>
      <c r="D38" s="44">
        <v>23.1</v>
      </c>
      <c r="E38" s="32">
        <v>-2.3E-05</v>
      </c>
      <c r="F38" s="33">
        <v>6332</v>
      </c>
      <c r="G38" s="34">
        <f>IF($B38=1,(1/1000)*SQRT((E38*(1000*D38)^2)+1000*D38*F38),IF($B38=2,SQRT((F38/(1000*$D$35))*D38*(100-D38))," "))</f>
        <v>0.6732323440656904</v>
      </c>
      <c r="H38" s="44">
        <v>23.2</v>
      </c>
      <c r="I38" s="32">
        <v>-2.3E-05</v>
      </c>
      <c r="J38" s="33">
        <v>6332</v>
      </c>
      <c r="K38" s="34">
        <f>IF($B38=1,(1/1000)*SQRT((I38*(1000*H38)^2)+1000*H38*J38),IF($B38=2,SQRT((J38/(1000*$H$35))*H38*(100-H38))," "))</f>
        <v>0.6732596814261118</v>
      </c>
      <c r="L38" s="44">
        <v>23.4</v>
      </c>
      <c r="M38" s="4">
        <v>-1.2E-05</v>
      </c>
      <c r="N38" s="5">
        <v>3222</v>
      </c>
      <c r="O38" s="34">
        <f>IF($B38=1,(1/1000)*SQRT((M38*(1000*L38)^2)+1000*N38*L38),IF($B38=2,SQRT((N38/(1000*$L$35))*L38*(100-L38))," "))</f>
        <v>0.48171490306018105</v>
      </c>
      <c r="P38" s="44">
        <v>23.4</v>
      </c>
      <c r="Q38" s="32">
        <v>-1.1E-05</v>
      </c>
      <c r="R38" s="33">
        <v>3222</v>
      </c>
      <c r="S38" s="34">
        <f>IF($B38=1,(1/1000)*SQRT((Q38*(1000*P38)^2)+1000*R38*P38),IF($B38=2,SQRT((R38/(1000*$P$35))*P38*(100-P38))," "))</f>
        <v>0.48430014493723234</v>
      </c>
      <c r="T38" s="45">
        <f t="shared" si="4"/>
        <v>0.09999999999999787</v>
      </c>
      <c r="U38" s="45">
        <f t="shared" si="5"/>
        <v>0.1999999999999993</v>
      </c>
      <c r="V38" s="36">
        <f>(1000*U38)/(SQRT((1000*O38)^2+(1000*K38)^2-(2*0.8*(1000*O38)*(1000*K38))))</f>
        <v>0.4902651608593927</v>
      </c>
      <c r="W38" s="40" t="str">
        <f t="shared" si="6"/>
        <v> </v>
      </c>
      <c r="X38" s="45">
        <f t="shared" si="7"/>
        <v>0</v>
      </c>
      <c r="Y38" s="36">
        <f>(1000*X38)/(SQRT((1000*O38)^2+(1000*S38)^2-(2*0.3*(1000*O38)*(1000*S38))))</f>
        <v>0</v>
      </c>
      <c r="Z38" s="40" t="str">
        <f t="shared" si="8"/>
        <v> </v>
      </c>
    </row>
    <row r="39" spans="1:26" s="43" customFormat="1" ht="12.75">
      <c r="A39" s="42" t="s">
        <v>44</v>
      </c>
      <c r="B39" s="2">
        <v>2</v>
      </c>
      <c r="D39" s="44">
        <v>4.1</v>
      </c>
      <c r="E39" s="32">
        <v>-2.3E-05</v>
      </c>
      <c r="F39" s="33">
        <v>6332</v>
      </c>
      <c r="G39" s="34">
        <f>IF($B39=1,(1/1000)*SQRT((E39*(1000*D39)^2)+1000*D39*F39),IF($B39=2,SQRT((F39/(1000*$D$35))*D39*(100-D39))," "))</f>
        <v>0.31673572059725214</v>
      </c>
      <c r="H39" s="44">
        <v>4.2</v>
      </c>
      <c r="I39" s="32">
        <v>-2.3E-05</v>
      </c>
      <c r="J39" s="33">
        <v>6332</v>
      </c>
      <c r="K39" s="34">
        <f>IF($B39=1,(1/1000)*SQRT((I39*(1000*H39)^2)+1000*H39*J39),IF($B39=2,SQRT((J39/(1000*$H$35))*H39*(100-H39))," "))</f>
        <v>0.31993768979528936</v>
      </c>
      <c r="L39" s="44">
        <v>4</v>
      </c>
      <c r="M39" s="4">
        <v>-1.2E-05</v>
      </c>
      <c r="N39" s="5">
        <v>3222</v>
      </c>
      <c r="O39" s="34">
        <f>IF($B39=1,(1/1000)*SQRT((M39*(1000*L39)^2)+1000*N39*L39),IF($B39=2,SQRT((N39/(1000*$L$35))*L39*(100-L39))," "))</f>
        <v>0.22296329876017984</v>
      </c>
      <c r="P39" s="44">
        <v>4.1</v>
      </c>
      <c r="Q39" s="32">
        <v>-1.1E-05</v>
      </c>
      <c r="R39" s="33">
        <v>3222</v>
      </c>
      <c r="S39" s="34">
        <f>IF($B39=1,(1/1000)*SQRT((Q39*(1000*P39)^2)+1000*R39*P39),IF($B39=2,SQRT((R39/(1000*$P$35))*P39*(100-P39))," "))</f>
        <v>0.22682635684166774</v>
      </c>
      <c r="T39" s="45">
        <f t="shared" si="4"/>
        <v>0.10000000000000053</v>
      </c>
      <c r="U39" s="45">
        <f t="shared" si="5"/>
        <v>-0.20000000000000018</v>
      </c>
      <c r="V39" s="36">
        <f>(1000*U39)/(SQRT((1000*O39)^2+(1000*K39)^2-(2*0.8*(1000*O39)*(1000*K39))))</f>
        <v>-1.0268193697016357</v>
      </c>
      <c r="W39" s="40" t="str">
        <f t="shared" si="6"/>
        <v> </v>
      </c>
      <c r="X39" s="45">
        <f t="shared" si="7"/>
        <v>0.09999999999999964</v>
      </c>
      <c r="Y39" s="36">
        <f>(1000*X39)/(SQRT((1000*O39)^2+(1000*S39)^2-(2*0.3*(1000*O39)*(1000*S39))))</f>
        <v>0.3757740362901605</v>
      </c>
      <c r="Z39" s="40" t="str">
        <f t="shared" si="8"/>
        <v> </v>
      </c>
    </row>
    <row r="40" spans="1:26" s="43" customFormat="1" ht="12.75">
      <c r="A40" s="42" t="s">
        <v>45</v>
      </c>
      <c r="B40" s="2">
        <v>2</v>
      </c>
      <c r="D40" s="44">
        <v>4.1</v>
      </c>
      <c r="E40" s="32">
        <v>-2.3E-05</v>
      </c>
      <c r="F40" s="33">
        <v>6332</v>
      </c>
      <c r="G40" s="34">
        <f>IF($B40=1,(1/1000)*SQRT((E40*(1000*D40)^2)+1000*D40*F40),IF($B40=2,SQRT((F40/(1000*$D$35))*D40*(100-D40))," "))</f>
        <v>0.31673572059725214</v>
      </c>
      <c r="H40" s="44">
        <v>4.1</v>
      </c>
      <c r="I40" s="32">
        <v>-2.3E-05</v>
      </c>
      <c r="J40" s="33">
        <v>6332</v>
      </c>
      <c r="K40" s="34">
        <f>IF($B40=1,(1/1000)*SQRT((I40*(1000*H40)^2)+1000*H40*J40),IF($B40=2,SQRT((J40/(1000*$H$35))*H40*(100-H40))," "))</f>
        <v>0.3162709016749465</v>
      </c>
      <c r="L40" s="44">
        <v>3.9</v>
      </c>
      <c r="M40" s="4">
        <v>-1.2E-05</v>
      </c>
      <c r="N40" s="5">
        <v>3222</v>
      </c>
      <c r="O40" s="34">
        <f>IF($B40=1,(1/1000)*SQRT((M40*(1000*L40)^2)+1000*N40*L40),IF($B40=2,SQRT((N40/(1000*$L$35))*L40*(100-L40))," "))</f>
        <v>0.22027325341867762</v>
      </c>
      <c r="P40" s="44">
        <v>3.8</v>
      </c>
      <c r="Q40" s="32">
        <v>-1.1E-05</v>
      </c>
      <c r="R40" s="33">
        <v>3222</v>
      </c>
      <c r="S40" s="34">
        <f>IF($B40=1,(1/1000)*SQRT((Q40*(1000*P40)^2)+1000*R40*P40),IF($B40=2,SQRT((R40/(1000*$P$35))*P40*(100-P40))," "))</f>
        <v>0.218711500345504</v>
      </c>
      <c r="T40" s="45">
        <f t="shared" si="4"/>
        <v>0</v>
      </c>
      <c r="U40" s="45">
        <f t="shared" si="5"/>
        <v>-0.19999999999999973</v>
      </c>
      <c r="V40" s="36">
        <f>(1000*U40)/(SQRT((1000*O40)^2+(1000*K40)^2-(2*0.8*(1000*O40)*(1000*K40))))</f>
        <v>-1.0386008523478094</v>
      </c>
      <c r="W40" s="40" t="str">
        <f t="shared" si="6"/>
        <v> </v>
      </c>
      <c r="X40" s="45">
        <f t="shared" si="7"/>
        <v>-0.10000000000000009</v>
      </c>
      <c r="Y40" s="36">
        <f>(1000*X40)/(SQRT((1000*O40)^2+(1000*S40)^2-(2*0.3*(1000*O40)*(1000*S40))))</f>
        <v>-0.3850449541728165</v>
      </c>
      <c r="Z40" s="40" t="str">
        <f t="shared" si="8"/>
        <v> </v>
      </c>
    </row>
    <row r="41" spans="4:26" ht="12.75">
      <c r="D41" s="31"/>
      <c r="E41" s="32"/>
      <c r="F41" s="33"/>
      <c r="G41" s="34" t="str">
        <f>IF($B41=1,(1/1000)*SQRT((E41*(1000*D41)^2)+1000*D41*F41),IF($B41=2,SQRT((F41/(1000*$D$10))*D41*(100-D41))," "))</f>
        <v> </v>
      </c>
      <c r="H41" s="31"/>
      <c r="I41" s="32"/>
      <c r="J41" s="33"/>
      <c r="K41" s="34" t="str">
        <f>IF($B41=1,(1/1000)*SQRT((I41*(1000*H41)^2)+1000*H41*J41),IF($B41=2,SQRT((J41/(1000*$H$10))*H41*(100-H41))," "))</f>
        <v> </v>
      </c>
      <c r="L41" s="31"/>
      <c r="O41" s="34" t="str">
        <f>IF($B41=1,(1/1000)*SQRT((M41*(1000*L41)^2)+1000*N41*L41),IF($B41=2,SQRT((N41/(1000*$L$10))*L41*(100-L41))," "))</f>
        <v> </v>
      </c>
      <c r="P41" s="31"/>
      <c r="Q41" s="32"/>
      <c r="R41" s="33"/>
      <c r="S41" s="34" t="str">
        <f>IF($B41=1,(1/1000)*SQRT((Q41*(1000*P41)^2)+1000*R41*P41),IF($B41=2,SQRT((R41/(1000*$P$10))*P41*(100-P41))," "))</f>
        <v> </v>
      </c>
      <c r="T41" s="39"/>
      <c r="U41" s="39"/>
      <c r="V41" s="36"/>
      <c r="W41" s="40"/>
      <c r="X41" s="39"/>
      <c r="Y41" s="36"/>
      <c r="Z41" s="40"/>
    </row>
    <row r="42" spans="1:26" s="5" customFormat="1" ht="12.75">
      <c r="A42" s="37" t="s">
        <v>40</v>
      </c>
      <c r="B42" s="30">
        <v>1</v>
      </c>
      <c r="C42" s="38"/>
      <c r="D42" s="39">
        <v>23645</v>
      </c>
      <c r="E42" s="32">
        <v>-1.9E-05</v>
      </c>
      <c r="F42" s="33">
        <v>5211</v>
      </c>
      <c r="G42" s="34">
        <f>IF($B42=1,(1/1000)*SQRT((E42*(1000*D42)^2)+1000*D42*F42),IF($B42=2,SQRT((F42/(1000*$D$10))*D42*(100-D42))," "))</f>
        <v>335.54651022622784</v>
      </c>
      <c r="H42" s="39">
        <v>23220</v>
      </c>
      <c r="I42" s="32">
        <v>-1.9E-05</v>
      </c>
      <c r="J42" s="33">
        <v>5211</v>
      </c>
      <c r="K42" s="34">
        <f>IF($B42=1,(1/1000)*SQRT((I42*(1000*H42)^2)+1000*H42*J42),IF($B42=2,SQRT((J42/(1000*$H$10))*H42*(100-H42))," "))</f>
        <v>332.799069109275</v>
      </c>
      <c r="L42" s="39">
        <v>23214</v>
      </c>
      <c r="M42" s="4">
        <v>-1E-05</v>
      </c>
      <c r="N42" s="5">
        <v>2652</v>
      </c>
      <c r="O42" s="34">
        <f>IF($B42=1,(1/1000)*SQRT((M42*(1000*L42)^2)+1000*N42*L42),IF($B42=2,SQRT((N42/(1000*$L$10))*L42*(100-L42))," "))</f>
        <v>237.0118774238962</v>
      </c>
      <c r="P42" s="39">
        <v>23363</v>
      </c>
      <c r="Q42" s="32">
        <v>-9E-06</v>
      </c>
      <c r="R42" s="33">
        <v>2652</v>
      </c>
      <c r="S42" s="34">
        <f>IF($B42=1,(1/1000)*SQRT((Q42*(1000*P42)^2)+1000*R42*P42),IF($B42=2,SQRT((R42/(1000*$P$10))*P42*(100-P42))," "))</f>
        <v>238.84348029410393</v>
      </c>
      <c r="T42" s="39">
        <f t="shared" si="4"/>
        <v>-425</v>
      </c>
      <c r="U42" s="39">
        <f t="shared" si="5"/>
        <v>-6</v>
      </c>
      <c r="V42" s="36">
        <f>(1000*U42)/(SQRT((1000*O42)^2+(1000*K42)^2-(2*0.8*(1000*O42)*(1000*K42))))</f>
        <v>-0.02973135740305706</v>
      </c>
      <c r="W42" s="40" t="str">
        <f t="shared" si="6"/>
        <v> </v>
      </c>
      <c r="X42" s="39">
        <f t="shared" si="7"/>
        <v>149</v>
      </c>
      <c r="Y42" s="36">
        <f>(1000*X42)/(SQRT((1000*O42)^2+(1000*S42)^2-(2*0.3*(1000*O42)*(1000*S42))))</f>
        <v>0.5292627246473596</v>
      </c>
      <c r="Z42" s="40" t="str">
        <f t="shared" si="8"/>
        <v> </v>
      </c>
    </row>
    <row r="43" spans="1:26" ht="12.75">
      <c r="A43" s="41" t="s">
        <v>41</v>
      </c>
      <c r="D43" s="31"/>
      <c r="E43" s="32"/>
      <c r="F43" s="33"/>
      <c r="G43" s="34" t="str">
        <f>IF($B43=1,(1/1000)*SQRT((E43*(1000*D43)^2)+1000*D43*F43),IF($B43=2,SQRT((F43/(1000*$D$10))*D43*(100-D43))," "))</f>
        <v> </v>
      </c>
      <c r="H43" s="31"/>
      <c r="I43" s="32"/>
      <c r="J43" s="33"/>
      <c r="K43" s="34" t="str">
        <f>IF($B43=1,(1/1000)*SQRT((I43*(1000*H43)^2)+1000*H43*J43),IF($B43=2,SQRT((J43/(1000*$H$10))*H43*(100-H43))," "))</f>
        <v> </v>
      </c>
      <c r="L43" s="31"/>
      <c r="O43" s="34" t="str">
        <f>IF($B43=1,(1/1000)*SQRT((M43*(1000*L43)^2)+1000*N43*L43),IF($B43=2,SQRT((N43/(1000*$L$10))*L43*(100-L43))," "))</f>
        <v> </v>
      </c>
      <c r="P43" s="31"/>
      <c r="Q43" s="32"/>
      <c r="R43" s="33"/>
      <c r="S43" s="34" t="str">
        <f>IF($B43=1,(1/1000)*SQRT((Q43*(1000*P43)^2)+1000*R43*P43),IF($B43=2,SQRT((R43/(1000*$P$10))*P43*(100-P43))," "))</f>
        <v> </v>
      </c>
      <c r="T43" s="39"/>
      <c r="U43" s="39"/>
      <c r="V43" s="36"/>
      <c r="W43" s="40"/>
      <c r="X43" s="39"/>
      <c r="Y43" s="36"/>
      <c r="Z43" s="40"/>
    </row>
    <row r="44" spans="1:26" s="43" customFormat="1" ht="12.75">
      <c r="A44" s="42" t="s">
        <v>42</v>
      </c>
      <c r="B44" s="2">
        <v>2</v>
      </c>
      <c r="D44" s="44">
        <v>70.8</v>
      </c>
      <c r="E44" s="32">
        <v>-2.3E-05</v>
      </c>
      <c r="F44" s="33">
        <v>6332</v>
      </c>
      <c r="G44" s="34">
        <f>IF($B44=1,(1/1000)*SQRT((E44*(1000*D44)^2)+1000*D44*F44),IF($B44=2,SQRT((F44/(1000*$D$42))*D44*(100-D44))," "))</f>
        <v>0.744061525842989</v>
      </c>
      <c r="H44" s="44">
        <v>70.4</v>
      </c>
      <c r="I44" s="32">
        <v>-2.3E-05</v>
      </c>
      <c r="J44" s="33">
        <v>6332</v>
      </c>
      <c r="K44" s="34">
        <f>IF($B44=1,(1/1000)*SQRT((I44*(1000*H44)^2)+1000*H44*J44),IF($B44=2,SQRT((J44/(1000*$H$42))*H44*(100-H44))," "))</f>
        <v>0.753826725532782</v>
      </c>
      <c r="L44" s="44">
        <v>70.2</v>
      </c>
      <c r="M44" s="4">
        <v>-1.2E-05</v>
      </c>
      <c r="N44" s="5">
        <v>3222</v>
      </c>
      <c r="O44" s="34">
        <f>IF($B44=1,(1/1000)*SQRT((M44*(1000*L44)^2)+1000*N44*L44),IF($B44=2,SQRT((N44/(1000*$L$42))*L44*(100-L44))," "))</f>
        <v>0.5388457552926426</v>
      </c>
      <c r="P44" s="44">
        <v>70</v>
      </c>
      <c r="Q44" s="32">
        <v>-1.1E-05</v>
      </c>
      <c r="R44" s="33">
        <v>3222</v>
      </c>
      <c r="S44" s="34">
        <f>IF($B44=1,(1/1000)*SQRT((Q44*(1000*P44)^2)+1000*R44*P44),IF($B44=2,SQRT((R44/(1000*$P$42))*P44*(100-P44))," "))</f>
        <v>0.5381559061360973</v>
      </c>
      <c r="T44" s="45">
        <f t="shared" si="4"/>
        <v>-0.3999999999999915</v>
      </c>
      <c r="U44" s="45">
        <f t="shared" si="5"/>
        <v>-0.20000000000000284</v>
      </c>
      <c r="V44" s="36">
        <f>(1000*U44)/(SQRT((1000*O44)^2+(1000*K44)^2-(2*0.8*(1000*O44)*(1000*K44))))</f>
        <v>-0.4377978347520061</v>
      </c>
      <c r="W44" s="40" t="str">
        <f t="shared" si="6"/>
        <v> </v>
      </c>
      <c r="X44" s="45">
        <f t="shared" si="7"/>
        <v>-0.20000000000000284</v>
      </c>
      <c r="Y44" s="36">
        <f>(1000*X44)/(SQRT((1000*O44)^2+(1000*S44)^2-(2*0.3*(1000*O44)*(1000*S44))))</f>
        <v>-0.31389141280583477</v>
      </c>
      <c r="Z44" s="40" t="str">
        <f t="shared" si="8"/>
        <v> </v>
      </c>
    </row>
    <row r="45" spans="1:26" s="43" customFormat="1" ht="12.75">
      <c r="A45" s="42" t="s">
        <v>43</v>
      </c>
      <c r="B45" s="2">
        <v>2</v>
      </c>
      <c r="D45" s="44">
        <v>21.5</v>
      </c>
      <c r="E45" s="32">
        <v>-2.3E-05</v>
      </c>
      <c r="F45" s="33">
        <v>6332</v>
      </c>
      <c r="G45" s="34">
        <f>IF($B45=1,(1/1000)*SQRT((E45*(1000*D45)^2)+1000*D45*F45),IF($B45=2,SQRT((F45/(1000*$D$42))*D45*(100-D45))," "))</f>
        <v>0.6722872149511416</v>
      </c>
      <c r="H45" s="44">
        <v>21.7</v>
      </c>
      <c r="I45" s="32">
        <v>-2.3E-05</v>
      </c>
      <c r="J45" s="33">
        <v>6332</v>
      </c>
      <c r="K45" s="34">
        <f>IF($B45=1,(1/1000)*SQRT((I45*(1000*H45)^2)+1000*H45*J45),IF($B45=2,SQRT((J45/(1000*$H$42))*H45*(100-H45))," "))</f>
        <v>0.6806911330439461</v>
      </c>
      <c r="L45" s="44">
        <v>22.1</v>
      </c>
      <c r="M45" s="4">
        <v>-1.2E-05</v>
      </c>
      <c r="N45" s="5">
        <v>3222</v>
      </c>
      <c r="O45" s="34">
        <f>IF($B45=1,(1/1000)*SQRT((M45*(1000*L45)^2)+1000*N45*L45),IF($B45=2,SQRT((N45/(1000*$L$42))*L45*(100-L45))," "))</f>
        <v>0.48882413863397056</v>
      </c>
      <c r="P45" s="44">
        <v>22</v>
      </c>
      <c r="Q45" s="32">
        <v>-1.1E-05</v>
      </c>
      <c r="R45" s="33">
        <v>3222</v>
      </c>
      <c r="S45" s="34">
        <f>IF($B45=1,(1/1000)*SQRT((Q45*(1000*P45)^2)+1000*R45*P45),IF($B45=2,SQRT((R45/(1000*$P$42))*P45*(100-P45))," "))</f>
        <v>0.48647116749805114</v>
      </c>
      <c r="T45" s="45">
        <f t="shared" si="4"/>
        <v>0.1999999999999993</v>
      </c>
      <c r="U45" s="45">
        <f t="shared" si="5"/>
        <v>0.40000000000000213</v>
      </c>
      <c r="V45" s="36">
        <f>(1000*U45)/(SQRT((1000*O45)^2+(1000*K45)^2-(2*0.8*(1000*O45)*(1000*K45))))</f>
        <v>0.970404412654628</v>
      </c>
      <c r="W45" s="40" t="str">
        <f t="shared" si="6"/>
        <v> </v>
      </c>
      <c r="X45" s="45">
        <f t="shared" si="7"/>
        <v>-0.10000000000000142</v>
      </c>
      <c r="Y45" s="36">
        <f>(1000*X45)/(SQRT((1000*O45)^2+(1000*S45)^2-(2*0.3*(1000*O45)*(1000*S45))))</f>
        <v>-0.1733115460717681</v>
      </c>
      <c r="Z45" s="40" t="str">
        <f t="shared" si="8"/>
        <v> </v>
      </c>
    </row>
    <row r="46" spans="1:26" s="43" customFormat="1" ht="12.75">
      <c r="A46" s="42" t="s">
        <v>44</v>
      </c>
      <c r="B46" s="2">
        <v>2</v>
      </c>
      <c r="D46" s="44">
        <v>4.6</v>
      </c>
      <c r="E46" s="32">
        <v>-2.3E-05</v>
      </c>
      <c r="F46" s="33">
        <v>6332</v>
      </c>
      <c r="G46" s="34">
        <f>IF($B46=1,(1/1000)*SQRT((E46*(1000*D46)^2)+1000*D46*F46),IF($B46=2,SQRT((F46/(1000*$D$42))*D46*(100-D46))," "))</f>
        <v>0.342810327589545</v>
      </c>
      <c r="H46" s="44">
        <v>4.7</v>
      </c>
      <c r="I46" s="32">
        <v>-2.3E-05</v>
      </c>
      <c r="J46" s="33">
        <v>6332</v>
      </c>
      <c r="K46" s="34">
        <f>IF($B46=1,(1/1000)*SQRT((I46*(1000*H46)^2)+1000*H46*J46),IF($B46=2,SQRT((J46/(1000*$H$42))*H46*(100-H46))," "))</f>
        <v>0.3494899766164737</v>
      </c>
      <c r="L46" s="44">
        <v>4.6</v>
      </c>
      <c r="M46" s="4">
        <v>-1.2E-05</v>
      </c>
      <c r="N46" s="5">
        <v>3222</v>
      </c>
      <c r="O46" s="34">
        <f>IF($B46=1,(1/1000)*SQRT((M46*(1000*L46)^2)+1000*N46*L46),IF($B46=2,SQRT((N46/(1000*$L$42))*L46*(100-L46))," "))</f>
        <v>0.24679757108993275</v>
      </c>
      <c r="P46" s="44">
        <v>4.9</v>
      </c>
      <c r="Q46" s="32">
        <v>-1.1E-05</v>
      </c>
      <c r="R46" s="33">
        <v>3222</v>
      </c>
      <c r="S46" s="34">
        <f>IF($B46=1,(1/1000)*SQRT((Q46*(1000*P46)^2)+1000*R46*P46),IF($B46=2,SQRT((R46/(1000*$P$42))*P46*(100-P46))," "))</f>
        <v>0.25350513570478905</v>
      </c>
      <c r="T46" s="45">
        <f t="shared" si="4"/>
        <v>0.10000000000000053</v>
      </c>
      <c r="U46" s="45">
        <f t="shared" si="5"/>
        <v>-0.10000000000000053</v>
      </c>
      <c r="V46" s="36">
        <f>(1000*U46)/(SQRT((1000*O46)^2+(1000*K46)^2-(2*0.8*(1000*O46)*(1000*K46))))</f>
        <v>-0.4711583206476748</v>
      </c>
      <c r="W46" s="40" t="str">
        <f t="shared" si="6"/>
        <v> </v>
      </c>
      <c r="X46" s="45">
        <f t="shared" si="7"/>
        <v>0.3000000000000007</v>
      </c>
      <c r="Y46" s="36">
        <f>(1000*X46)/(SQRT((1000*O46)^2+(1000*S46)^2-(2*0.3*(1000*O46)*(1000*S46))))</f>
        <v>1.0134023440318356</v>
      </c>
      <c r="Z46" s="40" t="str">
        <f t="shared" si="8"/>
        <v> </v>
      </c>
    </row>
    <row r="47" spans="1:26" s="43" customFormat="1" ht="12.75">
      <c r="A47" s="42" t="s">
        <v>45</v>
      </c>
      <c r="B47" s="2">
        <v>2</v>
      </c>
      <c r="D47" s="44">
        <v>3.1</v>
      </c>
      <c r="E47" s="32">
        <v>-2.3E-05</v>
      </c>
      <c r="F47" s="33">
        <v>6332</v>
      </c>
      <c r="G47" s="34">
        <f>IF($B47=1,(1/1000)*SQRT((E47*(1000*D47)^2)+1000*D47*F47),IF($B47=2,SQRT((F47/(1000*$D$42))*D47*(100-D47))," "))</f>
        <v>0.2836243602977045</v>
      </c>
      <c r="H47" s="44">
        <v>3.2</v>
      </c>
      <c r="I47" s="32">
        <v>-2.3E-05</v>
      </c>
      <c r="J47" s="33">
        <v>6332</v>
      </c>
      <c r="K47" s="34">
        <f>IF($B47=1,(1/1000)*SQRT((I47*(1000*H47)^2)+1000*H47*J47),IF($B47=2,SQRT((J47/(1000*$H$42))*H47*(100-H47))," "))</f>
        <v>0.2906377436241707</v>
      </c>
      <c r="L47" s="44">
        <v>3.1</v>
      </c>
      <c r="M47" s="4">
        <v>-1.2E-05</v>
      </c>
      <c r="N47" s="5">
        <v>3222</v>
      </c>
      <c r="O47" s="34">
        <f>IF($B47=1,(1/1000)*SQRT((M47*(1000*L47)^2)+1000*N47*L47),IF($B47=2,SQRT((N47/(1000*$L$42))*L47*(100-L47))," "))</f>
        <v>0.20418814017534345</v>
      </c>
      <c r="P47" s="44">
        <v>3.1</v>
      </c>
      <c r="Q47" s="32">
        <v>-1.1E-05</v>
      </c>
      <c r="R47" s="33">
        <v>3222</v>
      </c>
      <c r="S47" s="34">
        <f>IF($B47=1,(1/1000)*SQRT((Q47*(1000*P47)^2)+1000*R47*P47),IF($B47=2,SQRT((R47/(1000*$P$42))*P47*(100-P47))," "))</f>
        <v>0.20353598299713355</v>
      </c>
      <c r="T47" s="45">
        <f t="shared" si="4"/>
        <v>0.10000000000000009</v>
      </c>
      <c r="U47" s="45">
        <f t="shared" si="5"/>
        <v>-0.10000000000000009</v>
      </c>
      <c r="V47" s="36">
        <f>(1000*U47)/(SQRT((1000*O47)^2+(1000*K47)^2-(2*0.8*(1000*O47)*(1000*K47))))</f>
        <v>-0.5660346984981933</v>
      </c>
      <c r="W47" s="40" t="str">
        <f t="shared" si="6"/>
        <v> </v>
      </c>
      <c r="X47" s="45">
        <f t="shared" si="7"/>
        <v>0</v>
      </c>
      <c r="Y47" s="36">
        <f>(1000*X47)/(SQRT((1000*O47)^2+(1000*S47)^2-(2*0.3*(1000*O47)*(1000*S47))))</f>
        <v>0</v>
      </c>
      <c r="Z47" s="40" t="str">
        <f t="shared" si="8"/>
        <v> </v>
      </c>
    </row>
    <row r="48" spans="4:26" ht="12.75">
      <c r="D48" s="31"/>
      <c r="E48" s="32"/>
      <c r="F48" s="33"/>
      <c r="G48" s="34" t="str">
        <f>IF($B48=1,(1/1000)*SQRT((E48*(1000*D48)^2)+1000*D48*F48),IF($B48=2,SQRT((F48/(1000*$D$10))*D48*(100-D48))," "))</f>
        <v> </v>
      </c>
      <c r="H48" s="31"/>
      <c r="I48" s="32"/>
      <c r="J48" s="33"/>
      <c r="K48" s="34" t="str">
        <f>IF($B48=1,(1/1000)*SQRT((I48*(1000*H48)^2)+1000*H48*J48),IF($B48=2,SQRT((J48/(1000*$H$10))*H48*(100-H48))," "))</f>
        <v> </v>
      </c>
      <c r="L48" s="31"/>
      <c r="O48" s="34" t="str">
        <f>IF($B48=1,(1/1000)*SQRT((M48*(1000*L48)^2)+1000*N48*L48),IF($B48=2,SQRT((N48/(1000*$L$10))*L48*(100-L48))," "))</f>
        <v> </v>
      </c>
      <c r="P48" s="31"/>
      <c r="Q48" s="32"/>
      <c r="R48" s="33"/>
      <c r="S48" s="34" t="str">
        <f>IF($B48=1,(1/1000)*SQRT((Q48*(1000*P48)^2)+1000*R48*P48),IF($B48=2,SQRT((R48/(1000*$P$10))*P48*(100-P48))," "))</f>
        <v> </v>
      </c>
      <c r="T48" s="39"/>
      <c r="U48" s="39"/>
      <c r="V48" s="36"/>
      <c r="W48" s="40"/>
      <c r="X48" s="39"/>
      <c r="Y48" s="36"/>
      <c r="Z48" s="40"/>
    </row>
    <row r="49" spans="1:26" s="5" customFormat="1" ht="12.75">
      <c r="A49" s="38" t="s">
        <v>1</v>
      </c>
      <c r="B49" s="30">
        <v>1</v>
      </c>
      <c r="C49" s="38"/>
      <c r="D49" s="39">
        <v>106418</v>
      </c>
      <c r="E49" s="32">
        <v>-1E-05</v>
      </c>
      <c r="F49" s="33">
        <v>2068</v>
      </c>
      <c r="G49" s="34">
        <f>IF($B49=1,(1/1000)*SQRT((E49*(1000*D49)^2)+1000*D49*F49),IF($B49=2,SQRT((F49/(1000*$D$10))*D49*(100-D49))," "))</f>
        <v>326.84020064857384</v>
      </c>
      <c r="H49" s="39">
        <v>108338</v>
      </c>
      <c r="I49" s="32">
        <v>-9E-06</v>
      </c>
      <c r="J49" s="33">
        <v>2068</v>
      </c>
      <c r="K49" s="34">
        <f>IF($B49=1,(1/1000)*SQRT((I49*(1000*H49)^2)+1000*H49*J49),IF($B49=2,SQRT((J49/(1000*$H$49))*H49*(100-H49))," "))</f>
        <v>344.1059194550422</v>
      </c>
      <c r="L49" s="39">
        <v>108209</v>
      </c>
      <c r="M49" s="4">
        <v>-5E-06</v>
      </c>
      <c r="N49" s="5">
        <v>1052</v>
      </c>
      <c r="O49" s="34">
        <f>IF($B49=1,(1/1000)*SQRT((M49*(1000*L49)^2)+1000*N49*L49),IF($B49=2,SQRT((N49/(1000*$L$10))*L49*(100-L49))," "))</f>
        <v>235.13810749217149</v>
      </c>
      <c r="P49" s="39">
        <v>109297</v>
      </c>
      <c r="Q49" s="32">
        <v>-5E-06</v>
      </c>
      <c r="R49" s="33">
        <v>1052</v>
      </c>
      <c r="S49" s="34">
        <f>IF($B49=1,(1/1000)*SQRT((Q49*(1000*P49)^2)+1000*R49*P49),IF($B49=2,SQRT((R49/(1000*$P$10))*P49*(100-P49))," "))</f>
        <v>235.05589325732717</v>
      </c>
      <c r="T49" s="39">
        <f t="shared" si="4"/>
        <v>1920</v>
      </c>
      <c r="U49" s="39">
        <f t="shared" si="5"/>
        <v>-129</v>
      </c>
      <c r="V49" s="36">
        <f aca="true" t="shared" si="13" ref="V49:V59">(1000*U49)/(SQRT((1000*O49)^2+(1000*K49)^2-(2*0.8*(1000*O49)*(1000*K49))))</f>
        <v>-0.6133202519935296</v>
      </c>
      <c r="W49" s="40" t="str">
        <f t="shared" si="6"/>
        <v> </v>
      </c>
      <c r="X49" s="39">
        <f t="shared" si="7"/>
        <v>1088</v>
      </c>
      <c r="Y49" s="36">
        <f aca="true" t="shared" si="14" ref="Y49:Y59">(1000*X49)/(SQRT((1000*O49)^2+(1000*S49)^2-(2*0.3*(1000*O49)*(1000*S49))))</f>
        <v>3.911269822984129</v>
      </c>
      <c r="Z49" s="40" t="str">
        <f t="shared" si="8"/>
        <v>*</v>
      </c>
    </row>
    <row r="50" spans="1:26" s="43" customFormat="1" ht="12.75">
      <c r="A50" s="46" t="s">
        <v>52</v>
      </c>
      <c r="B50" s="30">
        <v>2</v>
      </c>
      <c r="C50" s="47"/>
      <c r="D50" s="44">
        <v>68</v>
      </c>
      <c r="E50" s="32">
        <v>-1E-05</v>
      </c>
      <c r="F50" s="33">
        <v>2068</v>
      </c>
      <c r="G50" s="34">
        <f>IF($B50=1,(1/1000)*SQRT((E50*(1000*D50)^2)+1000*D50*F50),IF($B50=2,SQRT((F50/(1000*$D$49))*D50*(100-D50))," "))</f>
        <v>0.20563506199489628</v>
      </c>
      <c r="H50" s="44">
        <v>68</v>
      </c>
      <c r="I50" s="32">
        <v>-9E-06</v>
      </c>
      <c r="J50" s="33">
        <v>2068</v>
      </c>
      <c r="K50" s="34">
        <f aca="true" t="shared" si="15" ref="K50:K63">IF($B50=1,(1/1000)*SQRT((I50*(1000*H50)^2)+1000*H50*J50),IF($B50=2,SQRT((J50/(1000*$H$49))*H50*(100-H50))," "))</f>
        <v>0.2038047518938991</v>
      </c>
      <c r="L50" s="44">
        <v>68.2</v>
      </c>
      <c r="M50" s="4">
        <v>-5E-06</v>
      </c>
      <c r="N50" s="5">
        <v>1052</v>
      </c>
      <c r="O50" s="34">
        <f aca="true" t="shared" si="16" ref="O50:O63">IF($B50=1,(1/1000)*SQRT((M50*(1000*L50)^2)+1000*N50*L50),IF($B50=2,SQRT((N50/(1000*$L$49))*L50*(100-L50))," "))</f>
        <v>0.14520511845562883</v>
      </c>
      <c r="P50" s="44">
        <v>68</v>
      </c>
      <c r="Q50" s="32">
        <v>-5E-06</v>
      </c>
      <c r="R50" s="33">
        <v>1052</v>
      </c>
      <c r="S50" s="34">
        <f>IF($B50=1,(1/1000)*SQRT((Q50*(1000*P50)^2)+1000*R50*P50),IF($B50=2,SQRT((R50/(1000*$P$49))*P50*(100-P50))," "))</f>
        <v>0.14472154646346885</v>
      </c>
      <c r="T50" s="45">
        <f t="shared" si="4"/>
        <v>0</v>
      </c>
      <c r="U50" s="45">
        <f t="shared" si="5"/>
        <v>0.20000000000000284</v>
      </c>
      <c r="V50" s="36">
        <f t="shared" si="13"/>
        <v>1.6184220544297208</v>
      </c>
      <c r="W50" s="40" t="str">
        <f t="shared" si="6"/>
        <v> </v>
      </c>
      <c r="X50" s="45">
        <f t="shared" si="7"/>
        <v>-0.20000000000000284</v>
      </c>
      <c r="Y50" s="36">
        <f t="shared" si="14"/>
        <v>-1.1660218583262048</v>
      </c>
      <c r="Z50" s="40" t="str">
        <f t="shared" si="8"/>
        <v> </v>
      </c>
    </row>
    <row r="51" spans="1:26" s="43" customFormat="1" ht="12.75">
      <c r="A51" s="48" t="s">
        <v>55</v>
      </c>
      <c r="B51" s="2">
        <v>2</v>
      </c>
      <c r="D51" s="44">
        <v>32.5</v>
      </c>
      <c r="E51" s="32">
        <v>-1E-05</v>
      </c>
      <c r="F51" s="33">
        <v>2068</v>
      </c>
      <c r="G51" s="34">
        <f aca="true" t="shared" si="17" ref="G51:G63">IF($B51=1,(1/1000)*SQRT((E51*(1000*D51)^2)+1000*D51*F51),IF($B51=2,SQRT((F51/(1000*$D$49))*D51*(100-D51))," "))</f>
        <v>0.20647205856955245</v>
      </c>
      <c r="H51" s="44">
        <v>32.3</v>
      </c>
      <c r="I51" s="32">
        <v>-9E-06</v>
      </c>
      <c r="J51" s="33">
        <v>2068</v>
      </c>
      <c r="K51" s="34">
        <f t="shared" si="15"/>
        <v>0.20430568702207375</v>
      </c>
      <c r="L51" s="44">
        <v>32.7</v>
      </c>
      <c r="M51" s="4">
        <v>-5E-06</v>
      </c>
      <c r="N51" s="5">
        <v>1052</v>
      </c>
      <c r="O51" s="34">
        <f t="shared" si="16"/>
        <v>0.1462707831172526</v>
      </c>
      <c r="P51" s="44">
        <v>32.7</v>
      </c>
      <c r="Q51" s="32">
        <v>-5E-06</v>
      </c>
      <c r="R51" s="33">
        <v>1052</v>
      </c>
      <c r="S51" s="34">
        <f aca="true" t="shared" si="18" ref="S51:S63">IF($B51=1,(1/1000)*SQRT((Q51*(1000*P51)^2)+1000*R51*P51),IF($B51=2,SQRT((R51/(1000*$P$49))*P51*(100-P51))," "))</f>
        <v>0.14554093397686468</v>
      </c>
      <c r="T51" s="45">
        <f t="shared" si="4"/>
        <v>-0.20000000000000284</v>
      </c>
      <c r="U51" s="45">
        <f t="shared" si="5"/>
        <v>0.4000000000000057</v>
      </c>
      <c r="V51" s="36">
        <f t="shared" si="13"/>
        <v>3.2315247688688356</v>
      </c>
      <c r="W51" s="40" t="str">
        <f t="shared" si="6"/>
        <v>*</v>
      </c>
      <c r="X51" s="45">
        <f t="shared" si="7"/>
        <v>0</v>
      </c>
      <c r="Y51" s="36">
        <f t="shared" si="14"/>
        <v>0</v>
      </c>
      <c r="Z51" s="40" t="str">
        <f t="shared" si="8"/>
        <v> </v>
      </c>
    </row>
    <row r="52" spans="1:26" s="43" customFormat="1" ht="12.75">
      <c r="A52" s="48" t="s">
        <v>56</v>
      </c>
      <c r="B52" s="2">
        <v>2</v>
      </c>
      <c r="D52" s="44">
        <v>52.2</v>
      </c>
      <c r="E52" s="32">
        <v>-1E-05</v>
      </c>
      <c r="F52" s="33">
        <v>2068</v>
      </c>
      <c r="G52" s="34">
        <f t="shared" si="17"/>
        <v>0.22019980026827687</v>
      </c>
      <c r="H52" s="44">
        <v>52.3</v>
      </c>
      <c r="I52" s="32">
        <v>-9E-06</v>
      </c>
      <c r="J52" s="33">
        <v>2068</v>
      </c>
      <c r="K52" s="34">
        <f t="shared" si="15"/>
        <v>0.21822017222831172</v>
      </c>
      <c r="L52" s="44">
        <v>52.3</v>
      </c>
      <c r="M52" s="4">
        <v>-5E-06</v>
      </c>
      <c r="N52" s="5">
        <v>1052</v>
      </c>
      <c r="O52" s="34">
        <f t="shared" si="16"/>
        <v>0.1557349945745964</v>
      </c>
      <c r="P52" s="44">
        <v>51.9</v>
      </c>
      <c r="Q52" s="32">
        <v>-5E-06</v>
      </c>
      <c r="R52" s="33">
        <v>1052</v>
      </c>
      <c r="S52" s="34">
        <f t="shared" si="18"/>
        <v>0.15501008922637802</v>
      </c>
      <c r="T52" s="45">
        <f t="shared" si="4"/>
        <v>0.09999999999999432</v>
      </c>
      <c r="U52" s="45">
        <f t="shared" si="5"/>
        <v>0</v>
      </c>
      <c r="V52" s="36">
        <f t="shared" si="13"/>
        <v>0</v>
      </c>
      <c r="W52" s="40" t="str">
        <f t="shared" si="6"/>
        <v> </v>
      </c>
      <c r="X52" s="45">
        <f t="shared" si="7"/>
        <v>-0.3999999999999986</v>
      </c>
      <c r="Y52" s="36">
        <f t="shared" si="14"/>
        <v>-2.1758026834372037</v>
      </c>
      <c r="Z52" s="40" t="str">
        <f t="shared" si="8"/>
        <v>*</v>
      </c>
    </row>
    <row r="53" spans="1:26" s="43" customFormat="1" ht="12.75">
      <c r="A53" s="42" t="s">
        <v>59</v>
      </c>
      <c r="B53" s="2">
        <v>2</v>
      </c>
      <c r="D53" s="44">
        <v>23.9</v>
      </c>
      <c r="E53" s="32">
        <v>-1E-05</v>
      </c>
      <c r="F53" s="33">
        <v>2068</v>
      </c>
      <c r="G53" s="34">
        <f t="shared" si="17"/>
        <v>0.18800049803538685</v>
      </c>
      <c r="H53" s="44">
        <v>23.8</v>
      </c>
      <c r="I53" s="32">
        <v>-9E-06</v>
      </c>
      <c r="J53" s="33">
        <v>2068</v>
      </c>
      <c r="K53" s="34">
        <f t="shared" si="15"/>
        <v>0.18605906083294624</v>
      </c>
      <c r="L53" s="44">
        <v>24</v>
      </c>
      <c r="M53" s="4">
        <v>-5E-06</v>
      </c>
      <c r="N53" s="5">
        <v>1052</v>
      </c>
      <c r="O53" s="34">
        <f t="shared" si="16"/>
        <v>0.1331645405849032</v>
      </c>
      <c r="P53" s="44">
        <v>23.6</v>
      </c>
      <c r="Q53" s="32">
        <v>-5E-06</v>
      </c>
      <c r="R53" s="33">
        <v>1052</v>
      </c>
      <c r="S53" s="34">
        <f t="shared" si="18"/>
        <v>0.1317365937524175</v>
      </c>
      <c r="T53" s="45">
        <f t="shared" si="4"/>
        <v>-0.09999999999999787</v>
      </c>
      <c r="U53" s="45">
        <f t="shared" si="5"/>
        <v>0.1999999999999993</v>
      </c>
      <c r="V53" s="36">
        <f t="shared" si="13"/>
        <v>1.7741251393629232</v>
      </c>
      <c r="W53" s="40" t="str">
        <f t="shared" si="6"/>
        <v>*</v>
      </c>
      <c r="X53" s="45">
        <f t="shared" si="7"/>
        <v>-0.3999999999999986</v>
      </c>
      <c r="Y53" s="36">
        <f t="shared" si="14"/>
        <v>-2.552292436009664</v>
      </c>
      <c r="Z53" s="40" t="str">
        <f t="shared" si="8"/>
        <v>*</v>
      </c>
    </row>
    <row r="54" spans="1:26" s="43" customFormat="1" ht="12.75">
      <c r="A54" s="48" t="s">
        <v>57</v>
      </c>
      <c r="B54" s="2">
        <v>2</v>
      </c>
      <c r="D54" s="44">
        <v>11.8</v>
      </c>
      <c r="E54" s="32">
        <v>-1E-05</v>
      </c>
      <c r="F54" s="33">
        <v>2068</v>
      </c>
      <c r="G54" s="34">
        <f t="shared" si="17"/>
        <v>0.14221421785555102</v>
      </c>
      <c r="H54" s="44">
        <v>11.7</v>
      </c>
      <c r="I54" s="32">
        <v>-9E-06</v>
      </c>
      <c r="J54" s="33">
        <v>2068</v>
      </c>
      <c r="K54" s="34">
        <f t="shared" si="15"/>
        <v>0.14042943318527948</v>
      </c>
      <c r="L54" s="44">
        <v>11.9</v>
      </c>
      <c r="M54" s="4">
        <v>-5E-06</v>
      </c>
      <c r="N54" s="5">
        <v>1052</v>
      </c>
      <c r="O54" s="34">
        <f t="shared" si="16"/>
        <v>0.10095727343638262</v>
      </c>
      <c r="P54" s="44">
        <v>12</v>
      </c>
      <c r="Q54" s="32">
        <v>-5E-06</v>
      </c>
      <c r="R54" s="33">
        <v>1052</v>
      </c>
      <c r="S54" s="34">
        <f t="shared" si="18"/>
        <v>0.10081744993359454</v>
      </c>
      <c r="T54" s="45">
        <f t="shared" si="4"/>
        <v>-0.10000000000000142</v>
      </c>
      <c r="U54" s="45">
        <f t="shared" si="5"/>
        <v>0.20000000000000107</v>
      </c>
      <c r="V54" s="36">
        <f t="shared" si="13"/>
        <v>2.3522900372790083</v>
      </c>
      <c r="W54" s="40" t="str">
        <f t="shared" si="6"/>
        <v>*</v>
      </c>
      <c r="X54" s="45">
        <f t="shared" si="7"/>
        <v>0.09999999999999964</v>
      </c>
      <c r="Y54" s="36">
        <f t="shared" si="14"/>
        <v>0.8377202691743871</v>
      </c>
      <c r="Z54" s="40" t="str">
        <f t="shared" si="8"/>
        <v> </v>
      </c>
    </row>
    <row r="55" spans="1:26" s="43" customFormat="1" ht="12.75">
      <c r="A55" s="42" t="s">
        <v>59</v>
      </c>
      <c r="B55" s="2">
        <v>2</v>
      </c>
      <c r="D55" s="44">
        <v>6.9</v>
      </c>
      <c r="E55" s="32">
        <v>-1E-05</v>
      </c>
      <c r="F55" s="33">
        <v>2068</v>
      </c>
      <c r="G55" s="34">
        <f t="shared" si="17"/>
        <v>0.11172930743616133</v>
      </c>
      <c r="H55" s="44">
        <v>6.8</v>
      </c>
      <c r="I55" s="32">
        <v>-9E-06</v>
      </c>
      <c r="J55" s="33">
        <v>2068</v>
      </c>
      <c r="K55" s="34">
        <f t="shared" si="15"/>
        <v>0.10998849835565973</v>
      </c>
      <c r="L55" s="44">
        <v>7</v>
      </c>
      <c r="M55" s="4">
        <v>-5E-06</v>
      </c>
      <c r="N55" s="5">
        <v>1052</v>
      </c>
      <c r="O55" s="34">
        <f t="shared" si="16"/>
        <v>0.07955485204915086</v>
      </c>
      <c r="P55" s="44">
        <v>7.3</v>
      </c>
      <c r="Q55" s="32">
        <v>-5E-06</v>
      </c>
      <c r="R55" s="33">
        <v>1052</v>
      </c>
      <c r="S55" s="34">
        <f t="shared" si="18"/>
        <v>0.08070585564540284</v>
      </c>
      <c r="T55" s="45">
        <f t="shared" si="4"/>
        <v>-0.10000000000000053</v>
      </c>
      <c r="U55" s="45">
        <f t="shared" si="5"/>
        <v>0.20000000000000018</v>
      </c>
      <c r="V55" s="36">
        <f t="shared" si="13"/>
        <v>3.006158078557328</v>
      </c>
      <c r="W55" s="40" t="str">
        <f t="shared" si="6"/>
        <v>*</v>
      </c>
      <c r="X55" s="45">
        <f t="shared" si="7"/>
        <v>0.2999999999999998</v>
      </c>
      <c r="Y55" s="36">
        <f t="shared" si="14"/>
        <v>3.164021133531729</v>
      </c>
      <c r="Z55" s="40" t="str">
        <f t="shared" si="8"/>
        <v>*</v>
      </c>
    </row>
    <row r="56" spans="1:26" s="43" customFormat="1" ht="12.75">
      <c r="A56" s="48" t="s">
        <v>58</v>
      </c>
      <c r="B56" s="2">
        <v>2</v>
      </c>
      <c r="D56" s="44">
        <v>4</v>
      </c>
      <c r="E56" s="32">
        <v>-1E-05</v>
      </c>
      <c r="F56" s="33">
        <v>2068</v>
      </c>
      <c r="G56" s="34">
        <f t="shared" si="17"/>
        <v>0.08638400456679551</v>
      </c>
      <c r="H56" s="44">
        <v>4</v>
      </c>
      <c r="I56" s="32">
        <v>-9E-06</v>
      </c>
      <c r="J56" s="33">
        <v>2068</v>
      </c>
      <c r="K56" s="34">
        <f t="shared" si="15"/>
        <v>0.08561512053218903</v>
      </c>
      <c r="L56" s="44">
        <v>4</v>
      </c>
      <c r="M56" s="4">
        <v>-5E-06</v>
      </c>
      <c r="N56" s="5">
        <v>1052</v>
      </c>
      <c r="O56" s="34">
        <f t="shared" si="16"/>
        <v>0.06110008160764355</v>
      </c>
      <c r="P56" s="44">
        <v>4.1</v>
      </c>
      <c r="Q56" s="32">
        <v>-5E-06</v>
      </c>
      <c r="R56" s="33">
        <v>1052</v>
      </c>
      <c r="S56" s="34">
        <f t="shared" si="18"/>
        <v>0.06151839284449766</v>
      </c>
      <c r="T56" s="45">
        <f t="shared" si="4"/>
        <v>0</v>
      </c>
      <c r="U56" s="45">
        <f t="shared" si="5"/>
        <v>0</v>
      </c>
      <c r="V56" s="36">
        <f t="shared" si="13"/>
        <v>0</v>
      </c>
      <c r="W56" s="40" t="str">
        <f t="shared" si="6"/>
        <v> </v>
      </c>
      <c r="X56" s="45">
        <f t="shared" si="7"/>
        <v>0.09999999999999964</v>
      </c>
      <c r="Y56" s="36">
        <f t="shared" si="14"/>
        <v>1.3784955735668956</v>
      </c>
      <c r="Z56" s="40" t="str">
        <f t="shared" si="8"/>
        <v> </v>
      </c>
    </row>
    <row r="57" spans="1:26" s="43" customFormat="1" ht="12.75">
      <c r="A57" s="42" t="s">
        <v>59</v>
      </c>
      <c r="B57" s="2">
        <v>2</v>
      </c>
      <c r="D57" s="44">
        <v>1.7</v>
      </c>
      <c r="E57" s="32">
        <v>-1E-05</v>
      </c>
      <c r="F57" s="33">
        <v>2068</v>
      </c>
      <c r="G57" s="34">
        <f t="shared" si="17"/>
        <v>0.05698610061027003</v>
      </c>
      <c r="H57" s="44">
        <v>1.7</v>
      </c>
      <c r="I57" s="32">
        <v>-9E-06</v>
      </c>
      <c r="J57" s="33">
        <v>2068</v>
      </c>
      <c r="K57" s="34">
        <f t="shared" si="15"/>
        <v>0.056478880515838825</v>
      </c>
      <c r="L57" s="44">
        <v>1.7</v>
      </c>
      <c r="M57" s="4">
        <v>-5E-06</v>
      </c>
      <c r="N57" s="5">
        <v>1052</v>
      </c>
      <c r="O57" s="34">
        <f t="shared" si="16"/>
        <v>0.0403067143651181</v>
      </c>
      <c r="P57" s="44">
        <v>1.7</v>
      </c>
      <c r="Q57" s="32">
        <v>-5E-06</v>
      </c>
      <c r="R57" s="33">
        <v>1052</v>
      </c>
      <c r="S57" s="34">
        <f t="shared" si="18"/>
        <v>0.04010559545261689</v>
      </c>
      <c r="T57" s="45">
        <f t="shared" si="4"/>
        <v>0</v>
      </c>
      <c r="U57" s="45">
        <f t="shared" si="5"/>
        <v>0</v>
      </c>
      <c r="V57" s="36">
        <f t="shared" si="13"/>
        <v>0</v>
      </c>
      <c r="W57" s="40" t="str">
        <f t="shared" si="6"/>
        <v> </v>
      </c>
      <c r="X57" s="45">
        <f t="shared" si="7"/>
        <v>0</v>
      </c>
      <c r="Y57" s="36">
        <f t="shared" si="14"/>
        <v>0</v>
      </c>
      <c r="Z57" s="40" t="str">
        <f t="shared" si="8"/>
        <v> </v>
      </c>
    </row>
    <row r="58" spans="1:26" s="43" customFormat="1" ht="12.75">
      <c r="A58" s="46" t="s">
        <v>53</v>
      </c>
      <c r="B58" s="30">
        <v>2</v>
      </c>
      <c r="C58" s="47"/>
      <c r="D58" s="44">
        <v>32</v>
      </c>
      <c r="E58" s="32">
        <v>-1E-05</v>
      </c>
      <c r="F58" s="33">
        <v>2068</v>
      </c>
      <c r="G58" s="34">
        <f t="shared" si="17"/>
        <v>0.20563506199489628</v>
      </c>
      <c r="H58" s="44">
        <v>32</v>
      </c>
      <c r="I58" s="32">
        <v>-9E-06</v>
      </c>
      <c r="J58" s="33">
        <v>2068</v>
      </c>
      <c r="K58" s="34">
        <f t="shared" si="15"/>
        <v>0.2038047518938991</v>
      </c>
      <c r="L58" s="44">
        <v>31.8</v>
      </c>
      <c r="M58" s="4">
        <v>-5E-06</v>
      </c>
      <c r="N58" s="5">
        <v>1052</v>
      </c>
      <c r="O58" s="34">
        <f t="shared" si="16"/>
        <v>0.14520511845562886</v>
      </c>
      <c r="P58" s="44">
        <v>32</v>
      </c>
      <c r="Q58" s="32">
        <v>-5E-06</v>
      </c>
      <c r="R58" s="33">
        <v>1052</v>
      </c>
      <c r="S58" s="34">
        <f t="shared" si="18"/>
        <v>0.14472154646346885</v>
      </c>
      <c r="T58" s="45">
        <f t="shared" si="4"/>
        <v>0</v>
      </c>
      <c r="U58" s="45">
        <f t="shared" si="5"/>
        <v>-0.1999999999999993</v>
      </c>
      <c r="V58" s="36">
        <f t="shared" si="13"/>
        <v>-1.6184220544296921</v>
      </c>
      <c r="W58" s="40" t="str">
        <f t="shared" si="6"/>
        <v> </v>
      </c>
      <c r="X58" s="45">
        <f t="shared" si="7"/>
        <v>0.1999999999999993</v>
      </c>
      <c r="Y58" s="36">
        <f t="shared" si="14"/>
        <v>1.1660218583261839</v>
      </c>
      <c r="Z58" s="40" t="str">
        <f t="shared" si="8"/>
        <v> </v>
      </c>
    </row>
    <row r="59" spans="1:26" s="43" customFormat="1" ht="12.75">
      <c r="A59" s="48" t="s">
        <v>60</v>
      </c>
      <c r="B59" s="2">
        <v>2</v>
      </c>
      <c r="D59" s="44">
        <v>26.1</v>
      </c>
      <c r="E59" s="32">
        <v>-1E-05</v>
      </c>
      <c r="F59" s="33">
        <v>2068</v>
      </c>
      <c r="G59" s="34">
        <f t="shared" si="17"/>
        <v>0.19360215794484667</v>
      </c>
      <c r="H59" s="44">
        <v>26.2</v>
      </c>
      <c r="I59" s="32">
        <v>-9E-06</v>
      </c>
      <c r="J59" s="33">
        <v>2068</v>
      </c>
      <c r="K59" s="34">
        <f t="shared" si="15"/>
        <v>0.19211606683970275</v>
      </c>
      <c r="L59" s="44">
        <v>26.1</v>
      </c>
      <c r="M59" s="4">
        <v>-5E-06</v>
      </c>
      <c r="N59" s="5">
        <v>1052</v>
      </c>
      <c r="O59" s="34">
        <f t="shared" si="16"/>
        <v>0.13693631950923618</v>
      </c>
      <c r="P59" s="44">
        <v>26.3</v>
      </c>
      <c r="Q59" s="32">
        <v>-5E-06</v>
      </c>
      <c r="R59" s="33">
        <v>1052</v>
      </c>
      <c r="S59" s="34">
        <f t="shared" si="18"/>
        <v>0.1365888873583561</v>
      </c>
      <c r="T59" s="45">
        <f t="shared" si="4"/>
        <v>0.09999999999999787</v>
      </c>
      <c r="U59" s="45">
        <f t="shared" si="5"/>
        <v>-0.09999999999999787</v>
      </c>
      <c r="V59" s="36">
        <f t="shared" si="13"/>
        <v>-0.858507594497658</v>
      </c>
      <c r="W59" s="40" t="str">
        <f t="shared" si="6"/>
        <v> </v>
      </c>
      <c r="X59" s="45">
        <f t="shared" si="7"/>
        <v>0.1999999999999993</v>
      </c>
      <c r="Y59" s="36">
        <f t="shared" si="14"/>
        <v>1.235941649731945</v>
      </c>
      <c r="Z59" s="40" t="str">
        <f t="shared" si="8"/>
        <v> </v>
      </c>
    </row>
    <row r="60" spans="1:26" ht="12.75">
      <c r="A60" s="49" t="s">
        <v>54</v>
      </c>
      <c r="B60" s="30"/>
      <c r="C60" s="29"/>
      <c r="D60" s="31"/>
      <c r="E60" s="32"/>
      <c r="F60" s="33"/>
      <c r="G60" s="34" t="str">
        <f t="shared" si="17"/>
        <v> </v>
      </c>
      <c r="H60" s="31"/>
      <c r="I60" s="32"/>
      <c r="J60" s="33"/>
      <c r="K60" s="34" t="str">
        <f t="shared" si="15"/>
        <v> </v>
      </c>
      <c r="L60" s="31"/>
      <c r="O60" s="34" t="str">
        <f t="shared" si="16"/>
        <v> </v>
      </c>
      <c r="P60" s="31"/>
      <c r="Q60" s="32"/>
      <c r="R60" s="33"/>
      <c r="S60" s="34" t="str">
        <f t="shared" si="18"/>
        <v> </v>
      </c>
      <c r="T60" s="39"/>
      <c r="U60" s="39"/>
      <c r="V60" s="36"/>
      <c r="W60" s="40"/>
      <c r="X60" s="39"/>
      <c r="Y60" s="36"/>
      <c r="Z60" s="40"/>
    </row>
    <row r="61" spans="1:26" s="43" customFormat="1" ht="12.75">
      <c r="A61" s="48" t="s">
        <v>61</v>
      </c>
      <c r="B61" s="2">
        <v>2</v>
      </c>
      <c r="D61" s="44">
        <v>67.7</v>
      </c>
      <c r="E61" s="32">
        <v>-1E-05</v>
      </c>
      <c r="F61" s="33">
        <v>2068</v>
      </c>
      <c r="G61" s="34">
        <f t="shared" si="17"/>
        <v>0.20614049587305844</v>
      </c>
      <c r="H61" s="44">
        <v>67.8</v>
      </c>
      <c r="I61" s="32">
        <v>-9E-06</v>
      </c>
      <c r="J61" s="33">
        <v>2068</v>
      </c>
      <c r="K61" s="34">
        <f t="shared" si="15"/>
        <v>0.20413978029621996</v>
      </c>
      <c r="L61" s="44">
        <v>67.8</v>
      </c>
      <c r="M61" s="4">
        <v>-5E-06</v>
      </c>
      <c r="N61" s="5">
        <v>1052</v>
      </c>
      <c r="O61" s="34">
        <f t="shared" si="16"/>
        <v>0.14568638294185385</v>
      </c>
      <c r="P61" s="44">
        <v>68.1</v>
      </c>
      <c r="Q61" s="32">
        <v>-5E-06</v>
      </c>
      <c r="R61" s="33">
        <v>1052</v>
      </c>
      <c r="S61" s="34">
        <f t="shared" si="18"/>
        <v>0.14460144957753257</v>
      </c>
      <c r="T61" s="45">
        <f t="shared" si="4"/>
        <v>0.09999999999999432</v>
      </c>
      <c r="U61" s="45">
        <f t="shared" si="5"/>
        <v>0</v>
      </c>
      <c r="V61" s="36">
        <f>(1000*U61)/(SQRT((1000*O61)^2+(1000*K61)^2-(2*0.8*(1000*O61)*(1000*K61))))</f>
        <v>0</v>
      </c>
      <c r="W61" s="40" t="str">
        <f t="shared" si="6"/>
        <v> </v>
      </c>
      <c r="X61" s="45">
        <f t="shared" si="7"/>
        <v>0.29999999999999716</v>
      </c>
      <c r="Y61" s="36">
        <f>(1000*X61)/(SQRT((1000*O61)^2+(1000*S61)^2-(2*0.3*(1000*O61)*(1000*S61))))</f>
        <v>1.7468385471522585</v>
      </c>
      <c r="Z61" s="40" t="str">
        <f t="shared" si="8"/>
        <v>*</v>
      </c>
    </row>
    <row r="62" spans="1:26" s="43" customFormat="1" ht="12.75">
      <c r="A62" s="48" t="s">
        <v>62</v>
      </c>
      <c r="B62" s="2">
        <v>2</v>
      </c>
      <c r="D62" s="44">
        <v>30.8</v>
      </c>
      <c r="E62" s="32">
        <v>-1E-05</v>
      </c>
      <c r="F62" s="33">
        <v>2068</v>
      </c>
      <c r="G62" s="34">
        <f t="shared" si="17"/>
        <v>0.20351486041113567</v>
      </c>
      <c r="H62" s="44">
        <v>30.7</v>
      </c>
      <c r="I62" s="32">
        <v>-9E-06</v>
      </c>
      <c r="J62" s="33">
        <v>2068</v>
      </c>
      <c r="K62" s="34">
        <f t="shared" si="15"/>
        <v>0.20152116505816814</v>
      </c>
      <c r="L62" s="44">
        <v>30.7</v>
      </c>
      <c r="M62" s="4">
        <v>-5E-06</v>
      </c>
      <c r="N62" s="5">
        <v>1052</v>
      </c>
      <c r="O62" s="34">
        <f t="shared" si="16"/>
        <v>0.14381758215351845</v>
      </c>
      <c r="P62" s="44">
        <v>30.5</v>
      </c>
      <c r="Q62" s="32">
        <v>-5E-06</v>
      </c>
      <c r="R62" s="33">
        <v>1052</v>
      </c>
      <c r="S62" s="34">
        <f t="shared" si="18"/>
        <v>0.14283875991249517</v>
      </c>
      <c r="T62" s="45">
        <f t="shared" si="4"/>
        <v>-0.10000000000000142</v>
      </c>
      <c r="U62" s="45">
        <f t="shared" si="5"/>
        <v>0</v>
      </c>
      <c r="V62" s="36">
        <f>(1000*U62)/(SQRT((1000*O62)^2+(1000*K62)^2-(2*0.8*(1000*O62)*(1000*K62))))</f>
        <v>0</v>
      </c>
      <c r="W62" s="40" t="str">
        <f t="shared" si="6"/>
        <v> </v>
      </c>
      <c r="X62" s="45">
        <f t="shared" si="7"/>
        <v>-0.1999999999999993</v>
      </c>
      <c r="Y62" s="36">
        <f>(1000*X62)/(SQRT((1000*O62)^2+(1000*S62)^2-(2*0.3*(1000*O62)*(1000*S62))))</f>
        <v>-1.1793147131859378</v>
      </c>
      <c r="Z62" s="40" t="str">
        <f t="shared" si="8"/>
        <v> </v>
      </c>
    </row>
    <row r="63" spans="1:26" s="43" customFormat="1" ht="12.75">
      <c r="A63" s="48" t="s">
        <v>63</v>
      </c>
      <c r="B63" s="2">
        <v>2</v>
      </c>
      <c r="D63" s="44">
        <v>1.5</v>
      </c>
      <c r="E63" s="32">
        <v>-1E-05</v>
      </c>
      <c r="F63" s="33">
        <v>2068</v>
      </c>
      <c r="G63" s="34">
        <f t="shared" si="17"/>
        <v>0.053583547867592674</v>
      </c>
      <c r="H63" s="44">
        <v>1.5</v>
      </c>
      <c r="I63" s="32">
        <v>-9E-06</v>
      </c>
      <c r="J63" s="33">
        <v>2068</v>
      </c>
      <c r="K63" s="34">
        <f t="shared" si="15"/>
        <v>0.053106613107742465</v>
      </c>
      <c r="L63" s="44">
        <v>1.5</v>
      </c>
      <c r="M63" s="4">
        <v>-5E-06</v>
      </c>
      <c r="N63" s="5">
        <v>1052</v>
      </c>
      <c r="O63" s="34">
        <f t="shared" si="16"/>
        <v>0.037900062215863506</v>
      </c>
      <c r="P63" s="44">
        <v>1.5</v>
      </c>
      <c r="Q63" s="32">
        <v>-5E-06</v>
      </c>
      <c r="R63" s="33">
        <v>1052</v>
      </c>
      <c r="S63" s="34">
        <f t="shared" si="18"/>
        <v>0.037710951805435725</v>
      </c>
      <c r="T63" s="45">
        <f t="shared" si="4"/>
        <v>0</v>
      </c>
      <c r="U63" s="45">
        <f t="shared" si="5"/>
        <v>0</v>
      </c>
      <c r="V63" s="36">
        <f>(1000*U63)/(SQRT((1000*O63)^2+(1000*K63)^2-(2*0.8*(1000*O63)*(1000*K63))))</f>
        <v>0</v>
      </c>
      <c r="W63" s="40" t="str">
        <f t="shared" si="6"/>
        <v> </v>
      </c>
      <c r="X63" s="45">
        <f t="shared" si="7"/>
        <v>0</v>
      </c>
      <c r="Y63" s="36">
        <f>(1000*X63)/(SQRT((1000*O63)^2+(1000*S63)^2-(2*0.3*(1000*O63)*(1000*S63))))</f>
        <v>0</v>
      </c>
      <c r="Z63" s="40" t="str">
        <f t="shared" si="8"/>
        <v> </v>
      </c>
    </row>
    <row r="64" spans="2:26" s="43" customFormat="1" ht="12.75">
      <c r="B64" s="2"/>
      <c r="D64" s="44"/>
      <c r="E64" s="32"/>
      <c r="F64" s="33"/>
      <c r="G64" s="34"/>
      <c r="H64" s="44"/>
      <c r="I64" s="32"/>
      <c r="J64" s="33"/>
      <c r="K64" s="34"/>
      <c r="L64" s="44"/>
      <c r="M64" s="4"/>
      <c r="N64" s="5"/>
      <c r="O64" s="34"/>
      <c r="P64" s="44"/>
      <c r="Q64" s="32"/>
      <c r="R64" s="33"/>
      <c r="S64" s="34"/>
      <c r="T64" s="45"/>
      <c r="U64" s="45"/>
      <c r="V64" s="36"/>
      <c r="W64" s="40"/>
      <c r="X64" s="45"/>
      <c r="Y64" s="36"/>
      <c r="Z64" s="40"/>
    </row>
    <row r="65" spans="1:26" ht="12.75">
      <c r="A65" s="29" t="s">
        <v>2</v>
      </c>
      <c r="B65" s="30"/>
      <c r="C65" s="29"/>
      <c r="D65" s="31"/>
      <c r="E65" s="32"/>
      <c r="F65" s="33"/>
      <c r="G65" s="34" t="str">
        <f>IF($B65=1,(1/1000)*SQRT((E65*(1000*D65)^2)+1000*D65*F65),IF($B65=2,SQRT((F65/(1000*$D$10))*D65*(100-D65))," "))</f>
        <v> </v>
      </c>
      <c r="H65" s="31"/>
      <c r="I65" s="32"/>
      <c r="J65" s="33"/>
      <c r="K65" s="34" t="str">
        <f>IF($B65=1,(1/1000)*SQRT((I65*(1000*H65)^2)+1000*H65*J65),IF($B65=2,SQRT((J65/(1000*$H$10))*H65*(100-H65))," "))</f>
        <v> </v>
      </c>
      <c r="L65" s="31"/>
      <c r="O65" s="34" t="str">
        <f>IF($B65=1,(1/1000)*SQRT((M65*(1000*L65)^2)+1000*N65*L65),IF($B65=2,SQRT((N65/(1000*$L$10))*L65*(100-L65))," "))</f>
        <v> </v>
      </c>
      <c r="P65" s="31"/>
      <c r="Q65" s="32"/>
      <c r="R65" s="33"/>
      <c r="S65" s="34" t="str">
        <f>IF($B65=1,(1/1000)*SQRT((Q65*(1000*P65)^2)+1000*R65*P65),IF($B65=2,SQRT((R65/(1000*$P$10))*P65*(100-P65))," "))</f>
        <v> </v>
      </c>
      <c r="T65" s="50"/>
      <c r="U65" s="50"/>
      <c r="V65" s="36"/>
      <c r="W65" s="40"/>
      <c r="X65" s="50"/>
      <c r="Y65" s="36"/>
      <c r="Z65" s="40"/>
    </row>
    <row r="66" spans="1:26" s="5" customFormat="1" ht="12.75">
      <c r="A66" s="51" t="s">
        <v>64</v>
      </c>
      <c r="B66" s="2">
        <v>1</v>
      </c>
      <c r="D66" s="39">
        <v>56782</v>
      </c>
      <c r="E66" s="32">
        <v>-1E-05</v>
      </c>
      <c r="F66" s="33">
        <v>2068</v>
      </c>
      <c r="G66" s="34">
        <f>IF($B66=1,(1/1000)*SQRT((E66*(1000*D66)^2)+1000*D66*F66),IF($B66=2,SQRT((F66/(1000*$D$10))*D66*(100-D66))," "))</f>
        <v>291.86164660674416</v>
      </c>
      <c r="H66" s="39">
        <v>57903</v>
      </c>
      <c r="I66" s="32">
        <v>-9E-06</v>
      </c>
      <c r="J66" s="33">
        <v>2068</v>
      </c>
      <c r="K66" s="34">
        <f>IF($B66=1,(1/1000)*SQRT((I66*(1000*H66)^2)+1000*H66*J66),IF($B66=2,SQRT((J66/(1000*$H$10))*H66*(100-H66))," "))</f>
        <v>299.2801151413171</v>
      </c>
      <c r="L66" s="39">
        <v>57838</v>
      </c>
      <c r="M66" s="4">
        <v>-5E-06</v>
      </c>
      <c r="N66" s="5">
        <v>1052</v>
      </c>
      <c r="O66" s="34">
        <f>IF($B66=1,(1/1000)*SQRT((M66*(1000*L66)^2)+1000*N66*L66),IF($B66=2,SQRT((N66/(1000*$L$10))*L66*(100-L66))," "))</f>
        <v>210.04619677585217</v>
      </c>
      <c r="P66" s="39">
        <v>57919</v>
      </c>
      <c r="Q66" s="32">
        <v>-5E-06</v>
      </c>
      <c r="R66" s="33">
        <v>1052</v>
      </c>
      <c r="S66" s="34">
        <f>IF($B66=1,(1/1000)*SQRT((Q66*(1000*P66)^2)+1000*R66*P66),IF($B66=2,SQRT((R66/(1000*$P$10))*P66*(100-P66))," "))</f>
        <v>210.13741978762374</v>
      </c>
      <c r="T66" s="39">
        <f t="shared" si="4"/>
        <v>1121</v>
      </c>
      <c r="U66" s="39">
        <f t="shared" si="5"/>
        <v>-65</v>
      </c>
      <c r="V66" s="36">
        <f aca="true" t="shared" si="19" ref="V66:V71">(1000*U66)/(SQRT((1000*O66)^2+(1000*K66)^2-(2*0.8*(1000*O66)*(1000*K66))))</f>
        <v>-0.3572304814081648</v>
      </c>
      <c r="W66" s="40" t="str">
        <f t="shared" si="6"/>
        <v> </v>
      </c>
      <c r="X66" s="39">
        <f t="shared" si="7"/>
        <v>81</v>
      </c>
      <c r="Y66" s="36">
        <f aca="true" t="shared" si="20" ref="Y66:Y71">(1000*X66)/(SQRT((1000*O66)^2+(1000*S66)^2-(2*0.3*(1000*O66)*(1000*S66))))</f>
        <v>0.3258456014859649</v>
      </c>
      <c r="Z66" s="40" t="str">
        <f t="shared" si="8"/>
        <v> </v>
      </c>
    </row>
    <row r="67" spans="1:26" s="43" customFormat="1" ht="12.75">
      <c r="A67" s="48" t="s">
        <v>68</v>
      </c>
      <c r="B67" s="2">
        <v>2</v>
      </c>
      <c r="D67" s="44">
        <v>45.6</v>
      </c>
      <c r="E67" s="32">
        <v>-1E-05</v>
      </c>
      <c r="F67" s="33">
        <v>2068</v>
      </c>
      <c r="G67" s="34">
        <f>IF($B67=1,(1/1000)*SQRT((E67*(1000*D67)^2)+1000*D67*F67),IF($B67=2,SQRT((F67/(1000*$D$66))*D67*(100-D67))," "))</f>
        <v>0.30057426632644896</v>
      </c>
      <c r="H67" s="44">
        <v>45.4</v>
      </c>
      <c r="I67" s="32">
        <v>-9E-06</v>
      </c>
      <c r="J67" s="33">
        <v>2068</v>
      </c>
      <c r="K67" s="34">
        <f>IF($B67=1,(1/1000)*SQRT((I67*(1000*H67)^2)+1000*H67*J67),IF($B67=2,SQRT((J67/(1000*$H$66))*H67*(100-H67))," "))</f>
        <v>0.29754248257404275</v>
      </c>
      <c r="L67" s="44">
        <v>45.9</v>
      </c>
      <c r="M67" s="4">
        <v>-5E-06</v>
      </c>
      <c r="N67" s="5">
        <v>1052</v>
      </c>
      <c r="O67" s="34">
        <f>IF($B67=1,(1/1000)*SQRT((M67*(1000*L67)^2)+1000*N67*L67),IF($B67=2,SQRT((N67/(1000*$L$66))*L67*(100-L67))," "))</f>
        <v>0.21252313404970935</v>
      </c>
      <c r="P67" s="44">
        <v>45.4</v>
      </c>
      <c r="Q67" s="32">
        <v>-5E-06</v>
      </c>
      <c r="R67" s="33">
        <v>1052</v>
      </c>
      <c r="S67" s="34">
        <f>IF($B67=1,(1/1000)*SQRT((Q67*(1000*P67)^2)+1000*R67*P67),IF($B67=2,SQRT((R67/(1000*$P$66))*P67*(100-P67))," "))</f>
        <v>0.21218837663905601</v>
      </c>
      <c r="T67" s="45">
        <f t="shared" si="4"/>
        <v>-0.20000000000000284</v>
      </c>
      <c r="U67" s="45">
        <f t="shared" si="5"/>
        <v>0.5</v>
      </c>
      <c r="V67" s="36">
        <f t="shared" si="19"/>
        <v>2.772556170197208</v>
      </c>
      <c r="W67" s="40" t="str">
        <f t="shared" si="6"/>
        <v>*</v>
      </c>
      <c r="X67" s="45">
        <f t="shared" si="7"/>
        <v>-0.5</v>
      </c>
      <c r="Y67" s="36">
        <f t="shared" si="20"/>
        <v>-1.9899478726237203</v>
      </c>
      <c r="Z67" s="40" t="str">
        <f t="shared" si="8"/>
        <v>*</v>
      </c>
    </row>
    <row r="68" spans="1:26" s="5" customFormat="1" ht="12.75">
      <c r="A68" s="51" t="s">
        <v>65</v>
      </c>
      <c r="B68" s="2">
        <v>1</v>
      </c>
      <c r="D68" s="39">
        <v>9367</v>
      </c>
      <c r="E68" s="32">
        <v>-1E-05</v>
      </c>
      <c r="F68" s="33">
        <v>2068</v>
      </c>
      <c r="G68" s="34">
        <f>IF($B68=1,(1/1000)*SQRT((E68*(1000*D68)^2)+1000*D68*F68),IF($B68=2,SQRT((F68/(1000*$D$10))*D68*(100-D68))," "))</f>
        <v>135.99098907648258</v>
      </c>
      <c r="H68" s="39">
        <v>9438</v>
      </c>
      <c r="I68" s="32">
        <v>-9E-06</v>
      </c>
      <c r="J68" s="33">
        <v>2068</v>
      </c>
      <c r="K68" s="34">
        <f>IF($B68=1,(1/1000)*SQRT((I68*(1000*H68)^2)+1000*H68*J68),IF($B68=2,SQRT((J68/(1000*$H$10))*H68*(100-H68))," "))</f>
        <v>136.80680320802765</v>
      </c>
      <c r="L68" s="39">
        <v>9658</v>
      </c>
      <c r="M68" s="4">
        <v>-5E-06</v>
      </c>
      <c r="N68" s="5">
        <v>1052</v>
      </c>
      <c r="O68" s="34">
        <f>IF($B68=1,(1/1000)*SQRT((M68*(1000*L68)^2)+1000*N68*L68),IF($B68=2,SQRT((N68/(1000*$L$10))*L68*(100-L68))," "))</f>
        <v>98.45725559855912</v>
      </c>
      <c r="P68" s="39">
        <v>9969</v>
      </c>
      <c r="Q68" s="32">
        <v>-5E-06</v>
      </c>
      <c r="R68" s="33">
        <v>1052</v>
      </c>
      <c r="S68" s="34">
        <f>IF($B68=1,(1/1000)*SQRT((Q68*(1000*P68)^2)+1000*R68*P68),IF($B68=2,SQRT((R68/(1000*$P$10))*P68*(100-P68))," "))</f>
        <v>99.95240464841254</v>
      </c>
      <c r="T68" s="39">
        <f t="shared" si="4"/>
        <v>71</v>
      </c>
      <c r="U68" s="39">
        <f t="shared" si="5"/>
        <v>220</v>
      </c>
      <c r="V68" s="36">
        <f t="shared" si="19"/>
        <v>2.656482415968819</v>
      </c>
      <c r="W68" s="40" t="str">
        <f t="shared" si="6"/>
        <v>*</v>
      </c>
      <c r="X68" s="39">
        <f t="shared" si="7"/>
        <v>311</v>
      </c>
      <c r="Y68" s="36">
        <f t="shared" si="20"/>
        <v>2.649358042858949</v>
      </c>
      <c r="Z68" s="40" t="str">
        <f t="shared" si="8"/>
        <v>*</v>
      </c>
    </row>
    <row r="69" spans="1:26" s="43" customFormat="1" ht="12.75">
      <c r="A69" s="48" t="s">
        <v>67</v>
      </c>
      <c r="B69" s="2">
        <v>2</v>
      </c>
      <c r="D69" s="44">
        <v>31</v>
      </c>
      <c r="E69" s="32">
        <v>-1E-05</v>
      </c>
      <c r="F69" s="33">
        <v>2068</v>
      </c>
      <c r="G69" s="34">
        <f>IF($B69=1,(1/1000)*SQRT((E69*(1000*D69)^2)+1000*D69*F69),IF($B69=2,SQRT((F69/(1000*$D$68))*D69*(100-D69))," "))</f>
        <v>0.6871956463075461</v>
      </c>
      <c r="H69" s="44">
        <v>31.1</v>
      </c>
      <c r="I69" s="32">
        <v>-9E-06</v>
      </c>
      <c r="J69" s="33">
        <v>2068</v>
      </c>
      <c r="K69" s="34">
        <f>IF($B69=1,(1/1000)*SQRT((I69*(1000*H69)^2)+1000*H69*J69),IF($B69=2,SQRT((J69/(1000*$H$68))*H69*(100-H69))," "))</f>
        <v>0.6852121989396843</v>
      </c>
      <c r="L69" s="44">
        <v>31.9</v>
      </c>
      <c r="M69" s="4">
        <v>-5E-06</v>
      </c>
      <c r="N69" s="5">
        <v>1052</v>
      </c>
      <c r="O69" s="34">
        <f>IF($B69=1,(1/1000)*SQRT((M69*(1000*L69)^2)+1000*N69*L69),IF($B69=2,SQRT((N69/(1000*$L$68))*L69*(100-L69))," "))</f>
        <v>0.486444353795383</v>
      </c>
      <c r="P69" s="44">
        <v>32.4</v>
      </c>
      <c r="Q69" s="32">
        <v>-5E-06</v>
      </c>
      <c r="R69" s="33">
        <v>1052</v>
      </c>
      <c r="S69" s="34">
        <f>IF($B69=1,(1/1000)*SQRT((Q69*(1000*P69)^2)+1000*R69*P69),IF($B69=2,SQRT((R69/(1000*$P$68))*P69*(100-P69))," "))</f>
        <v>0.4807595555219882</v>
      </c>
      <c r="T69" s="45">
        <f t="shared" si="4"/>
        <v>0.10000000000000142</v>
      </c>
      <c r="U69" s="45">
        <f t="shared" si="5"/>
        <v>0.7999999999999972</v>
      </c>
      <c r="V69" s="36">
        <f t="shared" si="19"/>
        <v>1.9243021387691959</v>
      </c>
      <c r="W69" s="40" t="str">
        <f t="shared" si="6"/>
        <v>*</v>
      </c>
      <c r="X69" s="45">
        <f t="shared" si="7"/>
        <v>0.5</v>
      </c>
      <c r="Y69" s="36">
        <f t="shared" si="20"/>
        <v>0.8737838390690723</v>
      </c>
      <c r="Z69" s="40" t="str">
        <f t="shared" si="8"/>
        <v> </v>
      </c>
    </row>
    <row r="70" spans="1:26" s="5" customFormat="1" ht="12.75">
      <c r="A70" s="51" t="s">
        <v>66</v>
      </c>
      <c r="B70" s="2">
        <v>1</v>
      </c>
      <c r="D70" s="39">
        <v>2157</v>
      </c>
      <c r="E70" s="32">
        <v>-1E-05</v>
      </c>
      <c r="F70" s="33">
        <v>2068</v>
      </c>
      <c r="G70" s="34">
        <f>IF($B70=1,(1/1000)*SQRT((E70*(1000*D70)^2)+1000*D70*F70),IF($B70=2,SQRT((F70/(1000*$D$10))*D70*(100-D70))," "))</f>
        <v>66.43906614334672</v>
      </c>
      <c r="H70" s="39">
        <v>2180</v>
      </c>
      <c r="I70" s="32">
        <v>-9E-06</v>
      </c>
      <c r="J70" s="33">
        <v>2068</v>
      </c>
      <c r="K70" s="34">
        <f>IF($B70=1,(1/1000)*SQRT((I70*(1000*H70)^2)+1000*H70*J70),IF($B70=2,SQRT((J70/(1000*$H$10))*H70*(100-H70))," "))</f>
        <v>66.82416030149575</v>
      </c>
      <c r="L70" s="39">
        <v>2156</v>
      </c>
      <c r="M70" s="4">
        <v>-5E-06</v>
      </c>
      <c r="N70" s="5">
        <v>1052</v>
      </c>
      <c r="O70" s="34">
        <f>IF($B70=1,(1/1000)*SQRT((M70*(1000*L70)^2)+1000*N70*L70),IF($B70=2,SQRT((N70/(1000*$L$10))*L70*(100-L70))," "))</f>
        <v>47.38006247357637</v>
      </c>
      <c r="P70" s="39">
        <v>2232</v>
      </c>
      <c r="Q70" s="32">
        <v>-5E-06</v>
      </c>
      <c r="R70" s="33">
        <v>1052</v>
      </c>
      <c r="S70" s="34">
        <f>IF($B70=1,(1/1000)*SQRT((Q70*(1000*P70)^2)+1000*R70*P70),IF($B70=2,SQRT((R70/(1000*$P$10))*P70*(100-P70))," "))</f>
        <v>48.199117004360154</v>
      </c>
      <c r="T70" s="39">
        <f t="shared" si="4"/>
        <v>23</v>
      </c>
      <c r="U70" s="39">
        <f t="shared" si="5"/>
        <v>-24</v>
      </c>
      <c r="V70" s="36">
        <f t="shared" si="19"/>
        <v>-0.5918216615799954</v>
      </c>
      <c r="W70" s="40" t="str">
        <f t="shared" si="6"/>
        <v> </v>
      </c>
      <c r="X70" s="39">
        <f t="shared" si="7"/>
        <v>76</v>
      </c>
      <c r="Y70" s="36">
        <f t="shared" si="20"/>
        <v>1.343960981058901</v>
      </c>
      <c r="Z70" s="40" t="str">
        <f t="shared" si="8"/>
        <v> </v>
      </c>
    </row>
    <row r="71" spans="1:26" s="43" customFormat="1" ht="12.75">
      <c r="A71" s="52" t="s">
        <v>67</v>
      </c>
      <c r="B71" s="53">
        <v>2</v>
      </c>
      <c r="C71" s="54"/>
      <c r="D71" s="55">
        <v>16.4</v>
      </c>
      <c r="E71" s="56">
        <v>-1E-05</v>
      </c>
      <c r="F71" s="57">
        <v>2068</v>
      </c>
      <c r="G71" s="58">
        <f>IF($B71=1,(1/1000)*SQRT((E71*(1000*D71)^2)+1000*D71*F71),IF($B71=2,SQRT((F71/(1000*$D$70))*D71*(100-D71))," "))</f>
        <v>1.1465031635109684</v>
      </c>
      <c r="H71" s="55">
        <v>16.4</v>
      </c>
      <c r="I71" s="56">
        <v>-9E-06</v>
      </c>
      <c r="J71" s="57">
        <v>2068</v>
      </c>
      <c r="K71" s="58">
        <f>IF($B71=1,(1/1000)*SQRT((I71*(1000*H71)^2)+1000*H71*J71),IF($B71=2,SQRT((J71/(1000*$H$70))*H71*(100-H71))," "))</f>
        <v>1.140439059181341</v>
      </c>
      <c r="L71" s="55">
        <v>15.9</v>
      </c>
      <c r="M71" s="56">
        <v>-5E-06</v>
      </c>
      <c r="N71" s="57">
        <v>1052</v>
      </c>
      <c r="O71" s="58">
        <f>IF($B71=1,(1/1000)*SQRT((M71*(1000*L71)^2)+1000*N71*L71),IF($B71=2,SQRT((N71/(1000*$L$70))*L71*(100-L71))," "))</f>
        <v>0.8077557378913968</v>
      </c>
      <c r="P71" s="55">
        <v>17.3</v>
      </c>
      <c r="Q71" s="56">
        <v>-5E-06</v>
      </c>
      <c r="R71" s="57">
        <v>1052</v>
      </c>
      <c r="S71" s="58">
        <f>IF($B71=1,(1/1000)*SQRT((Q71*(1000*P71)^2)+1000*R71*P71),IF($B71=2,SQRT((R71/(1000*$P$70))*P71*(100-P71))," "))</f>
        <v>0.8211766298109502</v>
      </c>
      <c r="T71" s="59">
        <f t="shared" si="4"/>
        <v>0</v>
      </c>
      <c r="U71" s="59">
        <f t="shared" si="5"/>
        <v>-0.4999999999999982</v>
      </c>
      <c r="V71" s="60">
        <f t="shared" si="19"/>
        <v>-0.7223226534930596</v>
      </c>
      <c r="W71" s="61" t="str">
        <f t="shared" si="6"/>
        <v> </v>
      </c>
      <c r="X71" s="59">
        <f t="shared" si="7"/>
        <v>1.4000000000000004</v>
      </c>
      <c r="Y71" s="60">
        <f t="shared" si="20"/>
        <v>1.452658692027905</v>
      </c>
      <c r="Z71" s="61" t="str">
        <f t="shared" si="8"/>
        <v> </v>
      </c>
    </row>
    <row r="72" spans="1:26" s="43" customFormat="1" ht="3" customHeight="1">
      <c r="A72" s="68" t="s">
        <v>71</v>
      </c>
      <c r="B72" s="64"/>
      <c r="C72" s="65"/>
      <c r="D72" s="65"/>
      <c r="E72" s="32"/>
      <c r="F72" s="33"/>
      <c r="G72" s="34"/>
      <c r="H72" s="65"/>
      <c r="I72" s="32"/>
      <c r="J72" s="33"/>
      <c r="K72" s="34"/>
      <c r="L72" s="65"/>
      <c r="M72" s="32"/>
      <c r="N72" s="33"/>
      <c r="O72" s="34"/>
      <c r="P72" s="65"/>
      <c r="Q72" s="32"/>
      <c r="R72" s="33"/>
      <c r="S72" s="34"/>
      <c r="T72" s="66"/>
      <c r="U72" s="66"/>
      <c r="V72" s="36"/>
      <c r="W72" s="67"/>
      <c r="X72" s="66"/>
      <c r="Y72" s="36"/>
      <c r="Z72" s="67"/>
    </row>
    <row r="73" ht="12.75">
      <c r="A73" s="5" t="s">
        <v>27</v>
      </c>
    </row>
    <row r="74" ht="12.75">
      <c r="A74" s="3" t="s">
        <v>16</v>
      </c>
    </row>
    <row r="75" ht="12.75">
      <c r="A75" s="3" t="s">
        <v>72</v>
      </c>
    </row>
    <row r="76" spans="1:2" ht="12.75">
      <c r="A76" s="3" t="s">
        <v>18</v>
      </c>
      <c r="B76" s="3" t="s">
        <v>17</v>
      </c>
    </row>
  </sheetData>
  <mergeCells count="4">
    <mergeCell ref="A7:A8"/>
    <mergeCell ref="T6:Z6"/>
    <mergeCell ref="P6:S6"/>
    <mergeCell ref="D6:O6"/>
  </mergeCells>
  <printOptions/>
  <pageMargins left="0.5" right="0.25" top="0.25" bottom="0.25" header="0.32" footer="0.29"/>
  <pageSetup fitToHeight="1" fitToWidth="1" horizontalDpi="600" verticalDpi="600" orientation="landscape" scale="55" r:id="rId1"/>
  <rowBreaks count="1" manualBreakCount="1">
    <brk id="3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 Table for Change to Census 2000 Based Weights and SCHIP /1 Sample Expansion - Current Population Survey March 2001 and March 2002 </dc:title>
  <dc:subject/>
  <dc:creator>U.S. Census Bureau - Population Division</dc:creator>
  <cp:keywords/>
  <dc:description/>
  <cp:lastModifiedBy>Bureau of the Census</cp:lastModifiedBy>
  <cp:lastPrinted>2003-08-21T12:27:27Z</cp:lastPrinted>
  <dcterms:created xsi:type="dcterms:W3CDTF">2003-03-03T16:09:21Z</dcterms:created>
  <dcterms:modified xsi:type="dcterms:W3CDTF">2003-08-28T16:47:13Z</dcterms:modified>
  <cp:category/>
  <cp:version/>
  <cp:contentType/>
  <cp:contentStatus/>
</cp:coreProperties>
</file>