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2000" windowHeight="7320" activeTab="0"/>
  </bookViews>
  <sheets>
    <sheet name="CY 02_CY 01 Pass Board Compare" sheetId="1" r:id="rId1"/>
  </sheets>
  <definedNames>
    <definedName name="_xlnm._FilterDatabase" localSheetId="0" hidden="1">'CY 02_CY 01 Pass Board Compare'!$A$1:$BE$36</definedName>
    <definedName name="_xlnm.Print_Area" localSheetId="0">'CY 02_CY 01 Pass Board Compare'!$A$1:$BE$36</definedName>
    <definedName name="_xlnm.Print_Titles" localSheetId="0">'CY 02_CY 01 Pass Board Compare'!$1:$1</definedName>
    <definedName name="TABLE" localSheetId="0">'CY 02_CY 01 Pass Board Compare'!$A$1:$BE$36</definedName>
  </definedNames>
  <calcPr fullCalcOnLoad="1"/>
</workbook>
</file>

<file path=xl/comments1.xml><?xml version="1.0" encoding="utf-8"?>
<comments xmlns="http://schemas.openxmlformats.org/spreadsheetml/2006/main">
  <authors>
    <author>Charlie Liles</author>
  </authors>
  <commentList>
    <comment ref="AA1" authorId="0">
      <text>
        <r>
          <rPr>
            <b/>
            <sz val="8"/>
            <rFont val="Tahoma"/>
            <family val="0"/>
          </rPr>
          <t>Charlie Liles:</t>
        </r>
        <r>
          <rPr>
            <sz val="8"/>
            <rFont val="Tahoma"/>
            <family val="0"/>
          </rPr>
          <t xml:space="preserve">
Percent of hourly observations including snow September-May.</t>
        </r>
      </text>
    </comment>
    <comment ref="AF1" authorId="0">
      <text>
        <r>
          <rPr>
            <b/>
            <sz val="8"/>
            <rFont val="Tahoma"/>
            <family val="0"/>
          </rPr>
          <t>Charlie Liles:</t>
        </r>
        <r>
          <rPr>
            <sz val="8"/>
            <rFont val="Tahoma"/>
            <family val="0"/>
          </rPr>
          <t xml:space="preserve">
Percent of time with freezing rain or freezing drizzle over the seasons Autumn-Spring.</t>
        </r>
      </text>
    </comment>
    <comment ref="AU1" authorId="0">
      <text>
        <r>
          <rPr>
            <b/>
            <sz val="8"/>
            <rFont val="Tahoma"/>
            <family val="0"/>
          </rPr>
          <t>Charlie Liles:</t>
        </r>
        <r>
          <rPr>
            <sz val="8"/>
            <rFont val="Tahoma"/>
            <family val="0"/>
          </rPr>
          <t xml:space="preserve">
This is the frequency of airmets for icing over a 3yr period mid-2001 through mid-2004 (Slemmer, AWC).</t>
        </r>
      </text>
    </comment>
    <comment ref="AV1" authorId="0">
      <text>
        <r>
          <rPr>
            <b/>
            <sz val="8"/>
            <rFont val="Tahoma"/>
            <family val="0"/>
          </rPr>
          <t>Charlie Liles:</t>
        </r>
        <r>
          <rPr>
            <sz val="8"/>
            <rFont val="Tahoma"/>
            <family val="0"/>
          </rPr>
          <t xml:space="preserve">
Icing frequency times air traffic factor. 
</t>
        </r>
      </text>
    </comment>
    <comment ref="AP1" authorId="0">
      <text>
        <r>
          <rPr>
            <b/>
            <sz val="8"/>
            <rFont val="Tahoma"/>
            <family val="0"/>
          </rPr>
          <t>Charlie Liles:</t>
        </r>
        <r>
          <rPr>
            <sz val="8"/>
            <rFont val="Tahoma"/>
            <family val="0"/>
          </rPr>
          <t xml:space="preserve">
Score is based on a sum of categories assigned to values from two studies from NCAR.  One is a study of icing based on pireps over a 7 year period, the other a study based on sounding potential over a 14 year period.
</t>
        </r>
      </text>
    </comment>
    <comment ref="AK1" authorId="0">
      <text>
        <r>
          <rPr>
            <b/>
            <sz val="8"/>
            <rFont val="Tahoma"/>
            <family val="0"/>
          </rPr>
          <t>Charlie Liles:</t>
        </r>
        <r>
          <rPr>
            <sz val="8"/>
            <rFont val="Tahoma"/>
            <family val="0"/>
          </rPr>
          <t xml:space="preserve">
Score is sum of low and high-level frequencies based on AWC study by J. Slemmer
</t>
        </r>
      </text>
    </comment>
    <comment ref="AL1" authorId="0">
      <text>
        <r>
          <rPr>
            <b/>
            <sz val="8"/>
            <rFont val="Tahoma"/>
            <family val="0"/>
          </rPr>
          <t>Charlie Liles:</t>
        </r>
        <r>
          <rPr>
            <sz val="8"/>
            <rFont val="Tahoma"/>
            <family val="0"/>
          </rPr>
          <t xml:space="preserve">
Turbulence score times the air traffic factor divided by the average turbulence score of the 68 hubs.
</t>
        </r>
      </text>
    </comment>
    <comment ref="J1" authorId="0">
      <text>
        <r>
          <rPr>
            <b/>
            <sz val="8"/>
            <rFont val="Tahoma"/>
            <family val="0"/>
          </rPr>
          <t>Charlie Liles:</t>
        </r>
        <r>
          <rPr>
            <sz val="8"/>
            <rFont val="Tahoma"/>
            <family val="0"/>
          </rPr>
          <t xml:space="preserve">
Annual average of daily probabilities of at least one thunderstorm within 50 miles of the hub.</t>
        </r>
      </text>
    </comment>
    <comment ref="L1" authorId="0">
      <text>
        <r>
          <rPr>
            <b/>
            <sz val="8"/>
            <rFont val="Tahoma"/>
            <family val="0"/>
          </rPr>
          <t>Charlie Liles:</t>
        </r>
        <r>
          <rPr>
            <sz val="8"/>
            <rFont val="Tahoma"/>
            <family val="0"/>
          </rPr>
          <t xml:space="preserve">
Percent of time thunderstorm is in progess at the station.</t>
        </r>
      </text>
    </comment>
    <comment ref="D1" authorId="0">
      <text>
        <r>
          <rPr>
            <b/>
            <sz val="8"/>
            <rFont val="Tahoma"/>
            <family val="0"/>
          </rPr>
          <t>Charlie Liles:</t>
        </r>
        <r>
          <rPr>
            <sz val="8"/>
            <rFont val="Tahoma"/>
            <family val="0"/>
          </rPr>
          <t xml:space="preserve">
Percent of the average air traffic for the 68 hubs divided by 100.</t>
        </r>
      </text>
    </comment>
    <comment ref="F1" authorId="0">
      <text>
        <r>
          <rPr>
            <b/>
            <sz val="8"/>
            <rFont val="Tahoma"/>
            <family val="0"/>
          </rPr>
          <t>Charlie Liles:</t>
        </r>
        <r>
          <rPr>
            <sz val="8"/>
            <rFont val="Tahoma"/>
            <family val="0"/>
          </rPr>
          <t xml:space="preserve">
Significant wind frequency times the air traffic factor.</t>
        </r>
      </text>
    </comment>
    <comment ref="K1" authorId="0">
      <text>
        <r>
          <rPr>
            <b/>
            <sz val="8"/>
            <rFont val="Tahoma"/>
            <family val="0"/>
          </rPr>
          <t>Charlie Liles:</t>
        </r>
        <r>
          <rPr>
            <sz val="8"/>
            <rFont val="Tahoma"/>
            <family val="0"/>
          </rPr>
          <t xml:space="preserve">
Average daily probability of experiencing a thunderstorm within a 50 mile radius of the airport times the air traffic factor divided by 100.</t>
        </r>
      </text>
    </comment>
    <comment ref="M1" authorId="0">
      <text>
        <r>
          <rPr>
            <b/>
            <sz val="8"/>
            <rFont val="Tahoma"/>
            <family val="0"/>
          </rPr>
          <t>Charlie Liles:</t>
        </r>
        <r>
          <rPr>
            <sz val="8"/>
            <rFont val="Tahoma"/>
            <family val="0"/>
          </rPr>
          <t xml:space="preserve">
Thunderstorm frequency times air traffic factor.</t>
        </r>
      </text>
    </comment>
    <comment ref="R1" authorId="0">
      <text>
        <r>
          <rPr>
            <b/>
            <sz val="8"/>
            <rFont val="Tahoma"/>
            <family val="0"/>
          </rPr>
          <t>Charlie Liles:</t>
        </r>
        <r>
          <rPr>
            <sz val="8"/>
            <rFont val="Tahoma"/>
            <family val="0"/>
          </rPr>
          <t xml:space="preserve">
Significant Ceiling frequency times air traffic factor.</t>
        </r>
      </text>
    </comment>
    <comment ref="W1" authorId="0">
      <text>
        <r>
          <rPr>
            <b/>
            <sz val="8"/>
            <rFont val="Tahoma"/>
            <family val="0"/>
          </rPr>
          <t>Charlie Liles:</t>
        </r>
        <r>
          <rPr>
            <sz val="8"/>
            <rFont val="Tahoma"/>
            <family val="0"/>
          </rPr>
          <t xml:space="preserve">
Significant visibility frequency times air traffic factor.</t>
        </r>
      </text>
    </comment>
    <comment ref="AG1" authorId="0">
      <text>
        <r>
          <rPr>
            <b/>
            <sz val="8"/>
            <rFont val="Tahoma"/>
            <family val="0"/>
          </rPr>
          <t>Charlie Liles:</t>
        </r>
        <r>
          <rPr>
            <sz val="8"/>
            <rFont val="Tahoma"/>
            <family val="0"/>
          </rPr>
          <t xml:space="preserve">
Frequency of freezing rain, freezing drizzle, or ice pellets times the air traffic factor.</t>
        </r>
      </text>
    </comment>
    <comment ref="AQ1" authorId="0">
      <text>
        <r>
          <rPr>
            <b/>
            <sz val="8"/>
            <rFont val="Tahoma"/>
            <family val="0"/>
          </rPr>
          <t>Charlie Liles:</t>
        </r>
        <r>
          <rPr>
            <sz val="8"/>
            <rFont val="Tahoma"/>
            <family val="0"/>
          </rPr>
          <t xml:space="preserve">
Composite icing score times the air traffic factor.</t>
        </r>
      </text>
    </comment>
    <comment ref="AB1" authorId="0">
      <text>
        <r>
          <rPr>
            <b/>
            <sz val="8"/>
            <rFont val="Tahoma"/>
            <family val="0"/>
          </rPr>
          <t>Charlie Liles:</t>
        </r>
        <r>
          <rPr>
            <sz val="8"/>
            <rFont val="Tahoma"/>
            <family val="0"/>
          </rPr>
          <t xml:space="preserve">
Snow event frequency times the air traffic factor.</t>
        </r>
      </text>
    </comment>
    <comment ref="E1" authorId="0">
      <text>
        <r>
          <rPr>
            <b/>
            <sz val="8"/>
            <rFont val="Tahoma"/>
            <family val="0"/>
          </rPr>
          <t>Charlie Liles:</t>
        </r>
        <r>
          <rPr>
            <sz val="8"/>
            <rFont val="Tahoma"/>
            <family val="0"/>
          </rPr>
          <t xml:space="preserve">
Percent of time criteria identified by CWSU (or WFO) occurs at the airport.</t>
        </r>
      </text>
    </comment>
    <comment ref="Q1" authorId="0">
      <text>
        <r>
          <rPr>
            <b/>
            <sz val="8"/>
            <rFont val="Tahoma"/>
            <family val="0"/>
          </rPr>
          <t>Charlie Liles:</t>
        </r>
        <r>
          <rPr>
            <sz val="8"/>
            <rFont val="Tahoma"/>
            <family val="0"/>
          </rPr>
          <t xml:space="preserve">
Percent of time criteria identified by CWSU (or WFO) occurs at the airport.</t>
        </r>
      </text>
    </comment>
    <comment ref="V1" authorId="0">
      <text>
        <r>
          <rPr>
            <b/>
            <sz val="8"/>
            <rFont val="Tahoma"/>
            <family val="0"/>
          </rPr>
          <t>Charlie Liles:</t>
        </r>
        <r>
          <rPr>
            <sz val="8"/>
            <rFont val="Tahoma"/>
            <family val="0"/>
          </rPr>
          <t xml:space="preserve">
Percent of time criteria identified by CWSU (or WFO) occurs at the airport.</t>
        </r>
      </text>
    </comment>
    <comment ref="AY1" authorId="0">
      <text>
        <r>
          <rPr>
            <b/>
            <sz val="8"/>
            <rFont val="Tahoma"/>
            <family val="0"/>
          </rPr>
          <t>Charlie Liles:</t>
        </r>
        <r>
          <rPr>
            <sz val="8"/>
            <rFont val="Tahoma"/>
            <family val="0"/>
          </rPr>
          <t xml:space="preserve">
Percent of average air traffic for the 68 airports divided by 100.</t>
        </r>
      </text>
    </comment>
    <comment ref="AW1" authorId="0">
      <text>
        <r>
          <rPr>
            <b/>
            <sz val="8"/>
            <rFont val="Tahoma"/>
            <family val="0"/>
          </rPr>
          <t>Charlie Liles:</t>
        </r>
        <r>
          <rPr>
            <sz val="8"/>
            <rFont val="Tahoma"/>
            <family val="0"/>
          </rPr>
          <t xml:space="preserve">
Sum of weather factors (weighted frequencies) divided by 7 for the following weather factors:  Significant wind, Significant ceilings, significant visibility, thunderstorms, snow, freezing precipitation, and icing.  Turbulence was not summed due to the lack of data outside the CONUS.   Station frequencies were used for thunderstorms since lightning data were not available outside the CONUS. </t>
        </r>
      </text>
    </comment>
    <comment ref="G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I1" authorId="0">
      <text>
        <r>
          <rPr>
            <b/>
            <sz val="8"/>
            <rFont val="Tahoma"/>
            <family val="0"/>
          </rPr>
          <t>Charlie Liles:</t>
        </r>
        <r>
          <rPr>
            <sz val="8"/>
            <rFont val="Tahoma"/>
            <family val="0"/>
          </rPr>
          <t xml:space="preserve">
Wind impact factor times the reverse ranking of significant wind factor.</t>
        </r>
      </text>
    </comment>
    <comment ref="H1" authorId="0">
      <text>
        <r>
          <rPr>
            <b/>
            <sz val="8"/>
            <rFont val="Tahoma"/>
            <family val="0"/>
          </rPr>
          <t>Charlie Liles:</t>
        </r>
        <r>
          <rPr>
            <sz val="8"/>
            <rFont val="Tahoma"/>
            <family val="0"/>
          </rPr>
          <t xml:space="preserve">
Reverse ranking of significant wind factor.</t>
        </r>
      </text>
    </comment>
    <comment ref="N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S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X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AC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AH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AM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AR1" authorId="0">
      <text>
        <r>
          <rPr>
            <b/>
            <sz val="8"/>
            <rFont val="Tahoma"/>
            <family val="0"/>
          </rPr>
          <t>Charlie Liles:</t>
        </r>
        <r>
          <rPr>
            <sz val="8"/>
            <rFont val="Tahoma"/>
            <family val="0"/>
          </rPr>
          <t xml:space="preserve">
Score based on results of CWSU poll ranking the impact of the following weather factors:  wind, thunderstorms, ceiling, visibility, snow, freezing precipitation, icing, and turbulence. </t>
        </r>
      </text>
    </comment>
    <comment ref="P1" authorId="0">
      <text>
        <r>
          <rPr>
            <b/>
            <sz val="8"/>
            <rFont val="Tahoma"/>
            <family val="0"/>
          </rPr>
          <t>Charlie Liles:</t>
        </r>
        <r>
          <rPr>
            <sz val="8"/>
            <rFont val="Tahoma"/>
            <family val="0"/>
          </rPr>
          <t xml:space="preserve">
Thunderstorm impact factor times reverse ranking.</t>
        </r>
      </text>
    </comment>
    <comment ref="U1" authorId="0">
      <text>
        <r>
          <rPr>
            <b/>
            <sz val="8"/>
            <rFont val="Tahoma"/>
            <family val="0"/>
          </rPr>
          <t>Charlie Liles:</t>
        </r>
        <r>
          <rPr>
            <sz val="8"/>
            <rFont val="Tahoma"/>
            <family val="0"/>
          </rPr>
          <t xml:space="preserve">
Ceiling impact factor times reverse ranking.</t>
        </r>
      </text>
    </comment>
    <comment ref="Z1" authorId="0">
      <text>
        <r>
          <rPr>
            <b/>
            <sz val="8"/>
            <rFont val="Tahoma"/>
            <family val="0"/>
          </rPr>
          <t>Charlie Liles:</t>
        </r>
        <r>
          <rPr>
            <sz val="8"/>
            <rFont val="Tahoma"/>
            <family val="0"/>
          </rPr>
          <t xml:space="preserve">
Visibility impact factor times reverse ranking.</t>
        </r>
      </text>
    </comment>
    <comment ref="AE1" authorId="0">
      <text>
        <r>
          <rPr>
            <b/>
            <sz val="8"/>
            <rFont val="Tahoma"/>
            <family val="0"/>
          </rPr>
          <t>Charlie Liles:</t>
        </r>
        <r>
          <rPr>
            <sz val="8"/>
            <rFont val="Tahoma"/>
            <family val="0"/>
          </rPr>
          <t xml:space="preserve">
Snow impact factor times reverse ranking.</t>
        </r>
      </text>
    </comment>
    <comment ref="AJ1" authorId="0">
      <text>
        <r>
          <rPr>
            <b/>
            <sz val="8"/>
            <rFont val="Tahoma"/>
            <family val="0"/>
          </rPr>
          <t>Charlie Liles:</t>
        </r>
        <r>
          <rPr>
            <sz val="8"/>
            <rFont val="Tahoma"/>
            <family val="0"/>
          </rPr>
          <t xml:space="preserve">
Freezing precipitation impact factor times reverse ranking.</t>
        </r>
      </text>
    </comment>
    <comment ref="AO1" authorId="0">
      <text>
        <r>
          <rPr>
            <b/>
            <sz val="8"/>
            <rFont val="Tahoma"/>
            <family val="0"/>
          </rPr>
          <t>Charlie Liles:</t>
        </r>
        <r>
          <rPr>
            <sz val="8"/>
            <rFont val="Tahoma"/>
            <family val="0"/>
          </rPr>
          <t xml:space="preserve">
Turbulence impact factor times reverse ranking.</t>
        </r>
      </text>
    </comment>
    <comment ref="AT1" authorId="0">
      <text>
        <r>
          <rPr>
            <b/>
            <sz val="8"/>
            <rFont val="Tahoma"/>
            <family val="0"/>
          </rPr>
          <t>Charlie Liles:</t>
        </r>
        <r>
          <rPr>
            <sz val="8"/>
            <rFont val="Tahoma"/>
            <family val="0"/>
          </rPr>
          <t xml:space="preserve">
Icing impact factor times reverse ranking.</t>
        </r>
      </text>
    </comment>
    <comment ref="AX1" authorId="0">
      <text>
        <r>
          <rPr>
            <b/>
            <sz val="8"/>
            <rFont val="Tahoma"/>
            <family val="0"/>
          </rPr>
          <t>Charlie Liles:</t>
        </r>
        <r>
          <rPr>
            <sz val="8"/>
            <rFont val="Tahoma"/>
            <family val="0"/>
          </rPr>
          <t xml:space="preserve">
Sum of the weighted impact factors for all weather factors.</t>
        </r>
      </text>
    </comment>
    <comment ref="BA1" authorId="0">
      <text>
        <r>
          <rPr>
            <b/>
            <sz val="8"/>
            <rFont val="Tahoma"/>
            <family val="0"/>
          </rPr>
          <t>Charlie Liles:</t>
        </r>
        <r>
          <rPr>
            <sz val="8"/>
            <rFont val="Tahoma"/>
            <family val="0"/>
          </rPr>
          <t xml:space="preserve">
Percent of time (annual average) with at least one thunderstorm within 50 nm estimated from lightning detection.</t>
        </r>
      </text>
    </comment>
    <comment ref="BB1" authorId="0">
      <text>
        <r>
          <rPr>
            <b/>
            <sz val="8"/>
            <rFont val="Tahoma"/>
            <family val="0"/>
          </rPr>
          <t>Charlie Liles:</t>
        </r>
        <r>
          <rPr>
            <sz val="8"/>
            <rFont val="Tahoma"/>
            <family val="0"/>
          </rPr>
          <t xml:space="preserve">
Thunderstorm frequency based on lightning data times air traffic factor.  Not available for non-CONUS sites.</t>
        </r>
      </text>
    </comment>
    <comment ref="BD1" authorId="0">
      <text>
        <r>
          <rPr>
            <b/>
            <sz val="8"/>
            <rFont val="Tahoma"/>
            <family val="0"/>
          </rPr>
          <t>Charlie Liles:</t>
        </r>
        <r>
          <rPr>
            <sz val="8"/>
            <rFont val="Tahoma"/>
            <family val="0"/>
          </rPr>
          <t xml:space="preserve">
Thunderstorm factor (using lightning data) times reverse ranking.</t>
        </r>
      </text>
    </comment>
    <comment ref="BE1" authorId="0">
      <text>
        <r>
          <rPr>
            <b/>
            <sz val="8"/>
            <rFont val="Tahoma"/>
            <family val="0"/>
          </rPr>
          <t>Charlie Liles:</t>
        </r>
        <r>
          <rPr>
            <sz val="8"/>
            <rFont val="Tahoma"/>
            <family val="0"/>
          </rPr>
          <t xml:space="preserve">
Station thunderstorm data is used for the non-CONUS locations.</t>
        </r>
      </text>
    </comment>
  </commentList>
</comments>
</file>

<file path=xl/sharedStrings.xml><?xml version="1.0" encoding="utf-8"?>
<sst xmlns="http://schemas.openxmlformats.org/spreadsheetml/2006/main" count="125" uniqueCount="117">
  <si>
    <t>DEN</t>
  </si>
  <si>
    <t>Denver International</t>
  </si>
  <si>
    <t>ATL</t>
  </si>
  <si>
    <t>CLT</t>
  </si>
  <si>
    <t>CVG</t>
  </si>
  <si>
    <t>MCO</t>
  </si>
  <si>
    <t>Orlando International</t>
  </si>
  <si>
    <t>MEM</t>
  </si>
  <si>
    <t>Memphis International</t>
  </si>
  <si>
    <t>MIA</t>
  </si>
  <si>
    <t>Miami International</t>
  </si>
  <si>
    <t>Ronald Reagan 
Washington National</t>
  </si>
  <si>
    <t>Baltimore - 
Washington International</t>
  </si>
  <si>
    <t>Cincinnati / 
Northern Kentucky International</t>
  </si>
  <si>
    <t>General Edward Lawrence 
Logan International</t>
  </si>
  <si>
    <t>IAH</t>
  </si>
  <si>
    <t>George Bush Intercontinental</t>
  </si>
  <si>
    <t>LAS</t>
  </si>
  <si>
    <t>McCarran International</t>
  </si>
  <si>
    <t>LAX</t>
  </si>
  <si>
    <t>Los Angeles International</t>
  </si>
  <si>
    <t>PHX</t>
  </si>
  <si>
    <t>Phoenix Sky Harbor International</t>
  </si>
  <si>
    <t>SFO</t>
  </si>
  <si>
    <t>San Francisco International</t>
  </si>
  <si>
    <t>MDW</t>
  </si>
  <si>
    <t>Chicago Midway International</t>
  </si>
  <si>
    <t>MSP</t>
  </si>
  <si>
    <t>IAD</t>
  </si>
  <si>
    <t>Washington Dulles International</t>
  </si>
  <si>
    <t>JFK</t>
  </si>
  <si>
    <t>John F Kennedy International</t>
  </si>
  <si>
    <t>Seattle - Tacoma International</t>
  </si>
  <si>
    <t>Lambert - St Louis International</t>
  </si>
  <si>
    <t>Cleveland - Hopkins International</t>
  </si>
  <si>
    <t>EWR</t>
  </si>
  <si>
    <t>Newark Liberty International</t>
  </si>
  <si>
    <t>LGA</t>
  </si>
  <si>
    <t>La Guardia</t>
  </si>
  <si>
    <t>PHL</t>
  </si>
  <si>
    <t>Philadelphia International</t>
  </si>
  <si>
    <t>PIT</t>
  </si>
  <si>
    <t>Pittsburgh International</t>
  </si>
  <si>
    <t>CLE</t>
  </si>
  <si>
    <t>DTW</t>
  </si>
  <si>
    <t>Detroit Metropolitan Wayne County</t>
  </si>
  <si>
    <t>SEA</t>
  </si>
  <si>
    <t>SLC</t>
  </si>
  <si>
    <t>Salt Lake City International</t>
  </si>
  <si>
    <t>ORD</t>
  </si>
  <si>
    <t>Chicago O'Hare International</t>
  </si>
  <si>
    <t>The William B Hartsfield 
Atlanta International</t>
  </si>
  <si>
    <t>Dallas / Fort Worth International</t>
  </si>
  <si>
    <t xml:space="preserve">Minneapolis - St Paul International / 
Wold - Chamberlain / </t>
  </si>
  <si>
    <t>Charlotte / Douglas International</t>
  </si>
  <si>
    <t>BOS</t>
  </si>
  <si>
    <t>Airport Name</t>
  </si>
  <si>
    <t>DFW</t>
  </si>
  <si>
    <t>STL</t>
  </si>
  <si>
    <t>BWI</t>
  </si>
  <si>
    <t>DCA</t>
  </si>
  <si>
    <t xml:space="preserve">Sig Wind Freq. </t>
  </si>
  <si>
    <t>Tstm Freq.</t>
  </si>
  <si>
    <t>Sig Ceiling Freq.</t>
  </si>
  <si>
    <t>Sig Vsby Freq.</t>
  </si>
  <si>
    <t>Snow Event Freq.</t>
  </si>
  <si>
    <t>Frzg Precip Freq.</t>
  </si>
  <si>
    <t>Turb Factor</t>
  </si>
  <si>
    <t xml:space="preserve"> </t>
  </si>
  <si>
    <t>Icing Freq.</t>
  </si>
  <si>
    <t>Icing Factor</t>
  </si>
  <si>
    <t>Airmet-Sounding Composite Icing Score</t>
  </si>
  <si>
    <t>Tstm Prob.</t>
  </si>
  <si>
    <t>Air Traffic Factor</t>
  </si>
  <si>
    <t>Sig Wind Factor</t>
  </si>
  <si>
    <t>Tstm Prob Factor</t>
  </si>
  <si>
    <t>Tstm Freq. Factor</t>
  </si>
  <si>
    <t>Sig Ceiling Factor</t>
  </si>
  <si>
    <t>Sig Vsby Factor</t>
  </si>
  <si>
    <t>Snow Event Factor</t>
  </si>
  <si>
    <t>Frzg Precip Factor</t>
  </si>
  <si>
    <t>Airmet Sounding Composite Icing Factor.</t>
  </si>
  <si>
    <t>Turb. Freq</t>
  </si>
  <si>
    <t>Airport ID</t>
  </si>
  <si>
    <t>Average Weighted Frequency</t>
  </si>
  <si>
    <t>Wind  Impact Factor</t>
  </si>
  <si>
    <t>Weighted Wind Impact Factor</t>
  </si>
  <si>
    <t>Weighted Thunderstorm Impact Factor</t>
  </si>
  <si>
    <t>Thunderstorm Impact Factor</t>
  </si>
  <si>
    <t>Wind Reverse Ranking</t>
  </si>
  <si>
    <t>Thunderstorm Reverse Ranking</t>
  </si>
  <si>
    <t>Ceiling Impact Factor</t>
  </si>
  <si>
    <t>Ceiling Reverse Ranking</t>
  </si>
  <si>
    <t>Weighted Ceiling Impact Factor</t>
  </si>
  <si>
    <t>Vsby Impact Factor</t>
  </si>
  <si>
    <t>Visibility Reverse Ranking</t>
  </si>
  <si>
    <t>Weighted Visibility Impact Factor</t>
  </si>
  <si>
    <t>Snow Impact Factor</t>
  </si>
  <si>
    <t>Snow Reverse Ranking</t>
  </si>
  <si>
    <t>Weighted Snow Impact Factor</t>
  </si>
  <si>
    <t>Frzg Precip Impact Factor</t>
  </si>
  <si>
    <t>Frzg Precip Reverse Rankings</t>
  </si>
  <si>
    <t>Turb Impact Factor</t>
  </si>
  <si>
    <t>Turb Reverse Ranking</t>
  </si>
  <si>
    <t>Weighted Turb Impact Factor</t>
  </si>
  <si>
    <t>Weighted Frzg Precip Impact Factor</t>
  </si>
  <si>
    <t>Icing Impact Factor</t>
  </si>
  <si>
    <t>Icing Reverse Rankings</t>
  </si>
  <si>
    <t>Weighted Icing Impact Factor</t>
  </si>
  <si>
    <t>Weighted Impact Factor summed for all Weather Events</t>
  </si>
  <si>
    <t>Additional Work after 7/16/04</t>
  </si>
  <si>
    <t>Thunderstorm Frequency using lightning data</t>
  </si>
  <si>
    <t>Thunderstorm Factor based on Lightning Data</t>
  </si>
  <si>
    <t>Thunderstorm Reverse Ranking using lighting data</t>
  </si>
  <si>
    <t>Weighted Thunderstorm Impact Factor (using lightning data)</t>
  </si>
  <si>
    <t>Weighted Impact Factor Summed for all Weather Elements (using lightning data for Thunderstorms)</t>
  </si>
  <si>
    <t>CY2003 Air Traffic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</si>
</sst>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0.0000000"/>
    <numFmt numFmtId="169" formatCode="0.00000000"/>
    <numFmt numFmtId="170" formatCode="0.000000"/>
    <numFmt numFmtId="171" formatCode="0.00000"/>
    <numFmt numFmtId="172" formatCode="0.0000"/>
  </numFmts>
  <fonts count="7">
    <font>
      <sz val="10"/>
      <name val="Arial"/>
      <family val="0"/>
    </font>
    <font>
      <b/>
      <sz val="8"/>
      <name val="Arial"/>
      <family val="2"/>
    </font>
    <font>
      <sz val="8"/>
      <name val="Tahoma"/>
      <family val="2"/>
    </font>
    <font>
      <b/>
      <sz val="8"/>
      <name val="Tahoma"/>
      <family val="0"/>
    </font>
    <font>
      <b/>
      <sz val="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style="hair"/>
      <right style="hair"/>
      <top style="hair"/>
      <bottom style="hair"/>
    </border>
    <border>
      <left style="thin"/>
      <right style="thin"/>
      <top style="thin"/>
      <bottom style="double"/>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164" fontId="0" fillId="0" borderId="0" xfId="0" applyNumberFormat="1" applyAlignment="1">
      <alignment vertical="center"/>
    </xf>
    <xf numFmtId="0" fontId="1" fillId="0" borderId="2" xfId="0" applyFont="1" applyFill="1" applyBorder="1" applyAlignment="1">
      <alignment horizontal="center" vertical="center" wrapText="1"/>
    </xf>
    <xf numFmtId="0" fontId="0" fillId="0" borderId="3" xfId="0" applyFill="1" applyBorder="1" applyAlignment="1">
      <alignment horizontal="right"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5" xfId="0" applyFill="1" applyBorder="1" applyAlignment="1">
      <alignment horizontal="right" vertical="center" wrapText="1"/>
    </xf>
    <xf numFmtId="164" fontId="1" fillId="0" borderId="0" xfId="0" applyNumberFormat="1" applyFont="1" applyFill="1" applyBorder="1" applyAlignment="1">
      <alignment horizontal="center" vertical="center" wrapText="1"/>
    </xf>
    <xf numFmtId="164" fontId="0" fillId="0" borderId="0" xfId="0" applyNumberFormat="1" applyFill="1" applyBorder="1" applyAlignment="1">
      <alignment vertical="center"/>
    </xf>
    <xf numFmtId="0" fontId="0" fillId="0" borderId="6" xfId="0" applyFill="1" applyBorder="1" applyAlignment="1">
      <alignment vertical="center" wrapText="1"/>
    </xf>
    <xf numFmtId="2" fontId="0" fillId="0" borderId="6" xfId="0" applyNumberFormat="1" applyFill="1" applyBorder="1" applyAlignment="1">
      <alignment vertical="center" wrapText="1"/>
    </xf>
    <xf numFmtId="2" fontId="0" fillId="0" borderId="4" xfId="0" applyNumberFormat="1" applyFill="1" applyBorder="1" applyAlignment="1">
      <alignment vertical="center" wrapText="1"/>
    </xf>
    <xf numFmtId="0" fontId="4" fillId="0" borderId="2" xfId="0" applyFont="1" applyFill="1" applyBorder="1" applyAlignment="1">
      <alignment horizontal="center" vertical="center" wrapText="1"/>
    </xf>
    <xf numFmtId="1" fontId="0" fillId="0" borderId="4" xfId="0" applyNumberFormat="1" applyFill="1" applyBorder="1" applyAlignment="1">
      <alignment vertical="center" wrapText="1"/>
    </xf>
    <xf numFmtId="1" fontId="0" fillId="0" borderId="6" xfId="0" applyNumberFormat="1" applyFill="1" applyBorder="1" applyAlignment="1">
      <alignment vertical="center" wrapText="1"/>
    </xf>
    <xf numFmtId="0" fontId="1" fillId="0" borderId="0" xfId="0" applyFont="1" applyFill="1" applyBorder="1" applyAlignment="1">
      <alignment horizontal="center" vertical="center" wrapText="1"/>
    </xf>
    <xf numFmtId="2" fontId="0" fillId="0" borderId="0" xfId="0" applyNumberFormat="1" applyFill="1" applyBorder="1" applyAlignment="1">
      <alignment vertical="center" wrapText="1"/>
    </xf>
    <xf numFmtId="0" fontId="0" fillId="0" borderId="0" xfId="0"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36"/>
  <sheetViews>
    <sheetView showGridLines="0" tabSelected="1" workbookViewId="0" topLeftCell="A4">
      <selection activeCell="BE1" sqref="BE1:BE16384"/>
    </sheetView>
  </sheetViews>
  <sheetFormatPr defaultColWidth="9.140625" defaultRowHeight="12.75"/>
  <cols>
    <col min="1" max="1" width="7.57421875" style="1" customWidth="1"/>
    <col min="2" max="2" width="6.421875" style="4" customWidth="1"/>
    <col min="3" max="3" width="31.421875" style="5" customWidth="1"/>
    <col min="4" max="4" width="6.57421875" style="5" customWidth="1"/>
    <col min="5" max="7" width="6.7109375" style="5" customWidth="1"/>
    <col min="8" max="8" width="7.8515625" style="5" customWidth="1"/>
    <col min="9" max="9" width="8.57421875" style="5" customWidth="1"/>
    <col min="10" max="13" width="6.7109375" style="5" customWidth="1"/>
    <col min="14" max="15" width="12.28125" style="5" customWidth="1"/>
    <col min="16" max="16" width="13.00390625" style="5" customWidth="1"/>
    <col min="17" max="19" width="6.7109375" style="5" customWidth="1"/>
    <col min="20" max="20" width="7.57421875" style="5" customWidth="1"/>
    <col min="21" max="21" width="9.421875" style="5" customWidth="1"/>
    <col min="22" max="24" width="6.7109375" style="5" customWidth="1"/>
    <col min="25" max="25" width="7.421875" style="5" customWidth="1"/>
    <col min="26" max="26" width="8.8515625" style="5" customWidth="1"/>
    <col min="27" max="29" width="6.7109375" style="5" customWidth="1"/>
    <col min="30" max="30" width="7.7109375" style="5" customWidth="1"/>
    <col min="31" max="31" width="8.7109375" style="5" customWidth="1"/>
    <col min="32" max="34" width="6.7109375" style="5" customWidth="1"/>
    <col min="35" max="35" width="7.8515625" style="5" customWidth="1"/>
    <col min="36" max="36" width="9.57421875" style="5" customWidth="1"/>
    <col min="37" max="39" width="6.7109375" style="5" customWidth="1"/>
    <col min="40" max="40" width="7.7109375" style="5" customWidth="1"/>
    <col min="41" max="41" width="8.421875" style="5" customWidth="1"/>
    <col min="42" max="46" width="9.28125" style="5" customWidth="1"/>
    <col min="47" max="48" width="6.7109375" style="5" customWidth="1"/>
    <col min="49" max="49" width="10.8515625" style="5" customWidth="1"/>
    <col min="50" max="50" width="14.28125" style="5" customWidth="1"/>
    <col min="51" max="51" width="6.7109375" style="5" customWidth="1"/>
    <col min="52" max="52" width="8.8515625" style="5" customWidth="1"/>
    <col min="53" max="53" width="13.140625" style="5" customWidth="1"/>
    <col min="54" max="54" width="14.8515625" style="5" customWidth="1"/>
    <col min="55" max="55" width="12.7109375" style="5" customWidth="1"/>
    <col min="56" max="56" width="15.8515625" style="5" customWidth="1"/>
    <col min="57" max="58" width="18.421875" style="5" customWidth="1"/>
    <col min="59" max="60" width="10.00390625" style="6" customWidth="1"/>
    <col min="61" max="16384" width="9.140625" style="1" customWidth="1"/>
  </cols>
  <sheetData>
    <row r="1" spans="1:60" ht="45" customHeight="1" thickBot="1">
      <c r="A1" s="7" t="s">
        <v>116</v>
      </c>
      <c r="B1" s="7" t="s">
        <v>83</v>
      </c>
      <c r="C1" s="7" t="s">
        <v>56</v>
      </c>
      <c r="D1" s="7" t="s">
        <v>73</v>
      </c>
      <c r="E1" s="7" t="s">
        <v>61</v>
      </c>
      <c r="F1" s="7" t="s">
        <v>74</v>
      </c>
      <c r="G1" s="7" t="s">
        <v>85</v>
      </c>
      <c r="H1" s="7" t="s">
        <v>89</v>
      </c>
      <c r="I1" s="7" t="s">
        <v>86</v>
      </c>
      <c r="J1" s="7" t="s">
        <v>72</v>
      </c>
      <c r="K1" s="7" t="s">
        <v>75</v>
      </c>
      <c r="L1" s="7" t="s">
        <v>62</v>
      </c>
      <c r="M1" s="7" t="s">
        <v>76</v>
      </c>
      <c r="N1" s="7" t="s">
        <v>88</v>
      </c>
      <c r="O1" s="7" t="s">
        <v>90</v>
      </c>
      <c r="P1" s="7" t="s">
        <v>87</v>
      </c>
      <c r="Q1" s="7" t="s">
        <v>63</v>
      </c>
      <c r="R1" s="7" t="s">
        <v>77</v>
      </c>
      <c r="S1" s="7" t="s">
        <v>91</v>
      </c>
      <c r="T1" s="7" t="s">
        <v>92</v>
      </c>
      <c r="U1" s="7" t="s">
        <v>93</v>
      </c>
      <c r="V1" s="7" t="s">
        <v>64</v>
      </c>
      <c r="W1" s="7" t="s">
        <v>78</v>
      </c>
      <c r="X1" s="7" t="s">
        <v>94</v>
      </c>
      <c r="Y1" s="7" t="s">
        <v>95</v>
      </c>
      <c r="Z1" s="7" t="s">
        <v>96</v>
      </c>
      <c r="AA1" s="7" t="s">
        <v>65</v>
      </c>
      <c r="AB1" s="7" t="s">
        <v>79</v>
      </c>
      <c r="AC1" s="7" t="s">
        <v>97</v>
      </c>
      <c r="AD1" s="7" t="s">
        <v>98</v>
      </c>
      <c r="AE1" s="7" t="s">
        <v>99</v>
      </c>
      <c r="AF1" s="7" t="s">
        <v>66</v>
      </c>
      <c r="AG1" s="7" t="s">
        <v>80</v>
      </c>
      <c r="AH1" s="7" t="s">
        <v>100</v>
      </c>
      <c r="AI1" s="7" t="s">
        <v>101</v>
      </c>
      <c r="AJ1" s="7" t="s">
        <v>105</v>
      </c>
      <c r="AK1" s="7" t="s">
        <v>82</v>
      </c>
      <c r="AL1" s="7" t="s">
        <v>67</v>
      </c>
      <c r="AM1" s="7" t="s">
        <v>102</v>
      </c>
      <c r="AN1" s="7" t="s">
        <v>103</v>
      </c>
      <c r="AO1" s="7" t="s">
        <v>104</v>
      </c>
      <c r="AP1" s="17" t="s">
        <v>71</v>
      </c>
      <c r="AQ1" s="17" t="s">
        <v>81</v>
      </c>
      <c r="AR1" s="7" t="s">
        <v>106</v>
      </c>
      <c r="AS1" s="7" t="s">
        <v>107</v>
      </c>
      <c r="AT1" s="7" t="s">
        <v>108</v>
      </c>
      <c r="AU1" s="7" t="s">
        <v>69</v>
      </c>
      <c r="AV1" s="7" t="s">
        <v>70</v>
      </c>
      <c r="AW1" s="7" t="s">
        <v>84</v>
      </c>
      <c r="AX1" s="7" t="s">
        <v>109</v>
      </c>
      <c r="AY1" s="7" t="s">
        <v>73</v>
      </c>
      <c r="AZ1" s="7" t="s">
        <v>110</v>
      </c>
      <c r="BA1" s="7" t="s">
        <v>111</v>
      </c>
      <c r="BB1" s="7" t="s">
        <v>112</v>
      </c>
      <c r="BC1" s="7" t="s">
        <v>113</v>
      </c>
      <c r="BD1" s="7" t="s">
        <v>114</v>
      </c>
      <c r="BE1" s="7" t="s">
        <v>115</v>
      </c>
      <c r="BF1" s="20"/>
      <c r="BG1" s="12"/>
      <c r="BH1" s="12"/>
    </row>
    <row r="2" spans="1:60" ht="14.25" thickBot="1" thickTop="1">
      <c r="A2" s="8">
        <v>1</v>
      </c>
      <c r="B2" s="9" t="s">
        <v>49</v>
      </c>
      <c r="C2" s="10" t="s">
        <v>50</v>
      </c>
      <c r="D2" s="10">
        <v>1.81</v>
      </c>
      <c r="E2" s="10">
        <v>40.65</v>
      </c>
      <c r="F2" s="16">
        <f>D2*E2</f>
        <v>73.5765</v>
      </c>
      <c r="G2" s="16">
        <v>1.39</v>
      </c>
      <c r="H2" s="18">
        <v>68</v>
      </c>
      <c r="I2" s="16">
        <f>G2*H2</f>
        <v>94.52</v>
      </c>
      <c r="J2" s="10">
        <v>13.75</v>
      </c>
      <c r="K2" s="16">
        <f>D2*J2/100</f>
        <v>0.24887499999999999</v>
      </c>
      <c r="L2" s="10">
        <v>0.58</v>
      </c>
      <c r="M2" s="16">
        <f>D2*L2</f>
        <v>1.0498</v>
      </c>
      <c r="N2" s="16">
        <v>2.38</v>
      </c>
      <c r="O2" s="18">
        <v>63</v>
      </c>
      <c r="P2" s="16">
        <f>N2*O2</f>
        <v>149.94</v>
      </c>
      <c r="Q2" s="16">
        <v>29.6</v>
      </c>
      <c r="R2" s="16">
        <f>D2*Q2</f>
        <v>53.57600000000001</v>
      </c>
      <c r="S2" s="16">
        <v>1.37</v>
      </c>
      <c r="T2" s="18">
        <v>68</v>
      </c>
      <c r="U2" s="16">
        <f>S2*T2</f>
        <v>93.16000000000001</v>
      </c>
      <c r="V2" s="10">
        <v>23.41</v>
      </c>
      <c r="W2" s="16">
        <f>D2*V2</f>
        <v>42.3721</v>
      </c>
      <c r="X2" s="16">
        <v>1.62</v>
      </c>
      <c r="Y2" s="18">
        <v>68</v>
      </c>
      <c r="Z2" s="16">
        <f>X2*Y2</f>
        <v>110.16000000000001</v>
      </c>
      <c r="AA2" s="10">
        <v>5.03</v>
      </c>
      <c r="AB2" s="16">
        <f>D2*AA2</f>
        <v>9.1043</v>
      </c>
      <c r="AC2" s="16">
        <v>0.84</v>
      </c>
      <c r="AD2" s="18">
        <v>68</v>
      </c>
      <c r="AE2" s="16">
        <f>AC2*AD2</f>
        <v>57.12</v>
      </c>
      <c r="AF2" s="16">
        <v>0.35</v>
      </c>
      <c r="AG2" s="16">
        <f>D2*AF2</f>
        <v>0.6335</v>
      </c>
      <c r="AH2" s="16">
        <v>0.74</v>
      </c>
      <c r="AI2" s="18">
        <v>68</v>
      </c>
      <c r="AJ2" s="16">
        <f>AH2*AI2</f>
        <v>50.32</v>
      </c>
      <c r="AK2" s="10">
        <v>43</v>
      </c>
      <c r="AL2" s="16">
        <f>AK2*D2/38</f>
        <v>2.048157894736842</v>
      </c>
      <c r="AM2" s="16">
        <v>0.66</v>
      </c>
      <c r="AN2" s="18">
        <v>64</v>
      </c>
      <c r="AO2" s="16">
        <f>AM2*AN2</f>
        <v>42.24</v>
      </c>
      <c r="AP2" s="10">
        <v>15</v>
      </c>
      <c r="AQ2" s="16">
        <f>D2*AP2</f>
        <v>27.150000000000002</v>
      </c>
      <c r="AR2" s="10">
        <v>0.68</v>
      </c>
      <c r="AS2" s="10">
        <v>68</v>
      </c>
      <c r="AT2" s="10">
        <f>AR2*AS2</f>
        <v>46.24</v>
      </c>
      <c r="AU2" s="10">
        <v>26</v>
      </c>
      <c r="AV2" s="16">
        <f>AU2*D2</f>
        <v>47.06</v>
      </c>
      <c r="AW2" s="16">
        <f>(F2+BB2+R2+W2+AB2+AG2+AL2+AQ2)/8</f>
        <v>26.306444736842106</v>
      </c>
      <c r="AX2" s="16">
        <f>I2+P2+U2+Z2+AE2+AJ2+AO2+AT2</f>
        <v>643.7</v>
      </c>
      <c r="AY2" s="10">
        <v>2.97</v>
      </c>
      <c r="AZ2" s="10"/>
      <c r="BA2" s="16">
        <v>1.1</v>
      </c>
      <c r="BB2" s="16">
        <f>BA2*D2</f>
        <v>1.9910000000000003</v>
      </c>
      <c r="BC2" s="10">
        <v>61</v>
      </c>
      <c r="BD2" s="16">
        <f>BC2*N2</f>
        <v>145.18</v>
      </c>
      <c r="BE2" s="16">
        <f>I2+U2+Z2+AE2+AJ2+AO2+AT2+BD2</f>
        <v>638.94</v>
      </c>
      <c r="BF2" s="21"/>
      <c r="BG2" s="13"/>
      <c r="BH2" s="13"/>
    </row>
    <row r="3" spans="1:60" ht="27" thickBot="1" thickTop="1">
      <c r="A3" s="11">
        <v>2</v>
      </c>
      <c r="B3" s="2" t="s">
        <v>2</v>
      </c>
      <c r="C3" s="3" t="s">
        <v>51</v>
      </c>
      <c r="D3" s="14">
        <v>2.45</v>
      </c>
      <c r="E3" s="14">
        <v>14.63</v>
      </c>
      <c r="F3" s="16">
        <f>D3*E3</f>
        <v>35.843500000000006</v>
      </c>
      <c r="G3" s="16">
        <v>1.39</v>
      </c>
      <c r="H3" s="18">
        <v>63</v>
      </c>
      <c r="I3" s="16">
        <f>G3*H3</f>
        <v>87.57</v>
      </c>
      <c r="J3" s="14">
        <v>21.25</v>
      </c>
      <c r="K3" s="16">
        <f>D3*J3/100</f>
        <v>0.5206250000000001</v>
      </c>
      <c r="L3" s="14">
        <v>0.83</v>
      </c>
      <c r="M3" s="16">
        <f>D3*L3</f>
        <v>2.0335</v>
      </c>
      <c r="N3" s="16">
        <v>2.38</v>
      </c>
      <c r="O3" s="19">
        <v>66</v>
      </c>
      <c r="P3" s="16">
        <f>N3*O3</f>
        <v>157.07999999999998</v>
      </c>
      <c r="Q3" s="14">
        <v>25.11</v>
      </c>
      <c r="R3" s="16">
        <f>D3*Q3</f>
        <v>61.5195</v>
      </c>
      <c r="S3" s="16">
        <v>1.37</v>
      </c>
      <c r="T3" s="19">
        <v>67</v>
      </c>
      <c r="U3" s="16">
        <f>S3*T3</f>
        <v>91.79</v>
      </c>
      <c r="V3" s="14">
        <v>15.01</v>
      </c>
      <c r="W3" s="16">
        <f>D3*V3</f>
        <v>36.7745</v>
      </c>
      <c r="X3" s="16">
        <v>1.62</v>
      </c>
      <c r="Y3" s="19">
        <v>66</v>
      </c>
      <c r="Z3" s="16">
        <f>X3*Y3</f>
        <v>106.92</v>
      </c>
      <c r="AA3" s="14">
        <v>0.27</v>
      </c>
      <c r="AB3" s="16">
        <f>D3*AA3</f>
        <v>0.6615000000000001</v>
      </c>
      <c r="AC3" s="16">
        <v>0.84</v>
      </c>
      <c r="AD3" s="19">
        <v>35</v>
      </c>
      <c r="AE3" s="16">
        <f>AC3*AD3</f>
        <v>29.4</v>
      </c>
      <c r="AF3" s="14">
        <v>0.28</v>
      </c>
      <c r="AG3" s="16">
        <f>D3*AF3</f>
        <v>0.6860000000000002</v>
      </c>
      <c r="AH3" s="16">
        <v>0.74</v>
      </c>
      <c r="AI3" s="19">
        <v>66</v>
      </c>
      <c r="AJ3" s="16">
        <f>AH3*AI3</f>
        <v>48.839999999999996</v>
      </c>
      <c r="AK3" s="14">
        <v>27</v>
      </c>
      <c r="AL3" s="16">
        <f>AK3*D3/38</f>
        <v>1.7407894736842107</v>
      </c>
      <c r="AM3" s="16">
        <v>0.66</v>
      </c>
      <c r="AN3" s="19">
        <v>59</v>
      </c>
      <c r="AO3" s="15">
        <f>AM3*AN3</f>
        <v>38.940000000000005</v>
      </c>
      <c r="AP3" s="14">
        <v>9</v>
      </c>
      <c r="AQ3" s="16">
        <f>D3*AP3</f>
        <v>22.05</v>
      </c>
      <c r="AR3" s="10">
        <v>0.68</v>
      </c>
      <c r="AS3" s="14">
        <v>67</v>
      </c>
      <c r="AT3" s="16">
        <f>AR3*AS3</f>
        <v>45.56</v>
      </c>
      <c r="AU3" s="14">
        <v>16</v>
      </c>
      <c r="AV3" s="16">
        <f>AU3*D3</f>
        <v>39.2</v>
      </c>
      <c r="AW3" s="16">
        <f>(F3+BB3+R3+W3+AB3+AG3+AL3+AQ3)/8</f>
        <v>20.45459868421053</v>
      </c>
      <c r="AX3" s="16">
        <f>I3+P3+U3+Z3+AE3+AJ3+AO3+AT3</f>
        <v>606.1000000000001</v>
      </c>
      <c r="AY3" s="14">
        <v>2.91</v>
      </c>
      <c r="AZ3" s="14"/>
      <c r="BA3" s="15">
        <v>1.78</v>
      </c>
      <c r="BB3" s="16">
        <f>BA3*D3</f>
        <v>4.361000000000001</v>
      </c>
      <c r="BC3" s="14">
        <v>64</v>
      </c>
      <c r="BD3" s="15">
        <f>BC3*N3</f>
        <v>152.32</v>
      </c>
      <c r="BE3" s="16">
        <f>I3+U3+Z3+AE3+AJ3+AO3+AT3+BD3</f>
        <v>601.3399999999999</v>
      </c>
      <c r="BF3" s="21"/>
      <c r="BG3" s="13"/>
      <c r="BH3" s="13"/>
    </row>
    <row r="4" spans="1:60" ht="14.25" thickBot="1" thickTop="1">
      <c r="A4" s="11">
        <v>4</v>
      </c>
      <c r="B4" s="2" t="s">
        <v>19</v>
      </c>
      <c r="C4" s="3" t="s">
        <v>20</v>
      </c>
      <c r="D4" s="14">
        <v>1.36</v>
      </c>
      <c r="E4" s="14">
        <v>0.76</v>
      </c>
      <c r="F4" s="16">
        <f>D4*E4</f>
        <v>1.0336</v>
      </c>
      <c r="G4" s="16">
        <v>1.39</v>
      </c>
      <c r="H4" s="18">
        <v>37</v>
      </c>
      <c r="I4" s="16">
        <f>G4*H4</f>
        <v>51.43</v>
      </c>
      <c r="J4" s="14">
        <v>1.25</v>
      </c>
      <c r="K4" s="16">
        <f>D4*J4/100</f>
        <v>0.017</v>
      </c>
      <c r="L4" s="14">
        <v>0.06</v>
      </c>
      <c r="M4" s="16">
        <f>D4*L4</f>
        <v>0.0816</v>
      </c>
      <c r="N4" s="16">
        <v>2.38</v>
      </c>
      <c r="O4" s="19">
        <v>17</v>
      </c>
      <c r="P4" s="16">
        <f>N4*O4</f>
        <v>40.46</v>
      </c>
      <c r="Q4" s="14">
        <v>24.84</v>
      </c>
      <c r="R4" s="16">
        <f>D4*Q4</f>
        <v>33.7824</v>
      </c>
      <c r="S4" s="16">
        <v>1.37</v>
      </c>
      <c r="T4" s="19">
        <v>64</v>
      </c>
      <c r="U4" s="16">
        <f>S4*T4</f>
        <v>87.68</v>
      </c>
      <c r="V4" s="14">
        <v>32.13</v>
      </c>
      <c r="W4" s="16">
        <f>D4*V4</f>
        <v>43.6968</v>
      </c>
      <c r="X4" s="16">
        <v>1.62</v>
      </c>
      <c r="Y4" s="19">
        <v>67</v>
      </c>
      <c r="Z4" s="16">
        <f>X4*Y4</f>
        <v>108.54</v>
      </c>
      <c r="AA4" s="14">
        <v>0</v>
      </c>
      <c r="AB4" s="16">
        <f>D4*AA4</f>
        <v>0</v>
      </c>
      <c r="AC4" s="16">
        <v>0.84</v>
      </c>
      <c r="AD4" s="19">
        <v>16</v>
      </c>
      <c r="AE4" s="16">
        <f>AC4*AD4</f>
        <v>13.44</v>
      </c>
      <c r="AF4" s="14">
        <v>0</v>
      </c>
      <c r="AG4" s="16">
        <f>D4*AF4</f>
        <v>0</v>
      </c>
      <c r="AH4" s="16">
        <v>0.74</v>
      </c>
      <c r="AI4" s="19">
        <v>20</v>
      </c>
      <c r="AJ4" s="16">
        <f>AH4*AI4</f>
        <v>14.8</v>
      </c>
      <c r="AK4" s="14">
        <v>37</v>
      </c>
      <c r="AL4" s="16">
        <f>AK4*D4/38</f>
        <v>1.3242105263157895</v>
      </c>
      <c r="AM4" s="16">
        <v>0.66</v>
      </c>
      <c r="AN4" s="19">
        <v>58</v>
      </c>
      <c r="AO4" s="15">
        <f>AM4*AN4</f>
        <v>38.28</v>
      </c>
      <c r="AP4" s="14">
        <v>7</v>
      </c>
      <c r="AQ4" s="16">
        <f>D4*AP4</f>
        <v>9.520000000000001</v>
      </c>
      <c r="AR4" s="10">
        <v>0.68</v>
      </c>
      <c r="AS4" s="14">
        <v>52</v>
      </c>
      <c r="AT4" s="16">
        <f>AR4*AS4</f>
        <v>35.36</v>
      </c>
      <c r="AU4" s="14">
        <v>4</v>
      </c>
      <c r="AV4" s="16">
        <f>AU4*D4</f>
        <v>5.44</v>
      </c>
      <c r="AW4" s="16">
        <f>(F4+BB4+R4+W4+AB4+AG4+AL4+AQ4)/8</f>
        <v>11.186626315789475</v>
      </c>
      <c r="AX4" s="16">
        <f>I4+P4+U4+Z4+AE4+AJ4+AO4+AT4</f>
        <v>389.99</v>
      </c>
      <c r="AY4" s="14">
        <v>1.99</v>
      </c>
      <c r="AZ4" s="14"/>
      <c r="BA4" s="15">
        <v>0.1</v>
      </c>
      <c r="BB4" s="16">
        <f>BA4*D4</f>
        <v>0.136</v>
      </c>
      <c r="BC4" s="14">
        <v>14</v>
      </c>
      <c r="BD4" s="15">
        <f>BC4*N4</f>
        <v>33.32</v>
      </c>
      <c r="BE4" s="16">
        <f>I4+U4+Z4+AE4+AJ4+AO4+AT4+BD4</f>
        <v>382.8500000000001</v>
      </c>
      <c r="BF4" s="21"/>
      <c r="BG4" s="13"/>
      <c r="BH4" s="13"/>
    </row>
    <row r="5" spans="1:60" ht="27" thickBot="1" thickTop="1">
      <c r="A5" s="11">
        <v>19</v>
      </c>
      <c r="B5" s="2" t="s">
        <v>55</v>
      </c>
      <c r="C5" s="3" t="s">
        <v>14</v>
      </c>
      <c r="D5" s="14">
        <v>0.69</v>
      </c>
      <c r="E5" s="14">
        <v>58.16</v>
      </c>
      <c r="F5" s="16">
        <f>D5*E5</f>
        <v>40.130399999999995</v>
      </c>
      <c r="G5" s="16">
        <v>1.39</v>
      </c>
      <c r="H5" s="18">
        <v>67</v>
      </c>
      <c r="I5" s="16">
        <f>G5*H5</f>
        <v>93.13</v>
      </c>
      <c r="J5" s="15">
        <v>6.5</v>
      </c>
      <c r="K5" s="16">
        <f>D5*J5/100</f>
        <v>0.044849999999999994</v>
      </c>
      <c r="L5" s="15">
        <v>0.19</v>
      </c>
      <c r="M5" s="16">
        <f>D5*L5</f>
        <v>0.1311</v>
      </c>
      <c r="N5" s="16">
        <v>2.38</v>
      </c>
      <c r="O5" s="19">
        <v>21</v>
      </c>
      <c r="P5" s="16">
        <f>N5*O5</f>
        <v>49.98</v>
      </c>
      <c r="Q5" s="14">
        <v>19.45</v>
      </c>
      <c r="R5" s="16">
        <f>D5*Q5</f>
        <v>13.420499999999999</v>
      </c>
      <c r="S5" s="16">
        <v>1.37</v>
      </c>
      <c r="T5" s="19">
        <v>56</v>
      </c>
      <c r="U5" s="16">
        <f>S5*T5</f>
        <v>76.72</v>
      </c>
      <c r="V5" s="14">
        <v>13.51</v>
      </c>
      <c r="W5" s="16">
        <f>D5*V5</f>
        <v>9.3219</v>
      </c>
      <c r="X5" s="16">
        <v>1.62</v>
      </c>
      <c r="Y5" s="19">
        <v>59</v>
      </c>
      <c r="Z5" s="16">
        <f>X5*Y5</f>
        <v>95.58000000000001</v>
      </c>
      <c r="AA5" s="15">
        <v>3.5</v>
      </c>
      <c r="AB5" s="16">
        <f>D5*AA5</f>
        <v>2.415</v>
      </c>
      <c r="AC5" s="16">
        <v>0.84</v>
      </c>
      <c r="AD5" s="19">
        <v>59</v>
      </c>
      <c r="AE5" s="16">
        <f>AC5*AD5</f>
        <v>49.559999999999995</v>
      </c>
      <c r="AF5" s="14">
        <v>0.46</v>
      </c>
      <c r="AG5" s="16">
        <f>D5*AF5</f>
        <v>0.3174</v>
      </c>
      <c r="AH5" s="16">
        <v>0.74</v>
      </c>
      <c r="AI5" s="19">
        <v>61</v>
      </c>
      <c r="AJ5" s="16">
        <f>AH5*AI5</f>
        <v>45.14</v>
      </c>
      <c r="AK5" s="14">
        <v>58</v>
      </c>
      <c r="AL5" s="16">
        <f>AK5*D5/38</f>
        <v>1.053157894736842</v>
      </c>
      <c r="AM5" s="16">
        <v>0.66</v>
      </c>
      <c r="AN5" s="19">
        <v>56</v>
      </c>
      <c r="AO5" s="15">
        <f>AM5*AN5</f>
        <v>36.96</v>
      </c>
      <c r="AP5" s="14">
        <v>12</v>
      </c>
      <c r="AQ5" s="16">
        <f>D5*AP5</f>
        <v>8.28</v>
      </c>
      <c r="AR5" s="10">
        <v>0.68</v>
      </c>
      <c r="AS5" s="14">
        <v>57</v>
      </c>
      <c r="AT5" s="16">
        <f>AR5*AS5</f>
        <v>38.760000000000005</v>
      </c>
      <c r="AU5" s="14">
        <v>32</v>
      </c>
      <c r="AV5" s="16">
        <f>AU5*D5</f>
        <v>22.08</v>
      </c>
      <c r="AW5" s="16">
        <f>(F5+BB5+R5+W5+AB5+AG5+AL5+AQ5)/8</f>
        <v>9.404382236842105</v>
      </c>
      <c r="AX5" s="16">
        <f>I5+P5+U5+Z5+AE5+AJ5+AO5+AT5</f>
        <v>485.8299999999999</v>
      </c>
      <c r="AY5" s="14">
        <v>1.21</v>
      </c>
      <c r="AZ5" s="14"/>
      <c r="BA5" s="15">
        <v>0.43</v>
      </c>
      <c r="BB5" s="16">
        <f>BA5*D5</f>
        <v>0.29669999999999996</v>
      </c>
      <c r="BC5" s="14">
        <v>19</v>
      </c>
      <c r="BD5" s="15">
        <f>BC5*N5</f>
        <v>45.22</v>
      </c>
      <c r="BE5" s="16">
        <f>I5+U5+Z5+AE5+AJ5+AO5+AT5+BD5</f>
        <v>481.06999999999994</v>
      </c>
      <c r="BF5" s="21"/>
      <c r="BG5" s="13"/>
      <c r="BH5" s="13"/>
    </row>
    <row r="6" spans="1:60" ht="14.25" thickBot="1" thickTop="1">
      <c r="A6" s="11">
        <v>13</v>
      </c>
      <c r="B6" s="2" t="s">
        <v>3</v>
      </c>
      <c r="C6" s="3" t="s">
        <v>54</v>
      </c>
      <c r="D6" s="14">
        <v>0.77</v>
      </c>
      <c r="E6" s="15">
        <v>42.6</v>
      </c>
      <c r="F6" s="16">
        <f>D6*E6</f>
        <v>32.802</v>
      </c>
      <c r="G6" s="16">
        <v>1.39</v>
      </c>
      <c r="H6" s="18">
        <v>66</v>
      </c>
      <c r="I6" s="16">
        <f>G6*H6</f>
        <v>91.74</v>
      </c>
      <c r="J6" s="14">
        <v>17.25</v>
      </c>
      <c r="K6" s="16">
        <f>D6*J6/100</f>
        <v>0.132825</v>
      </c>
      <c r="L6" s="14">
        <v>0.58</v>
      </c>
      <c r="M6" s="16">
        <f>D6*L6</f>
        <v>0.4466</v>
      </c>
      <c r="N6" s="16">
        <v>2.38</v>
      </c>
      <c r="O6" s="19">
        <v>51</v>
      </c>
      <c r="P6" s="16">
        <f>N6*O6</f>
        <v>121.38</v>
      </c>
      <c r="Q6" s="14">
        <v>15.59</v>
      </c>
      <c r="R6" s="16">
        <f>D6*Q6</f>
        <v>12.0043</v>
      </c>
      <c r="S6" s="16">
        <v>1.37</v>
      </c>
      <c r="T6" s="19">
        <v>55</v>
      </c>
      <c r="U6" s="16">
        <f>S6*T6</f>
        <v>75.35000000000001</v>
      </c>
      <c r="V6" s="15">
        <v>20.8</v>
      </c>
      <c r="W6" s="16">
        <f>D6*V6</f>
        <v>16.016000000000002</v>
      </c>
      <c r="X6" s="16">
        <v>1.62</v>
      </c>
      <c r="Y6" s="19">
        <v>64</v>
      </c>
      <c r="Z6" s="16">
        <f>X6*Y6</f>
        <v>103.68</v>
      </c>
      <c r="AA6" s="15">
        <v>0.4</v>
      </c>
      <c r="AB6" s="16">
        <f>D6*AA6</f>
        <v>0.30800000000000005</v>
      </c>
      <c r="AC6" s="16">
        <v>0.84</v>
      </c>
      <c r="AD6" s="19">
        <v>32</v>
      </c>
      <c r="AE6" s="16">
        <f>AC6*AD6</f>
        <v>26.88</v>
      </c>
      <c r="AF6" s="14">
        <v>0.39</v>
      </c>
      <c r="AG6" s="16">
        <f>D6*AF6</f>
        <v>0.3003</v>
      </c>
      <c r="AH6" s="16">
        <v>0.74</v>
      </c>
      <c r="AI6" s="19">
        <v>60</v>
      </c>
      <c r="AJ6" s="16">
        <f>AH6*AI6</f>
        <v>44.4</v>
      </c>
      <c r="AK6" s="14">
        <v>33</v>
      </c>
      <c r="AL6" s="16">
        <f>AK6*D6/38</f>
        <v>0.6686842105263158</v>
      </c>
      <c r="AM6" s="16">
        <v>0.66</v>
      </c>
      <c r="AN6" s="19">
        <v>43</v>
      </c>
      <c r="AO6" s="15">
        <f>AM6*AN6</f>
        <v>28.380000000000003</v>
      </c>
      <c r="AP6" s="14">
        <v>8</v>
      </c>
      <c r="AQ6" s="16">
        <f>D6*AP6</f>
        <v>6.16</v>
      </c>
      <c r="AR6" s="10">
        <v>0.68</v>
      </c>
      <c r="AS6" s="14">
        <v>44</v>
      </c>
      <c r="AT6" s="16">
        <f>AR6*AS6</f>
        <v>29.92</v>
      </c>
      <c r="AU6" s="14">
        <v>16</v>
      </c>
      <c r="AV6" s="16">
        <f>AU6*D6</f>
        <v>12.32</v>
      </c>
      <c r="AW6" s="16">
        <f>(F6+BB6+R6+W6+AB6+AG6+AL6+AQ6)/8</f>
        <v>8.66234802631579</v>
      </c>
      <c r="AX6" s="16">
        <f>I6+P6+U6+Z6+AE6+AJ6+AO6+AT6</f>
        <v>521.73</v>
      </c>
      <c r="AY6" s="14">
        <v>1.41</v>
      </c>
      <c r="AZ6" s="14"/>
      <c r="BA6" s="15">
        <v>1.35</v>
      </c>
      <c r="BB6" s="16">
        <f>BA6*D6</f>
        <v>1.0395</v>
      </c>
      <c r="BC6" s="14">
        <v>53</v>
      </c>
      <c r="BD6" s="15">
        <f>BC6*N6</f>
        <v>126.14</v>
      </c>
      <c r="BE6" s="16">
        <f>I6+U6+Z6+AE6+AJ6+AO6+AT6+BD6</f>
        <v>526.49</v>
      </c>
      <c r="BF6" s="21"/>
      <c r="BG6" s="13"/>
      <c r="BH6" s="13"/>
    </row>
    <row r="7" spans="1:60" ht="14.25" thickBot="1" thickTop="1">
      <c r="A7" s="11">
        <v>10</v>
      </c>
      <c r="B7" s="2" t="s">
        <v>44</v>
      </c>
      <c r="C7" s="3" t="s">
        <v>45</v>
      </c>
      <c r="D7" s="14">
        <v>1.21</v>
      </c>
      <c r="E7" s="14">
        <v>3.93</v>
      </c>
      <c r="F7" s="16">
        <f>D7*E7</f>
        <v>4.7553</v>
      </c>
      <c r="G7" s="16">
        <v>1.39</v>
      </c>
      <c r="H7" s="18">
        <v>50</v>
      </c>
      <c r="I7" s="16">
        <f>G7*H7</f>
        <v>69.5</v>
      </c>
      <c r="J7" s="15">
        <v>11.5</v>
      </c>
      <c r="K7" s="16">
        <f>D7*J7/100</f>
        <v>0.13915</v>
      </c>
      <c r="L7" s="15">
        <v>0.51</v>
      </c>
      <c r="M7" s="16">
        <f>D7*L7</f>
        <v>0.6171</v>
      </c>
      <c r="N7" s="16">
        <v>2.38</v>
      </c>
      <c r="O7" s="19">
        <v>50</v>
      </c>
      <c r="P7" s="16">
        <f>N7*O7</f>
        <v>119</v>
      </c>
      <c r="Q7" s="14">
        <v>34.54</v>
      </c>
      <c r="R7" s="16">
        <f>D7*Q7</f>
        <v>41.7934</v>
      </c>
      <c r="S7" s="16">
        <v>1.37</v>
      </c>
      <c r="T7" s="19">
        <v>65</v>
      </c>
      <c r="U7" s="16">
        <f>S7*T7</f>
        <v>89.05000000000001</v>
      </c>
      <c r="V7" s="14">
        <v>1.99</v>
      </c>
      <c r="W7" s="16">
        <f>D7*V7</f>
        <v>2.4078999999999997</v>
      </c>
      <c r="X7" s="16">
        <v>1.62</v>
      </c>
      <c r="Y7" s="19">
        <v>38</v>
      </c>
      <c r="Z7" s="16">
        <f>X7*Y7</f>
        <v>61.56</v>
      </c>
      <c r="AA7" s="14">
        <v>4.56</v>
      </c>
      <c r="AB7" s="16">
        <f>D7*AA7</f>
        <v>5.517599999999999</v>
      </c>
      <c r="AC7" s="16">
        <v>0.84</v>
      </c>
      <c r="AD7" s="19">
        <v>65</v>
      </c>
      <c r="AE7" s="16">
        <f>AC7*AD7</f>
        <v>54.6</v>
      </c>
      <c r="AF7" s="14">
        <v>0.45</v>
      </c>
      <c r="AG7" s="16">
        <f>D7*AF7</f>
        <v>0.5445</v>
      </c>
      <c r="AH7" s="16">
        <v>0.74</v>
      </c>
      <c r="AI7" s="19">
        <v>65</v>
      </c>
      <c r="AJ7" s="16">
        <f>AH7*AI7</f>
        <v>48.1</v>
      </c>
      <c r="AK7" s="14">
        <v>47</v>
      </c>
      <c r="AL7" s="16">
        <f>AK7*D7/38</f>
        <v>1.496578947368421</v>
      </c>
      <c r="AM7" s="16">
        <v>0.66</v>
      </c>
      <c r="AN7" s="19">
        <v>58</v>
      </c>
      <c r="AO7" s="15">
        <f>AM7*AN7</f>
        <v>38.28</v>
      </c>
      <c r="AP7" s="14">
        <v>15</v>
      </c>
      <c r="AQ7" s="16">
        <f>D7*AP7</f>
        <v>18.15</v>
      </c>
      <c r="AR7" s="10">
        <v>0.68</v>
      </c>
      <c r="AS7" s="14">
        <v>66</v>
      </c>
      <c r="AT7" s="16">
        <f>AR7*AS7</f>
        <v>44.88</v>
      </c>
      <c r="AU7" s="14">
        <v>25</v>
      </c>
      <c r="AV7" s="16">
        <f>AU7*D7</f>
        <v>30.25</v>
      </c>
      <c r="AW7" s="16">
        <f>(F7+BB7+R7+W7+AB7+AG7+AL7+AQ7)/8</f>
        <v>9.466259868421051</v>
      </c>
      <c r="AX7" s="16">
        <f>I7+P7+U7+Z7+AE7+AJ7+AO7+AT7</f>
        <v>524.97</v>
      </c>
      <c r="AY7" s="14">
        <v>1.57</v>
      </c>
      <c r="AZ7" s="14"/>
      <c r="BA7" s="15">
        <v>0.88</v>
      </c>
      <c r="BB7" s="16">
        <f>BA7*D7</f>
        <v>1.0648</v>
      </c>
      <c r="BC7" s="14">
        <v>47</v>
      </c>
      <c r="BD7" s="15">
        <f>BC7*N7</f>
        <v>111.86</v>
      </c>
      <c r="BE7" s="16">
        <f>I7+U7+Z7+AE7+AJ7+AO7+AT7+BD7</f>
        <v>517.83</v>
      </c>
      <c r="BF7" s="21"/>
      <c r="BG7" s="13"/>
      <c r="BH7" s="13"/>
    </row>
    <row r="8" spans="1:60" ht="14.25" thickBot="1" thickTop="1">
      <c r="A8" s="11">
        <v>32</v>
      </c>
      <c r="B8" s="2" t="s">
        <v>30</v>
      </c>
      <c r="C8" s="3" t="s">
        <v>31</v>
      </c>
      <c r="D8" s="14">
        <v>0.96</v>
      </c>
      <c r="E8" s="14">
        <v>40.06</v>
      </c>
      <c r="F8" s="16">
        <f>D8*E8</f>
        <v>38.4576</v>
      </c>
      <c r="G8" s="16">
        <v>1.39</v>
      </c>
      <c r="H8" s="18">
        <v>62</v>
      </c>
      <c r="I8" s="16">
        <f>G8*H8</f>
        <v>86.17999999999999</v>
      </c>
      <c r="J8" s="15">
        <v>9.5</v>
      </c>
      <c r="K8" s="16">
        <f>D8*J8/100</f>
        <v>0.09119999999999999</v>
      </c>
      <c r="L8" s="15">
        <v>0.33</v>
      </c>
      <c r="M8" s="16">
        <f>D8*L8</f>
        <v>0.3168</v>
      </c>
      <c r="N8" s="16">
        <v>2.38</v>
      </c>
      <c r="O8" s="19">
        <v>22</v>
      </c>
      <c r="P8" s="16">
        <f>N8*O8</f>
        <v>52.36</v>
      </c>
      <c r="Q8" s="14">
        <v>9.24</v>
      </c>
      <c r="R8" s="16">
        <f>D8*Q8</f>
        <v>8.8704</v>
      </c>
      <c r="S8" s="16">
        <v>1.37</v>
      </c>
      <c r="T8" s="19">
        <v>35</v>
      </c>
      <c r="U8" s="16">
        <f>S8*T8</f>
        <v>47.95</v>
      </c>
      <c r="V8" s="14">
        <v>6.85</v>
      </c>
      <c r="W8" s="16">
        <f>D8*V8</f>
        <v>6.576</v>
      </c>
      <c r="X8" s="16">
        <v>1.62</v>
      </c>
      <c r="Y8" s="19">
        <v>46</v>
      </c>
      <c r="Z8" s="16">
        <f>X8*Y8</f>
        <v>74.52000000000001</v>
      </c>
      <c r="AA8" s="14">
        <v>1.68</v>
      </c>
      <c r="AB8" s="16">
        <f>D8*AA8</f>
        <v>1.6127999999999998</v>
      </c>
      <c r="AC8" s="16">
        <v>0.84</v>
      </c>
      <c r="AD8" s="19">
        <v>46</v>
      </c>
      <c r="AE8" s="16">
        <f>AC8*AD8</f>
        <v>38.64</v>
      </c>
      <c r="AF8" s="14">
        <v>0.34</v>
      </c>
      <c r="AG8" s="16">
        <f>D8*AF8</f>
        <v>0.3264</v>
      </c>
      <c r="AH8" s="16">
        <v>0.74</v>
      </c>
      <c r="AI8" s="19">
        <v>48</v>
      </c>
      <c r="AJ8" s="16">
        <f>AH8*AI8</f>
        <v>35.519999999999996</v>
      </c>
      <c r="AK8" s="14">
        <v>58</v>
      </c>
      <c r="AL8" s="16">
        <f>AK8*D8/38</f>
        <v>1.4652631578947368</v>
      </c>
      <c r="AM8" s="16">
        <v>0.66</v>
      </c>
      <c r="AN8" s="19">
        <v>49</v>
      </c>
      <c r="AO8" s="15">
        <f>AM8*AN8</f>
        <v>32.34</v>
      </c>
      <c r="AP8" s="14">
        <v>12</v>
      </c>
      <c r="AQ8" s="16">
        <f>D8*AP8</f>
        <v>11.52</v>
      </c>
      <c r="AR8" s="10">
        <v>0.68</v>
      </c>
      <c r="AS8" s="14">
        <v>43</v>
      </c>
      <c r="AT8" s="16">
        <f>AR8*AS8</f>
        <v>29.240000000000002</v>
      </c>
      <c r="AU8" s="14">
        <v>32</v>
      </c>
      <c r="AV8" s="16">
        <f>AU8*D8</f>
        <v>30.72</v>
      </c>
      <c r="AW8" s="16">
        <f>(F8+BB8+R8+W8+AB8+AG8+AL8+AQ8)/8</f>
        <v>8.685157894736843</v>
      </c>
      <c r="AX8" s="16">
        <f>I8+P8+U8+Z8+AE8+AJ8+AO8+AT8</f>
        <v>396.75</v>
      </c>
      <c r="AY8" s="14">
        <v>0.93</v>
      </c>
      <c r="AZ8" s="14"/>
      <c r="BA8" s="15">
        <v>0.68</v>
      </c>
      <c r="BB8" s="16">
        <f>BA8*D8</f>
        <v>0.6528</v>
      </c>
      <c r="BC8" s="14">
        <v>21</v>
      </c>
      <c r="BD8" s="15">
        <f>BC8*N8</f>
        <v>49.98</v>
      </c>
      <c r="BE8" s="16">
        <f>I8+U8+Z8+AE8+AJ8+AO8+AT8+BD8</f>
        <v>394.37</v>
      </c>
      <c r="BF8" s="21"/>
      <c r="BG8" s="13"/>
      <c r="BH8" s="13"/>
    </row>
    <row r="9" spans="1:60" ht="14.25" thickBot="1" thickTop="1">
      <c r="A9" s="11">
        <v>6</v>
      </c>
      <c r="B9" s="2" t="s">
        <v>0</v>
      </c>
      <c r="C9" s="3" t="s">
        <v>1</v>
      </c>
      <c r="D9" s="14">
        <v>1.21</v>
      </c>
      <c r="E9" s="14">
        <v>21.16</v>
      </c>
      <c r="F9" s="16">
        <f>D9*E9</f>
        <v>25.6036</v>
      </c>
      <c r="G9" s="16">
        <v>1.39</v>
      </c>
      <c r="H9" s="18">
        <v>61</v>
      </c>
      <c r="I9" s="16">
        <f>G9*H9</f>
        <v>84.78999999999999</v>
      </c>
      <c r="J9" s="14">
        <v>17.75</v>
      </c>
      <c r="K9" s="16">
        <f>D9*J9/100</f>
        <v>0.214775</v>
      </c>
      <c r="L9" s="14">
        <v>0.73</v>
      </c>
      <c r="M9" s="16">
        <f>D9*L9</f>
        <v>0.8833</v>
      </c>
      <c r="N9" s="16">
        <v>2.38</v>
      </c>
      <c r="O9" s="19">
        <v>58</v>
      </c>
      <c r="P9" s="16">
        <f>N9*O9</f>
        <v>138.04</v>
      </c>
      <c r="Q9" s="14">
        <v>10.35</v>
      </c>
      <c r="R9" s="16">
        <f>D9*Q9</f>
        <v>12.523499999999999</v>
      </c>
      <c r="S9" s="16">
        <v>1.37</v>
      </c>
      <c r="T9" s="19">
        <v>49</v>
      </c>
      <c r="U9" s="16">
        <f>S9*T9</f>
        <v>67.13000000000001</v>
      </c>
      <c r="V9" s="15">
        <v>7.5</v>
      </c>
      <c r="W9" s="16">
        <f>D9*V9</f>
        <v>9.075</v>
      </c>
      <c r="X9" s="16">
        <v>1.62</v>
      </c>
      <c r="Y9" s="19">
        <v>55</v>
      </c>
      <c r="Z9" s="16">
        <f>X9*Y9</f>
        <v>89.10000000000001</v>
      </c>
      <c r="AA9" s="14">
        <v>6.22</v>
      </c>
      <c r="AB9" s="16">
        <f>D9*AA9</f>
        <v>7.526199999999999</v>
      </c>
      <c r="AC9" s="16">
        <v>0.84</v>
      </c>
      <c r="AD9" s="19">
        <v>66</v>
      </c>
      <c r="AE9" s="16">
        <f>AC9*AD9</f>
        <v>55.44</v>
      </c>
      <c r="AF9" s="14">
        <v>0.28</v>
      </c>
      <c r="AG9" s="16">
        <f>D9*AF9</f>
        <v>0.33880000000000005</v>
      </c>
      <c r="AH9" s="16">
        <v>0.74</v>
      </c>
      <c r="AI9" s="19">
        <v>55</v>
      </c>
      <c r="AJ9" s="16">
        <f>AH9*AI9</f>
        <v>40.7</v>
      </c>
      <c r="AK9" s="14">
        <v>62</v>
      </c>
      <c r="AL9" s="16">
        <f>AK9*D9/38</f>
        <v>1.9742105263157894</v>
      </c>
      <c r="AM9" s="16">
        <v>0.66</v>
      </c>
      <c r="AN9" s="19">
        <v>63</v>
      </c>
      <c r="AO9" s="15">
        <f>AM9*AN9</f>
        <v>41.580000000000005</v>
      </c>
      <c r="AP9" s="14">
        <v>10</v>
      </c>
      <c r="AQ9" s="16">
        <f>D9*AP9</f>
        <v>12.1</v>
      </c>
      <c r="AR9" s="10">
        <v>0.68</v>
      </c>
      <c r="AS9" s="14">
        <v>59</v>
      </c>
      <c r="AT9" s="16">
        <f>AR9*AS9</f>
        <v>40.120000000000005</v>
      </c>
      <c r="AU9" s="14">
        <v>14</v>
      </c>
      <c r="AV9" s="16">
        <f>AU9*D9</f>
        <v>16.939999999999998</v>
      </c>
      <c r="AW9" s="16">
        <f>(F9+BB9+R9+W9+AB9+AG9+AL9+AQ9)/8</f>
        <v>8.843826315789475</v>
      </c>
      <c r="AX9" s="16">
        <f>I9+P9+U9+Z9+AE9+AJ9+AO9+AT9</f>
        <v>556.9</v>
      </c>
      <c r="AY9" s="14">
        <v>1.63</v>
      </c>
      <c r="AZ9" s="14"/>
      <c r="BA9" s="15">
        <v>1.33</v>
      </c>
      <c r="BB9" s="16">
        <f>BA9*D9</f>
        <v>1.6093</v>
      </c>
      <c r="BC9" s="14">
        <v>55</v>
      </c>
      <c r="BD9" s="15">
        <f>BC9*N9</f>
        <v>130.9</v>
      </c>
      <c r="BE9" s="16">
        <f>I9+U9+Z9+AE9+AJ9+AO9+AT9+BD9</f>
        <v>549.76</v>
      </c>
      <c r="BF9" s="21"/>
      <c r="BG9" s="13"/>
      <c r="BH9" s="13"/>
    </row>
    <row r="10" spans="1:60" ht="14.25" thickBot="1" thickTop="1">
      <c r="A10" s="11">
        <v>15</v>
      </c>
      <c r="B10" s="2" t="s">
        <v>35</v>
      </c>
      <c r="C10" s="3" t="s">
        <v>36</v>
      </c>
      <c r="D10" s="15">
        <v>1</v>
      </c>
      <c r="E10" s="15">
        <v>17.4</v>
      </c>
      <c r="F10" s="16">
        <f>D10*E10</f>
        <v>17.4</v>
      </c>
      <c r="G10" s="16">
        <v>1.39</v>
      </c>
      <c r="H10" s="18">
        <v>58</v>
      </c>
      <c r="I10" s="16">
        <f>G10*H10</f>
        <v>80.61999999999999</v>
      </c>
      <c r="J10" s="15">
        <v>9.5</v>
      </c>
      <c r="K10" s="16">
        <f>D10*J10/100</f>
        <v>0.095</v>
      </c>
      <c r="L10" s="15">
        <v>0.34</v>
      </c>
      <c r="M10" s="16">
        <f>D10*L10</f>
        <v>0.34</v>
      </c>
      <c r="N10" s="16">
        <v>2.38</v>
      </c>
      <c r="O10" s="19">
        <v>30</v>
      </c>
      <c r="P10" s="16">
        <f>N10*O10</f>
        <v>71.39999999999999</v>
      </c>
      <c r="Q10" s="14">
        <v>11.34</v>
      </c>
      <c r="R10" s="16">
        <f>D10*Q10</f>
        <v>11.34</v>
      </c>
      <c r="S10" s="16">
        <v>1.37</v>
      </c>
      <c r="T10" s="19">
        <v>48</v>
      </c>
      <c r="U10" s="16">
        <f>S10*T10</f>
        <v>65.76</v>
      </c>
      <c r="V10" s="14">
        <v>20.74</v>
      </c>
      <c r="W10" s="16">
        <f>D10*V10</f>
        <v>20.74</v>
      </c>
      <c r="X10" s="16">
        <v>1.62</v>
      </c>
      <c r="Y10" s="19">
        <v>63</v>
      </c>
      <c r="Z10" s="16">
        <f>X10*Y10</f>
        <v>102.06</v>
      </c>
      <c r="AA10" s="14">
        <v>2.04</v>
      </c>
      <c r="AB10" s="16">
        <f>D10*AA10</f>
        <v>2.04</v>
      </c>
      <c r="AC10" s="16">
        <v>0.84</v>
      </c>
      <c r="AD10" s="19">
        <v>53</v>
      </c>
      <c r="AE10" s="16">
        <f>AC10*AD10</f>
        <v>44.519999999999996</v>
      </c>
      <c r="AF10" s="14">
        <v>0.45</v>
      </c>
      <c r="AG10" s="16">
        <f>D10*AF10</f>
        <v>0.45</v>
      </c>
      <c r="AH10" s="16">
        <v>0.74</v>
      </c>
      <c r="AI10" s="19">
        <v>63</v>
      </c>
      <c r="AJ10" s="16">
        <f>AH10*AI10</f>
        <v>46.62</v>
      </c>
      <c r="AK10" s="14">
        <v>61</v>
      </c>
      <c r="AL10" s="16">
        <f>AK10*D10/38</f>
        <v>1.605263157894737</v>
      </c>
      <c r="AM10" s="16">
        <v>0.66</v>
      </c>
      <c r="AN10" s="19">
        <v>61</v>
      </c>
      <c r="AO10" s="15">
        <f>AM10*AN10</f>
        <v>40.260000000000005</v>
      </c>
      <c r="AP10" s="14">
        <v>11</v>
      </c>
      <c r="AQ10" s="16">
        <f>D10*AP10</f>
        <v>11</v>
      </c>
      <c r="AR10" s="10">
        <v>0.68</v>
      </c>
      <c r="AS10" s="14">
        <v>55</v>
      </c>
      <c r="AT10" s="16">
        <f>AR10*AS10</f>
        <v>37.400000000000006</v>
      </c>
      <c r="AU10" s="14">
        <v>32</v>
      </c>
      <c r="AV10" s="16">
        <f>AU10*D10</f>
        <v>32</v>
      </c>
      <c r="AW10" s="16">
        <f>(F10+BB10+R10+W10+AB10+AG10+AL10+AQ10)/8</f>
        <v>8.156907894736843</v>
      </c>
      <c r="AX10" s="16">
        <f>I10+P10+U10+Z10+AE10+AJ10+AO10+AT10</f>
        <v>488.64</v>
      </c>
      <c r="AY10" s="14">
        <v>1.31</v>
      </c>
      <c r="AZ10" s="14"/>
      <c r="BA10" s="15">
        <v>0.68</v>
      </c>
      <c r="BB10" s="16">
        <f>BA10*D10</f>
        <v>0.68</v>
      </c>
      <c r="BC10" s="14">
        <v>32</v>
      </c>
      <c r="BD10" s="15">
        <f>BC10*N10</f>
        <v>76.16</v>
      </c>
      <c r="BE10" s="16">
        <f>I10+U10+Z10+AE10+AJ10+AO10+AT10+BD10</f>
        <v>493.4</v>
      </c>
      <c r="BF10" s="21"/>
      <c r="BG10" s="13"/>
      <c r="BH10" s="13"/>
    </row>
    <row r="11" spans="1:60" ht="14.25" thickBot="1" thickTop="1">
      <c r="A11" s="11">
        <v>3</v>
      </c>
      <c r="B11" s="2" t="s">
        <v>57</v>
      </c>
      <c r="C11" s="3" t="s">
        <v>52</v>
      </c>
      <c r="D11" s="14">
        <v>1.62</v>
      </c>
      <c r="E11" s="14">
        <v>3.59</v>
      </c>
      <c r="F11" s="16">
        <f>D11*E11</f>
        <v>5.8158</v>
      </c>
      <c r="G11" s="16">
        <v>1.39</v>
      </c>
      <c r="H11" s="18">
        <v>54</v>
      </c>
      <c r="I11" s="16">
        <f>G11*H11</f>
        <v>75.05999999999999</v>
      </c>
      <c r="J11" s="14">
        <v>18.75</v>
      </c>
      <c r="K11" s="16">
        <f>D11*J11/100</f>
        <v>0.30375</v>
      </c>
      <c r="L11" s="14">
        <v>1.05</v>
      </c>
      <c r="M11" s="16">
        <f>D11*L11</f>
        <v>1.7010000000000003</v>
      </c>
      <c r="N11" s="16">
        <v>2.38</v>
      </c>
      <c r="O11" s="19">
        <v>67</v>
      </c>
      <c r="P11" s="16">
        <f>N11*O11</f>
        <v>159.45999999999998</v>
      </c>
      <c r="Q11" s="15">
        <v>18.5</v>
      </c>
      <c r="R11" s="16">
        <f>D11*Q11</f>
        <v>29.970000000000002</v>
      </c>
      <c r="S11" s="16">
        <v>1.37</v>
      </c>
      <c r="T11" s="19">
        <v>63</v>
      </c>
      <c r="U11" s="16">
        <f>S11*T11</f>
        <v>86.31</v>
      </c>
      <c r="V11" s="14">
        <v>6.51</v>
      </c>
      <c r="W11" s="16">
        <f>D11*V11</f>
        <v>10.5462</v>
      </c>
      <c r="X11" s="16">
        <v>1.62</v>
      </c>
      <c r="Y11" s="19">
        <v>58</v>
      </c>
      <c r="Z11" s="16">
        <f>X11*Y11</f>
        <v>93.96000000000001</v>
      </c>
      <c r="AA11" s="14">
        <v>0.37</v>
      </c>
      <c r="AB11" s="16">
        <f>D11*AA11</f>
        <v>0.5994</v>
      </c>
      <c r="AC11" s="16">
        <v>0.84</v>
      </c>
      <c r="AD11" s="19">
        <v>37</v>
      </c>
      <c r="AE11" s="16">
        <f>AC11*AD11</f>
        <v>31.08</v>
      </c>
      <c r="AF11" s="14">
        <v>0.24</v>
      </c>
      <c r="AG11" s="16">
        <f>D11*AF11</f>
        <v>0.38880000000000003</v>
      </c>
      <c r="AH11" s="16">
        <v>0.74</v>
      </c>
      <c r="AI11" s="19">
        <v>63</v>
      </c>
      <c r="AJ11" s="16">
        <f>AH11*AI11</f>
        <v>46.62</v>
      </c>
      <c r="AK11" s="14">
        <v>32</v>
      </c>
      <c r="AL11" s="16">
        <f>AK11*D11/38</f>
        <v>1.3642105263157895</v>
      </c>
      <c r="AM11" s="16">
        <v>0.66</v>
      </c>
      <c r="AN11" s="19">
        <v>60</v>
      </c>
      <c r="AO11" s="15">
        <f>AM11*AN11</f>
        <v>39.6</v>
      </c>
      <c r="AP11" s="14">
        <v>8</v>
      </c>
      <c r="AQ11" s="16">
        <f>D11*AP11</f>
        <v>12.96</v>
      </c>
      <c r="AR11" s="10">
        <v>0.68</v>
      </c>
      <c r="AS11" s="14">
        <v>64</v>
      </c>
      <c r="AT11" s="16">
        <f>AR11*AS11</f>
        <v>43.52</v>
      </c>
      <c r="AU11" s="14">
        <v>6</v>
      </c>
      <c r="AV11" s="16">
        <f>AU11*D11</f>
        <v>9.72</v>
      </c>
      <c r="AW11" s="16">
        <f>(F11+BB11+R11+W11+AB11+AG11+AL11+AQ11)/8</f>
        <v>8.019426315789474</v>
      </c>
      <c r="AX11" s="16">
        <f>I11+P11+U11+Z11+AE11+AJ11+AO11+AT11</f>
        <v>575.6099999999999</v>
      </c>
      <c r="AY11" s="14">
        <v>2.47</v>
      </c>
      <c r="AZ11" s="14"/>
      <c r="BA11" s="15">
        <v>1.55</v>
      </c>
      <c r="BB11" s="16">
        <f>BA11*D11</f>
        <v>2.511</v>
      </c>
      <c r="BC11" s="14">
        <v>62</v>
      </c>
      <c r="BD11" s="15">
        <f>BC11*N11</f>
        <v>147.56</v>
      </c>
      <c r="BE11" s="16">
        <f>I11+U11+Z11+AE11+AJ11+AO11+AT11+BD11</f>
        <v>563.71</v>
      </c>
      <c r="BF11" s="21"/>
      <c r="BG11" s="13"/>
      <c r="BH11" s="13"/>
    </row>
    <row r="12" spans="1:60" ht="14.25" thickBot="1" thickTop="1">
      <c r="A12" s="11">
        <v>18</v>
      </c>
      <c r="B12" s="2" t="s">
        <v>58</v>
      </c>
      <c r="C12" s="3" t="s">
        <v>33</v>
      </c>
      <c r="D12" s="14">
        <v>0.78</v>
      </c>
      <c r="E12" s="14">
        <v>10.02</v>
      </c>
      <c r="F12" s="16">
        <f>D12*E12</f>
        <v>7.8156</v>
      </c>
      <c r="G12" s="16">
        <v>1.39</v>
      </c>
      <c r="H12" s="18">
        <v>55</v>
      </c>
      <c r="I12" s="16">
        <f>G12*H12</f>
        <v>76.44999999999999</v>
      </c>
      <c r="J12" s="14">
        <v>17.75</v>
      </c>
      <c r="K12" s="16">
        <f>D12*J12/100</f>
        <v>0.13845000000000002</v>
      </c>
      <c r="L12" s="14">
        <v>0.98</v>
      </c>
      <c r="M12" s="16">
        <f>D12*L12</f>
        <v>0.7644</v>
      </c>
      <c r="N12" s="16">
        <v>2.38</v>
      </c>
      <c r="O12" s="19">
        <v>59</v>
      </c>
      <c r="P12" s="16">
        <f>N12*O12</f>
        <v>140.42</v>
      </c>
      <c r="Q12" s="15">
        <v>25.9</v>
      </c>
      <c r="R12" s="16">
        <f>D12*Q12</f>
        <v>20.201999999999998</v>
      </c>
      <c r="S12" s="16">
        <v>1.37</v>
      </c>
      <c r="T12" s="19">
        <v>61</v>
      </c>
      <c r="U12" s="16">
        <f>S12*T12</f>
        <v>83.57000000000001</v>
      </c>
      <c r="V12" s="14">
        <v>24.47</v>
      </c>
      <c r="W12" s="16">
        <f>D12*V12</f>
        <v>19.0866</v>
      </c>
      <c r="X12" s="16">
        <v>1.62</v>
      </c>
      <c r="Y12" s="19">
        <v>65</v>
      </c>
      <c r="Z12" s="16">
        <f>X12*Y12</f>
        <v>105.30000000000001</v>
      </c>
      <c r="AA12" s="15">
        <v>2.5</v>
      </c>
      <c r="AB12" s="16">
        <f>D12*AA12</f>
        <v>1.9500000000000002</v>
      </c>
      <c r="AC12" s="16">
        <v>0.84</v>
      </c>
      <c r="AD12" s="19">
        <v>55</v>
      </c>
      <c r="AE12" s="16">
        <f>AC12*AD12</f>
        <v>46.199999999999996</v>
      </c>
      <c r="AF12" s="14">
        <v>0.43</v>
      </c>
      <c r="AG12" s="16">
        <f>D12*AF12</f>
        <v>0.33540000000000003</v>
      </c>
      <c r="AH12" s="16">
        <v>0.74</v>
      </c>
      <c r="AI12" s="19">
        <v>58</v>
      </c>
      <c r="AJ12" s="16">
        <f>AH12*AI12</f>
        <v>42.92</v>
      </c>
      <c r="AK12" s="14">
        <v>46</v>
      </c>
      <c r="AL12" s="16">
        <f>AK12*D12/38</f>
        <v>0.9442105263157895</v>
      </c>
      <c r="AM12" s="16">
        <v>0.66</v>
      </c>
      <c r="AN12" s="19">
        <v>51</v>
      </c>
      <c r="AO12" s="15">
        <f>AM12*AN12</f>
        <v>33.660000000000004</v>
      </c>
      <c r="AP12" s="14">
        <v>11</v>
      </c>
      <c r="AQ12" s="16">
        <f>D12*AP12</f>
        <v>8.58</v>
      </c>
      <c r="AR12" s="10">
        <v>0.68</v>
      </c>
      <c r="AS12" s="14">
        <v>51</v>
      </c>
      <c r="AT12" s="16">
        <f>AR12*AS12</f>
        <v>34.68</v>
      </c>
      <c r="AU12" s="14">
        <v>16</v>
      </c>
      <c r="AV12" s="16">
        <f>AU12*D12</f>
        <v>12.48</v>
      </c>
      <c r="AW12" s="16">
        <f>(F12+BB12+R12+W12+AB12+AG12+AL12+AQ12)/8</f>
        <v>7.503651315789474</v>
      </c>
      <c r="AX12" s="16">
        <f>I12+P12+U12+Z12+AE12+AJ12+AO12+AT12</f>
        <v>563.1999999999999</v>
      </c>
      <c r="AY12" s="14">
        <v>1.26</v>
      </c>
      <c r="AZ12" s="14"/>
      <c r="BA12" s="15">
        <v>1.43</v>
      </c>
      <c r="BB12" s="16">
        <f>BA12*D12</f>
        <v>1.1154</v>
      </c>
      <c r="BC12" s="14">
        <v>51</v>
      </c>
      <c r="BD12" s="15">
        <f>BC12*N12</f>
        <v>121.38</v>
      </c>
      <c r="BE12" s="16">
        <f>I12+U12+Z12+AE12+AJ12+AO12+AT12+BD12</f>
        <v>544.1600000000001</v>
      </c>
      <c r="BF12" s="21"/>
      <c r="BG12" s="13"/>
      <c r="BH12" s="13"/>
    </row>
    <row r="13" spans="1:60" ht="14.25" thickBot="1" thickTop="1">
      <c r="A13" s="11">
        <v>16</v>
      </c>
      <c r="B13" s="2" t="s">
        <v>7</v>
      </c>
      <c r="C13" s="3" t="s">
        <v>8</v>
      </c>
      <c r="D13" s="14">
        <v>0.85</v>
      </c>
      <c r="E13" s="14">
        <v>24.86</v>
      </c>
      <c r="F13" s="16">
        <f>D13*E13</f>
        <v>21.131</v>
      </c>
      <c r="G13" s="16">
        <v>1.39</v>
      </c>
      <c r="H13" s="18">
        <v>60</v>
      </c>
      <c r="I13" s="16">
        <f>G13*H13</f>
        <v>83.39999999999999</v>
      </c>
      <c r="J13" s="14">
        <v>20.25</v>
      </c>
      <c r="K13" s="16">
        <f>D13*J13/100</f>
        <v>0.17212499999999997</v>
      </c>
      <c r="L13" s="14">
        <v>1.16</v>
      </c>
      <c r="M13" s="16">
        <f>D13*L13</f>
        <v>0.9859999999999999</v>
      </c>
      <c r="N13" s="16">
        <v>2.38</v>
      </c>
      <c r="O13" s="19">
        <v>61</v>
      </c>
      <c r="P13" s="16">
        <f>N13*O13</f>
        <v>145.18</v>
      </c>
      <c r="Q13" s="14">
        <v>24.07</v>
      </c>
      <c r="R13" s="16">
        <f>D13*Q13</f>
        <v>20.4595</v>
      </c>
      <c r="S13" s="16">
        <v>1.37</v>
      </c>
      <c r="T13" s="19">
        <v>60</v>
      </c>
      <c r="U13" s="16">
        <f>S13*T13</f>
        <v>82.2</v>
      </c>
      <c r="V13" s="15">
        <v>7.4</v>
      </c>
      <c r="W13" s="16">
        <f>D13*V13</f>
        <v>6.29</v>
      </c>
      <c r="X13" s="16">
        <v>1.62</v>
      </c>
      <c r="Y13" s="19">
        <v>52</v>
      </c>
      <c r="Z13" s="16">
        <f>X13*Y13</f>
        <v>84.24000000000001</v>
      </c>
      <c r="AA13" s="14">
        <v>0.64</v>
      </c>
      <c r="AB13" s="16">
        <f>D13*AA13</f>
        <v>0.544</v>
      </c>
      <c r="AC13" s="16">
        <v>0.84</v>
      </c>
      <c r="AD13" s="19">
        <v>36</v>
      </c>
      <c r="AE13" s="16">
        <f>AC13*AD13</f>
        <v>30.24</v>
      </c>
      <c r="AF13" s="14">
        <v>0.28</v>
      </c>
      <c r="AG13" s="16">
        <f>D13*AF13</f>
        <v>0.23800000000000002</v>
      </c>
      <c r="AH13" s="16">
        <v>0.74</v>
      </c>
      <c r="AI13" s="19">
        <v>53</v>
      </c>
      <c r="AJ13" s="16">
        <f>AH13*AI13</f>
        <v>39.22</v>
      </c>
      <c r="AK13" s="14">
        <v>32</v>
      </c>
      <c r="AL13" s="16">
        <f>AK13*D13/38</f>
        <v>0.7157894736842105</v>
      </c>
      <c r="AM13" s="16">
        <v>0.66</v>
      </c>
      <c r="AN13" s="19">
        <v>40</v>
      </c>
      <c r="AO13" s="15">
        <f>AM13*AN13</f>
        <v>26.400000000000002</v>
      </c>
      <c r="AP13" s="14">
        <v>9</v>
      </c>
      <c r="AQ13" s="16">
        <f>D13*AP13</f>
        <v>7.6499999999999995</v>
      </c>
      <c r="AR13" s="10">
        <v>0.68</v>
      </c>
      <c r="AS13" s="14">
        <v>45</v>
      </c>
      <c r="AT13" s="16">
        <f>AR13*AS13</f>
        <v>30.6</v>
      </c>
      <c r="AU13" s="14">
        <v>12</v>
      </c>
      <c r="AV13" s="16">
        <f>AU13*D13</f>
        <v>10.2</v>
      </c>
      <c r="AW13" s="16">
        <f>(F13+BB13+R13+W13+AB13+AG13+AL13+AQ13)/8</f>
        <v>7.312348684210526</v>
      </c>
      <c r="AX13" s="16">
        <f>I13+P13+U13+Z13+AE13+AJ13+AO13+AT13</f>
        <v>521.48</v>
      </c>
      <c r="AY13" s="14">
        <v>1.28</v>
      </c>
      <c r="AZ13" s="14"/>
      <c r="BA13" s="15">
        <v>1.73</v>
      </c>
      <c r="BB13" s="16">
        <f>BA13*D13</f>
        <v>1.4705</v>
      </c>
      <c r="BC13" s="14">
        <v>56</v>
      </c>
      <c r="BD13" s="15">
        <f>BC13*N13</f>
        <v>133.28</v>
      </c>
      <c r="BE13" s="16">
        <f>I13+U13+Z13+AE13+AJ13+AO13+AT13+BD13</f>
        <v>509.5799999999999</v>
      </c>
      <c r="BF13" s="21"/>
      <c r="BG13" s="13"/>
      <c r="BH13" s="13"/>
    </row>
    <row r="14" spans="1:60" ht="27" thickBot="1" thickTop="1">
      <c r="A14" s="11">
        <v>7</v>
      </c>
      <c r="B14" s="2" t="s">
        <v>27</v>
      </c>
      <c r="C14" s="3" t="s">
        <v>53</v>
      </c>
      <c r="D14" s="14">
        <v>1.36</v>
      </c>
      <c r="E14" s="14">
        <v>0.37</v>
      </c>
      <c r="F14" s="16">
        <f>D14*E14</f>
        <v>0.5032</v>
      </c>
      <c r="G14" s="16">
        <v>1.39</v>
      </c>
      <c r="H14" s="18">
        <v>33</v>
      </c>
      <c r="I14" s="16">
        <f>G14*H14</f>
        <v>45.87</v>
      </c>
      <c r="J14" s="14">
        <v>11.75</v>
      </c>
      <c r="K14" s="16">
        <f>D14*J14/100</f>
        <v>0.1598</v>
      </c>
      <c r="L14" s="14">
        <v>0.85</v>
      </c>
      <c r="M14" s="16">
        <f>D14*L14</f>
        <v>1.1560000000000001</v>
      </c>
      <c r="N14" s="16">
        <v>2.38</v>
      </c>
      <c r="O14" s="19">
        <v>60</v>
      </c>
      <c r="P14" s="16">
        <f>N14*O14</f>
        <v>142.79999999999998</v>
      </c>
      <c r="Q14" s="14">
        <v>23.25</v>
      </c>
      <c r="R14" s="16">
        <f>D14*Q14</f>
        <v>31.62</v>
      </c>
      <c r="S14" s="16">
        <v>1.37</v>
      </c>
      <c r="T14" s="19">
        <v>62</v>
      </c>
      <c r="U14" s="16">
        <f>S14*T14</f>
        <v>84.94000000000001</v>
      </c>
      <c r="V14" s="14">
        <v>3.06</v>
      </c>
      <c r="W14" s="16">
        <f>D14*V14</f>
        <v>4.1616</v>
      </c>
      <c r="X14" s="16">
        <v>1.62</v>
      </c>
      <c r="Y14" s="19">
        <v>42</v>
      </c>
      <c r="Z14" s="16">
        <f>X14*Y14</f>
        <v>68.04</v>
      </c>
      <c r="AA14" s="14">
        <v>7.51</v>
      </c>
      <c r="AB14" s="16">
        <f>D14*AA14</f>
        <v>10.2136</v>
      </c>
      <c r="AC14" s="16">
        <v>0.84</v>
      </c>
      <c r="AD14" s="19">
        <v>67</v>
      </c>
      <c r="AE14" s="16">
        <f>AC14*AD14</f>
        <v>56.28</v>
      </c>
      <c r="AF14" s="15">
        <v>0.56</v>
      </c>
      <c r="AG14" s="16">
        <f>D14*AF14</f>
        <v>0.7616000000000002</v>
      </c>
      <c r="AH14" s="16">
        <v>0.74</v>
      </c>
      <c r="AI14" s="19">
        <v>67</v>
      </c>
      <c r="AJ14" s="16">
        <f>AH14*AI14</f>
        <v>49.58</v>
      </c>
      <c r="AK14" s="14">
        <v>32</v>
      </c>
      <c r="AL14" s="16">
        <f>AK14*D14/38</f>
        <v>1.145263157894737</v>
      </c>
      <c r="AM14" s="16">
        <v>0.66</v>
      </c>
      <c r="AN14" s="19">
        <v>47</v>
      </c>
      <c r="AO14" s="15">
        <f>AM14*AN14</f>
        <v>31.020000000000003</v>
      </c>
      <c r="AP14" s="14">
        <v>13</v>
      </c>
      <c r="AQ14" s="16">
        <f>D14*AP14</f>
        <v>17.68</v>
      </c>
      <c r="AR14" s="10">
        <v>0.68</v>
      </c>
      <c r="AS14" s="14">
        <v>65</v>
      </c>
      <c r="AT14" s="16">
        <f>AR14*AS14</f>
        <v>44.2</v>
      </c>
      <c r="AU14" s="14">
        <v>25</v>
      </c>
      <c r="AV14" s="16">
        <f>AU14*D14</f>
        <v>34</v>
      </c>
      <c r="AW14" s="16">
        <f>(F14+BB14+R14+W14+AB14+AG14+AL14+AQ14)/8</f>
        <v>8.430657894736843</v>
      </c>
      <c r="AX14" s="16">
        <f>I14+P14+U14+Z14+AE14+AJ14+AO14+AT14</f>
        <v>522.73</v>
      </c>
      <c r="AY14" s="14">
        <v>1.62</v>
      </c>
      <c r="AZ14" s="14"/>
      <c r="BA14" s="15">
        <v>1</v>
      </c>
      <c r="BB14" s="16">
        <f>BA14*D14</f>
        <v>1.36</v>
      </c>
      <c r="BC14" s="14">
        <v>49</v>
      </c>
      <c r="BD14" s="15">
        <f>BC14*N14</f>
        <v>116.61999999999999</v>
      </c>
      <c r="BE14" s="16">
        <f>I14+U14+Z14+AE14+AJ14+AO14+AT14+BD14</f>
        <v>496.55</v>
      </c>
      <c r="BF14" s="21"/>
      <c r="BG14" s="13"/>
      <c r="BH14" s="13"/>
    </row>
    <row r="15" spans="1:60" ht="14.25" thickBot="1" thickTop="1">
      <c r="A15" s="11">
        <v>20</v>
      </c>
      <c r="B15" s="2" t="s">
        <v>37</v>
      </c>
      <c r="C15" s="3" t="s">
        <v>38</v>
      </c>
      <c r="D15" s="14">
        <v>0.77</v>
      </c>
      <c r="E15" s="14">
        <v>43.01</v>
      </c>
      <c r="F15" s="16">
        <f>D15*E15</f>
        <v>33.1177</v>
      </c>
      <c r="G15" s="16">
        <v>1.39</v>
      </c>
      <c r="H15" s="18">
        <v>65</v>
      </c>
      <c r="I15" s="16">
        <f>G15*H15</f>
        <v>90.35</v>
      </c>
      <c r="J15" s="15">
        <v>11.5</v>
      </c>
      <c r="K15" s="16">
        <f>D15*J15/100</f>
        <v>0.08855</v>
      </c>
      <c r="L15" s="15">
        <v>0.34</v>
      </c>
      <c r="M15" s="16">
        <f>D15*L15</f>
        <v>0.26180000000000003</v>
      </c>
      <c r="N15" s="16">
        <v>2.38</v>
      </c>
      <c r="O15" s="19">
        <v>29</v>
      </c>
      <c r="P15" s="16">
        <f>N15*O15</f>
        <v>69.02</v>
      </c>
      <c r="Q15" s="14">
        <v>8.62</v>
      </c>
      <c r="R15" s="16">
        <f>D15*Q15</f>
        <v>6.6373999999999995</v>
      </c>
      <c r="S15" s="16">
        <v>1.37</v>
      </c>
      <c r="T15" s="19">
        <v>40</v>
      </c>
      <c r="U15" s="16">
        <f>S15*T15</f>
        <v>54.800000000000004</v>
      </c>
      <c r="V15" s="15">
        <v>7.4</v>
      </c>
      <c r="W15" s="16">
        <f>D15*V15</f>
        <v>5.698</v>
      </c>
      <c r="X15" s="16">
        <v>1.62</v>
      </c>
      <c r="Y15" s="19">
        <v>51</v>
      </c>
      <c r="Z15" s="16">
        <f>X15*Y15</f>
        <v>82.62</v>
      </c>
      <c r="AA15" s="14">
        <v>1.95</v>
      </c>
      <c r="AB15" s="16">
        <f>D15*AA15</f>
        <v>1.5015</v>
      </c>
      <c r="AC15" s="16">
        <v>0.84</v>
      </c>
      <c r="AD15" s="19">
        <v>49</v>
      </c>
      <c r="AE15" s="16">
        <f>AC15*AD15</f>
        <v>41.16</v>
      </c>
      <c r="AF15" s="14">
        <v>0.43</v>
      </c>
      <c r="AG15" s="16">
        <f>D15*AF15</f>
        <v>0.3311</v>
      </c>
      <c r="AH15" s="16">
        <v>0.74</v>
      </c>
      <c r="AI15" s="19">
        <v>57</v>
      </c>
      <c r="AJ15" s="16">
        <f>AH15*AI15</f>
        <v>42.18</v>
      </c>
      <c r="AK15" s="14">
        <v>58</v>
      </c>
      <c r="AL15" s="16">
        <f>AK15*D15/38</f>
        <v>1.175263157894737</v>
      </c>
      <c r="AM15" s="16">
        <v>0.66</v>
      </c>
      <c r="AN15" s="19">
        <v>56</v>
      </c>
      <c r="AO15" s="15">
        <f>AM15*AN15</f>
        <v>36.96</v>
      </c>
      <c r="AP15" s="14">
        <v>12</v>
      </c>
      <c r="AQ15" s="16">
        <f>D15*AP15</f>
        <v>9.24</v>
      </c>
      <c r="AR15" s="10">
        <v>0.68</v>
      </c>
      <c r="AS15" s="14">
        <v>57</v>
      </c>
      <c r="AT15" s="16">
        <f>AR15*AS15</f>
        <v>38.760000000000005</v>
      </c>
      <c r="AU15" s="14">
        <v>32</v>
      </c>
      <c r="AV15" s="16">
        <f>AU15*D15</f>
        <v>24.64</v>
      </c>
      <c r="AW15" s="16">
        <f>(F15+BB15+R15+W15+AB15+AG15+AL15+AQ15)/8</f>
        <v>7.278070394736843</v>
      </c>
      <c r="AX15" s="16">
        <f>I15+P15+U15+Z15+AE15+AJ15+AO15+AT15</f>
        <v>455.85</v>
      </c>
      <c r="AY15" s="14">
        <v>1.21</v>
      </c>
      <c r="AZ15" s="14"/>
      <c r="BA15" s="15">
        <v>0.68</v>
      </c>
      <c r="BB15" s="16">
        <f>BA15*D15</f>
        <v>0.5236000000000001</v>
      </c>
      <c r="BC15" s="14">
        <v>29</v>
      </c>
      <c r="BD15" s="15">
        <f>BC15*N15</f>
        <v>69.02</v>
      </c>
      <c r="BE15" s="16">
        <f>I15+U15+Z15+AE15+AJ15+AO15+AT15+BD15</f>
        <v>455.84999999999997</v>
      </c>
      <c r="BF15" s="21"/>
      <c r="BG15" s="13"/>
      <c r="BH15" s="13"/>
    </row>
    <row r="16" spans="1:60" ht="14.25" thickBot="1" thickTop="1">
      <c r="A16" s="11">
        <v>24</v>
      </c>
      <c r="B16" s="2" t="s">
        <v>46</v>
      </c>
      <c r="C16" s="3" t="s">
        <v>32</v>
      </c>
      <c r="D16" s="14">
        <v>0.78</v>
      </c>
      <c r="E16" s="14">
        <v>0.81</v>
      </c>
      <c r="F16" s="16">
        <f>D16*E16</f>
        <v>0.6318</v>
      </c>
      <c r="G16" s="16">
        <v>1.39</v>
      </c>
      <c r="H16" s="18">
        <v>35</v>
      </c>
      <c r="I16" s="16">
        <f>G16*H16</f>
        <v>48.65</v>
      </c>
      <c r="J16" s="15">
        <v>3</v>
      </c>
      <c r="K16" s="16">
        <f>D16*J16/100</f>
        <v>0.023399999999999997</v>
      </c>
      <c r="L16" s="15">
        <v>0.05</v>
      </c>
      <c r="M16" s="16">
        <f>D16*L16</f>
        <v>0.03900000000000001</v>
      </c>
      <c r="N16" s="16">
        <v>2.38</v>
      </c>
      <c r="O16" s="19">
        <v>12</v>
      </c>
      <c r="P16" s="16">
        <f>N16*O16</f>
        <v>28.56</v>
      </c>
      <c r="Q16" s="14">
        <v>50.13</v>
      </c>
      <c r="R16" s="16">
        <f>D16*Q16</f>
        <v>39.101400000000005</v>
      </c>
      <c r="S16" s="16">
        <v>1.37</v>
      </c>
      <c r="T16" s="19">
        <v>66</v>
      </c>
      <c r="U16" s="16">
        <f>S16*T16</f>
        <v>90.42</v>
      </c>
      <c r="V16" s="14">
        <v>4.47</v>
      </c>
      <c r="W16" s="16">
        <f>D16*V16</f>
        <v>3.4866</v>
      </c>
      <c r="X16" s="16">
        <v>1.62</v>
      </c>
      <c r="Y16" s="19">
        <v>43</v>
      </c>
      <c r="Z16" s="16">
        <f>X16*Y16</f>
        <v>69.66000000000001</v>
      </c>
      <c r="AA16" s="14">
        <v>0.83</v>
      </c>
      <c r="AB16" s="16">
        <f>D16*AA16</f>
        <v>0.6474</v>
      </c>
      <c r="AC16" s="16">
        <v>0.84</v>
      </c>
      <c r="AD16" s="19">
        <v>39</v>
      </c>
      <c r="AE16" s="16">
        <f>AC16*AD16</f>
        <v>32.76</v>
      </c>
      <c r="AF16" s="14">
        <v>0.03</v>
      </c>
      <c r="AG16" s="16">
        <f>D16*AF16</f>
        <v>0.0234</v>
      </c>
      <c r="AH16" s="16">
        <v>0.74</v>
      </c>
      <c r="AI16" s="19">
        <v>26</v>
      </c>
      <c r="AJ16" s="16">
        <f>AH16*AI16</f>
        <v>19.24</v>
      </c>
      <c r="AK16" s="14">
        <v>43</v>
      </c>
      <c r="AL16" s="16">
        <f>AK16*D16/38</f>
        <v>0.8826315789473684</v>
      </c>
      <c r="AM16" s="16">
        <v>0.66</v>
      </c>
      <c r="AN16" s="19">
        <v>45</v>
      </c>
      <c r="AO16" s="15">
        <f>AM16*AN16</f>
        <v>29.700000000000003</v>
      </c>
      <c r="AP16" s="14">
        <v>15</v>
      </c>
      <c r="AQ16" s="16">
        <f>D16*AP16</f>
        <v>11.700000000000001</v>
      </c>
      <c r="AR16" s="10">
        <v>0.68</v>
      </c>
      <c r="AS16" s="14">
        <v>60</v>
      </c>
      <c r="AT16" s="16">
        <f>AR16*AS16</f>
        <v>40.800000000000004</v>
      </c>
      <c r="AU16" s="14">
        <v>38</v>
      </c>
      <c r="AV16" s="16">
        <f>AU16*D16</f>
        <v>29.64</v>
      </c>
      <c r="AW16" s="16">
        <f>(F16+BB16+R16+W16+AB16+AG16+AL16+AQ16)/8</f>
        <v>7.073778947368423</v>
      </c>
      <c r="AX16" s="16">
        <f>I16+P16+U16+Z16+AE16+AJ16+AO16+AT16</f>
        <v>359.79</v>
      </c>
      <c r="AY16" s="14">
        <v>1.13</v>
      </c>
      <c r="AZ16" s="14"/>
      <c r="BA16" s="15">
        <v>0.15</v>
      </c>
      <c r="BB16" s="16">
        <f>BA16*D16</f>
        <v>0.11699999999999999</v>
      </c>
      <c r="BC16" s="14">
        <v>12</v>
      </c>
      <c r="BD16" s="15">
        <f>BC16*N16</f>
        <v>28.56</v>
      </c>
      <c r="BE16" s="16">
        <f>I16+U16+Z16+AE16+AJ16+AO16+AT16+BD16</f>
        <v>359.79</v>
      </c>
      <c r="BF16" s="21"/>
      <c r="BG16" s="13"/>
      <c r="BH16" s="13"/>
    </row>
    <row r="17" spans="1:60" ht="14.25" thickBot="1" thickTop="1">
      <c r="A17" s="11">
        <v>11</v>
      </c>
      <c r="B17" s="2" t="s">
        <v>15</v>
      </c>
      <c r="C17" s="3" t="s">
        <v>16</v>
      </c>
      <c r="D17" s="14">
        <v>1.04</v>
      </c>
      <c r="E17" s="14">
        <v>5.06</v>
      </c>
      <c r="F17" s="16">
        <f>D17*E17</f>
        <v>5.2623999999999995</v>
      </c>
      <c r="G17" s="16">
        <v>1.39</v>
      </c>
      <c r="H17" s="18">
        <v>52</v>
      </c>
      <c r="I17" s="16">
        <f>G17*H17</f>
        <v>72.28</v>
      </c>
      <c r="J17" s="14">
        <v>24.25</v>
      </c>
      <c r="K17" s="16">
        <f>D17*J17/100</f>
        <v>0.25220000000000004</v>
      </c>
      <c r="L17" s="14">
        <v>1.18</v>
      </c>
      <c r="M17" s="16">
        <f>D17*L17</f>
        <v>1.2272</v>
      </c>
      <c r="N17" s="16">
        <v>2.38</v>
      </c>
      <c r="O17" s="19">
        <v>64</v>
      </c>
      <c r="P17" s="16">
        <f>N17*O17</f>
        <v>152.32</v>
      </c>
      <c r="Q17" s="14">
        <v>16.79</v>
      </c>
      <c r="R17" s="16">
        <f>D17*Q17</f>
        <v>17.4616</v>
      </c>
      <c r="S17" s="16">
        <v>1.37</v>
      </c>
      <c r="T17" s="19">
        <v>59</v>
      </c>
      <c r="U17" s="16">
        <f>S17*T17</f>
        <v>80.83000000000001</v>
      </c>
      <c r="V17" s="14">
        <v>15.79</v>
      </c>
      <c r="W17" s="16">
        <f>D17*V17</f>
        <v>16.421599999999998</v>
      </c>
      <c r="X17" s="16">
        <v>1.62</v>
      </c>
      <c r="Y17" s="19">
        <v>62</v>
      </c>
      <c r="Z17" s="16">
        <f>X17*Y17</f>
        <v>100.44000000000001</v>
      </c>
      <c r="AA17" s="14">
        <v>0.07</v>
      </c>
      <c r="AB17" s="16">
        <f>D17*AA17</f>
        <v>0.0728</v>
      </c>
      <c r="AC17" s="16">
        <v>0.84</v>
      </c>
      <c r="AD17" s="19">
        <v>27</v>
      </c>
      <c r="AE17" s="16">
        <f>AC17*AD17</f>
        <v>22.68</v>
      </c>
      <c r="AF17" s="14">
        <v>0.12</v>
      </c>
      <c r="AG17" s="16">
        <f>D17*AF17</f>
        <v>0.1248</v>
      </c>
      <c r="AH17" s="16">
        <v>0.74</v>
      </c>
      <c r="AI17" s="19">
        <v>34</v>
      </c>
      <c r="AJ17" s="16">
        <f>AH17*AI17</f>
        <v>25.16</v>
      </c>
      <c r="AK17" s="14">
        <v>21</v>
      </c>
      <c r="AL17" s="16">
        <f>AK17*D17/38</f>
        <v>0.5747368421052631</v>
      </c>
      <c r="AM17" s="16">
        <v>0.66</v>
      </c>
      <c r="AN17" s="19">
        <v>34</v>
      </c>
      <c r="AO17" s="15">
        <f>AM17*AN17</f>
        <v>22.44</v>
      </c>
      <c r="AP17" s="14">
        <v>7</v>
      </c>
      <c r="AQ17" s="16">
        <f>D17*AP17</f>
        <v>7.28</v>
      </c>
      <c r="AR17" s="10">
        <v>0.68</v>
      </c>
      <c r="AS17" s="14">
        <v>41</v>
      </c>
      <c r="AT17" s="16">
        <f>AR17*AS17</f>
        <v>27.880000000000003</v>
      </c>
      <c r="AU17" s="14">
        <v>5</v>
      </c>
      <c r="AV17" s="16">
        <f>AU17*D17</f>
        <v>5.2</v>
      </c>
      <c r="AW17" s="16">
        <f>(F17+BB17+R17+W17+AB17+AG17+AL17+AQ17)/8</f>
        <v>6.172742105263158</v>
      </c>
      <c r="AX17" s="16">
        <f>I17+P17+U17+Z17+AE17+AJ17+AO17+AT17</f>
        <v>504.03000000000003</v>
      </c>
      <c r="AY17" s="14">
        <v>1.53</v>
      </c>
      <c r="AZ17" s="14"/>
      <c r="BA17" s="15">
        <v>2.1</v>
      </c>
      <c r="BB17" s="16">
        <f>BA17*D17</f>
        <v>2.184</v>
      </c>
      <c r="BC17" s="14">
        <v>60</v>
      </c>
      <c r="BD17" s="15">
        <f>BC17*N17</f>
        <v>142.79999999999998</v>
      </c>
      <c r="BE17" s="16">
        <f>I17+U17+Z17+AE17+AJ17+AO17+AT17+BD17</f>
        <v>494.51</v>
      </c>
      <c r="BF17" s="21"/>
      <c r="BG17" s="13"/>
      <c r="BH17" s="13"/>
    </row>
    <row r="18" spans="1:60" ht="14.25" thickBot="1" thickTop="1">
      <c r="A18" s="11">
        <v>12</v>
      </c>
      <c r="B18" s="2" t="s">
        <v>39</v>
      </c>
      <c r="C18" s="3" t="s">
        <v>40</v>
      </c>
      <c r="D18" s="14">
        <v>1.33</v>
      </c>
      <c r="E18" s="14">
        <v>3.06</v>
      </c>
      <c r="F18" s="16">
        <f>D18*E18</f>
        <v>4.0698</v>
      </c>
      <c r="G18" s="16">
        <v>1.39</v>
      </c>
      <c r="H18" s="18">
        <v>43</v>
      </c>
      <c r="I18" s="16">
        <f>G18*H18</f>
        <v>59.769999999999996</v>
      </c>
      <c r="J18" s="14">
        <v>10.25</v>
      </c>
      <c r="K18" s="16">
        <f>D18*J18/100</f>
        <v>0.136325</v>
      </c>
      <c r="L18" s="14">
        <v>0.39</v>
      </c>
      <c r="M18" s="16">
        <f>D18*L18</f>
        <v>0.5187</v>
      </c>
      <c r="N18" s="16">
        <v>2.38</v>
      </c>
      <c r="O18" s="19">
        <v>41</v>
      </c>
      <c r="P18" s="16">
        <f>N18*O18</f>
        <v>97.58</v>
      </c>
      <c r="Q18" s="15">
        <v>14.7</v>
      </c>
      <c r="R18" s="16">
        <f>D18*Q18</f>
        <v>19.551</v>
      </c>
      <c r="S18" s="16">
        <v>1.37</v>
      </c>
      <c r="T18" s="19">
        <v>53</v>
      </c>
      <c r="U18" s="16">
        <f>S18*T18</f>
        <v>72.61</v>
      </c>
      <c r="V18" s="14">
        <v>7.77</v>
      </c>
      <c r="W18" s="16">
        <f>D18*V18</f>
        <v>10.3341</v>
      </c>
      <c r="X18" s="16">
        <v>1.62</v>
      </c>
      <c r="Y18" s="19">
        <v>54</v>
      </c>
      <c r="Z18" s="16">
        <f>X18*Y18</f>
        <v>87.48</v>
      </c>
      <c r="AA18" s="14">
        <v>1.69</v>
      </c>
      <c r="AB18" s="16">
        <f>D18*AA18</f>
        <v>2.2477</v>
      </c>
      <c r="AC18" s="16">
        <v>0.84</v>
      </c>
      <c r="AD18" s="19">
        <v>50</v>
      </c>
      <c r="AE18" s="16">
        <f>AC18*AD18</f>
        <v>42</v>
      </c>
      <c r="AF18" s="14">
        <v>0.34</v>
      </c>
      <c r="AG18" s="16">
        <f>D18*AF18</f>
        <v>0.45220000000000005</v>
      </c>
      <c r="AH18" s="16">
        <v>0.74</v>
      </c>
      <c r="AI18" s="19">
        <v>56</v>
      </c>
      <c r="AJ18" s="16">
        <f>AH18*AI18</f>
        <v>41.44</v>
      </c>
      <c r="AK18" s="14">
        <v>59</v>
      </c>
      <c r="AL18" s="16">
        <f>AK18*D18/38</f>
        <v>2.065</v>
      </c>
      <c r="AM18" s="16">
        <v>0.66</v>
      </c>
      <c r="AN18" s="19">
        <v>62</v>
      </c>
      <c r="AO18" s="15">
        <f>AM18*AN18</f>
        <v>40.92</v>
      </c>
      <c r="AP18" s="14">
        <v>13</v>
      </c>
      <c r="AQ18" s="16">
        <f>D18*AP18</f>
        <v>17.29</v>
      </c>
      <c r="AR18" s="10">
        <v>0.68</v>
      </c>
      <c r="AS18" s="14">
        <v>62</v>
      </c>
      <c r="AT18" s="16">
        <f>AR18*AS18</f>
        <v>42.160000000000004</v>
      </c>
      <c r="AU18" s="14">
        <v>30</v>
      </c>
      <c r="AV18" s="16">
        <f>AU18*D18</f>
        <v>39.900000000000006</v>
      </c>
      <c r="AW18" s="16">
        <f>(F18+BB18+R18+W18+AB18+AG18+AL18+AQ18)/8</f>
        <v>7.125912499999999</v>
      </c>
      <c r="AX18" s="16">
        <f>I18+P18+U18+Z18+AE18+AJ18+AO18+AT18</f>
        <v>483.96000000000004</v>
      </c>
      <c r="AY18" s="14">
        <v>1.42</v>
      </c>
      <c r="AZ18" s="14"/>
      <c r="BA18" s="15">
        <v>0.75</v>
      </c>
      <c r="BB18" s="16">
        <f>BA18*D18</f>
        <v>0.9975</v>
      </c>
      <c r="BC18" s="14">
        <v>38</v>
      </c>
      <c r="BD18" s="15">
        <f>BC18*N18</f>
        <v>90.44</v>
      </c>
      <c r="BE18" s="16">
        <f>I18+U18+Z18+AE18+AJ18+AO18+AT18+BD18</f>
        <v>476.82000000000005</v>
      </c>
      <c r="BF18" s="21"/>
      <c r="BG18" s="13"/>
      <c r="BH18" s="13"/>
    </row>
    <row r="19" spans="1:60" ht="14.25" thickBot="1" thickTop="1">
      <c r="A19" s="11">
        <v>27</v>
      </c>
      <c r="B19" s="2" t="s">
        <v>25</v>
      </c>
      <c r="C19" s="3" t="s">
        <v>26</v>
      </c>
      <c r="D19" s="14">
        <v>0.65</v>
      </c>
      <c r="E19" s="14">
        <v>45.07</v>
      </c>
      <c r="F19" s="16">
        <f>D19*E19</f>
        <v>29.2955</v>
      </c>
      <c r="G19" s="16">
        <v>1.39</v>
      </c>
      <c r="H19" s="18">
        <v>64</v>
      </c>
      <c r="I19" s="16">
        <f>G19*H19</f>
        <v>88.96</v>
      </c>
      <c r="J19" s="14">
        <v>13.75</v>
      </c>
      <c r="K19" s="16">
        <f>D19*J19/100</f>
        <v>0.089375</v>
      </c>
      <c r="L19" s="14">
        <v>0.64</v>
      </c>
      <c r="M19" s="16">
        <f>D19*L19</f>
        <v>0.41600000000000004</v>
      </c>
      <c r="N19" s="16">
        <v>2.38</v>
      </c>
      <c r="O19" s="19">
        <v>47</v>
      </c>
      <c r="P19" s="16">
        <f>N19*O19</f>
        <v>111.86</v>
      </c>
      <c r="Q19" s="14">
        <v>1.51</v>
      </c>
      <c r="R19" s="16">
        <f>D19*Q19</f>
        <v>0.9815</v>
      </c>
      <c r="S19" s="16">
        <v>1.37</v>
      </c>
      <c r="T19" s="19">
        <v>18</v>
      </c>
      <c r="U19" s="16">
        <f>S19*T19</f>
        <v>24.660000000000004</v>
      </c>
      <c r="V19" s="15">
        <v>0.9</v>
      </c>
      <c r="W19" s="16">
        <f>D19*V19</f>
        <v>0.5850000000000001</v>
      </c>
      <c r="X19" s="16">
        <v>1.62</v>
      </c>
      <c r="Y19" s="19">
        <v>29</v>
      </c>
      <c r="Z19" s="16">
        <f>X19*Y19</f>
        <v>46.980000000000004</v>
      </c>
      <c r="AA19" s="14">
        <v>4.12</v>
      </c>
      <c r="AB19" s="16">
        <f>D19*AA19</f>
        <v>2.6780000000000004</v>
      </c>
      <c r="AC19" s="16">
        <v>0.84</v>
      </c>
      <c r="AD19" s="19">
        <v>60</v>
      </c>
      <c r="AE19" s="16">
        <f>AC19*AD19</f>
        <v>50.4</v>
      </c>
      <c r="AF19" s="15">
        <v>0.34</v>
      </c>
      <c r="AG19" s="16">
        <f>D19*AF19</f>
        <v>0.22100000000000003</v>
      </c>
      <c r="AH19" s="16">
        <v>0.74</v>
      </c>
      <c r="AI19" s="19">
        <v>53</v>
      </c>
      <c r="AJ19" s="16">
        <f>AH19*AI19</f>
        <v>39.22</v>
      </c>
      <c r="AK19" s="14">
        <v>43</v>
      </c>
      <c r="AL19" s="16">
        <f>AK19*D19/38</f>
        <v>0.7355263157894737</v>
      </c>
      <c r="AM19" s="16">
        <v>0.66</v>
      </c>
      <c r="AN19" s="19">
        <v>42</v>
      </c>
      <c r="AO19" s="15">
        <f>AM19*AN19</f>
        <v>27.720000000000002</v>
      </c>
      <c r="AP19" s="14">
        <v>15</v>
      </c>
      <c r="AQ19" s="16">
        <f>D19*AP19</f>
        <v>9.75</v>
      </c>
      <c r="AR19" s="10">
        <v>0.68</v>
      </c>
      <c r="AS19" s="14">
        <v>58</v>
      </c>
      <c r="AT19" s="16">
        <f>AR19*AS19</f>
        <v>39.440000000000005</v>
      </c>
      <c r="AU19" s="14">
        <v>26</v>
      </c>
      <c r="AV19" s="16">
        <f>AU19*D19</f>
        <v>16.900000000000002</v>
      </c>
      <c r="AW19" s="16">
        <f>(F19+BB19+R19+W19+AB19+AG19+AL19+AQ19)/8</f>
        <v>5.620190789473684</v>
      </c>
      <c r="AX19" s="16">
        <f>I19+P19+U19+Z19+AE19+AJ19+AO19+AT19</f>
        <v>429.23999999999995</v>
      </c>
      <c r="AY19" s="14">
        <v>1.05</v>
      </c>
      <c r="AZ19" s="14"/>
      <c r="BA19" s="15">
        <v>1.1</v>
      </c>
      <c r="BB19" s="16">
        <f>BA19*D19</f>
        <v>0.7150000000000001</v>
      </c>
      <c r="BC19" s="14">
        <v>40</v>
      </c>
      <c r="BD19" s="15">
        <f>BC19*N19</f>
        <v>95.19999999999999</v>
      </c>
      <c r="BE19" s="16">
        <f>I19+U19+Z19+AE19+AJ19+AO19+AT19+BD19</f>
        <v>412.58000000000004</v>
      </c>
      <c r="BF19" s="21"/>
      <c r="BG19" s="13"/>
      <c r="BH19" s="13"/>
    </row>
    <row r="20" spans="1:60" ht="14.25" thickBot="1" thickTop="1">
      <c r="A20" s="11">
        <v>26</v>
      </c>
      <c r="B20" s="2" t="s">
        <v>23</v>
      </c>
      <c r="C20" s="3" t="s">
        <v>24</v>
      </c>
      <c r="D20" s="14">
        <v>0.87</v>
      </c>
      <c r="E20" s="14">
        <v>5.19</v>
      </c>
      <c r="F20" s="16">
        <f>D20*E20</f>
        <v>4.515300000000001</v>
      </c>
      <c r="G20" s="16">
        <v>1.39</v>
      </c>
      <c r="H20" s="18">
        <v>48</v>
      </c>
      <c r="I20" s="16">
        <f>G20*H20</f>
        <v>66.72</v>
      </c>
      <c r="J20" s="15">
        <v>1.5</v>
      </c>
      <c r="K20" s="16">
        <f>D20*J20/100</f>
        <v>0.013049999999999999</v>
      </c>
      <c r="L20" s="15">
        <v>0.02</v>
      </c>
      <c r="M20" s="16">
        <f>D20*L20</f>
        <v>0.0174</v>
      </c>
      <c r="N20" s="16">
        <v>2.38</v>
      </c>
      <c r="O20" s="19">
        <v>7</v>
      </c>
      <c r="P20" s="16">
        <f>N20*O20</f>
        <v>16.66</v>
      </c>
      <c r="Q20" s="14">
        <v>23.85</v>
      </c>
      <c r="R20" s="16">
        <f>D20*Q20</f>
        <v>20.7495</v>
      </c>
      <c r="S20" s="16">
        <v>1.37</v>
      </c>
      <c r="T20" s="19">
        <v>58</v>
      </c>
      <c r="U20" s="16">
        <f>S20*T20</f>
        <v>79.46000000000001</v>
      </c>
      <c r="V20" s="14">
        <v>7.13</v>
      </c>
      <c r="W20" s="16">
        <f>D20*V20</f>
        <v>6.2031</v>
      </c>
      <c r="X20" s="16">
        <v>1.62</v>
      </c>
      <c r="Y20" s="19">
        <v>47</v>
      </c>
      <c r="Z20" s="16">
        <f>X20*Y20</f>
        <v>76.14</v>
      </c>
      <c r="AA20" s="14">
        <v>0</v>
      </c>
      <c r="AB20" s="16">
        <f>D20*AA20</f>
        <v>0</v>
      </c>
      <c r="AC20" s="16">
        <v>0.84</v>
      </c>
      <c r="AD20" s="19">
        <v>16</v>
      </c>
      <c r="AE20" s="16">
        <f>AC20*AD20</f>
        <v>13.44</v>
      </c>
      <c r="AF20" s="14">
        <v>0</v>
      </c>
      <c r="AG20" s="16">
        <f>D20*AF20</f>
        <v>0</v>
      </c>
      <c r="AH20" s="16">
        <v>0.74</v>
      </c>
      <c r="AI20" s="19">
        <v>20</v>
      </c>
      <c r="AJ20" s="16">
        <f>AH20*AI20</f>
        <v>14.8</v>
      </c>
      <c r="AK20" s="14">
        <v>21</v>
      </c>
      <c r="AL20" s="16">
        <f>AK20*D20/38</f>
        <v>0.4807894736842105</v>
      </c>
      <c r="AM20" s="16">
        <v>0.66</v>
      </c>
      <c r="AN20" s="19">
        <v>25</v>
      </c>
      <c r="AO20" s="15">
        <f>AM20*AN20</f>
        <v>16.5</v>
      </c>
      <c r="AP20" s="14">
        <v>10</v>
      </c>
      <c r="AQ20" s="16">
        <f>D20*AP20</f>
        <v>8.7</v>
      </c>
      <c r="AR20" s="10">
        <v>0.68</v>
      </c>
      <c r="AS20" s="14">
        <v>40</v>
      </c>
      <c r="AT20" s="16">
        <f>AR20*AS20</f>
        <v>27.200000000000003</v>
      </c>
      <c r="AU20" s="14">
        <v>12</v>
      </c>
      <c r="AV20" s="16">
        <f>AU20*D20</f>
        <v>10.44</v>
      </c>
      <c r="AW20" s="16">
        <f>(F20+BB20+R20+W20+AB20+AG20+AL20+AQ20)/8</f>
        <v>5.0919611842105255</v>
      </c>
      <c r="AX20" s="16">
        <f>I20+P20+U20+Z20+AE20+AJ20+AO20+AT20</f>
        <v>310.92</v>
      </c>
      <c r="AY20" s="14">
        <v>1.07</v>
      </c>
      <c r="AZ20" s="14"/>
      <c r="BA20" s="15">
        <v>0.1</v>
      </c>
      <c r="BB20" s="16">
        <f>BA20*D20</f>
        <v>0.08700000000000001</v>
      </c>
      <c r="BC20" s="14">
        <v>8</v>
      </c>
      <c r="BD20" s="15">
        <f>BC20*N20</f>
        <v>19.04</v>
      </c>
      <c r="BE20" s="16">
        <f>I20+U20+Z20+AE20+AJ20+AO20+AT20+BD20</f>
        <v>313.3</v>
      </c>
      <c r="BF20" s="21"/>
      <c r="BG20" s="13"/>
      <c r="BH20" s="13"/>
    </row>
    <row r="21" spans="1:60" ht="27" thickBot="1" thickTop="1">
      <c r="A21" s="11">
        <v>30</v>
      </c>
      <c r="B21" s="2" t="s">
        <v>59</v>
      </c>
      <c r="C21" s="3" t="s">
        <v>12</v>
      </c>
      <c r="D21" s="14">
        <v>0.79</v>
      </c>
      <c r="E21" s="14">
        <v>4.59</v>
      </c>
      <c r="F21" s="16">
        <f>D21*E21</f>
        <v>3.6261</v>
      </c>
      <c r="G21" s="16">
        <v>1.39</v>
      </c>
      <c r="H21" s="18">
        <v>44</v>
      </c>
      <c r="I21" s="16">
        <f>G21*H21</f>
        <v>61.16</v>
      </c>
      <c r="J21" s="14">
        <v>11.75</v>
      </c>
      <c r="K21" s="16">
        <f>D21*J21/100</f>
        <v>0.092825</v>
      </c>
      <c r="L21" s="14">
        <v>0.33</v>
      </c>
      <c r="M21" s="16">
        <f>D21*L21</f>
        <v>0.26070000000000004</v>
      </c>
      <c r="N21" s="16">
        <v>2.38</v>
      </c>
      <c r="O21" s="19">
        <v>23</v>
      </c>
      <c r="P21" s="16">
        <f>N21*O21</f>
        <v>54.739999999999995</v>
      </c>
      <c r="Q21" s="14">
        <v>22.67</v>
      </c>
      <c r="R21" s="16">
        <f>D21*Q21</f>
        <v>17.9093</v>
      </c>
      <c r="S21" s="16">
        <v>1.37</v>
      </c>
      <c r="T21" s="19">
        <v>54</v>
      </c>
      <c r="U21" s="16">
        <f>S21*T21</f>
        <v>73.98</v>
      </c>
      <c r="V21" s="14">
        <v>9.24</v>
      </c>
      <c r="W21" s="16">
        <f>D21*V21</f>
        <v>7.299600000000001</v>
      </c>
      <c r="X21" s="16">
        <v>1.62</v>
      </c>
      <c r="Y21" s="19">
        <v>50</v>
      </c>
      <c r="Z21" s="16">
        <f>X21*Y21</f>
        <v>81</v>
      </c>
      <c r="AA21" s="14">
        <v>1.52</v>
      </c>
      <c r="AB21" s="16">
        <f>D21*AA21</f>
        <v>1.2008</v>
      </c>
      <c r="AC21" s="16">
        <v>0.84</v>
      </c>
      <c r="AD21" s="19">
        <v>44</v>
      </c>
      <c r="AE21" s="16">
        <f>AC21*AD21</f>
        <v>36.96</v>
      </c>
      <c r="AF21" s="14">
        <v>0.35</v>
      </c>
      <c r="AG21" s="16">
        <f>D21*AF21</f>
        <v>0.27649999999999997</v>
      </c>
      <c r="AH21" s="16">
        <v>0.74</v>
      </c>
      <c r="AI21" s="19">
        <v>50</v>
      </c>
      <c r="AJ21" s="16">
        <f>AH21*AI21</f>
        <v>37</v>
      </c>
      <c r="AK21" s="14">
        <v>50</v>
      </c>
      <c r="AL21" s="16">
        <f>AK21*D21/38</f>
        <v>1.0394736842105263</v>
      </c>
      <c r="AM21" s="16">
        <v>0.66</v>
      </c>
      <c r="AN21" s="19">
        <v>44</v>
      </c>
      <c r="AO21" s="15">
        <f>AM21*AN21</f>
        <v>29.040000000000003</v>
      </c>
      <c r="AP21" s="14">
        <v>11</v>
      </c>
      <c r="AQ21" s="16">
        <f>D21*AP21</f>
        <v>8.690000000000001</v>
      </c>
      <c r="AR21" s="10">
        <v>0.68</v>
      </c>
      <c r="AS21" s="14">
        <v>38</v>
      </c>
      <c r="AT21" s="16">
        <f>AR21*AS21</f>
        <v>25.840000000000003</v>
      </c>
      <c r="AU21" s="14">
        <v>26</v>
      </c>
      <c r="AV21" s="16">
        <f>AU21*D21</f>
        <v>20.54</v>
      </c>
      <c r="AW21" s="16">
        <f>(F21+BB21+R21+W21+AB21+AG21+AL21+AQ21)/8</f>
        <v>5.089159210526317</v>
      </c>
      <c r="AX21" s="16">
        <f>I21+P21+U21+Z21+AE21+AJ21+AO21+AT21</f>
        <v>399.72</v>
      </c>
      <c r="AY21" s="14">
        <v>0.96</v>
      </c>
      <c r="AZ21" s="14"/>
      <c r="BA21" s="15">
        <v>0.85</v>
      </c>
      <c r="BB21" s="16">
        <f>BA21*D21</f>
        <v>0.6715</v>
      </c>
      <c r="BC21" s="14">
        <v>29</v>
      </c>
      <c r="BD21" s="15">
        <f>BC21*N21</f>
        <v>69.02</v>
      </c>
      <c r="BE21" s="16">
        <f>I21+U21+Z21+AE21+AJ21+AO21+AT21+BD21</f>
        <v>414</v>
      </c>
      <c r="BF21" s="21"/>
      <c r="BG21" s="13"/>
      <c r="BH21" s="13"/>
    </row>
    <row r="22" spans="1:60" ht="14.25" thickBot="1" thickTop="1">
      <c r="A22" s="11">
        <v>36</v>
      </c>
      <c r="B22" s="2" t="s">
        <v>43</v>
      </c>
      <c r="C22" s="3" t="s">
        <v>34</v>
      </c>
      <c r="D22" s="14">
        <v>0.49</v>
      </c>
      <c r="E22" s="15">
        <v>0.2</v>
      </c>
      <c r="F22" s="16">
        <f>D22*E22</f>
        <v>0.098</v>
      </c>
      <c r="G22" s="16">
        <v>1.39</v>
      </c>
      <c r="H22" s="18">
        <v>27</v>
      </c>
      <c r="I22" s="16">
        <f>G22*H22</f>
        <v>37.529999999999994</v>
      </c>
      <c r="J22" s="14">
        <v>12.75</v>
      </c>
      <c r="K22" s="16">
        <f>D22*J22/100</f>
        <v>0.062474999999999996</v>
      </c>
      <c r="L22" s="14">
        <v>0.48</v>
      </c>
      <c r="M22" s="16">
        <f>D22*L22</f>
        <v>0.2352</v>
      </c>
      <c r="N22" s="16">
        <v>2.38</v>
      </c>
      <c r="O22" s="19">
        <v>27</v>
      </c>
      <c r="P22" s="16">
        <f>N22*O22</f>
        <v>64.25999999999999</v>
      </c>
      <c r="Q22" s="14">
        <v>2.86</v>
      </c>
      <c r="R22" s="16">
        <f>D22*Q22</f>
        <v>1.4014</v>
      </c>
      <c r="S22" s="16">
        <v>1.37</v>
      </c>
      <c r="T22" s="19">
        <v>22</v>
      </c>
      <c r="U22" s="16">
        <f>S22*T22</f>
        <v>30.14</v>
      </c>
      <c r="V22" s="14">
        <v>28.64</v>
      </c>
      <c r="W22" s="16">
        <f>D22*V22</f>
        <v>14.0336</v>
      </c>
      <c r="X22" s="16">
        <v>1.62</v>
      </c>
      <c r="Y22" s="19">
        <v>61</v>
      </c>
      <c r="Z22" s="16">
        <f>X22*Y22</f>
        <v>98.82000000000001</v>
      </c>
      <c r="AA22" s="14">
        <v>4.92</v>
      </c>
      <c r="AB22" s="16">
        <f>D22*AA22</f>
        <v>2.4108</v>
      </c>
      <c r="AC22" s="16">
        <v>0.84</v>
      </c>
      <c r="AD22" s="19">
        <v>57</v>
      </c>
      <c r="AE22" s="16">
        <f>AC22*AD22</f>
        <v>47.879999999999995</v>
      </c>
      <c r="AF22" s="14">
        <v>0.37</v>
      </c>
      <c r="AG22" s="16">
        <f>D22*AF22</f>
        <v>0.1813</v>
      </c>
      <c r="AH22" s="16">
        <v>0.74</v>
      </c>
      <c r="AI22" s="19">
        <v>46</v>
      </c>
      <c r="AJ22" s="16">
        <f>AH22*AI22</f>
        <v>34.04</v>
      </c>
      <c r="AK22" s="14">
        <v>48</v>
      </c>
      <c r="AL22" s="16">
        <f>AK22*D22/38</f>
        <v>0.6189473684210526</v>
      </c>
      <c r="AM22" s="16">
        <v>0.66</v>
      </c>
      <c r="AN22" s="19">
        <v>38</v>
      </c>
      <c r="AO22" s="15">
        <f>AM22*AN22</f>
        <v>25.080000000000002</v>
      </c>
      <c r="AP22" s="14">
        <v>15</v>
      </c>
      <c r="AQ22" s="16">
        <f>D22*AP22</f>
        <v>7.35</v>
      </c>
      <c r="AR22" s="10">
        <v>0.68</v>
      </c>
      <c r="AS22" s="14">
        <v>47</v>
      </c>
      <c r="AT22" s="16">
        <f>AR22*AS22</f>
        <v>31.96</v>
      </c>
      <c r="AU22" s="14">
        <v>32</v>
      </c>
      <c r="AV22" s="16">
        <f>AU22*D22</f>
        <v>15.68</v>
      </c>
      <c r="AW22" s="16">
        <f>(F22+BB22+R22+W22+AB22+AG22+AL22+AQ22)/8</f>
        <v>3.3168809210526318</v>
      </c>
      <c r="AX22" s="16">
        <f>I22+P22+U22+Z22+AE22+AJ22+AO22+AT22</f>
        <v>369.71</v>
      </c>
      <c r="AY22" s="14">
        <v>0.82</v>
      </c>
      <c r="AZ22" s="14"/>
      <c r="BA22" s="15">
        <v>0.9</v>
      </c>
      <c r="BB22" s="16">
        <f>BA22*D22</f>
        <v>0.441</v>
      </c>
      <c r="BC22" s="14">
        <v>24</v>
      </c>
      <c r="BD22" s="15">
        <f>BC22*N22</f>
        <v>57.12</v>
      </c>
      <c r="BE22" s="16">
        <f>I22+U22+Z22+AE22+AJ22+AO22+AT22+BD22</f>
        <v>362.57</v>
      </c>
      <c r="BF22" s="21"/>
      <c r="BG22" s="13"/>
      <c r="BH22" s="13"/>
    </row>
    <row r="23" spans="1:60" ht="14.25" thickBot="1" thickTop="1">
      <c r="A23" s="11">
        <v>17</v>
      </c>
      <c r="B23" s="2" t="s">
        <v>47</v>
      </c>
      <c r="C23" s="3" t="s">
        <v>48</v>
      </c>
      <c r="D23" s="14">
        <v>0.54</v>
      </c>
      <c r="E23" s="14">
        <v>0.35</v>
      </c>
      <c r="F23" s="16">
        <f>D23*E23</f>
        <v>0.189</v>
      </c>
      <c r="G23" s="16">
        <v>1.39</v>
      </c>
      <c r="H23" s="18">
        <v>30</v>
      </c>
      <c r="I23" s="16">
        <f>G23*H23</f>
        <v>41.699999999999996</v>
      </c>
      <c r="J23" s="15">
        <v>12.5</v>
      </c>
      <c r="K23" s="16">
        <f>D23*J23/100</f>
        <v>0.0675</v>
      </c>
      <c r="L23" s="15">
        <v>0.74</v>
      </c>
      <c r="M23" s="16">
        <f>D23*L23</f>
        <v>0.3996</v>
      </c>
      <c r="N23" s="16">
        <v>2.38</v>
      </c>
      <c r="O23" s="19">
        <v>54</v>
      </c>
      <c r="P23" s="16">
        <f>N23*O23</f>
        <v>128.51999999999998</v>
      </c>
      <c r="Q23" s="15">
        <v>19.9</v>
      </c>
      <c r="R23" s="16">
        <f>D23*Q23</f>
        <v>10.746</v>
      </c>
      <c r="S23" s="16">
        <v>1.37</v>
      </c>
      <c r="T23" s="19">
        <v>57</v>
      </c>
      <c r="U23" s="16">
        <f>S23*T23</f>
        <v>78.09</v>
      </c>
      <c r="V23" s="14">
        <v>11.75</v>
      </c>
      <c r="W23" s="16">
        <f>D23*V23</f>
        <v>6.345000000000001</v>
      </c>
      <c r="X23" s="16">
        <v>1.62</v>
      </c>
      <c r="Y23" s="19">
        <v>56</v>
      </c>
      <c r="Z23" s="16">
        <f>X23*Y23</f>
        <v>90.72</v>
      </c>
      <c r="AA23" s="14">
        <v>3.51</v>
      </c>
      <c r="AB23" s="16">
        <f>D23*AA23</f>
        <v>1.8954</v>
      </c>
      <c r="AC23" s="16">
        <v>0.84</v>
      </c>
      <c r="AD23" s="19">
        <v>61</v>
      </c>
      <c r="AE23" s="16">
        <f>AC23*AD23</f>
        <v>51.239999999999995</v>
      </c>
      <c r="AF23" s="14">
        <v>0.03</v>
      </c>
      <c r="AG23" s="16">
        <f>D23*AF23</f>
        <v>0.0162</v>
      </c>
      <c r="AH23" s="16">
        <v>0.74</v>
      </c>
      <c r="AI23" s="19">
        <v>28</v>
      </c>
      <c r="AJ23" s="16">
        <f>AH23*AI23</f>
        <v>20.72</v>
      </c>
      <c r="AK23" s="14">
        <v>42</v>
      </c>
      <c r="AL23" s="16">
        <f>AK23*D23/38</f>
        <v>0.5968421052631578</v>
      </c>
      <c r="AM23" s="16">
        <v>0.66</v>
      </c>
      <c r="AN23" s="19">
        <v>48</v>
      </c>
      <c r="AO23" s="15">
        <f>AM23*AN23</f>
        <v>31.68</v>
      </c>
      <c r="AP23" s="14">
        <v>11</v>
      </c>
      <c r="AQ23" s="16">
        <f>D23*AP23</f>
        <v>5.94</v>
      </c>
      <c r="AR23" s="10">
        <v>0.68</v>
      </c>
      <c r="AS23" s="14">
        <v>54</v>
      </c>
      <c r="AT23" s="16">
        <f>AR23*AS23</f>
        <v>36.720000000000006</v>
      </c>
      <c r="AU23" s="14">
        <v>20</v>
      </c>
      <c r="AV23" s="16">
        <f>AU23*D23</f>
        <v>10.8</v>
      </c>
      <c r="AW23" s="16">
        <f>(F23+BB23+R23+W23+AB23+AG23+AL23+AQ23)/8</f>
        <v>3.278830263157895</v>
      </c>
      <c r="AX23" s="16">
        <f>I23+P23+U23+Z23+AE23+AJ23+AO23+AT23</f>
        <v>479.39000000000004</v>
      </c>
      <c r="AY23" s="14">
        <v>1.28</v>
      </c>
      <c r="AZ23" s="14"/>
      <c r="BA23" s="15">
        <v>0.93</v>
      </c>
      <c r="BB23" s="16">
        <f>BA23*D23</f>
        <v>0.5022000000000001</v>
      </c>
      <c r="BC23" s="14">
        <v>44</v>
      </c>
      <c r="BD23" s="15">
        <f>BC23*N23</f>
        <v>104.72</v>
      </c>
      <c r="BE23" s="16">
        <f>I23+U23+Z23+AE23+AJ23+AO23+AT23+BD23</f>
        <v>455.59000000000003</v>
      </c>
      <c r="BF23" s="21"/>
      <c r="BG23" s="13"/>
      <c r="BH23" s="13"/>
    </row>
    <row r="24" spans="1:60" ht="14.25" thickBot="1" thickTop="1">
      <c r="A24" s="11">
        <v>14</v>
      </c>
      <c r="B24" s="2" t="s">
        <v>9</v>
      </c>
      <c r="C24" s="3" t="s">
        <v>10</v>
      </c>
      <c r="D24" s="14">
        <v>1.14</v>
      </c>
      <c r="E24" s="14">
        <v>0.01</v>
      </c>
      <c r="F24" s="16">
        <f>D24*E24</f>
        <v>0.011399999999999999</v>
      </c>
      <c r="G24" s="16">
        <v>1.39</v>
      </c>
      <c r="H24" s="18">
        <v>19</v>
      </c>
      <c r="I24" s="16">
        <f>G24*H24</f>
        <v>26.409999999999997</v>
      </c>
      <c r="J24" s="15">
        <v>33</v>
      </c>
      <c r="K24" s="16">
        <f>D24*J24/100</f>
        <v>0.3762</v>
      </c>
      <c r="L24" s="15">
        <v>1.47</v>
      </c>
      <c r="M24" s="16">
        <f>D24*L24</f>
        <v>1.6757999999999997</v>
      </c>
      <c r="N24" s="16">
        <v>2.38</v>
      </c>
      <c r="O24" s="19">
        <v>65</v>
      </c>
      <c r="P24" s="16">
        <f>N24*O24</f>
        <v>154.7</v>
      </c>
      <c r="Q24" s="14">
        <v>8.46</v>
      </c>
      <c r="R24" s="16">
        <f>D24*Q24</f>
        <v>9.644400000000001</v>
      </c>
      <c r="S24" s="16">
        <v>1.37</v>
      </c>
      <c r="T24" s="19">
        <v>42</v>
      </c>
      <c r="U24" s="16">
        <f>S24*T24</f>
        <v>57.540000000000006</v>
      </c>
      <c r="V24" s="14">
        <v>0.45</v>
      </c>
      <c r="W24" s="16">
        <f>D24*V24</f>
        <v>0.513</v>
      </c>
      <c r="X24" s="16">
        <v>1.62</v>
      </c>
      <c r="Y24" s="19">
        <v>17</v>
      </c>
      <c r="Z24" s="16">
        <f>X24*Y24</f>
        <v>27.540000000000003</v>
      </c>
      <c r="AA24" s="14">
        <v>0</v>
      </c>
      <c r="AB24" s="16">
        <f>D24*AA24</f>
        <v>0</v>
      </c>
      <c r="AC24" s="16">
        <v>0.84</v>
      </c>
      <c r="AD24" s="19">
        <v>16</v>
      </c>
      <c r="AE24" s="16">
        <f>AC24*AD24</f>
        <v>13.44</v>
      </c>
      <c r="AF24" s="14">
        <v>0</v>
      </c>
      <c r="AG24" s="16">
        <f>D24*AF24</f>
        <v>0</v>
      </c>
      <c r="AH24" s="16">
        <v>0.74</v>
      </c>
      <c r="AI24" s="19">
        <v>20</v>
      </c>
      <c r="AJ24" s="16">
        <f>AH24*AI24</f>
        <v>14.8</v>
      </c>
      <c r="AK24" s="14">
        <v>4</v>
      </c>
      <c r="AL24" s="16">
        <f>AK24*D24/38</f>
        <v>0.12</v>
      </c>
      <c r="AM24" s="16">
        <v>0.66</v>
      </c>
      <c r="AN24" s="19">
        <v>4</v>
      </c>
      <c r="AO24" s="15">
        <f>AM24*AN24</f>
        <v>2.64</v>
      </c>
      <c r="AP24" s="14">
        <v>5</v>
      </c>
      <c r="AQ24" s="16">
        <f>D24*AP24</f>
        <v>5.699999999999999</v>
      </c>
      <c r="AR24" s="10">
        <v>0.68</v>
      </c>
      <c r="AS24" s="14">
        <v>31</v>
      </c>
      <c r="AT24" s="16">
        <f>AR24*AS24</f>
        <v>21.080000000000002</v>
      </c>
      <c r="AU24" s="14">
        <v>2</v>
      </c>
      <c r="AV24" s="16">
        <f>AU24*D24</f>
        <v>2.28</v>
      </c>
      <c r="AW24" s="16">
        <f>(F24+BB24+R24+W24+AB24+AG24+AL24+AQ24)/8</f>
        <v>2.445195</v>
      </c>
      <c r="AX24" s="16">
        <f>I24+P24+U24+Z24+AE24+AJ24+AO24+AT24</f>
        <v>318.15</v>
      </c>
      <c r="AY24" s="14">
        <v>1.31</v>
      </c>
      <c r="AZ24" s="14"/>
      <c r="BA24" s="15">
        <v>3.134</v>
      </c>
      <c r="BB24" s="16">
        <f>BA24*D24</f>
        <v>3.5727599999999997</v>
      </c>
      <c r="BC24" s="14">
        <v>63</v>
      </c>
      <c r="BD24" s="15">
        <f>BC24*N24</f>
        <v>149.94</v>
      </c>
      <c r="BE24" s="16">
        <f>I24+U24+Z24+AE24+AJ24+AO24+AT24+BD24</f>
        <v>313.39</v>
      </c>
      <c r="BF24" s="21"/>
      <c r="BG24" s="13"/>
      <c r="BH24" s="13"/>
    </row>
    <row r="25" spans="1:60" ht="14.25" thickBot="1" thickTop="1">
      <c r="A25" s="11">
        <v>29</v>
      </c>
      <c r="B25" s="2" t="s">
        <v>5</v>
      </c>
      <c r="C25" s="3" t="s">
        <v>6</v>
      </c>
      <c r="D25" s="14">
        <v>0.83</v>
      </c>
      <c r="E25" s="14">
        <v>0</v>
      </c>
      <c r="F25" s="16">
        <f>D25*E25</f>
        <v>0</v>
      </c>
      <c r="G25" s="16">
        <v>1.39</v>
      </c>
      <c r="H25" s="18">
        <v>16</v>
      </c>
      <c r="I25" s="16">
        <f>G25*H25</f>
        <v>22.24</v>
      </c>
      <c r="J25" s="14">
        <v>30.25</v>
      </c>
      <c r="K25" s="16">
        <f>D25*J25/100</f>
        <v>0.251075</v>
      </c>
      <c r="L25" s="15">
        <v>3.6</v>
      </c>
      <c r="M25" s="16">
        <f>D25*L25</f>
        <v>2.988</v>
      </c>
      <c r="N25" s="16">
        <v>2.38</v>
      </c>
      <c r="O25" s="19">
        <v>68</v>
      </c>
      <c r="P25" s="16">
        <f>N25*O25</f>
        <v>161.84</v>
      </c>
      <c r="Q25" s="14">
        <v>14.38</v>
      </c>
      <c r="R25" s="16">
        <f>D25*Q25</f>
        <v>11.9354</v>
      </c>
      <c r="S25" s="16">
        <v>1.37</v>
      </c>
      <c r="T25" s="19">
        <v>46</v>
      </c>
      <c r="U25" s="16">
        <f>S25*T25</f>
        <v>63.02</v>
      </c>
      <c r="V25" s="14">
        <v>1.02</v>
      </c>
      <c r="W25" s="16">
        <f>D25*V25</f>
        <v>0.8466</v>
      </c>
      <c r="X25" s="16">
        <v>1.62</v>
      </c>
      <c r="Y25" s="19">
        <v>30</v>
      </c>
      <c r="Z25" s="16">
        <f>X25*Y25</f>
        <v>48.6</v>
      </c>
      <c r="AA25" s="14">
        <v>0.01</v>
      </c>
      <c r="AB25" s="16">
        <f>D25*AA25</f>
        <v>0.0083</v>
      </c>
      <c r="AC25" s="16">
        <v>0.84</v>
      </c>
      <c r="AD25" s="19">
        <v>20</v>
      </c>
      <c r="AE25" s="16">
        <f>AC25*AD25</f>
        <v>16.8</v>
      </c>
      <c r="AF25" s="14">
        <v>0</v>
      </c>
      <c r="AG25" s="16">
        <f>D25*AF25</f>
        <v>0</v>
      </c>
      <c r="AH25" s="16">
        <v>0.74</v>
      </c>
      <c r="AI25" s="19">
        <v>20</v>
      </c>
      <c r="AJ25" s="16">
        <f>AH25*AI25</f>
        <v>14.8</v>
      </c>
      <c r="AK25" s="14">
        <v>8</v>
      </c>
      <c r="AL25" s="16">
        <f>AK25*D25/38</f>
        <v>0.17473684210526316</v>
      </c>
      <c r="AM25" s="16">
        <v>0.66</v>
      </c>
      <c r="AN25" s="19">
        <v>7</v>
      </c>
      <c r="AO25" s="15">
        <f>AM25*AN25</f>
        <v>4.62</v>
      </c>
      <c r="AP25" s="14">
        <v>4</v>
      </c>
      <c r="AQ25" s="16">
        <f>D25*AP25</f>
        <v>3.32</v>
      </c>
      <c r="AR25" s="10">
        <v>0.68</v>
      </c>
      <c r="AS25" s="14">
        <v>10</v>
      </c>
      <c r="AT25" s="16">
        <f>AR25*AS25</f>
        <v>6.800000000000001</v>
      </c>
      <c r="AU25" s="14">
        <v>2</v>
      </c>
      <c r="AV25" s="16">
        <f>AU25*D25</f>
        <v>1.66</v>
      </c>
      <c r="AW25" s="16">
        <f>(F25+BB25+R25+W25+AB25+AG25+AL25+AQ25)/8</f>
        <v>2.295004605263158</v>
      </c>
      <c r="AX25" s="16">
        <f>I25+P25+U25+Z25+AE25+AJ25+AO25+AT25</f>
        <v>338.7200000000001</v>
      </c>
      <c r="AY25" s="14">
        <v>0.96</v>
      </c>
      <c r="AZ25" s="14"/>
      <c r="BA25" s="15">
        <v>2.5</v>
      </c>
      <c r="BB25" s="16">
        <f>BA25*D25</f>
        <v>2.0749999999999997</v>
      </c>
      <c r="BC25" s="14">
        <v>58</v>
      </c>
      <c r="BD25" s="15">
        <f>BC25*N25</f>
        <v>138.04</v>
      </c>
      <c r="BE25" s="16">
        <f>I25+U25+Z25+AE25+AJ25+AO25+AT25+BD25</f>
        <v>314.9200000000001</v>
      </c>
      <c r="BF25" s="21"/>
      <c r="BG25" s="13"/>
      <c r="BH25" s="13"/>
    </row>
    <row r="26" spans="1:60" ht="14.25" thickBot="1" thickTop="1">
      <c r="A26" s="11">
        <v>21</v>
      </c>
      <c r="B26" s="2" t="s">
        <v>28</v>
      </c>
      <c r="C26" s="3" t="s">
        <v>29</v>
      </c>
      <c r="D26" s="14">
        <v>0.44</v>
      </c>
      <c r="E26" s="14">
        <v>0.19</v>
      </c>
      <c r="F26" s="16">
        <f>D26*E26</f>
        <v>0.08360000000000001</v>
      </c>
      <c r="G26" s="16">
        <v>1.39</v>
      </c>
      <c r="H26" s="18">
        <v>29</v>
      </c>
      <c r="I26" s="16">
        <f>G26*H26</f>
        <v>40.309999999999995</v>
      </c>
      <c r="J26" s="15">
        <v>10.5</v>
      </c>
      <c r="K26" s="16">
        <f>D26*J26/100</f>
        <v>0.0462</v>
      </c>
      <c r="L26" s="15">
        <v>0.41</v>
      </c>
      <c r="M26" s="16">
        <f>D26*L26</f>
        <v>0.18039999999999998</v>
      </c>
      <c r="N26" s="16">
        <v>2.38</v>
      </c>
      <c r="O26" s="19">
        <v>32</v>
      </c>
      <c r="P26" s="16">
        <f>N26*O26</f>
        <v>76.16</v>
      </c>
      <c r="Q26" s="14">
        <v>12.27</v>
      </c>
      <c r="R26" s="16">
        <f>D26*Q26</f>
        <v>5.3988</v>
      </c>
      <c r="S26" s="16">
        <v>1.37</v>
      </c>
      <c r="T26" s="19">
        <v>47</v>
      </c>
      <c r="U26" s="16">
        <f>S26*T26</f>
        <v>64.39</v>
      </c>
      <c r="V26" s="14">
        <v>15.88</v>
      </c>
      <c r="W26" s="16">
        <f>D26*V26</f>
        <v>6.9872000000000005</v>
      </c>
      <c r="X26" s="16">
        <v>1.62</v>
      </c>
      <c r="Y26" s="19">
        <v>60</v>
      </c>
      <c r="Z26" s="16">
        <f>X26*Y26</f>
        <v>97.2</v>
      </c>
      <c r="AA26" s="14">
        <v>1.41</v>
      </c>
      <c r="AB26" s="16">
        <f>D26*AA26</f>
        <v>0.6204</v>
      </c>
      <c r="AC26" s="16">
        <v>0.84</v>
      </c>
      <c r="AD26" s="19">
        <v>47</v>
      </c>
      <c r="AE26" s="16">
        <f>AC26*AD26</f>
        <v>39.48</v>
      </c>
      <c r="AF26" s="14">
        <v>0.51</v>
      </c>
      <c r="AG26" s="16">
        <f>D26*AF26</f>
        <v>0.22440000000000002</v>
      </c>
      <c r="AH26" s="16">
        <v>0.74</v>
      </c>
      <c r="AI26" s="19">
        <v>64</v>
      </c>
      <c r="AJ26" s="16">
        <f>AH26*AI26</f>
        <v>47.36</v>
      </c>
      <c r="AK26" s="14">
        <v>49</v>
      </c>
      <c r="AL26" s="16">
        <f>AK26*D26/38</f>
        <v>0.5673684210526315</v>
      </c>
      <c r="AM26" s="16">
        <v>0.66</v>
      </c>
      <c r="AN26" s="19">
        <v>50</v>
      </c>
      <c r="AO26" s="15">
        <f>AM26*AN26</f>
        <v>33</v>
      </c>
      <c r="AP26" s="14">
        <v>10</v>
      </c>
      <c r="AQ26" s="16">
        <f>D26*AP26</f>
        <v>4.4</v>
      </c>
      <c r="AR26" s="10">
        <v>0.68</v>
      </c>
      <c r="AS26" s="14">
        <v>46</v>
      </c>
      <c r="AT26" s="16">
        <f>AR26*AS26</f>
        <v>31.28</v>
      </c>
      <c r="AU26" s="14">
        <v>26</v>
      </c>
      <c r="AV26" s="16">
        <f>AU26*D26</f>
        <v>11.44</v>
      </c>
      <c r="AW26" s="16">
        <f>(F26+BB26+R26+W26+AB26+AG26+AL26+AQ26)/8</f>
        <v>2.3292210526315786</v>
      </c>
      <c r="AX26" s="16">
        <f>I26+P26+U26+Z26+AE26+AJ26+AO26+AT26</f>
        <v>429.18000000000006</v>
      </c>
      <c r="AY26" s="14">
        <v>1.17</v>
      </c>
      <c r="AZ26" s="14"/>
      <c r="BA26" s="15">
        <v>0.8</v>
      </c>
      <c r="BB26" s="16">
        <f>BA26*D26</f>
        <v>0.35200000000000004</v>
      </c>
      <c r="BC26" s="14">
        <v>34</v>
      </c>
      <c r="BD26" s="15">
        <f>BC26*N26</f>
        <v>80.92</v>
      </c>
      <c r="BE26" s="16">
        <f>I26+U26+Z26+AE26+AJ26+AO26+AT26+BD26</f>
        <v>433.94</v>
      </c>
      <c r="BF26" s="21"/>
      <c r="BG26" s="13"/>
      <c r="BH26" s="13"/>
    </row>
    <row r="27" spans="1:60" ht="14.25" thickBot="1" thickTop="1">
      <c r="A27" s="11">
        <v>9</v>
      </c>
      <c r="B27" s="2" t="s">
        <v>17</v>
      </c>
      <c r="C27" s="3" t="s">
        <v>18</v>
      </c>
      <c r="D27" s="15">
        <v>1.17</v>
      </c>
      <c r="E27" s="14">
        <v>3.05</v>
      </c>
      <c r="F27" s="16">
        <f>D27*E27</f>
        <v>3.5685</v>
      </c>
      <c r="G27" s="16">
        <v>1.39</v>
      </c>
      <c r="H27" s="18">
        <v>45</v>
      </c>
      <c r="I27" s="16">
        <f>G27*H27</f>
        <v>62.55</v>
      </c>
      <c r="J27" s="14">
        <v>7.75</v>
      </c>
      <c r="K27" s="16">
        <f>D27*J27/100</f>
        <v>0.09067499999999999</v>
      </c>
      <c r="L27" s="14">
        <v>0.21</v>
      </c>
      <c r="M27" s="16">
        <f>D27*L27</f>
        <v>0.24569999999999997</v>
      </c>
      <c r="N27" s="16">
        <v>2.38</v>
      </c>
      <c r="O27" s="19">
        <v>24</v>
      </c>
      <c r="P27" s="16">
        <f>N27*O27</f>
        <v>57.12</v>
      </c>
      <c r="Q27" s="14">
        <v>5.33</v>
      </c>
      <c r="R27" s="16">
        <f>D27*Q27</f>
        <v>6.2360999999999995</v>
      </c>
      <c r="S27" s="16">
        <v>1.37</v>
      </c>
      <c r="T27" s="19">
        <v>34</v>
      </c>
      <c r="U27" s="16">
        <f>S27*T27</f>
        <v>46.580000000000005</v>
      </c>
      <c r="V27" s="14">
        <v>0.48</v>
      </c>
      <c r="W27" s="16">
        <f>D27*V27</f>
        <v>0.5616</v>
      </c>
      <c r="X27" s="16">
        <v>1.62</v>
      </c>
      <c r="Y27" s="19">
        <v>23</v>
      </c>
      <c r="Z27" s="16">
        <f>X27*Y27</f>
        <v>37.260000000000005</v>
      </c>
      <c r="AA27" s="14">
        <v>0.07</v>
      </c>
      <c r="AB27" s="16">
        <f>D27*AA27</f>
        <v>0.0819</v>
      </c>
      <c r="AC27" s="16">
        <v>0.84</v>
      </c>
      <c r="AD27" s="19">
        <v>27</v>
      </c>
      <c r="AE27" s="16">
        <f>AC27*AD27</f>
        <v>22.68</v>
      </c>
      <c r="AF27" s="14">
        <v>0</v>
      </c>
      <c r="AG27" s="16">
        <f>D27*AF27</f>
        <v>0</v>
      </c>
      <c r="AH27" s="16">
        <v>0.74</v>
      </c>
      <c r="AI27" s="19">
        <v>20</v>
      </c>
      <c r="AJ27" s="16">
        <f>AH27*AI27</f>
        <v>14.8</v>
      </c>
      <c r="AK27" s="14">
        <v>38</v>
      </c>
      <c r="AL27" s="16">
        <f>AK27*D27/38</f>
        <v>1.17</v>
      </c>
      <c r="AM27" s="16">
        <v>0.66</v>
      </c>
      <c r="AN27" s="19">
        <v>52</v>
      </c>
      <c r="AO27" s="15">
        <f>AM27*AN27</f>
        <v>34.32</v>
      </c>
      <c r="AP27" s="14">
        <v>8</v>
      </c>
      <c r="AQ27" s="16">
        <f>D27*AP27</f>
        <v>9.36</v>
      </c>
      <c r="AR27" s="10">
        <v>0.68</v>
      </c>
      <c r="AS27" s="14">
        <v>49</v>
      </c>
      <c r="AT27" s="16">
        <f>AR27*AS27</f>
        <v>33.32</v>
      </c>
      <c r="AU27" s="14">
        <v>6</v>
      </c>
      <c r="AV27" s="16">
        <f>AU27*D27</f>
        <v>7.02</v>
      </c>
      <c r="AW27" s="16">
        <f>(F27+BB27+R27+W27+AB27+AG27+AL27+AQ27)/8</f>
        <v>2.7100124999999995</v>
      </c>
      <c r="AX27" s="16">
        <f>I27+P27+U27+Z27+AE27+AJ27+AO27+AT27</f>
        <v>308.63</v>
      </c>
      <c r="AY27" s="15">
        <v>1.6</v>
      </c>
      <c r="AZ27" s="15"/>
      <c r="BA27" s="15">
        <v>0.6</v>
      </c>
      <c r="BB27" s="16">
        <f>BA27*D27</f>
        <v>0.702</v>
      </c>
      <c r="BC27" s="19">
        <v>35</v>
      </c>
      <c r="BD27" s="15">
        <f>BC27*N27</f>
        <v>83.3</v>
      </c>
      <c r="BE27" s="16">
        <f>I27+U27+Z27+AE27+AJ27+AO27+AT27+BD27</f>
        <v>334.81</v>
      </c>
      <c r="BF27" s="21"/>
      <c r="BG27" s="13"/>
      <c r="BH27" s="13"/>
    </row>
    <row r="28" spans="1:60" ht="14.25" thickBot="1" thickTop="1">
      <c r="A28" s="11">
        <v>22</v>
      </c>
      <c r="B28" s="2" t="s">
        <v>41</v>
      </c>
      <c r="C28" s="3" t="s">
        <v>42</v>
      </c>
      <c r="D28" s="14">
        <v>0.47</v>
      </c>
      <c r="E28" s="14">
        <v>0</v>
      </c>
      <c r="F28" s="16">
        <f>D28*E28</f>
        <v>0</v>
      </c>
      <c r="G28" s="16">
        <v>1.39</v>
      </c>
      <c r="H28" s="18">
        <v>16</v>
      </c>
      <c r="I28" s="16">
        <f>G28*H28</f>
        <v>22.24</v>
      </c>
      <c r="J28" s="15">
        <v>13.5</v>
      </c>
      <c r="K28" s="16">
        <f>D28*J28/100</f>
        <v>0.06344999999999999</v>
      </c>
      <c r="L28" s="15">
        <v>0.52</v>
      </c>
      <c r="M28" s="16">
        <f>D28*L28</f>
        <v>0.2444</v>
      </c>
      <c r="N28" s="16">
        <v>2.38</v>
      </c>
      <c r="O28" s="19">
        <v>43</v>
      </c>
      <c r="P28" s="16">
        <f>N28*O28</f>
        <v>102.33999999999999</v>
      </c>
      <c r="Q28" s="14">
        <v>8.37</v>
      </c>
      <c r="R28" s="16">
        <f>D28*Q28</f>
        <v>3.9338999999999995</v>
      </c>
      <c r="S28" s="16">
        <v>1.37</v>
      </c>
      <c r="T28" s="19">
        <v>39</v>
      </c>
      <c r="U28" s="16">
        <f>S28*T28</f>
        <v>53.43000000000001</v>
      </c>
      <c r="V28" s="14">
        <v>1.79</v>
      </c>
      <c r="W28" s="16">
        <f>D28*V28</f>
        <v>0.8412999999999999</v>
      </c>
      <c r="X28" s="16">
        <v>1.62</v>
      </c>
      <c r="Y28" s="19">
        <v>35</v>
      </c>
      <c r="Z28" s="16">
        <f>X28*Y28</f>
        <v>56.7</v>
      </c>
      <c r="AA28" s="14">
        <v>4.02</v>
      </c>
      <c r="AB28" s="16">
        <f>D28*AA28</f>
        <v>1.8893999999999997</v>
      </c>
      <c r="AC28" s="16">
        <v>0.84</v>
      </c>
      <c r="AD28" s="19">
        <v>62</v>
      </c>
      <c r="AE28" s="16">
        <f>AC28*AD28</f>
        <v>52.08</v>
      </c>
      <c r="AF28" s="14">
        <v>0.38</v>
      </c>
      <c r="AG28" s="16">
        <f>D28*AF28</f>
        <v>0.17859999999999998</v>
      </c>
      <c r="AH28" s="16">
        <v>0.74</v>
      </c>
      <c r="AI28" s="19">
        <v>54</v>
      </c>
      <c r="AJ28" s="16">
        <f>AH28*AI28</f>
        <v>39.96</v>
      </c>
      <c r="AK28" s="14">
        <v>55</v>
      </c>
      <c r="AL28" s="16">
        <f>AK28*D28/38</f>
        <v>0.6802631578947368</v>
      </c>
      <c r="AM28" s="16">
        <v>0.66</v>
      </c>
      <c r="AN28" s="19">
        <v>53</v>
      </c>
      <c r="AO28" s="15">
        <f>AM28*AN28</f>
        <v>34.980000000000004</v>
      </c>
      <c r="AP28" s="14">
        <v>15</v>
      </c>
      <c r="AQ28" s="16">
        <f>D28*AP28</f>
        <v>7.05</v>
      </c>
      <c r="AR28" s="10">
        <v>0.68</v>
      </c>
      <c r="AS28" s="14">
        <v>61</v>
      </c>
      <c r="AT28" s="16">
        <f>AR28*AS28</f>
        <v>41.480000000000004</v>
      </c>
      <c r="AU28" s="14">
        <v>37</v>
      </c>
      <c r="AV28" s="16">
        <f>AU28*D28</f>
        <v>17.39</v>
      </c>
      <c r="AW28" s="16">
        <f>(F28+BB28+R28+W28+AB28+AG28+AL28+AQ28)/8</f>
        <v>1.8821953947368422</v>
      </c>
      <c r="AX28" s="16">
        <f>I28+P28+U28+Z28+AE28+AJ28+AO28+AT28</f>
        <v>403.21</v>
      </c>
      <c r="AY28" s="14">
        <v>1.15</v>
      </c>
      <c r="AZ28" s="14"/>
      <c r="BA28" s="15">
        <v>1.03</v>
      </c>
      <c r="BB28" s="16">
        <f>BA28*D28</f>
        <v>0.4841</v>
      </c>
      <c r="BC28" s="14">
        <v>41</v>
      </c>
      <c r="BD28" s="15">
        <f>BC28*N28</f>
        <v>97.58</v>
      </c>
      <c r="BE28" s="16">
        <f>I28+U28+Z28+AE28+AJ28+AO28+AT28+BD28</f>
        <v>398.45</v>
      </c>
      <c r="BF28" s="21"/>
      <c r="BG28" s="13"/>
      <c r="BH28" s="13"/>
    </row>
    <row r="29" spans="1:60" ht="14.25" thickBot="1" thickTop="1">
      <c r="A29" s="11">
        <v>5</v>
      </c>
      <c r="B29" s="2" t="s">
        <v>21</v>
      </c>
      <c r="C29" s="3" t="s">
        <v>22</v>
      </c>
      <c r="D29" s="14">
        <v>1.33</v>
      </c>
      <c r="E29" s="14">
        <v>0.01</v>
      </c>
      <c r="F29" s="16">
        <f>D29*E29</f>
        <v>0.013300000000000001</v>
      </c>
      <c r="G29" s="16">
        <v>1.39</v>
      </c>
      <c r="H29" s="18">
        <v>20</v>
      </c>
      <c r="I29" s="16">
        <f>G29*H29</f>
        <v>27.799999999999997</v>
      </c>
      <c r="J29" s="15">
        <v>11</v>
      </c>
      <c r="K29" s="16">
        <f>D29*J29/100</f>
        <v>0.1463</v>
      </c>
      <c r="L29" s="15">
        <v>0.4</v>
      </c>
      <c r="M29" s="16">
        <f>D29*L29</f>
        <v>0.532</v>
      </c>
      <c r="N29" s="16">
        <v>2.38</v>
      </c>
      <c r="O29" s="19">
        <v>49</v>
      </c>
      <c r="P29" s="16">
        <f>N29*O29</f>
        <v>116.61999999999999</v>
      </c>
      <c r="Q29" s="14">
        <v>2.39</v>
      </c>
      <c r="R29" s="16">
        <f>D29*Q29</f>
        <v>3.1787000000000005</v>
      </c>
      <c r="S29" s="16">
        <v>1.37</v>
      </c>
      <c r="T29" s="19">
        <v>31</v>
      </c>
      <c r="U29" s="16">
        <f>S29*T29</f>
        <v>42.470000000000006</v>
      </c>
      <c r="V29" s="14">
        <v>0.48</v>
      </c>
      <c r="W29" s="16">
        <f>D29*V29</f>
        <v>0.6384</v>
      </c>
      <c r="X29" s="16">
        <v>1.62</v>
      </c>
      <c r="Y29" s="19">
        <v>28</v>
      </c>
      <c r="Z29" s="16">
        <f>X29*Y29</f>
        <v>45.36</v>
      </c>
      <c r="AA29" s="14">
        <v>0.01</v>
      </c>
      <c r="AB29" s="16">
        <f>D29*AA29</f>
        <v>0.013300000000000001</v>
      </c>
      <c r="AC29" s="16">
        <v>0.84</v>
      </c>
      <c r="AD29" s="19">
        <v>22</v>
      </c>
      <c r="AE29" s="16">
        <f>AC29*AD29</f>
        <v>18.48</v>
      </c>
      <c r="AF29" s="14">
        <v>0</v>
      </c>
      <c r="AG29" s="16">
        <f>D29*AF29</f>
        <v>0</v>
      </c>
      <c r="AH29" s="16">
        <v>0.74</v>
      </c>
      <c r="AI29" s="19">
        <v>20</v>
      </c>
      <c r="AJ29" s="16">
        <f>AH29*AI29</f>
        <v>14.8</v>
      </c>
      <c r="AK29" s="14">
        <v>27</v>
      </c>
      <c r="AL29" s="16">
        <f>AK29*D29/38</f>
        <v>0.9450000000000001</v>
      </c>
      <c r="AM29" s="16">
        <v>0.66</v>
      </c>
      <c r="AN29" s="19">
        <v>46</v>
      </c>
      <c r="AO29" s="15">
        <f>AM29*AN29</f>
        <v>30.360000000000003</v>
      </c>
      <c r="AP29" s="14">
        <v>7</v>
      </c>
      <c r="AQ29" s="16">
        <f>D29*AP29</f>
        <v>9.31</v>
      </c>
      <c r="AR29" s="10">
        <v>0.68</v>
      </c>
      <c r="AS29" s="14">
        <v>50</v>
      </c>
      <c r="AT29" s="16">
        <f>AR29*AS29</f>
        <v>34</v>
      </c>
      <c r="AU29" s="14">
        <v>3</v>
      </c>
      <c r="AV29" s="16">
        <f>AU29*D29</f>
        <v>3.99</v>
      </c>
      <c r="AW29" s="16">
        <f>(F29+BB29+R29+W29+AB29+AG29+AL29+AQ29)/8</f>
        <v>1.8953375000000001</v>
      </c>
      <c r="AX29" s="16">
        <f>I29+P29+U29+Z29+AE29+AJ29+AO29+AT29</f>
        <v>329.89</v>
      </c>
      <c r="AY29" s="14">
        <v>1.89</v>
      </c>
      <c r="AZ29" s="14"/>
      <c r="BA29" s="15">
        <v>0.8</v>
      </c>
      <c r="BB29" s="16">
        <f>BA29*D29</f>
        <v>1.064</v>
      </c>
      <c r="BC29" s="14">
        <v>48</v>
      </c>
      <c r="BD29" s="15">
        <f>BC29*N29</f>
        <v>114.24</v>
      </c>
      <c r="BE29" s="16">
        <f>I29+U29+Z29+AE29+AJ29+AO29+AT29+BD29</f>
        <v>327.51000000000005</v>
      </c>
      <c r="BF29" s="21"/>
      <c r="BG29" s="13"/>
      <c r="BH29" s="13"/>
    </row>
    <row r="30" spans="1:60" ht="27" thickBot="1" thickTop="1">
      <c r="A30" s="11">
        <v>8</v>
      </c>
      <c r="B30" s="2" t="s">
        <v>4</v>
      </c>
      <c r="C30" s="3" t="s">
        <v>13</v>
      </c>
      <c r="D30" s="14">
        <v>0.53</v>
      </c>
      <c r="E30" s="14">
        <v>0.03</v>
      </c>
      <c r="F30" s="16">
        <f>D30*E30</f>
        <v>0.0159</v>
      </c>
      <c r="G30" s="16">
        <v>1.39</v>
      </c>
      <c r="H30" s="18">
        <v>22</v>
      </c>
      <c r="I30" s="16">
        <f>G30*H30</f>
        <v>30.58</v>
      </c>
      <c r="J30" s="15">
        <v>16.5</v>
      </c>
      <c r="K30" s="16">
        <f>D30*J30/100</f>
        <v>0.08745000000000001</v>
      </c>
      <c r="L30" s="15">
        <v>0.66</v>
      </c>
      <c r="M30" s="16">
        <f>D30*L30</f>
        <v>0.34980000000000006</v>
      </c>
      <c r="N30" s="16">
        <v>2.38</v>
      </c>
      <c r="O30" s="19">
        <v>57</v>
      </c>
      <c r="P30" s="16">
        <f>N30*O30</f>
        <v>135.66</v>
      </c>
      <c r="Q30" s="14">
        <v>1.24</v>
      </c>
      <c r="R30" s="16">
        <f>D30*Q30</f>
        <v>0.6572</v>
      </c>
      <c r="S30" s="16">
        <v>1.37</v>
      </c>
      <c r="T30" s="19">
        <v>20</v>
      </c>
      <c r="U30" s="16">
        <f>S30*T30</f>
        <v>27.400000000000002</v>
      </c>
      <c r="V30" s="14">
        <v>0.81</v>
      </c>
      <c r="W30" s="16">
        <f>D30*V30</f>
        <v>0.42930000000000007</v>
      </c>
      <c r="X30" s="16">
        <v>1.62</v>
      </c>
      <c r="Y30" s="19">
        <v>32</v>
      </c>
      <c r="Z30" s="16">
        <f>X30*Y30</f>
        <v>51.84</v>
      </c>
      <c r="AA30" s="14">
        <v>3.29</v>
      </c>
      <c r="AB30" s="16">
        <f>D30*AA30</f>
        <v>1.7437</v>
      </c>
      <c r="AC30" s="16">
        <v>0.84</v>
      </c>
      <c r="AD30" s="19">
        <v>63</v>
      </c>
      <c r="AE30" s="16">
        <f>AC30*AD30</f>
        <v>52.919999999999995</v>
      </c>
      <c r="AF30" s="14">
        <v>0.34</v>
      </c>
      <c r="AG30" s="16">
        <f>D30*AF30</f>
        <v>0.18020000000000003</v>
      </c>
      <c r="AH30" s="16">
        <v>0.74</v>
      </c>
      <c r="AI30" s="19">
        <v>60</v>
      </c>
      <c r="AJ30" s="16">
        <f>AH30*AI30</f>
        <v>44.4</v>
      </c>
      <c r="AK30" s="14">
        <v>40</v>
      </c>
      <c r="AL30" s="16">
        <f>AK30*D30/38</f>
        <v>0.5578947368421053</v>
      </c>
      <c r="AM30" s="16">
        <v>0.66</v>
      </c>
      <c r="AN30" s="19">
        <v>54</v>
      </c>
      <c r="AO30" s="15">
        <f>AM30*AN30</f>
        <v>35.64</v>
      </c>
      <c r="AP30" s="14">
        <v>12</v>
      </c>
      <c r="AQ30" s="16">
        <f>D30*AP30</f>
        <v>6.36</v>
      </c>
      <c r="AR30" s="10">
        <v>0.68</v>
      </c>
      <c r="AS30" s="14">
        <v>63</v>
      </c>
      <c r="AT30" s="16">
        <f>AR30*AS30</f>
        <v>42.84</v>
      </c>
      <c r="AU30" s="14">
        <v>24</v>
      </c>
      <c r="AV30" s="16">
        <f>AU30*D30</f>
        <v>12.72</v>
      </c>
      <c r="AW30" s="16">
        <f>(F30+BB30+R30+W30+AB30+AG30+AL30+AQ30)/8</f>
        <v>1.3344493421052632</v>
      </c>
      <c r="AX30" s="16">
        <f>I30+P30+U30+Z30+AE30+AJ30+AO30+AT30</f>
        <v>421.28</v>
      </c>
      <c r="AY30" s="14">
        <v>1.61</v>
      </c>
      <c r="AZ30" s="14"/>
      <c r="BA30" s="15">
        <v>1.38</v>
      </c>
      <c r="BB30" s="16">
        <f>BA30*D30</f>
        <v>0.7313999999999999</v>
      </c>
      <c r="BC30" s="14">
        <v>57</v>
      </c>
      <c r="BD30" s="15">
        <f>BC30*N30</f>
        <v>135.66</v>
      </c>
      <c r="BE30" s="16">
        <f>I30+U30+Z30+AE30+AJ30+AO30+AT30+BD30</f>
        <v>421.28</v>
      </c>
      <c r="BF30" s="21"/>
      <c r="BG30" s="13"/>
      <c r="BH30" s="13"/>
    </row>
    <row r="31" spans="1:60" ht="26.25" thickTop="1">
      <c r="A31" s="11">
        <v>37</v>
      </c>
      <c r="B31" s="2" t="s">
        <v>60</v>
      </c>
      <c r="C31" s="3" t="s">
        <v>11</v>
      </c>
      <c r="D31" s="14">
        <v>0.53</v>
      </c>
      <c r="E31" s="14">
        <v>0.62</v>
      </c>
      <c r="F31" s="16">
        <f>D31*E31</f>
        <v>0.3286</v>
      </c>
      <c r="G31" s="16">
        <v>1.39</v>
      </c>
      <c r="H31" s="18">
        <v>31</v>
      </c>
      <c r="I31" s="16">
        <f>G31*H31</f>
        <v>43.089999999999996</v>
      </c>
      <c r="J31" s="15">
        <v>12</v>
      </c>
      <c r="K31" s="16">
        <f>D31*J31/100</f>
        <v>0.0636</v>
      </c>
      <c r="L31" s="15">
        <v>0.43</v>
      </c>
      <c r="M31" s="16">
        <f>D31*L31</f>
        <v>0.22790000000000002</v>
      </c>
      <c r="N31" s="16">
        <v>2.38</v>
      </c>
      <c r="O31" s="19">
        <v>25</v>
      </c>
      <c r="P31" s="16">
        <f>N31*O31</f>
        <v>59.5</v>
      </c>
      <c r="Q31" s="14">
        <v>0.83</v>
      </c>
      <c r="R31" s="16">
        <f>D31*Q31</f>
        <v>0.4399</v>
      </c>
      <c r="S31" s="16">
        <v>1.37</v>
      </c>
      <c r="T31" s="19">
        <v>12</v>
      </c>
      <c r="U31" s="16">
        <f>S31*T31</f>
        <v>16.44</v>
      </c>
      <c r="V31" s="15">
        <v>0.6</v>
      </c>
      <c r="W31" s="16">
        <f>D31*V31</f>
        <v>0.318</v>
      </c>
      <c r="X31" s="16">
        <v>1.62</v>
      </c>
      <c r="Y31" s="19">
        <v>14</v>
      </c>
      <c r="Z31" s="16">
        <f>X31*Y31</f>
        <v>22.68</v>
      </c>
      <c r="AA31" s="14">
        <v>1.29</v>
      </c>
      <c r="AB31" s="16">
        <f>D31*AA31</f>
        <v>0.6837000000000001</v>
      </c>
      <c r="AC31" s="16">
        <v>0.84</v>
      </c>
      <c r="AD31" s="19">
        <v>40</v>
      </c>
      <c r="AE31" s="16">
        <f>AC31*AD31</f>
        <v>33.6</v>
      </c>
      <c r="AF31" s="14">
        <v>0.39</v>
      </c>
      <c r="AG31" s="16">
        <f>D31*AF31</f>
        <v>0.20670000000000002</v>
      </c>
      <c r="AH31" s="16">
        <v>0.74</v>
      </c>
      <c r="AI31" s="19">
        <v>48</v>
      </c>
      <c r="AJ31" s="16">
        <f>AH31*AI31</f>
        <v>35.519999999999996</v>
      </c>
      <c r="AK31" s="14">
        <v>49</v>
      </c>
      <c r="AL31" s="16">
        <f>AK31*D31/38</f>
        <v>0.683421052631579</v>
      </c>
      <c r="AM31" s="16">
        <v>0.66</v>
      </c>
      <c r="AN31" s="19">
        <v>38</v>
      </c>
      <c r="AO31" s="15">
        <f>AM31*AN31</f>
        <v>25.080000000000002</v>
      </c>
      <c r="AP31" s="14">
        <v>10</v>
      </c>
      <c r="AQ31" s="16">
        <f>D31*AP31</f>
        <v>5.300000000000001</v>
      </c>
      <c r="AR31" s="10">
        <v>0.68</v>
      </c>
      <c r="AS31" s="14">
        <v>35</v>
      </c>
      <c r="AT31" s="16">
        <f>AR31*AS31</f>
        <v>23.8</v>
      </c>
      <c r="AU31" s="14">
        <v>26</v>
      </c>
      <c r="AV31" s="16">
        <f>AU31*D31</f>
        <v>13.780000000000001</v>
      </c>
      <c r="AW31" s="16">
        <f>(F31+BB31+R31+W31+AB31+AG31+AL31+AQ31)/8</f>
        <v>1.0480401315789476</v>
      </c>
      <c r="AX31" s="16">
        <f>I31+P31+U31+Z31+AE31+AJ31+AO31+AT31</f>
        <v>259.71</v>
      </c>
      <c r="AY31" s="14">
        <v>0.81</v>
      </c>
      <c r="AZ31" s="14"/>
      <c r="BA31" s="15">
        <v>0.8</v>
      </c>
      <c r="BB31" s="16">
        <f>BA31*D31</f>
        <v>0.42400000000000004</v>
      </c>
      <c r="BC31" s="14">
        <v>22</v>
      </c>
      <c r="BD31" s="15">
        <f>BC31*N31</f>
        <v>52.36</v>
      </c>
      <c r="BE31" s="16">
        <f>I31+U31+Z31+AE31+AJ31+AO31+AT31+BD31</f>
        <v>252.57</v>
      </c>
      <c r="BF31" s="21"/>
      <c r="BG31" s="13"/>
      <c r="BH31" s="13"/>
    </row>
    <row r="32" spans="1:60" ht="12.75">
      <c r="A32" s="11" t="s">
        <v>68</v>
      </c>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22"/>
      <c r="BG32" s="13"/>
      <c r="BH32" s="13"/>
    </row>
    <row r="33" spans="1:60" ht="12.75">
      <c r="A33" s="11" t="s">
        <v>68</v>
      </c>
      <c r="B33" s="2"/>
      <c r="C33" s="3" t="s">
        <v>68</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22"/>
      <c r="BG33" s="13"/>
      <c r="BH33" s="13"/>
    </row>
    <row r="34" spans="1:60" ht="12.75">
      <c r="A34" s="11" t="s">
        <v>68</v>
      </c>
      <c r="B34" s="2"/>
      <c r="C34" s="3" t="s">
        <v>68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22"/>
      <c r="BG34" s="13"/>
      <c r="BH34" s="13"/>
    </row>
    <row r="35" spans="1:60" ht="12.75">
      <c r="A35" s="11" t="s">
        <v>68</v>
      </c>
      <c r="B35" s="2"/>
      <c r="C35" s="3" t="s">
        <v>68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22"/>
      <c r="BG35" s="13"/>
      <c r="BH35" s="13"/>
    </row>
    <row r="36" spans="1:60" ht="12.75">
      <c r="A36" s="11" t="s">
        <v>68</v>
      </c>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22"/>
      <c r="BG36" s="13"/>
      <c r="BH36" s="13"/>
    </row>
  </sheetData>
  <autoFilter ref="A1:BE36"/>
  <printOptions horizontalCentered="1"/>
  <pageMargins left="0.25" right="0.25" top="1" bottom="1" header="0.5" footer="0.5"/>
  <pageSetup fitToHeight="0" fitToWidth="1" horizontalDpi="600" verticalDpi="600" orientation="portrait" scale="88" r:id="rId3"/>
  <headerFooter alignWithMargins="0">
    <oddHeader>&amp;L&amp;8Source:  CY 2002 ACAIS&amp;CCY 2002 Passenger Boardings Compared with CY 2001  &amp;R&amp;D</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Charlie Liles</cp:lastModifiedBy>
  <cp:lastPrinted>2003-11-06T15:40:30Z</cp:lastPrinted>
  <dcterms:created xsi:type="dcterms:W3CDTF">2003-10-16T19:21:58Z</dcterms:created>
  <dcterms:modified xsi:type="dcterms:W3CDTF">2004-07-22T17:49:11Z</dcterms:modified>
  <cp:category/>
  <cp:version/>
  <cp:contentType/>
  <cp:contentStatus/>
</cp:coreProperties>
</file>