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240" windowWidth="10755" windowHeight="5760" activeTab="0"/>
  </bookViews>
  <sheets>
    <sheet name="General Information" sheetId="1" r:id="rId1"/>
    <sheet name="Rate Proposal - 2009" sheetId="2" r:id="rId2"/>
  </sheets>
  <definedNames>
    <definedName name="_xlnm.Print_Area" localSheetId="1">'Rate Proposal - 2009'!$B$11:$S$112</definedName>
  </definedNames>
  <calcPr fullCalcOnLoad="1"/>
</workbook>
</file>

<file path=xl/sharedStrings.xml><?xml version="1.0" encoding="utf-8"?>
<sst xmlns="http://schemas.openxmlformats.org/spreadsheetml/2006/main" count="150" uniqueCount="69">
  <si>
    <t>Self</t>
  </si>
  <si>
    <t>Family</t>
  </si>
  <si>
    <t>Bi-weekly Area Premium</t>
  </si>
  <si>
    <t>Estimated Income</t>
  </si>
  <si>
    <t>Total</t>
  </si>
  <si>
    <t>Actual Income</t>
  </si>
  <si>
    <t>Self+one</t>
  </si>
  <si>
    <t>Adjusted Average Area Enrollment</t>
  </si>
  <si>
    <t>Benefit Change Factor</t>
  </si>
  <si>
    <t>Selection</t>
  </si>
  <si>
    <t>Other Factors</t>
  </si>
  <si>
    <t>Trend</t>
  </si>
  <si>
    <t>1.</t>
  </si>
  <si>
    <t>Plan's Brochure Name</t>
  </si>
  <si>
    <t>2.</t>
  </si>
  <si>
    <t>Plan's Enrollment Code</t>
  </si>
  <si>
    <t>3.</t>
  </si>
  <si>
    <t>Contract Officer's Name</t>
  </si>
  <si>
    <t>4.</t>
  </si>
  <si>
    <t>Contract Officer's Phone Number</t>
  </si>
  <si>
    <t>5.</t>
  </si>
  <si>
    <t>Rating Contact's Name</t>
  </si>
  <si>
    <t>6.</t>
  </si>
  <si>
    <t>Rating Contact's Phone Number</t>
  </si>
  <si>
    <t>7.</t>
  </si>
  <si>
    <t>Rating Contact's Fax Number</t>
  </si>
  <si>
    <t>8.</t>
  </si>
  <si>
    <t>Rating Contact's Email Address</t>
  </si>
  <si>
    <t>FEDVIP Rate Proposal</t>
  </si>
  <si>
    <t>Dental</t>
  </si>
  <si>
    <t>Rate Proposal Year</t>
  </si>
  <si>
    <t>Base Year Data</t>
  </si>
  <si>
    <t>Historical Data</t>
  </si>
  <si>
    <t>Average Area Enrollment - Members</t>
  </si>
  <si>
    <t>Estimated Annual Income</t>
  </si>
  <si>
    <t xml:space="preserve">Total Income </t>
  </si>
  <si>
    <t xml:space="preserve">Retention </t>
  </si>
  <si>
    <t>Update Current Year Data - June 30 Data, July 15 Submission</t>
  </si>
  <si>
    <t>Rate Proposal</t>
  </si>
  <si>
    <t>Estimated Enrollment - Members</t>
  </si>
  <si>
    <t>Premium Change</t>
  </si>
  <si>
    <r>
      <t>Explanation</t>
    </r>
    <r>
      <rPr>
        <sz val="10"/>
        <rFont val="Arial"/>
        <family val="2"/>
      </rPr>
      <t xml:space="preserve">: </t>
    </r>
  </si>
  <si>
    <t>Net Enrollment Change Estimate</t>
  </si>
  <si>
    <t>Net Selection Factor</t>
  </si>
  <si>
    <t>SEL inputs:</t>
  </si>
  <si>
    <t>Enrollment Decreases Factor (ED)</t>
  </si>
  <si>
    <r>
      <t xml:space="preserve">SEL = </t>
    </r>
    <r>
      <rPr>
        <u val="single"/>
        <sz val="10"/>
        <rFont val="Arial"/>
        <family val="0"/>
      </rPr>
      <t xml:space="preserve">1 + [ (EI - 1) x RUI ] + [ (ED - 1) x RUD ] </t>
    </r>
  </si>
  <si>
    <t>EI + ED - 1</t>
  </si>
  <si>
    <t>Historical Factors</t>
  </si>
  <si>
    <t>RUD</t>
  </si>
  <si>
    <t>RUI</t>
  </si>
  <si>
    <t>ED</t>
  </si>
  <si>
    <t>EI</t>
  </si>
  <si>
    <t>SEL</t>
  </si>
  <si>
    <t>Expected</t>
  </si>
  <si>
    <t>Benefits</t>
  </si>
  <si>
    <t>Factor Comparison</t>
  </si>
  <si>
    <t>Enrollment Increases Factor (EI)</t>
  </si>
  <si>
    <t>Retention</t>
  </si>
  <si>
    <t>Relative Utilization of Enrollment Decreases (RUD)</t>
  </si>
  <si>
    <t>Relative Utilization of Enrollment Increases (RUI)</t>
  </si>
  <si>
    <t>Completion Factors</t>
  </si>
  <si>
    <t>15 month</t>
  </si>
  <si>
    <t>6 month</t>
  </si>
  <si>
    <t>4 month</t>
  </si>
  <si>
    <t>-</t>
  </si>
  <si>
    <t>Average Area Enrollment - Contracts</t>
  </si>
  <si>
    <t>Estimated Enrollment - Contracts</t>
  </si>
  <si>
    <t>Current Year Data - April 30 Data, May 31 Submission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</si>
</sst>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* #,##0.000_);_(* \(#,##0.000\);_(* &quot;-&quot;??_);_(@_)"/>
    <numFmt numFmtId="172" formatCode="_(* #,##0.0000_);_(* \(#,##0.0000\);_(* &quot;-&quot;??_);_(@_)"/>
    <numFmt numFmtId="173" formatCode="0.0000"/>
    <numFmt numFmtId="174" formatCode="0.00000"/>
    <numFmt numFmtId="175" formatCode="_(* #,##0.0000_);_(* \(#,##0.0000\);_(* &quot;-&quot;????_);_(@_)"/>
    <numFmt numFmtId="176" formatCode="0.00_);\(0.00\)"/>
    <numFmt numFmtId="177" formatCode="&quot;$&quot;#,##0"/>
    <numFmt numFmtId="178" formatCode="&quot;$&quot;#,##0.00"/>
    <numFmt numFmtId="179" formatCode="0.000%"/>
    <numFmt numFmtId="180" formatCode="#,##0.00000"/>
    <numFmt numFmtId="181" formatCode="&quot;$&quot;#,##0.000"/>
    <numFmt numFmtId="182" formatCode="_(* #,##0.0_);_(* \(#,##0.0\);_(* &quot;-&quot;?_);_(@_)"/>
    <numFmt numFmtId="183" formatCode="_(&quot;$&quot;* #,##0.000_);_(&quot;$&quot;* \(#,##0.000\);_(&quot;$&quot;* &quot;-&quot;?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55"/>
        <bgColor indexed="9"/>
      </patternFill>
    </fill>
    <fill>
      <patternFill patternType="lightTrellis">
        <fgColor indexed="55"/>
        <bgColor indexed="13"/>
      </patternFill>
    </fill>
    <fill>
      <patternFill patternType="lightTrellis">
        <fgColor indexed="55"/>
      </patternFill>
    </fill>
    <fill>
      <patternFill patternType="lightTrellis">
        <fgColor indexed="55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169" fontId="0" fillId="3" borderId="0" xfId="0" applyNumberFormat="1" applyFill="1" applyBorder="1" applyAlignment="1">
      <alignment/>
    </xf>
    <xf numFmtId="0" fontId="0" fillId="0" borderId="0" xfId="0" applyFill="1" applyAlignment="1">
      <alignment/>
    </xf>
    <xf numFmtId="44" fontId="0" fillId="0" borderId="5" xfId="0" applyNumberFormat="1" applyBorder="1" applyAlignment="1">
      <alignment/>
    </xf>
    <xf numFmtId="44" fontId="0" fillId="0" borderId="6" xfId="0" applyNumberFormat="1" applyBorder="1" applyAlignment="1">
      <alignment/>
    </xf>
    <xf numFmtId="0" fontId="0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44" fontId="0" fillId="3" borderId="0" xfId="0" applyNumberFormat="1" applyFill="1" applyBorder="1" applyAlignment="1">
      <alignment/>
    </xf>
    <xf numFmtId="167" fontId="0" fillId="3" borderId="0" xfId="0" applyNumberFormat="1" applyFill="1" applyBorder="1" applyAlignment="1">
      <alignment/>
    </xf>
    <xf numFmtId="44" fontId="0" fillId="0" borderId="4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44" fontId="1" fillId="0" borderId="4" xfId="17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" fillId="5" borderId="14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9" xfId="0" applyFill="1" applyBorder="1" applyAlignment="1">
      <alignment/>
    </xf>
    <xf numFmtId="0" fontId="1" fillId="6" borderId="4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/>
    </xf>
    <xf numFmtId="44" fontId="0" fillId="7" borderId="2" xfId="0" applyNumberFormat="1" applyFill="1" applyBorder="1" applyAlignment="1">
      <alignment/>
    </xf>
    <xf numFmtId="167" fontId="0" fillId="7" borderId="2" xfId="0" applyNumberFormat="1" applyFill="1" applyBorder="1" applyAlignment="1">
      <alignment/>
    </xf>
    <xf numFmtId="44" fontId="0" fillId="7" borderId="3" xfId="0" applyNumberFormat="1" applyFill="1" applyBorder="1" applyAlignment="1">
      <alignment/>
    </xf>
    <xf numFmtId="167" fontId="0" fillId="7" borderId="3" xfId="0" applyNumberFormat="1" applyFill="1" applyBorder="1" applyAlignment="1">
      <alignment/>
    </xf>
    <xf numFmtId="44" fontId="0" fillId="7" borderId="4" xfId="0" applyNumberFormat="1" applyFill="1" applyBorder="1" applyAlignment="1">
      <alignment/>
    </xf>
    <xf numFmtId="167" fontId="0" fillId="7" borderId="17" xfId="0" applyNumberFormat="1" applyFill="1" applyBorder="1" applyAlignment="1">
      <alignment/>
    </xf>
    <xf numFmtId="44" fontId="0" fillId="8" borderId="4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18" xfId="0" applyNumberForma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19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vertical="top" wrapText="1"/>
    </xf>
    <xf numFmtId="2" fontId="0" fillId="4" borderId="2" xfId="0" applyNumberFormat="1" applyFill="1" applyBorder="1" applyAlignment="1">
      <alignment/>
    </xf>
    <xf numFmtId="10" fontId="0" fillId="4" borderId="4" xfId="0" applyNumberFormat="1" applyFill="1" applyBorder="1" applyAlignment="1">
      <alignment/>
    </xf>
    <xf numFmtId="10" fontId="0" fillId="3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170" fontId="1" fillId="0" borderId="4" xfId="21" applyNumberFormat="1" applyFont="1" applyBorder="1" applyAlignment="1">
      <alignment/>
    </xf>
    <xf numFmtId="44" fontId="1" fillId="0" borderId="4" xfId="17" applyFon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170" fontId="0" fillId="3" borderId="0" xfId="0" applyNumberFormat="1" applyFill="1" applyBorder="1" applyAlignment="1">
      <alignment/>
    </xf>
    <xf numFmtId="0" fontId="0" fillId="9" borderId="9" xfId="0" applyFill="1" applyBorder="1" applyAlignment="1">
      <alignment/>
    </xf>
    <xf numFmtId="0" fontId="1" fillId="10" borderId="4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0" fillId="9" borderId="10" xfId="0" applyFill="1" applyBorder="1" applyAlignment="1">
      <alignment/>
    </xf>
    <xf numFmtId="167" fontId="0" fillId="11" borderId="2" xfId="0" applyNumberFormat="1" applyFill="1" applyBorder="1" applyAlignment="1">
      <alignment/>
    </xf>
    <xf numFmtId="167" fontId="0" fillId="11" borderId="3" xfId="0" applyNumberFormat="1" applyFill="1" applyBorder="1" applyAlignment="1">
      <alignment/>
    </xf>
    <xf numFmtId="44" fontId="0" fillId="11" borderId="4" xfId="0" applyNumberFormat="1" applyFill="1" applyBorder="1" applyAlignment="1">
      <alignment/>
    </xf>
    <xf numFmtId="167" fontId="0" fillId="11" borderId="17" xfId="0" applyNumberFormat="1" applyFill="1" applyBorder="1" applyAlignment="1">
      <alignment/>
    </xf>
    <xf numFmtId="0" fontId="1" fillId="9" borderId="9" xfId="0" applyFont="1" applyFill="1" applyBorder="1" applyAlignment="1">
      <alignment/>
    </xf>
    <xf numFmtId="44" fontId="0" fillId="9" borderId="0" xfId="0" applyNumberFormat="1" applyFill="1" applyBorder="1" applyAlignment="1">
      <alignment/>
    </xf>
    <xf numFmtId="167" fontId="0" fillId="11" borderId="4" xfId="0" applyNumberFormat="1" applyFill="1" applyBorder="1" applyAlignment="1">
      <alignment/>
    </xf>
    <xf numFmtId="44" fontId="0" fillId="11" borderId="20" xfId="0" applyNumberFormat="1" applyFill="1" applyBorder="1" applyAlignment="1">
      <alignment/>
    </xf>
    <xf numFmtId="44" fontId="0" fillId="11" borderId="21" xfId="0" applyNumberFormat="1" applyFill="1" applyBorder="1" applyAlignment="1">
      <alignment/>
    </xf>
    <xf numFmtId="169" fontId="0" fillId="9" borderId="0" xfId="0" applyNumberFormat="1" applyFill="1" applyBorder="1" applyAlignment="1">
      <alignment/>
    </xf>
    <xf numFmtId="167" fontId="0" fillId="11" borderId="7" xfId="0" applyNumberFormat="1" applyFill="1" applyBorder="1" applyAlignment="1">
      <alignment/>
    </xf>
    <xf numFmtId="167" fontId="0" fillId="11" borderId="8" xfId="0" applyNumberFormat="1" applyFill="1" applyBorder="1" applyAlignment="1">
      <alignment/>
    </xf>
    <xf numFmtId="169" fontId="0" fillId="11" borderId="5" xfId="0" applyNumberFormat="1" applyFill="1" applyBorder="1" applyAlignment="1">
      <alignment/>
    </xf>
    <xf numFmtId="169" fontId="0" fillId="11" borderId="6" xfId="0" applyNumberFormat="1" applyFill="1" applyBorder="1" applyAlignment="1">
      <alignment/>
    </xf>
    <xf numFmtId="0" fontId="0" fillId="11" borderId="0" xfId="0" applyFill="1" applyBorder="1" applyAlignment="1">
      <alignment/>
    </xf>
    <xf numFmtId="44" fontId="0" fillId="11" borderId="5" xfId="0" applyNumberFormat="1" applyFill="1" applyBorder="1" applyAlignment="1">
      <alignment/>
    </xf>
    <xf numFmtId="44" fontId="0" fillId="11" borderId="6" xfId="0" applyNumberFormat="1" applyFill="1" applyBorder="1" applyAlignment="1">
      <alignment/>
    </xf>
    <xf numFmtId="0" fontId="0" fillId="9" borderId="0" xfId="0" applyFill="1" applyBorder="1" applyAlignment="1">
      <alignment/>
    </xf>
    <xf numFmtId="44" fontId="0" fillId="3" borderId="0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center"/>
    </xf>
    <xf numFmtId="167" fontId="0" fillId="3" borderId="4" xfId="0" applyNumberForma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70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4" fontId="0" fillId="8" borderId="22" xfId="17" applyNumberFormat="1" applyFill="1" applyBorder="1" applyAlignment="1">
      <alignment/>
    </xf>
    <xf numFmtId="44" fontId="0" fillId="8" borderId="1" xfId="17" applyNumberFormat="1" applyFill="1" applyBorder="1" applyAlignment="1">
      <alignment/>
    </xf>
    <xf numFmtId="44" fontId="0" fillId="8" borderId="7" xfId="17" applyNumberFormat="1" applyFill="1" applyBorder="1" applyAlignment="1">
      <alignment/>
    </xf>
    <xf numFmtId="167" fontId="0" fillId="8" borderId="22" xfId="15" applyNumberFormat="1" applyFill="1" applyBorder="1" applyAlignment="1">
      <alignment/>
    </xf>
    <xf numFmtId="167" fontId="0" fillId="8" borderId="1" xfId="15" applyNumberFormat="1" applyFill="1" applyBorder="1" applyAlignment="1">
      <alignment/>
    </xf>
    <xf numFmtId="167" fontId="0" fillId="8" borderId="7" xfId="15" applyNumberFormat="1" applyFill="1" applyBorder="1" applyAlignment="1">
      <alignment/>
    </xf>
    <xf numFmtId="44" fontId="0" fillId="8" borderId="23" xfId="17" applyNumberFormat="1" applyFill="1" applyBorder="1" applyAlignment="1">
      <alignment/>
    </xf>
    <xf numFmtId="44" fontId="0" fillId="8" borderId="0" xfId="17" applyNumberFormat="1" applyFill="1" applyBorder="1" applyAlignment="1">
      <alignment/>
    </xf>
    <xf numFmtId="44" fontId="0" fillId="8" borderId="8" xfId="17" applyNumberFormat="1" applyFill="1" applyBorder="1" applyAlignment="1">
      <alignment/>
    </xf>
    <xf numFmtId="167" fontId="0" fillId="8" borderId="23" xfId="15" applyNumberFormat="1" applyFill="1" applyBorder="1" applyAlignment="1">
      <alignment/>
    </xf>
    <xf numFmtId="167" fontId="0" fillId="8" borderId="0" xfId="15" applyNumberFormat="1" applyFill="1" applyBorder="1" applyAlignment="1">
      <alignment/>
    </xf>
    <xf numFmtId="167" fontId="0" fillId="8" borderId="8" xfId="15" applyNumberFormat="1" applyFill="1" applyBorder="1" applyAlignment="1">
      <alignment/>
    </xf>
    <xf numFmtId="44" fontId="0" fillId="8" borderId="5" xfId="17" applyNumberFormat="1" applyFill="1" applyBorder="1" applyAlignment="1">
      <alignment/>
    </xf>
    <xf numFmtId="44" fontId="0" fillId="8" borderId="6" xfId="17" applyNumberFormat="1" applyFill="1" applyBorder="1" applyAlignment="1">
      <alignment/>
    </xf>
    <xf numFmtId="44" fontId="0" fillId="8" borderId="19" xfId="17" applyNumberFormat="1" applyFill="1" applyBorder="1" applyAlignment="1">
      <alignment/>
    </xf>
    <xf numFmtId="44" fontId="0" fillId="7" borderId="20" xfId="15" applyNumberFormat="1" applyFill="1" applyBorder="1" applyAlignment="1">
      <alignment/>
    </xf>
    <xf numFmtId="44" fontId="0" fillId="7" borderId="21" xfId="15" applyNumberFormat="1" applyFill="1" applyBorder="1" applyAlignment="1">
      <alignment/>
    </xf>
    <xf numFmtId="44" fontId="0" fillId="7" borderId="17" xfId="15" applyNumberFormat="1" applyFill="1" applyBorder="1" applyAlignment="1">
      <alignment/>
    </xf>
    <xf numFmtId="167" fontId="0" fillId="7" borderId="20" xfId="15" applyNumberFormat="1" applyFill="1" applyBorder="1" applyAlignment="1">
      <alignment/>
    </xf>
    <xf numFmtId="167" fontId="0" fillId="7" borderId="21" xfId="15" applyNumberFormat="1" applyFill="1" applyBorder="1" applyAlignment="1">
      <alignment/>
    </xf>
    <xf numFmtId="167" fontId="0" fillId="7" borderId="17" xfId="15" applyNumberFormat="1" applyFill="1" applyBorder="1" applyAlignment="1">
      <alignment/>
    </xf>
    <xf numFmtId="170" fontId="0" fillId="7" borderId="4" xfId="21" applyNumberFormat="1" applyFill="1" applyBorder="1" applyAlignment="1">
      <alignment/>
    </xf>
    <xf numFmtId="170" fontId="0" fillId="0" borderId="0" xfId="21" applyNumberFormat="1" applyBorder="1" applyAlignment="1">
      <alignment/>
    </xf>
    <xf numFmtId="44" fontId="0" fillId="4" borderId="22" xfId="17" applyNumberFormat="1" applyFill="1" applyBorder="1" applyAlignment="1">
      <alignment/>
    </xf>
    <xf numFmtId="44" fontId="0" fillId="4" borderId="1" xfId="17" applyNumberFormat="1" applyFill="1" applyBorder="1" applyAlignment="1">
      <alignment/>
    </xf>
    <xf numFmtId="44" fontId="0" fillId="4" borderId="7" xfId="17" applyNumberFormat="1" applyFill="1" applyBorder="1" applyAlignment="1">
      <alignment/>
    </xf>
    <xf numFmtId="44" fontId="0" fillId="3" borderId="0" xfId="17" applyFill="1" applyBorder="1" applyAlignment="1">
      <alignment/>
    </xf>
    <xf numFmtId="167" fontId="0" fillId="4" borderId="22" xfId="15" applyNumberFormat="1" applyFill="1" applyBorder="1" applyAlignment="1">
      <alignment/>
    </xf>
    <xf numFmtId="167" fontId="0" fillId="4" borderId="1" xfId="15" applyNumberFormat="1" applyFill="1" applyBorder="1" applyAlignment="1">
      <alignment/>
    </xf>
    <xf numFmtId="167" fontId="0" fillId="4" borderId="7" xfId="15" applyNumberFormat="1" applyFill="1" applyBorder="1" applyAlignment="1">
      <alignment/>
    </xf>
    <xf numFmtId="44" fontId="0" fillId="4" borderId="23" xfId="17" applyNumberFormat="1" applyFill="1" applyBorder="1" applyAlignment="1">
      <alignment/>
    </xf>
    <xf numFmtId="44" fontId="0" fillId="4" borderId="0" xfId="17" applyNumberFormat="1" applyFill="1" applyBorder="1" applyAlignment="1">
      <alignment/>
    </xf>
    <xf numFmtId="44" fontId="0" fillId="4" borderId="8" xfId="17" applyNumberFormat="1" applyFill="1" applyBorder="1" applyAlignment="1">
      <alignment/>
    </xf>
    <xf numFmtId="167" fontId="0" fillId="4" borderId="23" xfId="15" applyNumberFormat="1" applyFill="1" applyBorder="1" applyAlignment="1">
      <alignment/>
    </xf>
    <xf numFmtId="167" fontId="0" fillId="4" borderId="0" xfId="15" applyNumberFormat="1" applyFill="1" applyBorder="1" applyAlignment="1">
      <alignment/>
    </xf>
    <xf numFmtId="167" fontId="0" fillId="4" borderId="8" xfId="15" applyNumberFormat="1" applyFill="1" applyBorder="1" applyAlignment="1">
      <alignment/>
    </xf>
    <xf numFmtId="44" fontId="0" fillId="4" borderId="5" xfId="17" applyNumberFormat="1" applyFill="1" applyBorder="1" applyAlignment="1">
      <alignment/>
    </xf>
    <xf numFmtId="44" fontId="0" fillId="4" borderId="6" xfId="17" applyNumberFormat="1" applyFill="1" applyBorder="1" applyAlignment="1">
      <alignment/>
    </xf>
    <xf numFmtId="44" fontId="0" fillId="4" borderId="19" xfId="17" applyNumberFormat="1" applyFill="1" applyBorder="1" applyAlignment="1">
      <alignment/>
    </xf>
    <xf numFmtId="167" fontId="0" fillId="4" borderId="5" xfId="15" applyNumberFormat="1" applyFill="1" applyBorder="1" applyAlignment="1">
      <alignment/>
    </xf>
    <xf numFmtId="167" fontId="0" fillId="4" borderId="6" xfId="15" applyNumberFormat="1" applyFill="1" applyBorder="1" applyAlignment="1">
      <alignment/>
    </xf>
    <xf numFmtId="167" fontId="0" fillId="4" borderId="19" xfId="15" applyNumberFormat="1" applyFill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67" fontId="0" fillId="0" borderId="17" xfId="15" applyNumberFormat="1" applyBorder="1" applyAlignment="1">
      <alignment/>
    </xf>
    <xf numFmtId="169" fontId="0" fillId="0" borderId="22" xfId="17" applyNumberFormat="1" applyBorder="1" applyAlignment="1">
      <alignment/>
    </xf>
    <xf numFmtId="169" fontId="0" fillId="0" borderId="1" xfId="17" applyNumberFormat="1" applyBorder="1" applyAlignment="1">
      <alignment/>
    </xf>
    <xf numFmtId="169" fontId="0" fillId="0" borderId="7" xfId="17" applyNumberFormat="1" applyBorder="1" applyAlignment="1">
      <alignment/>
    </xf>
    <xf numFmtId="167" fontId="0" fillId="0" borderId="22" xfId="15" applyNumberFormat="1" applyFill="1" applyBorder="1" applyAlignment="1">
      <alignment/>
    </xf>
    <xf numFmtId="167" fontId="0" fillId="0" borderId="1" xfId="15" applyNumberFormat="1" applyFill="1" applyBorder="1" applyAlignment="1">
      <alignment/>
    </xf>
    <xf numFmtId="169" fontId="0" fillId="0" borderId="23" xfId="17" applyNumberForma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8" xfId="17" applyNumberFormat="1" applyBorder="1" applyAlignment="1">
      <alignment/>
    </xf>
    <xf numFmtId="167" fontId="0" fillId="0" borderId="23" xfId="15" applyNumberFormat="1" applyFill="1" applyBorder="1" applyAlignment="1">
      <alignment/>
    </xf>
    <xf numFmtId="167" fontId="0" fillId="0" borderId="0" xfId="15" applyNumberFormat="1" applyFill="1" applyBorder="1" applyAlignment="1">
      <alignment/>
    </xf>
    <xf numFmtId="169" fontId="0" fillId="0" borderId="5" xfId="17" applyNumberFormat="1" applyBorder="1" applyAlignment="1">
      <alignment/>
    </xf>
    <xf numFmtId="169" fontId="0" fillId="0" borderId="6" xfId="17" applyNumberFormat="1" applyBorder="1" applyAlignment="1">
      <alignment/>
    </xf>
    <xf numFmtId="169" fontId="0" fillId="0" borderId="19" xfId="17" applyNumberFormat="1" applyBorder="1" applyAlignment="1">
      <alignment/>
    </xf>
    <xf numFmtId="169" fontId="0" fillId="0" borderId="4" xfId="17" applyNumberFormat="1" applyBorder="1" applyAlignment="1">
      <alignment/>
    </xf>
    <xf numFmtId="44" fontId="0" fillId="0" borderId="7" xfId="17" applyNumberFormat="1" applyBorder="1" applyAlignment="1">
      <alignment/>
    </xf>
    <xf numFmtId="44" fontId="0" fillId="0" borderId="8" xfId="17" applyNumberFormat="1" applyBorder="1" applyAlignment="1">
      <alignment/>
    </xf>
    <xf numFmtId="164" fontId="0" fillId="4" borderId="4" xfId="15" applyNumberFormat="1" applyFill="1" applyBorder="1" applyAlignment="1">
      <alignment/>
    </xf>
    <xf numFmtId="44" fontId="0" fillId="0" borderId="4" xfId="17" applyNumberFormat="1" applyBorder="1" applyAlignment="1">
      <alignment/>
    </xf>
    <xf numFmtId="44" fontId="0" fillId="3" borderId="0" xfId="17" applyNumberFormat="1" applyFill="1" applyBorder="1" applyAlignment="1">
      <alignment/>
    </xf>
    <xf numFmtId="0" fontId="0" fillId="3" borderId="22" xfId="17" applyNumberFormat="1" applyFill="1" applyBorder="1" applyAlignment="1">
      <alignment/>
    </xf>
    <xf numFmtId="0" fontId="0" fillId="3" borderId="1" xfId="17" applyNumberFormat="1" applyFill="1" applyBorder="1" applyAlignment="1">
      <alignment/>
    </xf>
    <xf numFmtId="0" fontId="0" fillId="3" borderId="7" xfId="17" applyNumberFormat="1" applyFill="1" applyBorder="1" applyAlignment="1">
      <alignment/>
    </xf>
    <xf numFmtId="0" fontId="0" fillId="3" borderId="23" xfId="17" applyNumberFormat="1" applyFill="1" applyBorder="1" applyAlignment="1">
      <alignment/>
    </xf>
    <xf numFmtId="0" fontId="0" fillId="3" borderId="0" xfId="17" applyNumberFormat="1" applyFill="1" applyBorder="1" applyAlignment="1">
      <alignment/>
    </xf>
    <xf numFmtId="0" fontId="0" fillId="3" borderId="8" xfId="17" applyNumberFormat="1" applyFill="1" applyBorder="1" applyAlignment="1">
      <alignment/>
    </xf>
    <xf numFmtId="0" fontId="0" fillId="3" borderId="5" xfId="17" applyNumberFormat="1" applyFill="1" applyBorder="1" applyAlignment="1">
      <alignment/>
    </xf>
    <xf numFmtId="0" fontId="0" fillId="3" borderId="6" xfId="17" applyNumberFormat="1" applyFill="1" applyBorder="1" applyAlignment="1">
      <alignment/>
    </xf>
    <xf numFmtId="0" fontId="0" fillId="3" borderId="19" xfId="17" applyNumberFormat="1" applyFill="1" applyBorder="1" applyAlignment="1">
      <alignment/>
    </xf>
    <xf numFmtId="170" fontId="0" fillId="0" borderId="4" xfId="21" applyNumberFormat="1" applyBorder="1" applyAlignment="1">
      <alignment/>
    </xf>
    <xf numFmtId="169" fontId="0" fillId="3" borderId="0" xfId="17" applyNumberFormat="1" applyFill="1" applyBorder="1" applyAlignment="1">
      <alignment/>
    </xf>
    <xf numFmtId="167" fontId="0" fillId="3" borderId="0" xfId="15" applyNumberFormat="1" applyFill="1" applyBorder="1" applyAlignment="1">
      <alignment/>
    </xf>
    <xf numFmtId="167" fontId="0" fillId="3" borderId="22" xfId="15" applyNumberFormat="1" applyFill="1" applyBorder="1" applyAlignment="1">
      <alignment/>
    </xf>
    <xf numFmtId="167" fontId="0" fillId="3" borderId="1" xfId="15" applyNumberFormat="1" applyFill="1" applyBorder="1" applyAlignment="1">
      <alignment/>
    </xf>
    <xf numFmtId="167" fontId="0" fillId="3" borderId="7" xfId="15" applyNumberFormat="1" applyFill="1" applyBorder="1" applyAlignment="1">
      <alignment/>
    </xf>
    <xf numFmtId="167" fontId="0" fillId="3" borderId="23" xfId="15" applyNumberFormat="1" applyFill="1" applyBorder="1" applyAlignment="1">
      <alignment/>
    </xf>
    <xf numFmtId="167" fontId="0" fillId="3" borderId="8" xfId="15" applyNumberFormat="1" applyFill="1" applyBorder="1" applyAlignment="1">
      <alignment/>
    </xf>
    <xf numFmtId="167" fontId="0" fillId="3" borderId="5" xfId="15" applyNumberFormat="1" applyFill="1" applyBorder="1" applyAlignment="1">
      <alignment/>
    </xf>
    <xf numFmtId="167" fontId="0" fillId="3" borderId="6" xfId="15" applyNumberFormat="1" applyFill="1" applyBorder="1" applyAlignment="1">
      <alignment/>
    </xf>
    <xf numFmtId="167" fontId="0" fillId="3" borderId="19" xfId="15" applyNumberFormat="1" applyFill="1" applyBorder="1" applyAlignment="1">
      <alignment/>
    </xf>
    <xf numFmtId="167" fontId="0" fillId="0" borderId="5" xfId="15" applyNumberFormat="1" applyBorder="1" applyAlignment="1">
      <alignment/>
    </xf>
    <xf numFmtId="167" fontId="0" fillId="0" borderId="6" xfId="15" applyNumberFormat="1" applyBorder="1" applyAlignment="1">
      <alignment/>
    </xf>
    <xf numFmtId="167" fontId="0" fillId="0" borderId="19" xfId="15" applyNumberFormat="1" applyBorder="1" applyAlignment="1">
      <alignment/>
    </xf>
    <xf numFmtId="170" fontId="0" fillId="3" borderId="22" xfId="21" applyNumberFormat="1" applyFill="1" applyBorder="1" applyAlignment="1">
      <alignment/>
    </xf>
    <xf numFmtId="170" fontId="0" fillId="3" borderId="1" xfId="21" applyNumberFormat="1" applyFill="1" applyBorder="1" applyAlignment="1">
      <alignment/>
    </xf>
    <xf numFmtId="2" fontId="0" fillId="4" borderId="22" xfId="21" applyNumberFormat="1" applyFill="1" applyBorder="1" applyAlignment="1">
      <alignment horizontal="center"/>
    </xf>
    <xf numFmtId="2" fontId="0" fillId="4" borderId="1" xfId="21" applyNumberFormat="1" applyFill="1" applyBorder="1" applyAlignment="1">
      <alignment horizontal="center"/>
    </xf>
    <xf numFmtId="2" fontId="0" fillId="4" borderId="7" xfId="21" applyNumberFormat="1" applyFill="1" applyBorder="1" applyAlignment="1">
      <alignment horizontal="center"/>
    </xf>
    <xf numFmtId="170" fontId="0" fillId="3" borderId="23" xfId="21" applyNumberFormat="1" applyFill="1" applyBorder="1" applyAlignment="1">
      <alignment/>
    </xf>
    <xf numFmtId="170" fontId="0" fillId="3" borderId="0" xfId="21" applyNumberFormat="1" applyFill="1" applyBorder="1" applyAlignment="1">
      <alignment/>
    </xf>
    <xf numFmtId="2" fontId="0" fillId="4" borderId="23" xfId="21" applyNumberFormat="1" applyFill="1" applyBorder="1" applyAlignment="1">
      <alignment horizontal="center"/>
    </xf>
    <xf numFmtId="2" fontId="0" fillId="4" borderId="0" xfId="21" applyNumberFormat="1" applyFill="1" applyBorder="1" applyAlignment="1">
      <alignment horizontal="center"/>
    </xf>
    <xf numFmtId="2" fontId="0" fillId="4" borderId="8" xfId="21" applyNumberFormat="1" applyFill="1" applyBorder="1" applyAlignment="1">
      <alignment horizontal="center"/>
    </xf>
    <xf numFmtId="2" fontId="0" fillId="4" borderId="5" xfId="21" applyNumberFormat="1" applyFill="1" applyBorder="1" applyAlignment="1">
      <alignment horizontal="center"/>
    </xf>
    <xf numFmtId="2" fontId="0" fillId="4" borderId="6" xfId="21" applyNumberFormat="1" applyFill="1" applyBorder="1" applyAlignment="1">
      <alignment horizontal="center"/>
    </xf>
    <xf numFmtId="2" fontId="0" fillId="4" borderId="19" xfId="21" applyNumberFormat="1" applyFill="1" applyBorder="1" applyAlignment="1">
      <alignment horizontal="center"/>
    </xf>
    <xf numFmtId="0" fontId="0" fillId="3" borderId="20" xfId="21" applyNumberFormat="1" applyFill="1" applyBorder="1" applyAlignment="1">
      <alignment/>
    </xf>
    <xf numFmtId="0" fontId="0" fillId="3" borderId="21" xfId="21" applyNumberFormat="1" applyFill="1" applyBorder="1" applyAlignment="1">
      <alignment/>
    </xf>
    <xf numFmtId="0" fontId="0" fillId="3" borderId="17" xfId="21" applyNumberFormat="1" applyFill="1" applyBorder="1" applyAlignment="1">
      <alignment/>
    </xf>
    <xf numFmtId="0" fontId="0" fillId="3" borderId="5" xfId="21" applyNumberFormat="1" applyFill="1" applyBorder="1" applyAlignment="1">
      <alignment/>
    </xf>
    <xf numFmtId="0" fontId="0" fillId="3" borderId="6" xfId="21" applyNumberFormat="1" applyFill="1" applyBorder="1" applyAlignment="1">
      <alignment/>
    </xf>
    <xf numFmtId="0" fontId="0" fillId="3" borderId="19" xfId="21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8" xfId="15" applyNumberFormat="1" applyFill="1" applyBorder="1" applyAlignment="1">
      <alignment/>
    </xf>
    <xf numFmtId="0" fontId="0" fillId="0" borderId="5" xfId="15" applyNumberFormat="1" applyFill="1" applyBorder="1" applyAlignment="1">
      <alignment/>
    </xf>
    <xf numFmtId="0" fontId="0" fillId="0" borderId="6" xfId="15" applyNumberFormat="1" applyFill="1" applyBorder="1" applyAlignment="1">
      <alignment/>
    </xf>
    <xf numFmtId="0" fontId="0" fillId="0" borderId="19" xfId="15" applyNumberFormat="1" applyFill="1" applyBorder="1" applyAlignment="1">
      <alignment/>
    </xf>
    <xf numFmtId="167" fontId="0" fillId="3" borderId="4" xfId="15" applyNumberFormat="1" applyFill="1" applyBorder="1" applyAlignment="1">
      <alignment horizontal="center"/>
    </xf>
    <xf numFmtId="44" fontId="0" fillId="3" borderId="22" xfId="17" applyNumberFormat="1" applyFill="1" applyBorder="1" applyAlignment="1">
      <alignment/>
    </xf>
    <xf numFmtId="44" fontId="0" fillId="3" borderId="1" xfId="17" applyNumberFormat="1" applyFill="1" applyBorder="1" applyAlignment="1">
      <alignment/>
    </xf>
    <xf numFmtId="44" fontId="0" fillId="3" borderId="7" xfId="17" applyNumberFormat="1" applyFill="1" applyBorder="1" applyAlignment="1">
      <alignment/>
    </xf>
    <xf numFmtId="44" fontId="0" fillId="3" borderId="23" xfId="17" applyNumberFormat="1" applyFill="1" applyBorder="1" applyAlignment="1">
      <alignment/>
    </xf>
    <xf numFmtId="44" fontId="0" fillId="3" borderId="8" xfId="17" applyNumberFormat="1" applyFill="1" applyBorder="1" applyAlignment="1">
      <alignment/>
    </xf>
    <xf numFmtId="44" fontId="0" fillId="3" borderId="5" xfId="17" applyNumberFormat="1" applyFill="1" applyBorder="1" applyAlignment="1">
      <alignment/>
    </xf>
    <xf numFmtId="44" fontId="0" fillId="3" borderId="6" xfId="17" applyNumberFormat="1" applyFill="1" applyBorder="1" applyAlignment="1">
      <alignment/>
    </xf>
    <xf numFmtId="44" fontId="0" fillId="3" borderId="19" xfId="17" applyNumberFormat="1" applyFill="1" applyBorder="1" applyAlignment="1">
      <alignment/>
    </xf>
    <xf numFmtId="1" fontId="0" fillId="3" borderId="0" xfId="17" applyNumberFormat="1" applyFill="1" applyBorder="1" applyAlignment="1">
      <alignment horizontal="center"/>
    </xf>
    <xf numFmtId="2" fontId="0" fillId="3" borderId="0" xfId="17" applyNumberFormat="1" applyFill="1" applyBorder="1" applyAlignment="1">
      <alignment horizontal="center"/>
    </xf>
    <xf numFmtId="44" fontId="0" fillId="12" borderId="22" xfId="17" applyNumberFormat="1" applyFill="1" applyBorder="1" applyAlignment="1">
      <alignment/>
    </xf>
    <xf numFmtId="44" fontId="0" fillId="12" borderId="1" xfId="17" applyNumberFormat="1" applyFill="1" applyBorder="1" applyAlignment="1">
      <alignment/>
    </xf>
    <xf numFmtId="44" fontId="0" fillId="12" borderId="7" xfId="17" applyNumberFormat="1" applyFill="1" applyBorder="1" applyAlignment="1">
      <alignment/>
    </xf>
    <xf numFmtId="44" fontId="0" fillId="9" borderId="0" xfId="17" applyFill="1" applyBorder="1" applyAlignment="1">
      <alignment/>
    </xf>
    <xf numFmtId="167" fontId="0" fillId="12" borderId="22" xfId="15" applyNumberFormat="1" applyFill="1" applyBorder="1" applyAlignment="1">
      <alignment/>
    </xf>
    <xf numFmtId="167" fontId="0" fillId="12" borderId="1" xfId="15" applyNumberFormat="1" applyFill="1" applyBorder="1" applyAlignment="1">
      <alignment/>
    </xf>
    <xf numFmtId="167" fontId="0" fillId="12" borderId="7" xfId="15" applyNumberFormat="1" applyFill="1" applyBorder="1" applyAlignment="1">
      <alignment/>
    </xf>
    <xf numFmtId="44" fontId="0" fillId="12" borderId="23" xfId="17" applyNumberFormat="1" applyFill="1" applyBorder="1" applyAlignment="1">
      <alignment/>
    </xf>
    <xf numFmtId="44" fontId="0" fillId="12" borderId="0" xfId="17" applyNumberFormat="1" applyFill="1" applyBorder="1" applyAlignment="1">
      <alignment/>
    </xf>
    <xf numFmtId="44" fontId="0" fillId="12" borderId="8" xfId="17" applyNumberFormat="1" applyFill="1" applyBorder="1" applyAlignment="1">
      <alignment/>
    </xf>
    <xf numFmtId="167" fontId="0" fillId="12" borderId="23" xfId="15" applyNumberFormat="1" applyFill="1" applyBorder="1" applyAlignment="1">
      <alignment/>
    </xf>
    <xf numFmtId="167" fontId="0" fillId="12" borderId="0" xfId="15" applyNumberFormat="1" applyFill="1" applyBorder="1" applyAlignment="1">
      <alignment/>
    </xf>
    <xf numFmtId="167" fontId="0" fillId="12" borderId="8" xfId="15" applyNumberFormat="1" applyFill="1" applyBorder="1" applyAlignment="1">
      <alignment/>
    </xf>
    <xf numFmtId="44" fontId="0" fillId="12" borderId="5" xfId="17" applyNumberFormat="1" applyFill="1" applyBorder="1" applyAlignment="1">
      <alignment/>
    </xf>
    <xf numFmtId="44" fontId="0" fillId="12" borderId="6" xfId="17" applyNumberFormat="1" applyFill="1" applyBorder="1" applyAlignment="1">
      <alignment/>
    </xf>
    <xf numFmtId="44" fontId="0" fillId="12" borderId="19" xfId="17" applyNumberFormat="1" applyFill="1" applyBorder="1" applyAlignment="1">
      <alignment/>
    </xf>
    <xf numFmtId="167" fontId="0" fillId="12" borderId="5" xfId="15" applyNumberFormat="1" applyFill="1" applyBorder="1" applyAlignment="1">
      <alignment/>
    </xf>
    <xf numFmtId="167" fontId="0" fillId="12" borderId="6" xfId="15" applyNumberFormat="1" applyFill="1" applyBorder="1" applyAlignment="1">
      <alignment/>
    </xf>
    <xf numFmtId="167" fontId="0" fillId="12" borderId="19" xfId="15" applyNumberFormat="1" applyFill="1" applyBorder="1" applyAlignment="1">
      <alignment/>
    </xf>
    <xf numFmtId="167" fontId="0" fillId="11" borderId="20" xfId="15" applyNumberFormat="1" applyFill="1" applyBorder="1" applyAlignment="1">
      <alignment/>
    </xf>
    <xf numFmtId="167" fontId="0" fillId="11" borderId="21" xfId="15" applyNumberFormat="1" applyFill="1" applyBorder="1" applyAlignment="1">
      <alignment/>
    </xf>
    <xf numFmtId="167" fontId="0" fillId="11" borderId="17" xfId="15" applyNumberFormat="1" applyFill="1" applyBorder="1" applyAlignment="1">
      <alignment/>
    </xf>
    <xf numFmtId="44" fontId="0" fillId="11" borderId="2" xfId="17" applyNumberFormat="1" applyFill="1" applyBorder="1" applyAlignment="1">
      <alignment/>
    </xf>
    <xf numFmtId="167" fontId="0" fillId="11" borderId="22" xfId="15" applyNumberFormat="1" applyFill="1" applyBorder="1" applyAlignment="1">
      <alignment/>
    </xf>
    <xf numFmtId="167" fontId="0" fillId="11" borderId="1" xfId="15" applyNumberFormat="1" applyFill="1" applyBorder="1" applyAlignment="1">
      <alignment/>
    </xf>
    <xf numFmtId="44" fontId="0" fillId="11" borderId="3" xfId="17" applyNumberFormat="1" applyFill="1" applyBorder="1" applyAlignment="1">
      <alignment/>
    </xf>
    <xf numFmtId="167" fontId="0" fillId="11" borderId="23" xfId="15" applyNumberFormat="1" applyFill="1" applyBorder="1" applyAlignment="1">
      <alignment/>
    </xf>
    <xf numFmtId="167" fontId="0" fillId="11" borderId="0" xfId="15" applyNumberFormat="1" applyFill="1" applyBorder="1" applyAlignment="1">
      <alignment/>
    </xf>
    <xf numFmtId="44" fontId="0" fillId="11" borderId="4" xfId="17" applyNumberFormat="1" applyFill="1" applyBorder="1" applyAlignment="1">
      <alignment/>
    </xf>
    <xf numFmtId="169" fontId="0" fillId="11" borderId="22" xfId="17" applyNumberFormat="1" applyFill="1" applyBorder="1" applyAlignment="1">
      <alignment/>
    </xf>
    <xf numFmtId="169" fontId="0" fillId="11" borderId="1" xfId="17" applyNumberFormat="1" applyFill="1" applyBorder="1" applyAlignment="1">
      <alignment/>
    </xf>
    <xf numFmtId="169" fontId="0" fillId="11" borderId="7" xfId="17" applyNumberFormat="1" applyFill="1" applyBorder="1" applyAlignment="1">
      <alignment/>
    </xf>
    <xf numFmtId="167" fontId="0" fillId="11" borderId="7" xfId="15" applyNumberFormat="1" applyFill="1" applyBorder="1" applyAlignment="1">
      <alignment/>
    </xf>
    <xf numFmtId="169" fontId="0" fillId="11" borderId="23" xfId="17" applyNumberFormat="1" applyFill="1" applyBorder="1" applyAlignment="1">
      <alignment/>
    </xf>
    <xf numFmtId="169" fontId="0" fillId="11" borderId="0" xfId="17" applyNumberFormat="1" applyFill="1" applyBorder="1" applyAlignment="1">
      <alignment/>
    </xf>
    <xf numFmtId="169" fontId="0" fillId="11" borderId="8" xfId="17" applyNumberFormat="1" applyFill="1" applyBorder="1" applyAlignment="1">
      <alignment/>
    </xf>
    <xf numFmtId="167" fontId="0" fillId="11" borderId="8" xfId="15" applyNumberFormat="1" applyFill="1" applyBorder="1" applyAlignment="1">
      <alignment/>
    </xf>
    <xf numFmtId="169" fontId="0" fillId="11" borderId="5" xfId="17" applyNumberFormat="1" applyFill="1" applyBorder="1" applyAlignment="1">
      <alignment/>
    </xf>
    <xf numFmtId="169" fontId="0" fillId="11" borderId="6" xfId="17" applyNumberFormat="1" applyFill="1" applyBorder="1" applyAlignment="1">
      <alignment/>
    </xf>
    <xf numFmtId="169" fontId="0" fillId="11" borderId="19" xfId="17" applyNumberFormat="1" applyFill="1" applyBorder="1" applyAlignment="1">
      <alignment/>
    </xf>
    <xf numFmtId="167" fontId="0" fillId="11" borderId="5" xfId="15" applyNumberFormat="1" applyFill="1" applyBorder="1" applyAlignment="1">
      <alignment/>
    </xf>
    <xf numFmtId="167" fontId="0" fillId="11" borderId="6" xfId="15" applyNumberFormat="1" applyFill="1" applyBorder="1" applyAlignment="1">
      <alignment/>
    </xf>
    <xf numFmtId="167" fontId="0" fillId="11" borderId="19" xfId="15" applyNumberFormat="1" applyFill="1" applyBorder="1" applyAlignment="1">
      <alignment/>
    </xf>
    <xf numFmtId="169" fontId="0" fillId="11" borderId="4" xfId="17" applyNumberFormat="1" applyFill="1" applyBorder="1" applyAlignment="1">
      <alignment/>
    </xf>
    <xf numFmtId="44" fontId="0" fillId="11" borderId="7" xfId="17" applyNumberFormat="1" applyFill="1" applyBorder="1" applyAlignment="1">
      <alignment/>
    </xf>
    <xf numFmtId="44" fontId="0" fillId="11" borderId="8" xfId="17" applyNumberFormat="1" applyFill="1" applyBorder="1" applyAlignment="1">
      <alignment/>
    </xf>
    <xf numFmtId="172" fontId="0" fillId="12" borderId="4" xfId="15" applyNumberFormat="1" applyFill="1" applyBorder="1" applyAlignment="1">
      <alignment/>
    </xf>
    <xf numFmtId="169" fontId="0" fillId="9" borderId="0" xfId="17" applyNumberFormat="1" applyFill="1" applyBorder="1" applyAlignment="1">
      <alignment/>
    </xf>
    <xf numFmtId="44" fontId="0" fillId="11" borderId="22" xfId="17" applyNumberFormat="1" applyFill="1" applyBorder="1" applyAlignment="1">
      <alignment/>
    </xf>
    <xf numFmtId="44" fontId="0" fillId="11" borderId="1" xfId="17" applyNumberFormat="1" applyFill="1" applyBorder="1" applyAlignment="1">
      <alignment/>
    </xf>
    <xf numFmtId="44" fontId="0" fillId="11" borderId="23" xfId="17" applyNumberFormat="1" applyFill="1" applyBorder="1" applyAlignment="1">
      <alignment/>
    </xf>
    <xf numFmtId="44" fontId="0" fillId="11" borderId="0" xfId="17" applyNumberFormat="1" applyFill="1" applyBorder="1" applyAlignment="1">
      <alignment/>
    </xf>
    <xf numFmtId="44" fontId="0" fillId="11" borderId="5" xfId="17" applyNumberFormat="1" applyFill="1" applyBorder="1" applyAlignment="1">
      <alignment/>
    </xf>
    <xf numFmtId="44" fontId="0" fillId="11" borderId="6" xfId="17" applyNumberFormat="1" applyFill="1" applyBorder="1" applyAlignment="1">
      <alignment/>
    </xf>
    <xf numFmtId="44" fontId="0" fillId="11" borderId="19" xfId="17" applyNumberFormat="1" applyFill="1" applyBorder="1" applyAlignment="1">
      <alignment/>
    </xf>
    <xf numFmtId="170" fontId="0" fillId="11" borderId="4" xfId="21" applyNumberFormat="1" applyFill="1" applyBorder="1" applyAlignment="1">
      <alignment/>
    </xf>
    <xf numFmtId="170" fontId="0" fillId="9" borderId="0" xfId="21" applyNumberFormat="1" applyFill="1" applyBorder="1" applyAlignment="1">
      <alignment/>
    </xf>
    <xf numFmtId="0" fontId="1" fillId="2" borderId="4" xfId="17" applyNumberFormat="1" applyFont="1" applyFill="1" applyBorder="1" applyAlignment="1">
      <alignment/>
    </xf>
    <xf numFmtId="2" fontId="0" fillId="3" borderId="4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170" fontId="0" fillId="3" borderId="0" xfId="17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17" applyNumberFormat="1" applyFill="1" applyBorder="1" applyAlignment="1">
      <alignment horizontal="center"/>
    </xf>
    <xf numFmtId="44" fontId="0" fillId="9" borderId="22" xfId="17" applyNumberFormat="1" applyFill="1" applyBorder="1" applyAlignment="1">
      <alignment/>
    </xf>
    <xf numFmtId="44" fontId="0" fillId="9" borderId="1" xfId="17" applyNumberFormat="1" applyFill="1" applyBorder="1" applyAlignment="1">
      <alignment/>
    </xf>
    <xf numFmtId="44" fontId="0" fillId="9" borderId="7" xfId="17" applyNumberFormat="1" applyFill="1" applyBorder="1" applyAlignment="1">
      <alignment/>
    </xf>
    <xf numFmtId="44" fontId="0" fillId="9" borderId="23" xfId="17" applyNumberFormat="1" applyFill="1" applyBorder="1" applyAlignment="1">
      <alignment/>
    </xf>
    <xf numFmtId="44" fontId="0" fillId="9" borderId="0" xfId="17" applyNumberFormat="1" applyFill="1" applyBorder="1" applyAlignment="1">
      <alignment/>
    </xf>
    <xf numFmtId="44" fontId="0" fillId="9" borderId="8" xfId="17" applyNumberFormat="1" applyFill="1" applyBorder="1" applyAlignment="1">
      <alignment/>
    </xf>
    <xf numFmtId="44" fontId="0" fillId="9" borderId="5" xfId="17" applyNumberFormat="1" applyFill="1" applyBorder="1" applyAlignment="1">
      <alignment/>
    </xf>
    <xf numFmtId="44" fontId="0" fillId="9" borderId="6" xfId="17" applyNumberFormat="1" applyFill="1" applyBorder="1" applyAlignment="1">
      <alignment/>
    </xf>
    <xf numFmtId="44" fontId="0" fillId="9" borderId="19" xfId="17" applyNumberForma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7" fillId="4" borderId="22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5" borderId="1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67" fontId="0" fillId="3" borderId="0" xfId="15" applyNumberFormat="1" applyFont="1" applyFill="1" applyBorder="1" applyAlignment="1">
      <alignment horizontal="center"/>
    </xf>
    <xf numFmtId="167" fontId="0" fillId="3" borderId="0" xfId="15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6</xdr:row>
      <xdr:rowOff>133350</xdr:rowOff>
    </xdr:from>
    <xdr:to>
      <xdr:col>8</xdr:col>
      <xdr:colOff>495300</xdr:colOff>
      <xdr:row>8</xdr:row>
      <xdr:rowOff>57150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181100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6</xdr:row>
      <xdr:rowOff>133350</xdr:rowOff>
    </xdr:from>
    <xdr:to>
      <xdr:col>11</xdr:col>
      <xdr:colOff>142875</xdr:colOff>
      <xdr:row>8</xdr:row>
      <xdr:rowOff>57150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11811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67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2" width="1.7109375" style="1" customWidth="1"/>
    <col min="3" max="6" width="9.140625" style="1" customWidth="1"/>
    <col min="7" max="7" width="11.140625" style="2" customWidth="1"/>
    <col min="8" max="16384" width="9.140625" style="2" customWidth="1"/>
  </cols>
  <sheetData>
    <row r="1" spans="1:6" s="9" customFormat="1" ht="15.75">
      <c r="A1" s="8" t="s">
        <v>28</v>
      </c>
      <c r="B1" s="8"/>
      <c r="C1" s="8"/>
      <c r="D1" s="8"/>
      <c r="E1" s="8"/>
      <c r="F1" s="8"/>
    </row>
    <row r="2" spans="1:6" s="11" customFormat="1" ht="15.75">
      <c r="A2" s="8" t="s">
        <v>29</v>
      </c>
      <c r="B2" s="10"/>
      <c r="C2" s="10"/>
      <c r="D2" s="10"/>
      <c r="E2" s="10"/>
      <c r="F2" s="10"/>
    </row>
    <row r="4" spans="1:7" ht="12.75">
      <c r="A4" s="6" t="s">
        <v>30</v>
      </c>
      <c r="D4" s="2"/>
      <c r="E4" s="2"/>
      <c r="G4" s="20">
        <v>2009</v>
      </c>
    </row>
    <row r="6" spans="1:11" ht="12.75">
      <c r="A6" s="3" t="s">
        <v>12</v>
      </c>
      <c r="B6" s="3"/>
      <c r="C6" s="2" t="s">
        <v>13</v>
      </c>
      <c r="D6" s="3"/>
      <c r="E6" s="3"/>
      <c r="F6" s="3"/>
      <c r="G6" s="310"/>
      <c r="H6" s="310"/>
      <c r="I6" s="310"/>
      <c r="J6" s="310"/>
      <c r="K6" s="310"/>
    </row>
    <row r="7" spans="3:11" ht="12.75" customHeight="1">
      <c r="C7" s="2"/>
      <c r="G7" s="4"/>
      <c r="H7" s="4"/>
      <c r="I7" s="4"/>
      <c r="J7" s="4"/>
      <c r="K7" s="4"/>
    </row>
    <row r="8" spans="1:11" ht="12.75">
      <c r="A8" s="3" t="s">
        <v>14</v>
      </c>
      <c r="B8" s="3"/>
      <c r="C8" s="2" t="s">
        <v>15</v>
      </c>
      <c r="D8" s="3"/>
      <c r="E8" s="3"/>
      <c r="F8" s="3"/>
      <c r="G8" s="25"/>
      <c r="H8" s="4"/>
      <c r="J8" s="4"/>
      <c r="K8" s="4"/>
    </row>
    <row r="9" spans="1:11" ht="12.75" customHeight="1">
      <c r="A9" s="3"/>
      <c r="B9" s="3"/>
      <c r="C9" s="2"/>
      <c r="D9" s="3"/>
      <c r="E9" s="3"/>
      <c r="F9" s="3"/>
      <c r="G9" s="4"/>
      <c r="H9" s="4"/>
      <c r="I9" s="4"/>
      <c r="J9" s="4"/>
      <c r="K9" s="4"/>
    </row>
    <row r="10" spans="1:11" ht="12.75">
      <c r="A10" s="3" t="s">
        <v>16</v>
      </c>
      <c r="B10" s="3"/>
      <c r="C10" s="2" t="s">
        <v>17</v>
      </c>
      <c r="D10" s="3"/>
      <c r="E10" s="3"/>
      <c r="F10" s="3"/>
      <c r="G10" s="310"/>
      <c r="H10" s="310"/>
      <c r="I10" s="310"/>
      <c r="J10" s="310"/>
      <c r="K10" s="310"/>
    </row>
    <row r="11" spans="1:11" ht="12.75" customHeight="1">
      <c r="A11" s="3"/>
      <c r="B11" s="3"/>
      <c r="C11" s="2"/>
      <c r="D11" s="3"/>
      <c r="E11" s="3"/>
      <c r="F11" s="3"/>
      <c r="G11" s="4"/>
      <c r="H11" s="4"/>
      <c r="I11" s="4"/>
      <c r="J11" s="4"/>
      <c r="K11" s="4"/>
    </row>
    <row r="12" spans="1:11" ht="12.75">
      <c r="A12" s="3" t="s">
        <v>18</v>
      </c>
      <c r="B12" s="3"/>
      <c r="C12" s="2" t="s">
        <v>19</v>
      </c>
      <c r="D12" s="3"/>
      <c r="E12" s="3"/>
      <c r="F12" s="3"/>
      <c r="G12" s="310"/>
      <c r="H12" s="310"/>
      <c r="I12" s="310"/>
      <c r="J12" s="310"/>
      <c r="K12" s="310"/>
    </row>
    <row r="13" spans="3:11" ht="12.75" customHeight="1">
      <c r="C13" s="2"/>
      <c r="G13" s="4"/>
      <c r="H13" s="4"/>
      <c r="I13" s="4"/>
      <c r="J13" s="4"/>
      <c r="K13" s="4"/>
    </row>
    <row r="14" spans="1:11" ht="12.75">
      <c r="A14" s="3" t="s">
        <v>20</v>
      </c>
      <c r="B14" s="3"/>
      <c r="C14" s="2" t="s">
        <v>21</v>
      </c>
      <c r="D14" s="3"/>
      <c r="E14" s="3"/>
      <c r="F14" s="3"/>
      <c r="G14" s="311"/>
      <c r="H14" s="311"/>
      <c r="I14" s="311"/>
      <c r="J14" s="311"/>
      <c r="K14" s="311"/>
    </row>
    <row r="15" spans="1:11" ht="12.75" customHeight="1">
      <c r="A15" s="3"/>
      <c r="B15" s="3"/>
      <c r="C15" s="2"/>
      <c r="D15" s="3"/>
      <c r="E15" s="3"/>
      <c r="F15" s="3"/>
      <c r="G15" s="5"/>
      <c r="H15" s="5"/>
      <c r="I15" s="5"/>
      <c r="J15" s="5"/>
      <c r="K15" s="5"/>
    </row>
    <row r="16" spans="1:11" ht="12.75">
      <c r="A16" s="3" t="s">
        <v>22</v>
      </c>
      <c r="B16" s="3"/>
      <c r="C16" s="2" t="s">
        <v>23</v>
      </c>
      <c r="D16" s="3"/>
      <c r="E16" s="3"/>
      <c r="F16" s="3"/>
      <c r="G16" s="310"/>
      <c r="H16" s="310"/>
      <c r="I16" s="310"/>
      <c r="J16" s="310"/>
      <c r="K16" s="310"/>
    </row>
    <row r="17" spans="1:11" ht="12.75" customHeight="1">
      <c r="A17" s="3"/>
      <c r="B17" s="3"/>
      <c r="C17" s="2"/>
      <c r="D17" s="3"/>
      <c r="E17" s="3"/>
      <c r="F17" s="3"/>
      <c r="G17" s="5"/>
      <c r="H17" s="5"/>
      <c r="I17" s="5"/>
      <c r="J17" s="5"/>
      <c r="K17" s="5"/>
    </row>
    <row r="18" spans="1:11" ht="12.75">
      <c r="A18" s="3" t="s">
        <v>24</v>
      </c>
      <c r="B18" s="3"/>
      <c r="C18" s="2" t="s">
        <v>25</v>
      </c>
      <c r="D18" s="3"/>
      <c r="E18" s="3"/>
      <c r="F18" s="3"/>
      <c r="G18" s="310"/>
      <c r="H18" s="310"/>
      <c r="I18" s="310"/>
      <c r="J18" s="310"/>
      <c r="K18" s="310"/>
    </row>
    <row r="19" spans="3:11" ht="12.75" customHeight="1">
      <c r="C19" s="2"/>
      <c r="G19" s="4"/>
      <c r="H19" s="4"/>
      <c r="I19" s="4"/>
      <c r="J19" s="4"/>
      <c r="K19" s="4"/>
    </row>
    <row r="20" spans="1:11" ht="12.75">
      <c r="A20" s="3" t="s">
        <v>26</v>
      </c>
      <c r="B20" s="3"/>
      <c r="C20" s="2" t="s">
        <v>27</v>
      </c>
      <c r="D20" s="3"/>
      <c r="E20" s="3"/>
      <c r="F20" s="3"/>
      <c r="G20" s="310"/>
      <c r="H20" s="310"/>
      <c r="I20" s="310"/>
      <c r="J20" s="310"/>
      <c r="K20" s="310"/>
    </row>
    <row r="21" ht="12.75">
      <c r="A21" s="3"/>
    </row>
    <row r="65" ht="12.75">
      <c r="G65" s="7"/>
    </row>
    <row r="66" ht="12.75">
      <c r="G66" s="7"/>
    </row>
    <row r="67" ht="12.75">
      <c r="G67" s="7"/>
    </row>
  </sheetData>
  <sheetProtection/>
  <protectedRanges>
    <protectedRange sqref="G10:K20" name="Range3"/>
    <protectedRange sqref="G8" name="Range2"/>
    <protectedRange sqref="G6" name="Range1"/>
  </protectedRanges>
  <mergeCells count="7">
    <mergeCell ref="G6:K6"/>
    <mergeCell ref="G20:K20"/>
    <mergeCell ref="G18:K18"/>
    <mergeCell ref="G16:K16"/>
    <mergeCell ref="G14:K14"/>
    <mergeCell ref="G12:K12"/>
    <mergeCell ref="G10:K10"/>
  </mergeCells>
  <printOptions/>
  <pageMargins left="0.75" right="0.75" top="1" bottom="1" header="0.5" footer="0.5"/>
  <pageSetup horizontalDpi="600" verticalDpi="600" orientation="portrait" scale="94" r:id="rId2"/>
  <headerFooter alignWithMargins="0">
    <oddHeader>&amp;C&amp;"Times New Roman,Bold"&amp;12 &amp;U2004 EXPERIENCE RATED PROPOSAL&amp;U
Run on &amp;D at &amp;T</oddHeader>
  </headerFooter>
  <ignoredErrors>
    <ignoredError sqref="A6 A8 A10 A12 A14 A16 A18 A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52"/>
  <sheetViews>
    <sheetView zoomScale="75" zoomScaleNormal="75" workbookViewId="0" topLeftCell="A1">
      <selection activeCell="P6" sqref="P6"/>
    </sheetView>
  </sheetViews>
  <sheetFormatPr defaultColWidth="9.140625" defaultRowHeight="12.75"/>
  <cols>
    <col min="1" max="1" width="2.421875" style="22" customWidth="1"/>
    <col min="2" max="2" width="6.140625" style="22" customWidth="1"/>
    <col min="3" max="3" width="2.57421875" style="22" customWidth="1"/>
    <col min="4" max="4" width="9.140625" style="22" customWidth="1"/>
    <col min="5" max="5" width="12.28125" style="22" bestFit="1" customWidth="1"/>
    <col min="6" max="6" width="12.28125" style="22" customWidth="1"/>
    <col min="7" max="9" width="9.7109375" style="22" bestFit="1" customWidth="1"/>
    <col min="10" max="10" width="12.00390625" style="22" bestFit="1" customWidth="1"/>
    <col min="11" max="11" width="11.28125" style="22" bestFit="1" customWidth="1"/>
    <col min="12" max="12" width="3.28125" style="22" customWidth="1"/>
    <col min="13" max="13" width="12.28125" style="22" bestFit="1" customWidth="1"/>
    <col min="14" max="14" width="12.28125" style="22" customWidth="1"/>
    <col min="15" max="15" width="12.28125" style="22" bestFit="1" customWidth="1"/>
    <col min="16" max="16" width="9.7109375" style="22" bestFit="1" customWidth="1"/>
    <col min="17" max="18" width="12.28125" style="22" bestFit="1" customWidth="1"/>
    <col min="19" max="19" width="13.8515625" style="22" bestFit="1" customWidth="1"/>
    <col min="20" max="16384" width="9.140625" style="22" customWidth="1"/>
  </cols>
  <sheetData>
    <row r="1" spans="1:21" ht="12.75">
      <c r="A1" s="44" t="s">
        <v>32</v>
      </c>
      <c r="B1" s="45"/>
      <c r="C1" s="45"/>
      <c r="D1" s="45"/>
      <c r="E1" s="324" t="str">
        <f>"Incurred &amp; Paid Claims for "&amp;B2</f>
        <v>Incurred &amp; Paid Claims for 2006</v>
      </c>
      <c r="F1" s="324"/>
      <c r="G1" s="324"/>
      <c r="H1" s="324"/>
      <c r="I1" s="324"/>
      <c r="J1" s="324"/>
      <c r="K1" s="46"/>
      <c r="L1" s="45"/>
      <c r="M1" s="324" t="s">
        <v>33</v>
      </c>
      <c r="N1" s="324"/>
      <c r="O1" s="324"/>
      <c r="P1" s="324"/>
      <c r="Q1" s="324"/>
      <c r="R1" s="324"/>
      <c r="S1" s="45"/>
      <c r="T1" s="45"/>
      <c r="U1" s="47"/>
    </row>
    <row r="2" spans="1:21" ht="12.75">
      <c r="A2" s="48"/>
      <c r="B2" s="49">
        <f>B12-1</f>
        <v>2006</v>
      </c>
      <c r="C2" s="50"/>
      <c r="D2" s="51"/>
      <c r="E2" s="52">
        <v>0</v>
      </c>
      <c r="F2" s="52">
        <v>1</v>
      </c>
      <c r="G2" s="52">
        <v>2</v>
      </c>
      <c r="H2" s="52">
        <v>3</v>
      </c>
      <c r="I2" s="52">
        <v>4</v>
      </c>
      <c r="J2" s="52">
        <v>5</v>
      </c>
      <c r="K2" s="52" t="s">
        <v>4</v>
      </c>
      <c r="L2" s="52"/>
      <c r="M2" s="52">
        <v>0</v>
      </c>
      <c r="N2" s="52">
        <v>1</v>
      </c>
      <c r="O2" s="52">
        <v>2</v>
      </c>
      <c r="P2" s="52">
        <v>3</v>
      </c>
      <c r="Q2" s="52">
        <v>4</v>
      </c>
      <c r="R2" s="52">
        <v>5</v>
      </c>
      <c r="S2" s="52" t="s">
        <v>4</v>
      </c>
      <c r="T2" s="50"/>
      <c r="U2" s="53"/>
    </row>
    <row r="3" spans="1:21" ht="12.75">
      <c r="A3" s="48"/>
      <c r="B3" s="50"/>
      <c r="C3" s="50"/>
      <c r="D3" s="50" t="s">
        <v>0</v>
      </c>
      <c r="E3" s="115"/>
      <c r="F3" s="116"/>
      <c r="G3" s="116"/>
      <c r="H3" s="116"/>
      <c r="I3" s="116"/>
      <c r="J3" s="117"/>
      <c r="K3" s="54">
        <f>SUM(E3:J3)</f>
        <v>0</v>
      </c>
      <c r="L3" s="50"/>
      <c r="M3" s="118"/>
      <c r="N3" s="119"/>
      <c r="O3" s="119"/>
      <c r="P3" s="119"/>
      <c r="Q3" s="119"/>
      <c r="R3" s="120"/>
      <c r="S3" s="55">
        <f>SUM(M3:R3)</f>
        <v>0</v>
      </c>
      <c r="T3" s="50"/>
      <c r="U3" s="53"/>
    </row>
    <row r="4" spans="1:21" ht="12.75">
      <c r="A4" s="48"/>
      <c r="B4" s="50"/>
      <c r="C4" s="50"/>
      <c r="D4" s="50" t="s">
        <v>6</v>
      </c>
      <c r="E4" s="121"/>
      <c r="F4" s="122"/>
      <c r="G4" s="122"/>
      <c r="H4" s="122"/>
      <c r="I4" s="122"/>
      <c r="J4" s="123"/>
      <c r="K4" s="56">
        <f>SUM(E4:J4)</f>
        <v>0</v>
      </c>
      <c r="L4" s="50"/>
      <c r="M4" s="124"/>
      <c r="N4" s="125"/>
      <c r="O4" s="125"/>
      <c r="P4" s="125"/>
      <c r="Q4" s="125"/>
      <c r="R4" s="126"/>
      <c r="S4" s="57">
        <f>SUM(M4:R4)</f>
        <v>0</v>
      </c>
      <c r="T4" s="50"/>
      <c r="U4" s="53"/>
    </row>
    <row r="5" spans="1:21" ht="12.75">
      <c r="A5" s="48"/>
      <c r="B5" s="50"/>
      <c r="C5" s="50"/>
      <c r="D5" s="50" t="s">
        <v>1</v>
      </c>
      <c r="E5" s="127"/>
      <c r="F5" s="128"/>
      <c r="G5" s="128"/>
      <c r="H5" s="128"/>
      <c r="I5" s="128"/>
      <c r="J5" s="129"/>
      <c r="K5" s="56">
        <f>SUM(E5:J5)</f>
        <v>0</v>
      </c>
      <c r="L5" s="50"/>
      <c r="M5" s="124"/>
      <c r="N5" s="125"/>
      <c r="O5" s="125"/>
      <c r="P5" s="125"/>
      <c r="Q5" s="125"/>
      <c r="R5" s="126"/>
      <c r="S5" s="57">
        <f>SUM(M5:R5)</f>
        <v>0</v>
      </c>
      <c r="T5" s="50"/>
      <c r="U5" s="53"/>
    </row>
    <row r="6" spans="1:21" ht="12.75">
      <c r="A6" s="48"/>
      <c r="B6" s="50"/>
      <c r="C6" s="50"/>
      <c r="D6" s="50" t="s">
        <v>4</v>
      </c>
      <c r="E6" s="130">
        <f>SUM(E3:E5)</f>
        <v>0</v>
      </c>
      <c r="F6" s="131"/>
      <c r="G6" s="131">
        <f>SUM(G3:G5)</f>
        <v>0</v>
      </c>
      <c r="H6" s="131">
        <f>SUM(H3:H5)</f>
        <v>0</v>
      </c>
      <c r="I6" s="131">
        <f>SUM(I3:I5)</f>
        <v>0</v>
      </c>
      <c r="J6" s="132">
        <f>SUM(J3:J5)</f>
        <v>0</v>
      </c>
      <c r="K6" s="58">
        <f>SUM(E6:J6)</f>
        <v>0</v>
      </c>
      <c r="L6" s="50"/>
      <c r="M6" s="133">
        <f aca="true" t="shared" si="0" ref="M6:R6">SUM(M3:M5)</f>
        <v>0</v>
      </c>
      <c r="N6" s="134">
        <f t="shared" si="0"/>
        <v>0</v>
      </c>
      <c r="O6" s="134">
        <f t="shared" si="0"/>
        <v>0</v>
      </c>
      <c r="P6" s="134">
        <f t="shared" si="0"/>
        <v>0</v>
      </c>
      <c r="Q6" s="134">
        <f t="shared" si="0"/>
        <v>0</v>
      </c>
      <c r="R6" s="135">
        <f t="shared" si="0"/>
        <v>0</v>
      </c>
      <c r="S6" s="59">
        <f>SUM(M6:R6)</f>
        <v>0</v>
      </c>
      <c r="T6" s="50"/>
      <c r="U6" s="53"/>
    </row>
    <row r="7" spans="1:21" ht="12.75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3"/>
    </row>
    <row r="8" spans="1:21" ht="12.75">
      <c r="A8" s="48"/>
      <c r="B8" s="50"/>
      <c r="C8" s="50"/>
      <c r="D8" s="51" t="s">
        <v>35</v>
      </c>
      <c r="E8" s="60"/>
      <c r="F8" s="50"/>
      <c r="G8" s="50"/>
      <c r="H8" s="50"/>
      <c r="I8" s="50"/>
      <c r="J8" s="51" t="s">
        <v>36</v>
      </c>
      <c r="K8" s="136" t="e">
        <f>1-K6/E8</f>
        <v>#DIV/0!</v>
      </c>
      <c r="L8" s="50"/>
      <c r="M8" s="50"/>
      <c r="N8" s="50"/>
      <c r="O8" s="50"/>
      <c r="P8" s="50"/>
      <c r="Q8" s="50"/>
      <c r="R8" s="50"/>
      <c r="S8" s="50"/>
      <c r="T8" s="50"/>
      <c r="U8" s="53"/>
    </row>
    <row r="9" spans="1:21" ht="12.75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3"/>
    </row>
    <row r="10" spans="1:21" ht="12.75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3"/>
    </row>
    <row r="11" spans="1:21" ht="12.75">
      <c r="A11" s="91" t="s">
        <v>31</v>
      </c>
      <c r="B11" s="83"/>
      <c r="C11" s="83"/>
      <c r="D11" s="83"/>
      <c r="E11" s="314" t="s">
        <v>2</v>
      </c>
      <c r="F11" s="314"/>
      <c r="G11" s="314"/>
      <c r="H11" s="314"/>
      <c r="I11" s="314"/>
      <c r="J11" s="314"/>
      <c r="K11" s="85"/>
      <c r="L11" s="83"/>
      <c r="M11" s="314" t="s">
        <v>66</v>
      </c>
      <c r="N11" s="314"/>
      <c r="O11" s="314"/>
      <c r="P11" s="314"/>
      <c r="Q11" s="314"/>
      <c r="R11" s="314"/>
      <c r="S11" s="83"/>
      <c r="T11" s="83"/>
      <c r="U11" s="86"/>
    </row>
    <row r="12" spans="1:21" ht="12.75">
      <c r="A12" s="81"/>
      <c r="B12" s="82">
        <f>'General Information'!G4-2</f>
        <v>2007</v>
      </c>
      <c r="C12" s="83"/>
      <c r="D12" s="84"/>
      <c r="E12" s="85">
        <v>0</v>
      </c>
      <c r="F12" s="85">
        <v>1</v>
      </c>
      <c r="G12" s="85">
        <v>2</v>
      </c>
      <c r="H12" s="85">
        <v>3</v>
      </c>
      <c r="I12" s="85">
        <v>4</v>
      </c>
      <c r="J12" s="85">
        <v>5</v>
      </c>
      <c r="K12" s="85" t="s">
        <v>4</v>
      </c>
      <c r="L12" s="85"/>
      <c r="M12" s="85">
        <v>0</v>
      </c>
      <c r="N12" s="85">
        <v>1</v>
      </c>
      <c r="O12" s="85">
        <v>2</v>
      </c>
      <c r="P12" s="85">
        <v>3</v>
      </c>
      <c r="Q12" s="85">
        <v>4</v>
      </c>
      <c r="R12" s="85">
        <v>5</v>
      </c>
      <c r="S12" s="85" t="s">
        <v>4</v>
      </c>
      <c r="T12" s="83"/>
      <c r="U12" s="86"/>
    </row>
    <row r="13" spans="1:21" ht="12.75">
      <c r="A13" s="81"/>
      <c r="B13" s="83"/>
      <c r="C13" s="83"/>
      <c r="D13" s="83" t="s">
        <v>0</v>
      </c>
      <c r="E13" s="301">
        <v>0</v>
      </c>
      <c r="F13" s="302">
        <v>0</v>
      </c>
      <c r="G13" s="302">
        <v>0</v>
      </c>
      <c r="H13" s="302">
        <v>0</v>
      </c>
      <c r="I13" s="302">
        <v>0</v>
      </c>
      <c r="J13" s="303">
        <v>0</v>
      </c>
      <c r="K13" s="240"/>
      <c r="L13" s="83"/>
      <c r="M13" s="241"/>
      <c r="N13" s="242"/>
      <c r="O13" s="242"/>
      <c r="P13" s="242"/>
      <c r="Q13" s="242"/>
      <c r="R13" s="243"/>
      <c r="S13" s="87">
        <f>SUM(M13:R13)</f>
        <v>0</v>
      </c>
      <c r="T13" s="83"/>
      <c r="U13" s="86"/>
    </row>
    <row r="14" spans="1:21" ht="12.75">
      <c r="A14" s="81"/>
      <c r="B14" s="83"/>
      <c r="C14" s="83"/>
      <c r="D14" s="83" t="s">
        <v>6</v>
      </c>
      <c r="E14" s="304">
        <v>0</v>
      </c>
      <c r="F14" s="305">
        <v>0</v>
      </c>
      <c r="G14" s="305">
        <v>0</v>
      </c>
      <c r="H14" s="305">
        <v>0</v>
      </c>
      <c r="I14" s="305">
        <v>0</v>
      </c>
      <c r="J14" s="306">
        <v>0</v>
      </c>
      <c r="K14" s="240"/>
      <c r="L14" s="83"/>
      <c r="M14" s="247"/>
      <c r="N14" s="248"/>
      <c r="O14" s="248"/>
      <c r="P14" s="248"/>
      <c r="Q14" s="248"/>
      <c r="R14" s="249"/>
      <c r="S14" s="88">
        <f>SUM(M14:R14)</f>
        <v>0</v>
      </c>
      <c r="T14" s="83"/>
      <c r="U14" s="86"/>
    </row>
    <row r="15" spans="1:21" ht="12.75">
      <c r="A15" s="81"/>
      <c r="B15" s="83"/>
      <c r="C15" s="83"/>
      <c r="D15" s="83" t="s">
        <v>1</v>
      </c>
      <c r="E15" s="307">
        <v>0</v>
      </c>
      <c r="F15" s="308">
        <v>0</v>
      </c>
      <c r="G15" s="308">
        <v>0</v>
      </c>
      <c r="H15" s="308">
        <v>0</v>
      </c>
      <c r="I15" s="308">
        <v>0</v>
      </c>
      <c r="J15" s="309">
        <v>0</v>
      </c>
      <c r="K15" s="240"/>
      <c r="L15" s="83"/>
      <c r="M15" s="253"/>
      <c r="N15" s="254"/>
      <c r="O15" s="254"/>
      <c r="P15" s="254"/>
      <c r="Q15" s="254"/>
      <c r="R15" s="255"/>
      <c r="S15" s="88">
        <f>SUM(M15:R15)</f>
        <v>0</v>
      </c>
      <c r="T15" s="83"/>
      <c r="U15" s="86"/>
    </row>
    <row r="16" spans="1:21" ht="12.75">
      <c r="A16" s="81"/>
      <c r="B16" s="83"/>
      <c r="C16" s="83"/>
      <c r="D16" s="83" t="s">
        <v>4</v>
      </c>
      <c r="E16" s="92"/>
      <c r="F16" s="92"/>
      <c r="G16" s="92"/>
      <c r="H16" s="92"/>
      <c r="I16" s="92"/>
      <c r="J16" s="92"/>
      <c r="K16" s="83"/>
      <c r="L16" s="83"/>
      <c r="M16" s="256">
        <f>SUM(M13:M15)</f>
        <v>0</v>
      </c>
      <c r="N16" s="257"/>
      <c r="O16" s="257">
        <f>SUM(O13:O15)</f>
        <v>0</v>
      </c>
      <c r="P16" s="257">
        <f>SUM(P13:P15)</f>
        <v>0</v>
      </c>
      <c r="Q16" s="257">
        <f>SUM(Q13:Q15)</f>
        <v>0</v>
      </c>
      <c r="R16" s="258">
        <f>SUM(R13:R15)</f>
        <v>0</v>
      </c>
      <c r="S16" s="93">
        <f>SUM(M16:R16)</f>
        <v>0</v>
      </c>
      <c r="T16" s="83"/>
      <c r="U16" s="86"/>
    </row>
    <row r="17" spans="1:21" ht="12.75">
      <c r="A17" s="81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6"/>
    </row>
    <row r="18" spans="1:21" ht="12.75">
      <c r="A18" s="81"/>
      <c r="B18" s="83"/>
      <c r="C18" s="83"/>
      <c r="D18" s="83"/>
      <c r="E18" s="314" t="s">
        <v>5</v>
      </c>
      <c r="F18" s="314"/>
      <c r="G18" s="314"/>
      <c r="H18" s="314"/>
      <c r="I18" s="314"/>
      <c r="J18" s="314"/>
      <c r="K18" s="83"/>
      <c r="L18" s="83"/>
      <c r="M18" s="325" t="s">
        <v>33</v>
      </c>
      <c r="N18" s="325"/>
      <c r="O18" s="325"/>
      <c r="P18" s="325"/>
      <c r="Q18" s="325"/>
      <c r="R18" s="325"/>
      <c r="S18" s="83"/>
      <c r="T18" s="83"/>
      <c r="U18" s="86"/>
    </row>
    <row r="19" spans="1:21" ht="12.75">
      <c r="A19" s="81"/>
      <c r="B19" s="83"/>
      <c r="C19" s="83"/>
      <c r="D19" s="83"/>
      <c r="E19" s="237"/>
      <c r="F19" s="238"/>
      <c r="G19" s="238"/>
      <c r="H19" s="238"/>
      <c r="I19" s="238"/>
      <c r="J19" s="238"/>
      <c r="K19" s="259">
        <f>SUM(E19:J19)</f>
        <v>0</v>
      </c>
      <c r="L19" s="83"/>
      <c r="M19" s="260">
        <f aca="true" t="shared" si="1" ref="M19:R19">M13</f>
        <v>0</v>
      </c>
      <c r="N19" s="261">
        <f t="shared" si="1"/>
        <v>0</v>
      </c>
      <c r="O19" s="261">
        <f t="shared" si="1"/>
        <v>0</v>
      </c>
      <c r="P19" s="261">
        <f t="shared" si="1"/>
        <v>0</v>
      </c>
      <c r="Q19" s="261">
        <f t="shared" si="1"/>
        <v>0</v>
      </c>
      <c r="R19" s="261">
        <f t="shared" si="1"/>
        <v>0</v>
      </c>
      <c r="S19" s="87">
        <f>SUM(M19:R19)</f>
        <v>0</v>
      </c>
      <c r="T19" s="83"/>
      <c r="U19" s="86"/>
    </row>
    <row r="20" spans="1:21" ht="12.75">
      <c r="A20" s="81"/>
      <c r="B20" s="83"/>
      <c r="C20" s="83"/>
      <c r="D20" s="83"/>
      <c r="E20" s="244"/>
      <c r="F20" s="245"/>
      <c r="G20" s="245"/>
      <c r="H20" s="245"/>
      <c r="I20" s="245"/>
      <c r="J20" s="245"/>
      <c r="K20" s="262">
        <f>SUM(E20:J20)</f>
        <v>0</v>
      </c>
      <c r="L20" s="83"/>
      <c r="M20" s="263">
        <f aca="true" t="shared" si="2" ref="M20:R20">M14*2</f>
        <v>0</v>
      </c>
      <c r="N20" s="264">
        <f t="shared" si="2"/>
        <v>0</v>
      </c>
      <c r="O20" s="264">
        <f t="shared" si="2"/>
        <v>0</v>
      </c>
      <c r="P20" s="264">
        <f t="shared" si="2"/>
        <v>0</v>
      </c>
      <c r="Q20" s="264">
        <f t="shared" si="2"/>
        <v>0</v>
      </c>
      <c r="R20" s="264">
        <f t="shared" si="2"/>
        <v>0</v>
      </c>
      <c r="S20" s="88">
        <f>SUM(M20:R20)</f>
        <v>0</v>
      </c>
      <c r="T20" s="83"/>
      <c r="U20" s="86"/>
    </row>
    <row r="21" spans="1:21" ht="12.75">
      <c r="A21" s="81"/>
      <c r="B21" s="83"/>
      <c r="C21" s="83"/>
      <c r="D21" s="83"/>
      <c r="E21" s="244"/>
      <c r="F21" s="245"/>
      <c r="G21" s="245"/>
      <c r="H21" s="245"/>
      <c r="I21" s="245"/>
      <c r="J21" s="245"/>
      <c r="K21" s="262">
        <f>SUM(E21:J21)</f>
        <v>0</v>
      </c>
      <c r="L21" s="83"/>
      <c r="M21" s="241"/>
      <c r="N21" s="242"/>
      <c r="O21" s="242"/>
      <c r="P21" s="242"/>
      <c r="Q21" s="242"/>
      <c r="R21" s="242"/>
      <c r="S21" s="88">
        <f>SUM(M21:R21)</f>
        <v>0</v>
      </c>
      <c r="T21" s="83"/>
      <c r="U21" s="86"/>
    </row>
    <row r="22" spans="1:21" ht="12.75">
      <c r="A22" s="81"/>
      <c r="B22" s="83"/>
      <c r="C22" s="83"/>
      <c r="D22" s="83"/>
      <c r="E22" s="94">
        <f aca="true" t="shared" si="3" ref="E22:J22">SUM(E19:E21)</f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95">
        <f t="shared" si="3"/>
        <v>0</v>
      </c>
      <c r="J22" s="95">
        <f t="shared" si="3"/>
        <v>0</v>
      </c>
      <c r="K22" s="265">
        <f>SUM(E22:J22)</f>
        <v>0</v>
      </c>
      <c r="L22" s="83"/>
      <c r="M22" s="256">
        <f aca="true" t="shared" si="4" ref="M22:R22">SUM(M19:M21)</f>
        <v>0</v>
      </c>
      <c r="N22" s="257">
        <f t="shared" si="4"/>
        <v>0</v>
      </c>
      <c r="O22" s="257">
        <f t="shared" si="4"/>
        <v>0</v>
      </c>
      <c r="P22" s="257">
        <f t="shared" si="4"/>
        <v>0</v>
      </c>
      <c r="Q22" s="257">
        <f t="shared" si="4"/>
        <v>0</v>
      </c>
      <c r="R22" s="258">
        <f t="shared" si="4"/>
        <v>0</v>
      </c>
      <c r="S22" s="90">
        <f>SUM(M22:R22)</f>
        <v>0</v>
      </c>
      <c r="T22" s="83"/>
      <c r="U22" s="86"/>
    </row>
    <row r="23" spans="1:21" ht="12.75">
      <c r="A23" s="81"/>
      <c r="B23" s="83"/>
      <c r="C23" s="83"/>
      <c r="D23" s="83"/>
      <c r="E23" s="83"/>
      <c r="F23" s="83"/>
      <c r="G23" s="83"/>
      <c r="H23" s="83"/>
      <c r="I23" s="83"/>
      <c r="J23" s="96"/>
      <c r="K23" s="96"/>
      <c r="L23" s="83"/>
      <c r="M23" s="83"/>
      <c r="N23" s="83"/>
      <c r="O23" s="83"/>
      <c r="P23" s="83"/>
      <c r="Q23" s="83"/>
      <c r="R23" s="83"/>
      <c r="S23" s="83"/>
      <c r="T23" s="83"/>
      <c r="U23" s="86"/>
    </row>
    <row r="24" spans="1:21" ht="12.75">
      <c r="A24" s="81"/>
      <c r="B24" s="83"/>
      <c r="C24" s="83"/>
      <c r="D24" s="83"/>
      <c r="E24" s="314" t="s">
        <v>3</v>
      </c>
      <c r="F24" s="314"/>
      <c r="G24" s="314"/>
      <c r="H24" s="314"/>
      <c r="I24" s="314"/>
      <c r="J24" s="314"/>
      <c r="K24" s="85"/>
      <c r="L24" s="83"/>
      <c r="M24" s="314" t="s">
        <v>7</v>
      </c>
      <c r="N24" s="314"/>
      <c r="O24" s="314"/>
      <c r="P24" s="314"/>
      <c r="Q24" s="314"/>
      <c r="R24" s="314"/>
      <c r="S24" s="83"/>
      <c r="T24" s="83"/>
      <c r="U24" s="86"/>
    </row>
    <row r="25" spans="1:21" ht="12.75">
      <c r="A25" s="81"/>
      <c r="B25" s="83"/>
      <c r="C25" s="83"/>
      <c r="D25" s="83" t="s">
        <v>0</v>
      </c>
      <c r="E25" s="266">
        <f aca="true" t="shared" si="5" ref="E25:J27">+E13*M13*26</f>
        <v>0</v>
      </c>
      <c r="F25" s="267">
        <f t="shared" si="5"/>
        <v>0</v>
      </c>
      <c r="G25" s="267">
        <f t="shared" si="5"/>
        <v>0</v>
      </c>
      <c r="H25" s="267">
        <f t="shared" si="5"/>
        <v>0</v>
      </c>
      <c r="I25" s="267">
        <f>+I13*Q13*26</f>
        <v>0</v>
      </c>
      <c r="J25" s="268">
        <f t="shared" si="5"/>
        <v>0</v>
      </c>
      <c r="K25" s="268">
        <f>SUM(E25:J25)</f>
        <v>0</v>
      </c>
      <c r="L25" s="83"/>
      <c r="M25" s="260" t="e">
        <f aca="true" t="shared" si="6" ref="M25:R27">+M13*E19/E25</f>
        <v>#DIV/0!</v>
      </c>
      <c r="N25" s="260" t="e">
        <f t="shared" si="6"/>
        <v>#DIV/0!</v>
      </c>
      <c r="O25" s="261" t="e">
        <f t="shared" si="6"/>
        <v>#DIV/0!</v>
      </c>
      <c r="P25" s="261" t="e">
        <f t="shared" si="6"/>
        <v>#DIV/0!</v>
      </c>
      <c r="Q25" s="261" t="e">
        <f t="shared" si="6"/>
        <v>#DIV/0!</v>
      </c>
      <c r="R25" s="269" t="e">
        <f t="shared" si="6"/>
        <v>#DIV/0!</v>
      </c>
      <c r="S25" s="97" t="e">
        <f>SUM(M25:R25)</f>
        <v>#DIV/0!</v>
      </c>
      <c r="T25" s="83" t="e">
        <f>S25/S13</f>
        <v>#DIV/0!</v>
      </c>
      <c r="U25" s="86"/>
    </row>
    <row r="26" spans="1:21" ht="12.75">
      <c r="A26" s="81"/>
      <c r="B26" s="83"/>
      <c r="C26" s="83"/>
      <c r="D26" s="83" t="s">
        <v>6</v>
      </c>
      <c r="E26" s="270">
        <f t="shared" si="5"/>
        <v>0</v>
      </c>
      <c r="F26" s="271">
        <f t="shared" si="5"/>
        <v>0</v>
      </c>
      <c r="G26" s="271">
        <f t="shared" si="5"/>
        <v>0</v>
      </c>
      <c r="H26" s="271">
        <f t="shared" si="5"/>
        <v>0</v>
      </c>
      <c r="I26" s="271">
        <f t="shared" si="5"/>
        <v>0</v>
      </c>
      <c r="J26" s="272">
        <f>+J14*R14*26</f>
        <v>0</v>
      </c>
      <c r="K26" s="272">
        <f>SUM(E26:J26)</f>
        <v>0</v>
      </c>
      <c r="L26" s="83"/>
      <c r="M26" s="263" t="e">
        <f t="shared" si="6"/>
        <v>#DIV/0!</v>
      </c>
      <c r="N26" s="263" t="e">
        <f t="shared" si="6"/>
        <v>#DIV/0!</v>
      </c>
      <c r="O26" s="264" t="e">
        <f t="shared" si="6"/>
        <v>#DIV/0!</v>
      </c>
      <c r="P26" s="264" t="e">
        <f t="shared" si="6"/>
        <v>#DIV/0!</v>
      </c>
      <c r="Q26" s="264" t="e">
        <f t="shared" si="6"/>
        <v>#DIV/0!</v>
      </c>
      <c r="R26" s="273" t="e">
        <f t="shared" si="6"/>
        <v>#DIV/0!</v>
      </c>
      <c r="S26" s="98" t="e">
        <f>SUM(M26:R26)</f>
        <v>#DIV/0!</v>
      </c>
      <c r="T26" s="83" t="e">
        <f>S26/S14</f>
        <v>#DIV/0!</v>
      </c>
      <c r="U26" s="86"/>
    </row>
    <row r="27" spans="1:21" ht="12.75">
      <c r="A27" s="81"/>
      <c r="B27" s="83"/>
      <c r="C27" s="83"/>
      <c r="D27" s="83" t="s">
        <v>1</v>
      </c>
      <c r="E27" s="274">
        <f t="shared" si="5"/>
        <v>0</v>
      </c>
      <c r="F27" s="275">
        <f t="shared" si="5"/>
        <v>0</v>
      </c>
      <c r="G27" s="275">
        <f t="shared" si="5"/>
        <v>0</v>
      </c>
      <c r="H27" s="275">
        <f t="shared" si="5"/>
        <v>0</v>
      </c>
      <c r="I27" s="275">
        <f t="shared" si="5"/>
        <v>0</v>
      </c>
      <c r="J27" s="276">
        <f t="shared" si="5"/>
        <v>0</v>
      </c>
      <c r="K27" s="272">
        <f>SUM(E27:J27)</f>
        <v>0</v>
      </c>
      <c r="L27" s="83"/>
      <c r="M27" s="277" t="e">
        <f t="shared" si="6"/>
        <v>#DIV/0!</v>
      </c>
      <c r="N27" s="277" t="e">
        <f t="shared" si="6"/>
        <v>#DIV/0!</v>
      </c>
      <c r="O27" s="278" t="e">
        <f>+O15*G21/G27</f>
        <v>#DIV/0!</v>
      </c>
      <c r="P27" s="278" t="e">
        <f t="shared" si="6"/>
        <v>#DIV/0!</v>
      </c>
      <c r="Q27" s="278" t="e">
        <f t="shared" si="6"/>
        <v>#DIV/0!</v>
      </c>
      <c r="R27" s="279" t="e">
        <f t="shared" si="6"/>
        <v>#DIV/0!</v>
      </c>
      <c r="S27" s="98" t="e">
        <f>SUM(M27:R27)</f>
        <v>#DIV/0!</v>
      </c>
      <c r="T27" s="83" t="e">
        <f>S27/S15</f>
        <v>#DIV/0!</v>
      </c>
      <c r="U27" s="86"/>
    </row>
    <row r="28" spans="1:21" ht="12.75">
      <c r="A28" s="81"/>
      <c r="B28" s="83"/>
      <c r="C28" s="83"/>
      <c r="D28" s="83" t="s">
        <v>4</v>
      </c>
      <c r="E28" s="99">
        <f aca="true" t="shared" si="7" ref="E28:J28">SUM(E25:E27)</f>
        <v>0</v>
      </c>
      <c r="F28" s="100">
        <f t="shared" si="7"/>
        <v>0</v>
      </c>
      <c r="G28" s="100">
        <f t="shared" si="7"/>
        <v>0</v>
      </c>
      <c r="H28" s="100">
        <f t="shared" si="7"/>
        <v>0</v>
      </c>
      <c r="I28" s="100">
        <f t="shared" si="7"/>
        <v>0</v>
      </c>
      <c r="J28" s="100">
        <f t="shared" si="7"/>
        <v>0</v>
      </c>
      <c r="K28" s="280">
        <f>SUM(E28:J28)</f>
        <v>0</v>
      </c>
      <c r="L28" s="83"/>
      <c r="M28" s="277" t="e">
        <f aca="true" t="shared" si="8" ref="M28:R28">SUM(M25:M27)</f>
        <v>#DIV/0!</v>
      </c>
      <c r="N28" s="277" t="e">
        <f t="shared" si="8"/>
        <v>#DIV/0!</v>
      </c>
      <c r="O28" s="278" t="e">
        <f t="shared" si="8"/>
        <v>#DIV/0!</v>
      </c>
      <c r="P28" s="278" t="e">
        <f t="shared" si="8"/>
        <v>#DIV/0!</v>
      </c>
      <c r="Q28" s="278" t="e">
        <f t="shared" si="8"/>
        <v>#DIV/0!</v>
      </c>
      <c r="R28" s="278" t="e">
        <f t="shared" si="8"/>
        <v>#DIV/0!</v>
      </c>
      <c r="S28" s="93" t="e">
        <f>SUM(M28:R28)</f>
        <v>#DIV/0!</v>
      </c>
      <c r="T28" s="83"/>
      <c r="U28" s="86"/>
    </row>
    <row r="29" spans="1:21" ht="12.75">
      <c r="A29" s="81"/>
      <c r="B29" s="83"/>
      <c r="C29" s="83"/>
      <c r="D29" s="83"/>
      <c r="E29" s="83"/>
      <c r="F29" s="83"/>
      <c r="G29" s="83"/>
      <c r="H29" s="83"/>
      <c r="I29" s="83"/>
      <c r="J29" s="96"/>
      <c r="K29" s="96"/>
      <c r="L29" s="83"/>
      <c r="M29" s="83"/>
      <c r="N29" s="83"/>
      <c r="O29" s="83"/>
      <c r="P29" s="83"/>
      <c r="Q29" s="83"/>
      <c r="R29" s="83"/>
      <c r="S29" s="83"/>
      <c r="T29" s="83"/>
      <c r="U29" s="86"/>
    </row>
    <row r="30" spans="1:21" ht="12.75">
      <c r="A30" s="8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6"/>
    </row>
    <row r="31" spans="1:21" ht="12.75">
      <c r="A31" s="81"/>
      <c r="B31" s="83"/>
      <c r="C31" s="83"/>
      <c r="D31" s="84" t="str">
        <f>"As of 4/30/"&amp;B48</f>
        <v>As of 4/30/2008</v>
      </c>
      <c r="E31" s="314" t="str">
        <f>"Incurred &amp; Paid Claims for "&amp;B12</f>
        <v>Incurred &amp; Paid Claims for 2007</v>
      </c>
      <c r="F31" s="314"/>
      <c r="G31" s="314"/>
      <c r="H31" s="314"/>
      <c r="I31" s="314"/>
      <c r="J31" s="314"/>
      <c r="K31" s="85"/>
      <c r="L31" s="83"/>
      <c r="M31" s="83"/>
      <c r="N31" s="83"/>
      <c r="O31" s="101"/>
      <c r="P31" s="83"/>
      <c r="Q31" s="83"/>
      <c r="R31" s="83"/>
      <c r="S31" s="83"/>
      <c r="T31" s="83"/>
      <c r="U31" s="86"/>
    </row>
    <row r="32" spans="1:21" ht="12.75">
      <c r="A32" s="81"/>
      <c r="B32" s="83"/>
      <c r="C32" s="83"/>
      <c r="D32" s="84"/>
      <c r="E32" s="85">
        <v>0</v>
      </c>
      <c r="F32" s="85">
        <v>1</v>
      </c>
      <c r="G32" s="85">
        <v>2</v>
      </c>
      <c r="H32" s="85">
        <v>3</v>
      </c>
      <c r="I32" s="85">
        <v>4</v>
      </c>
      <c r="J32" s="85">
        <v>5</v>
      </c>
      <c r="K32" s="85" t="s">
        <v>4</v>
      </c>
      <c r="L32" s="83"/>
      <c r="M32" s="83"/>
      <c r="N32" s="83"/>
      <c r="O32" s="83"/>
      <c r="P32" s="83"/>
      <c r="Q32" s="83"/>
      <c r="R32" s="83"/>
      <c r="S32" s="83"/>
      <c r="T32" s="83"/>
      <c r="U32" s="86"/>
    </row>
    <row r="33" spans="1:21" ht="12.75">
      <c r="A33" s="81"/>
      <c r="B33" s="83"/>
      <c r="C33" s="83"/>
      <c r="D33" s="83" t="s">
        <v>0</v>
      </c>
      <c r="E33" s="237"/>
      <c r="F33" s="238"/>
      <c r="G33" s="238"/>
      <c r="H33" s="238"/>
      <c r="I33" s="238"/>
      <c r="J33" s="239"/>
      <c r="K33" s="281">
        <f>SUM(E33:J33)</f>
        <v>0</v>
      </c>
      <c r="L33" s="83"/>
      <c r="M33" s="101"/>
      <c r="N33" s="83"/>
      <c r="O33" s="83"/>
      <c r="P33" s="83"/>
      <c r="Q33" s="83"/>
      <c r="R33" s="83"/>
      <c r="S33" s="83"/>
      <c r="T33" s="83"/>
      <c r="U33" s="86"/>
    </row>
    <row r="34" spans="1:21" ht="12.75">
      <c r="A34" s="81"/>
      <c r="B34" s="83"/>
      <c r="C34" s="83"/>
      <c r="D34" s="83" t="s">
        <v>6</v>
      </c>
      <c r="E34" s="244"/>
      <c r="F34" s="245"/>
      <c r="G34" s="245"/>
      <c r="H34" s="245"/>
      <c r="I34" s="245"/>
      <c r="J34" s="246"/>
      <c r="K34" s="282">
        <f>SUM(E34:J34)</f>
        <v>0</v>
      </c>
      <c r="L34" s="83"/>
      <c r="M34" s="83"/>
      <c r="N34" s="83"/>
      <c r="O34" s="83"/>
      <c r="P34" s="83"/>
      <c r="Q34" s="83"/>
      <c r="R34" s="83"/>
      <c r="S34" s="83"/>
      <c r="T34" s="83"/>
      <c r="U34" s="86"/>
    </row>
    <row r="35" spans="1:21" ht="12.75">
      <c r="A35" s="81"/>
      <c r="B35" s="83"/>
      <c r="C35" s="83"/>
      <c r="D35" s="83" t="s">
        <v>1</v>
      </c>
      <c r="E35" s="250"/>
      <c r="F35" s="251"/>
      <c r="G35" s="251"/>
      <c r="H35" s="251"/>
      <c r="I35" s="251"/>
      <c r="J35" s="252"/>
      <c r="K35" s="282">
        <f>SUM(E35:J35)</f>
        <v>0</v>
      </c>
      <c r="L35" s="83"/>
      <c r="M35" s="283">
        <v>1</v>
      </c>
      <c r="N35" s="104" t="str">
        <f>"Completion Factor (Portion of Ultimate "&amp;B12&amp;" Paid by 4/30/"&amp;B12+1&amp;")"</f>
        <v>Completion Factor (Portion of Ultimate 2007 Paid by 4/30/2008)</v>
      </c>
      <c r="O35" s="83"/>
      <c r="P35" s="83"/>
      <c r="Q35" s="83"/>
      <c r="R35" s="83"/>
      <c r="S35" s="83"/>
      <c r="T35" s="83"/>
      <c r="U35" s="86"/>
    </row>
    <row r="36" spans="1:21" ht="12.75">
      <c r="A36" s="81"/>
      <c r="B36" s="83"/>
      <c r="C36" s="83"/>
      <c r="D36" s="83" t="s">
        <v>4</v>
      </c>
      <c r="E36" s="102">
        <f aca="true" t="shared" si="9" ref="E36:J36">SUM(E33:E35)</f>
        <v>0</v>
      </c>
      <c r="F36" s="103">
        <f t="shared" si="9"/>
        <v>0</v>
      </c>
      <c r="G36" s="103">
        <f t="shared" si="9"/>
        <v>0</v>
      </c>
      <c r="H36" s="103">
        <f t="shared" si="9"/>
        <v>0</v>
      </c>
      <c r="I36" s="103">
        <f t="shared" si="9"/>
        <v>0</v>
      </c>
      <c r="J36" s="103">
        <f t="shared" si="9"/>
        <v>0</v>
      </c>
      <c r="K36" s="265">
        <f>SUM(E36:J36)</f>
        <v>0</v>
      </c>
      <c r="L36" s="83"/>
      <c r="M36" s="83"/>
      <c r="N36" s="83"/>
      <c r="O36" s="83"/>
      <c r="P36" s="83"/>
      <c r="Q36" s="83"/>
      <c r="R36" s="83"/>
      <c r="S36" s="83"/>
      <c r="T36" s="83"/>
      <c r="U36" s="86"/>
    </row>
    <row r="37" spans="1:21" ht="12.75">
      <c r="A37" s="81"/>
      <c r="B37" s="83"/>
      <c r="C37" s="83"/>
      <c r="D37" s="83"/>
      <c r="E37" s="96"/>
      <c r="F37" s="96"/>
      <c r="G37" s="96"/>
      <c r="H37" s="96"/>
      <c r="I37" s="96"/>
      <c r="J37" s="96"/>
      <c r="K37" s="284"/>
      <c r="L37" s="83"/>
      <c r="M37" s="83"/>
      <c r="N37" s="83"/>
      <c r="O37" s="83"/>
      <c r="P37" s="83"/>
      <c r="Q37" s="83"/>
      <c r="R37" s="83"/>
      <c r="S37" s="83"/>
      <c r="T37" s="83"/>
      <c r="U37" s="86"/>
    </row>
    <row r="38" spans="1:21" ht="12.75">
      <c r="A38" s="81"/>
      <c r="B38" s="83"/>
      <c r="C38" s="83"/>
      <c r="D38" s="83"/>
      <c r="E38" s="314" t="str">
        <f>"Estimate of Ultimate Incurred Claims for "&amp;B12</f>
        <v>Estimate of Ultimate Incurred Claims for 2007</v>
      </c>
      <c r="F38" s="314"/>
      <c r="G38" s="314"/>
      <c r="H38" s="314"/>
      <c r="I38" s="314"/>
      <c r="J38" s="314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6"/>
    </row>
    <row r="39" spans="1:21" ht="12.75">
      <c r="A39" s="81"/>
      <c r="B39" s="83"/>
      <c r="C39" s="83"/>
      <c r="D39" s="83" t="s">
        <v>0</v>
      </c>
      <c r="E39" s="285">
        <f aca="true" t="shared" si="10" ref="E39:J41">E33/$M$35</f>
        <v>0</v>
      </c>
      <c r="F39" s="286">
        <f t="shared" si="10"/>
        <v>0</v>
      </c>
      <c r="G39" s="286">
        <f t="shared" si="10"/>
        <v>0</v>
      </c>
      <c r="H39" s="286">
        <f t="shared" si="10"/>
        <v>0</v>
      </c>
      <c r="I39" s="286">
        <f t="shared" si="10"/>
        <v>0</v>
      </c>
      <c r="J39" s="281">
        <f t="shared" si="10"/>
        <v>0</v>
      </c>
      <c r="K39" s="281">
        <f>SUM(E39:J39)</f>
        <v>0</v>
      </c>
      <c r="L39" s="83"/>
      <c r="M39" s="83"/>
      <c r="N39" s="83"/>
      <c r="O39" s="83"/>
      <c r="P39" s="83"/>
      <c r="Q39" s="83"/>
      <c r="R39" s="83"/>
      <c r="S39" s="83"/>
      <c r="T39" s="83"/>
      <c r="U39" s="86"/>
    </row>
    <row r="40" spans="1:21" ht="12.75">
      <c r="A40" s="81"/>
      <c r="B40" s="83"/>
      <c r="C40" s="83"/>
      <c r="D40" s="83" t="s">
        <v>6</v>
      </c>
      <c r="E40" s="287">
        <f t="shared" si="10"/>
        <v>0</v>
      </c>
      <c r="F40" s="288">
        <f t="shared" si="10"/>
        <v>0</v>
      </c>
      <c r="G40" s="288">
        <f t="shared" si="10"/>
        <v>0</v>
      </c>
      <c r="H40" s="288">
        <f t="shared" si="10"/>
        <v>0</v>
      </c>
      <c r="I40" s="288">
        <f t="shared" si="10"/>
        <v>0</v>
      </c>
      <c r="J40" s="282">
        <f t="shared" si="10"/>
        <v>0</v>
      </c>
      <c r="K40" s="282">
        <f>SUM(E40:J40)</f>
        <v>0</v>
      </c>
      <c r="L40" s="83"/>
      <c r="M40" s="83"/>
      <c r="N40" s="83"/>
      <c r="O40" s="83"/>
      <c r="P40" s="83"/>
      <c r="Q40" s="83"/>
      <c r="R40" s="83"/>
      <c r="S40" s="83"/>
      <c r="T40" s="83"/>
      <c r="U40" s="86"/>
    </row>
    <row r="41" spans="1:21" ht="12.75">
      <c r="A41" s="81"/>
      <c r="B41" s="83"/>
      <c r="C41" s="83"/>
      <c r="D41" s="83" t="s">
        <v>1</v>
      </c>
      <c r="E41" s="289">
        <f t="shared" si="10"/>
        <v>0</v>
      </c>
      <c r="F41" s="290">
        <f t="shared" si="10"/>
        <v>0</v>
      </c>
      <c r="G41" s="290">
        <f t="shared" si="10"/>
        <v>0</v>
      </c>
      <c r="H41" s="290">
        <f t="shared" si="10"/>
        <v>0</v>
      </c>
      <c r="I41" s="290">
        <f t="shared" si="10"/>
        <v>0</v>
      </c>
      <c r="J41" s="291">
        <f t="shared" si="10"/>
        <v>0</v>
      </c>
      <c r="K41" s="282">
        <f>SUM(E41:J41)</f>
        <v>0</v>
      </c>
      <c r="L41" s="83"/>
      <c r="M41" s="83"/>
      <c r="N41" s="83"/>
      <c r="O41" s="83"/>
      <c r="P41" s="83"/>
      <c r="Q41" s="83"/>
      <c r="R41" s="83"/>
      <c r="S41" s="83"/>
      <c r="T41" s="83"/>
      <c r="U41" s="86"/>
    </row>
    <row r="42" spans="1:21" ht="12.75">
      <c r="A42" s="81"/>
      <c r="B42" s="83"/>
      <c r="C42" s="83"/>
      <c r="D42" s="83" t="s">
        <v>4</v>
      </c>
      <c r="E42" s="102">
        <f aca="true" t="shared" si="11" ref="E42:J42">SUM(E39:E41)</f>
        <v>0</v>
      </c>
      <c r="F42" s="103">
        <f t="shared" si="11"/>
        <v>0</v>
      </c>
      <c r="G42" s="103">
        <f t="shared" si="11"/>
        <v>0</v>
      </c>
      <c r="H42" s="103">
        <f t="shared" si="11"/>
        <v>0</v>
      </c>
      <c r="I42" s="103">
        <f t="shared" si="11"/>
        <v>0</v>
      </c>
      <c r="J42" s="103">
        <f t="shared" si="11"/>
        <v>0</v>
      </c>
      <c r="K42" s="265">
        <f>SUM(E42:J42)</f>
        <v>0</v>
      </c>
      <c r="L42" s="83"/>
      <c r="M42" s="83"/>
      <c r="N42" s="83"/>
      <c r="O42" s="83"/>
      <c r="P42" s="83"/>
      <c r="Q42" s="83"/>
      <c r="R42" s="83"/>
      <c r="S42" s="83"/>
      <c r="T42" s="83"/>
      <c r="U42" s="86"/>
    </row>
    <row r="43" spans="1:21" ht="12.75">
      <c r="A43" s="8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6"/>
    </row>
    <row r="44" spans="1:21" ht="12.75">
      <c r="A44" s="81"/>
      <c r="B44" s="83"/>
      <c r="C44" s="83"/>
      <c r="D44" s="84" t="s">
        <v>35</v>
      </c>
      <c r="E44" s="89">
        <f>K22</f>
        <v>0</v>
      </c>
      <c r="F44" s="83"/>
      <c r="G44" s="83"/>
      <c r="H44" s="83"/>
      <c r="I44" s="83"/>
      <c r="J44" s="84" t="s">
        <v>36</v>
      </c>
      <c r="K44" s="292" t="e">
        <f>1-K42/E44</f>
        <v>#DIV/0!</v>
      </c>
      <c r="L44" s="83"/>
      <c r="M44" s="83"/>
      <c r="N44" s="83"/>
      <c r="O44" s="83"/>
      <c r="P44" s="83"/>
      <c r="Q44" s="83"/>
      <c r="R44" s="83"/>
      <c r="S44" s="83"/>
      <c r="T44" s="83"/>
      <c r="U44" s="86"/>
    </row>
    <row r="45" spans="1:21" ht="12.75">
      <c r="A45" s="81"/>
      <c r="B45" s="83"/>
      <c r="C45" s="83"/>
      <c r="D45" s="84"/>
      <c r="E45" s="92"/>
      <c r="F45" s="83"/>
      <c r="G45" s="83"/>
      <c r="H45" s="83"/>
      <c r="I45" s="83"/>
      <c r="J45" s="84"/>
      <c r="K45" s="293"/>
      <c r="L45" s="83"/>
      <c r="M45" s="83"/>
      <c r="N45" s="83"/>
      <c r="O45" s="83"/>
      <c r="P45" s="83"/>
      <c r="Q45" s="83"/>
      <c r="R45" s="83"/>
      <c r="S45" s="83"/>
      <c r="T45" s="83"/>
      <c r="U45" s="86"/>
    </row>
    <row r="46" spans="1:21" ht="12.75">
      <c r="A46" s="33"/>
      <c r="B46" s="26"/>
      <c r="C46" s="26"/>
      <c r="D46" s="34"/>
      <c r="E46" s="30"/>
      <c r="F46" s="26"/>
      <c r="G46" s="26"/>
      <c r="H46" s="26"/>
      <c r="I46" s="26"/>
      <c r="J46" s="34"/>
      <c r="K46" s="137"/>
      <c r="L46" s="26"/>
      <c r="M46" s="26"/>
      <c r="N46" s="26"/>
      <c r="O46" s="26"/>
      <c r="P46" s="26"/>
      <c r="Q46" s="26"/>
      <c r="R46" s="26"/>
      <c r="S46" s="26"/>
      <c r="T46" s="26"/>
      <c r="U46" s="36"/>
    </row>
    <row r="47" spans="1:21" ht="12.75">
      <c r="A47" s="37" t="s">
        <v>68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6"/>
    </row>
    <row r="48" spans="1:21" ht="12.75">
      <c r="A48" s="33"/>
      <c r="B48" s="19">
        <f>B12+1</f>
        <v>2008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6"/>
    </row>
    <row r="49" spans="1:21" ht="12.75">
      <c r="A49" s="33"/>
      <c r="B49" s="26"/>
      <c r="C49" s="26"/>
      <c r="D49" s="26"/>
      <c r="E49" s="313" t="s">
        <v>2</v>
      </c>
      <c r="F49" s="313"/>
      <c r="G49" s="313"/>
      <c r="H49" s="313"/>
      <c r="I49" s="313"/>
      <c r="J49" s="313"/>
      <c r="K49" s="35"/>
      <c r="L49" s="35"/>
      <c r="M49" s="313" t="str">
        <f>"April 30, "&amp;B48&amp;":  Area Enrollment - Contracts"</f>
        <v>April 30, 2008:  Area Enrollment - Contracts</v>
      </c>
      <c r="N49" s="313"/>
      <c r="O49" s="313"/>
      <c r="P49" s="313"/>
      <c r="Q49" s="313"/>
      <c r="R49" s="313"/>
      <c r="S49" s="26"/>
      <c r="T49" s="26"/>
      <c r="U49" s="36"/>
    </row>
    <row r="50" spans="1:21" ht="12.75">
      <c r="A50" s="33"/>
      <c r="B50" s="26"/>
      <c r="C50" s="26"/>
      <c r="D50" s="34"/>
      <c r="E50" s="35">
        <v>0</v>
      </c>
      <c r="F50" s="35">
        <v>1</v>
      </c>
      <c r="G50" s="35">
        <v>2</v>
      </c>
      <c r="H50" s="35">
        <v>3</v>
      </c>
      <c r="I50" s="35">
        <v>4</v>
      </c>
      <c r="J50" s="35">
        <v>5</v>
      </c>
      <c r="K50" s="35" t="s">
        <v>4</v>
      </c>
      <c r="L50" s="26"/>
      <c r="M50" s="35">
        <v>0</v>
      </c>
      <c r="N50" s="35">
        <v>1</v>
      </c>
      <c r="O50" s="35">
        <v>2</v>
      </c>
      <c r="P50" s="35">
        <v>3</v>
      </c>
      <c r="Q50" s="35">
        <v>4</v>
      </c>
      <c r="R50" s="35">
        <v>5</v>
      </c>
      <c r="S50" s="35" t="s">
        <v>4</v>
      </c>
      <c r="T50" s="26"/>
      <c r="U50" s="36"/>
    </row>
    <row r="51" spans="1:21" ht="12.75">
      <c r="A51" s="33"/>
      <c r="B51" s="26"/>
      <c r="C51" s="26"/>
      <c r="D51" s="26" t="s">
        <v>0</v>
      </c>
      <c r="E51" s="138"/>
      <c r="F51" s="139"/>
      <c r="G51" s="139"/>
      <c r="H51" s="139"/>
      <c r="I51" s="139"/>
      <c r="J51" s="140"/>
      <c r="K51" s="141"/>
      <c r="L51" s="26"/>
      <c r="M51" s="142"/>
      <c r="N51" s="143"/>
      <c r="O51" s="143"/>
      <c r="P51" s="143"/>
      <c r="Q51" s="143"/>
      <c r="R51" s="144"/>
      <c r="S51" s="12">
        <f>SUM(M51:R51)</f>
        <v>0</v>
      </c>
      <c r="T51" s="26"/>
      <c r="U51" s="36"/>
    </row>
    <row r="52" spans="1:21" ht="12.75">
      <c r="A52" s="33"/>
      <c r="B52" s="26"/>
      <c r="C52" s="26"/>
      <c r="D52" s="26" t="s">
        <v>6</v>
      </c>
      <c r="E52" s="145"/>
      <c r="F52" s="146"/>
      <c r="G52" s="146"/>
      <c r="H52" s="146"/>
      <c r="I52" s="146"/>
      <c r="J52" s="147"/>
      <c r="K52" s="141"/>
      <c r="L52" s="26"/>
      <c r="M52" s="148"/>
      <c r="N52" s="149"/>
      <c r="O52" s="149"/>
      <c r="P52" s="149"/>
      <c r="Q52" s="149"/>
      <c r="R52" s="150"/>
      <c r="S52" s="13">
        <f>SUM(M52:R52)</f>
        <v>0</v>
      </c>
      <c r="T52" s="26"/>
      <c r="U52" s="36"/>
    </row>
    <row r="53" spans="1:21" ht="12.75">
      <c r="A53" s="33"/>
      <c r="B53" s="26"/>
      <c r="C53" s="26"/>
      <c r="D53" s="26" t="s">
        <v>1</v>
      </c>
      <c r="E53" s="151"/>
      <c r="F53" s="152"/>
      <c r="G53" s="152"/>
      <c r="H53" s="152"/>
      <c r="I53" s="152"/>
      <c r="J53" s="153"/>
      <c r="K53" s="141"/>
      <c r="L53" s="26"/>
      <c r="M53" s="154"/>
      <c r="N53" s="155"/>
      <c r="O53" s="155"/>
      <c r="P53" s="155"/>
      <c r="Q53" s="155"/>
      <c r="R53" s="156"/>
      <c r="S53" s="13">
        <f>SUM(M53:R53)</f>
        <v>0</v>
      </c>
      <c r="T53" s="26"/>
      <c r="U53" s="36"/>
    </row>
    <row r="54" spans="1:21" ht="12.75">
      <c r="A54" s="33"/>
      <c r="B54" s="26"/>
      <c r="C54" s="26"/>
      <c r="D54" s="26" t="s">
        <v>4</v>
      </c>
      <c r="E54" s="27"/>
      <c r="F54" s="27"/>
      <c r="G54" s="27"/>
      <c r="H54" s="27"/>
      <c r="I54" s="27"/>
      <c r="J54" s="27"/>
      <c r="K54" s="26"/>
      <c r="L54" s="26"/>
      <c r="M54" s="157">
        <f>SUM(M51:M53)</f>
        <v>0</v>
      </c>
      <c r="N54" s="158"/>
      <c r="O54" s="158">
        <f>SUM(O51:O53)</f>
        <v>0</v>
      </c>
      <c r="P54" s="158">
        <f>SUM(P51:P53)</f>
        <v>0</v>
      </c>
      <c r="Q54" s="158">
        <f>SUM(Q51:Q53)</f>
        <v>0</v>
      </c>
      <c r="R54" s="159">
        <f>SUM(R51:R53)</f>
        <v>0</v>
      </c>
      <c r="S54" s="14">
        <f>SUM(M54:R54)</f>
        <v>0</v>
      </c>
      <c r="T54" s="26"/>
      <c r="U54" s="36"/>
    </row>
    <row r="55" spans="1:21" ht="12.75">
      <c r="A55" s="3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6"/>
    </row>
    <row r="56" spans="1:21" ht="12.75">
      <c r="A56" s="33"/>
      <c r="B56" s="26"/>
      <c r="C56" s="26"/>
      <c r="D56" s="26"/>
      <c r="E56" s="313" t="s">
        <v>34</v>
      </c>
      <c r="F56" s="313"/>
      <c r="G56" s="313"/>
      <c r="H56" s="313"/>
      <c r="I56" s="313"/>
      <c r="J56" s="313"/>
      <c r="K56" s="26"/>
      <c r="L56" s="26"/>
      <c r="M56" s="313" t="str">
        <f>"April 30, "&amp;B48&amp;":  Area Enrollment - Members"</f>
        <v>April 30, 2008:  Area Enrollment - Members</v>
      </c>
      <c r="N56" s="313"/>
      <c r="O56" s="313"/>
      <c r="P56" s="313"/>
      <c r="Q56" s="313"/>
      <c r="R56" s="313"/>
      <c r="S56" s="26"/>
      <c r="T56" s="26"/>
      <c r="U56" s="36"/>
    </row>
    <row r="57" spans="1:21" ht="12.75">
      <c r="A57" s="33"/>
      <c r="B57" s="26"/>
      <c r="C57" s="26"/>
      <c r="D57" s="26" t="s">
        <v>0</v>
      </c>
      <c r="E57" s="160">
        <f aca="true" t="shared" si="12" ref="E57:J59">+E51*M51*26</f>
        <v>0</v>
      </c>
      <c r="F57" s="161">
        <f t="shared" si="12"/>
        <v>0</v>
      </c>
      <c r="G57" s="161">
        <f t="shared" si="12"/>
        <v>0</v>
      </c>
      <c r="H57" s="161">
        <f t="shared" si="12"/>
        <v>0</v>
      </c>
      <c r="I57" s="161">
        <f t="shared" si="12"/>
        <v>0</v>
      </c>
      <c r="J57" s="162">
        <f t="shared" si="12"/>
        <v>0</v>
      </c>
      <c r="K57" s="162">
        <f>SUM(E57:J57)</f>
        <v>0</v>
      </c>
      <c r="L57" s="26"/>
      <c r="M57" s="163">
        <f aca="true" t="shared" si="13" ref="M57:R57">M51</f>
        <v>0</v>
      </c>
      <c r="N57" s="164">
        <f t="shared" si="13"/>
        <v>0</v>
      </c>
      <c r="O57" s="164">
        <f t="shared" si="13"/>
        <v>0</v>
      </c>
      <c r="P57" s="164">
        <f t="shared" si="13"/>
        <v>0</v>
      </c>
      <c r="Q57" s="164">
        <f t="shared" si="13"/>
        <v>0</v>
      </c>
      <c r="R57" s="164">
        <f t="shared" si="13"/>
        <v>0</v>
      </c>
      <c r="S57" s="12">
        <f>SUM(M57:R57)</f>
        <v>0</v>
      </c>
      <c r="T57" s="26"/>
      <c r="U57" s="36"/>
    </row>
    <row r="58" spans="1:21" ht="12.75">
      <c r="A58" s="33"/>
      <c r="B58" s="26"/>
      <c r="C58" s="26"/>
      <c r="D58" s="26" t="s">
        <v>6</v>
      </c>
      <c r="E58" s="165">
        <f t="shared" si="12"/>
        <v>0</v>
      </c>
      <c r="F58" s="166">
        <f t="shared" si="12"/>
        <v>0</v>
      </c>
      <c r="G58" s="166">
        <f t="shared" si="12"/>
        <v>0</v>
      </c>
      <c r="H58" s="166">
        <f t="shared" si="12"/>
        <v>0</v>
      </c>
      <c r="I58" s="166">
        <f t="shared" si="12"/>
        <v>0</v>
      </c>
      <c r="J58" s="167">
        <f t="shared" si="12"/>
        <v>0</v>
      </c>
      <c r="K58" s="167">
        <f>SUM(E58:J58)</f>
        <v>0</v>
      </c>
      <c r="L58" s="26"/>
      <c r="M58" s="168">
        <f aca="true" t="shared" si="14" ref="M58:R58">M52*2</f>
        <v>0</v>
      </c>
      <c r="N58" s="169">
        <f t="shared" si="14"/>
        <v>0</v>
      </c>
      <c r="O58" s="169">
        <f t="shared" si="14"/>
        <v>0</v>
      </c>
      <c r="P58" s="169">
        <f t="shared" si="14"/>
        <v>0</v>
      </c>
      <c r="Q58" s="169">
        <f t="shared" si="14"/>
        <v>0</v>
      </c>
      <c r="R58" s="169">
        <f t="shared" si="14"/>
        <v>0</v>
      </c>
      <c r="S58" s="13">
        <f>SUM(M58:R58)</f>
        <v>0</v>
      </c>
      <c r="T58" s="26"/>
      <c r="U58" s="36"/>
    </row>
    <row r="59" spans="1:21" ht="12.75">
      <c r="A59" s="33"/>
      <c r="B59" s="26"/>
      <c r="C59" s="26"/>
      <c r="D59" s="26" t="s">
        <v>1</v>
      </c>
      <c r="E59" s="170">
        <f t="shared" si="12"/>
        <v>0</v>
      </c>
      <c r="F59" s="171">
        <f t="shared" si="12"/>
        <v>0</v>
      </c>
      <c r="G59" s="171">
        <f t="shared" si="12"/>
        <v>0</v>
      </c>
      <c r="H59" s="171">
        <f t="shared" si="12"/>
        <v>0</v>
      </c>
      <c r="I59" s="171">
        <f t="shared" si="12"/>
        <v>0</v>
      </c>
      <c r="J59" s="172">
        <f t="shared" si="12"/>
        <v>0</v>
      </c>
      <c r="K59" s="167">
        <f>SUM(E59:J59)</f>
        <v>0</v>
      </c>
      <c r="L59" s="26"/>
      <c r="M59" s="142"/>
      <c r="N59" s="143"/>
      <c r="O59" s="143"/>
      <c r="P59" s="143"/>
      <c r="Q59" s="143"/>
      <c r="R59" s="143"/>
      <c r="S59" s="13">
        <f>SUM(M59:R59)</f>
        <v>0</v>
      </c>
      <c r="T59" s="26"/>
      <c r="U59" s="36"/>
    </row>
    <row r="60" spans="1:21" ht="12.75">
      <c r="A60" s="33"/>
      <c r="B60" s="26"/>
      <c r="C60" s="26"/>
      <c r="D60" s="26" t="s">
        <v>4</v>
      </c>
      <c r="E60" s="15">
        <f aca="true" t="shared" si="15" ref="E60:J60">SUM(E57:E59)</f>
        <v>0</v>
      </c>
      <c r="F60" s="16">
        <f t="shared" si="15"/>
        <v>0</v>
      </c>
      <c r="G60" s="16">
        <f t="shared" si="15"/>
        <v>0</v>
      </c>
      <c r="H60" s="16">
        <f t="shared" si="15"/>
        <v>0</v>
      </c>
      <c r="I60" s="16">
        <f t="shared" si="15"/>
        <v>0</v>
      </c>
      <c r="J60" s="16">
        <f t="shared" si="15"/>
        <v>0</v>
      </c>
      <c r="K60" s="173">
        <f>SUM(E60:J60)</f>
        <v>0</v>
      </c>
      <c r="L60" s="26"/>
      <c r="M60" s="157">
        <f>SUM(M57:M59)</f>
        <v>0</v>
      </c>
      <c r="N60" s="158"/>
      <c r="O60" s="158">
        <f>SUM(O57:O59)</f>
        <v>0</v>
      </c>
      <c r="P60" s="158">
        <f>SUM(P57:P59)</f>
        <v>0</v>
      </c>
      <c r="Q60" s="158">
        <f>SUM(Q57:Q59)</f>
        <v>0</v>
      </c>
      <c r="R60" s="158">
        <f>SUM(R57:R59)</f>
        <v>0</v>
      </c>
      <c r="S60" s="14">
        <f>SUM(M60:R60)</f>
        <v>0</v>
      </c>
      <c r="T60" s="26"/>
      <c r="U60" s="36"/>
    </row>
    <row r="61" spans="1:23" ht="12.75">
      <c r="A61" s="33"/>
      <c r="B61" s="26"/>
      <c r="C61" s="26"/>
      <c r="D61" s="26"/>
      <c r="E61" s="26"/>
      <c r="F61" s="26"/>
      <c r="G61" s="26"/>
      <c r="H61" s="26"/>
      <c r="I61" s="26"/>
      <c r="J61" s="21"/>
      <c r="K61" s="21"/>
      <c r="L61" s="26"/>
      <c r="M61" s="26"/>
      <c r="N61" s="26"/>
      <c r="O61" s="26"/>
      <c r="P61" s="26"/>
      <c r="Q61" s="26"/>
      <c r="R61" s="26"/>
      <c r="S61" s="26"/>
      <c r="T61" s="26"/>
      <c r="U61" s="36"/>
      <c r="W61" s="31"/>
    </row>
    <row r="62" spans="1:21" ht="12.75">
      <c r="A62" s="33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36"/>
    </row>
    <row r="63" spans="1:21" ht="12.75">
      <c r="A63" s="33"/>
      <c r="B63" s="26"/>
      <c r="C63" s="26"/>
      <c r="D63" s="34"/>
      <c r="E63" s="313" t="str">
        <f>"Incurred &amp; Paid Claims for 1/1/"&amp;B48&amp;" to 3/31/"&amp;B48</f>
        <v>Incurred &amp; Paid Claims for 1/1/2008 to 3/31/2008</v>
      </c>
      <c r="F63" s="313"/>
      <c r="G63" s="313"/>
      <c r="H63" s="313"/>
      <c r="I63" s="313"/>
      <c r="J63" s="313"/>
      <c r="K63" s="35"/>
      <c r="L63" s="26"/>
      <c r="M63" s="26"/>
      <c r="N63" s="26"/>
      <c r="O63" s="26"/>
      <c r="P63" s="26"/>
      <c r="Q63" s="26"/>
      <c r="R63" s="26"/>
      <c r="S63" s="26"/>
      <c r="T63" s="26"/>
      <c r="U63" s="36"/>
    </row>
    <row r="64" spans="1:21" ht="12.75">
      <c r="A64" s="33"/>
      <c r="B64" s="26"/>
      <c r="C64" s="26"/>
      <c r="D64" s="26" t="s">
        <v>0</v>
      </c>
      <c r="E64" s="138"/>
      <c r="F64" s="139"/>
      <c r="G64" s="139"/>
      <c r="H64" s="139"/>
      <c r="I64" s="139"/>
      <c r="J64" s="140"/>
      <c r="K64" s="174">
        <f>SUM(E64:J64)</f>
        <v>0</v>
      </c>
      <c r="L64" s="26"/>
      <c r="M64" s="108"/>
      <c r="N64" s="108"/>
      <c r="O64" s="108"/>
      <c r="P64" s="108"/>
      <c r="Q64" s="108"/>
      <c r="R64" s="108"/>
      <c r="S64" s="108"/>
      <c r="T64" s="26"/>
      <c r="U64" s="36"/>
    </row>
    <row r="65" spans="1:21" ht="12.75">
      <c r="A65" s="33"/>
      <c r="B65" s="26"/>
      <c r="C65" s="26"/>
      <c r="D65" s="26" t="s">
        <v>6</v>
      </c>
      <c r="E65" s="145"/>
      <c r="F65" s="146"/>
      <c r="G65" s="146"/>
      <c r="H65" s="146"/>
      <c r="I65" s="146"/>
      <c r="J65" s="147"/>
      <c r="K65" s="175">
        <f>SUM(E65:J65)</f>
        <v>0</v>
      </c>
      <c r="L65" s="26"/>
      <c r="M65" s="27"/>
      <c r="N65" s="27"/>
      <c r="O65" s="27"/>
      <c r="P65" s="27"/>
      <c r="Q65" s="27"/>
      <c r="R65" s="26"/>
      <c r="S65" s="26"/>
      <c r="T65" s="26"/>
      <c r="U65" s="36"/>
    </row>
    <row r="66" spans="1:21" ht="12.75">
      <c r="A66" s="33"/>
      <c r="B66" s="26"/>
      <c r="C66" s="26"/>
      <c r="D66" s="26" t="s">
        <v>1</v>
      </c>
      <c r="E66" s="151"/>
      <c r="F66" s="152"/>
      <c r="G66" s="152"/>
      <c r="H66" s="152"/>
      <c r="I66" s="152"/>
      <c r="J66" s="153"/>
      <c r="K66" s="175">
        <f>SUM(E66:J66)</f>
        <v>0</v>
      </c>
      <c r="L66" s="26"/>
      <c r="M66" s="176"/>
      <c r="N66" s="38" t="str">
        <f>"Completion Factor (Paid Claims as of 4/30/"&amp;B48&amp;" as a percent of expected total "&amp;B48&amp;" claims.)"</f>
        <v>Completion Factor (Paid Claims as of 4/30/2008 as a percent of expected total 2008 claims.)</v>
      </c>
      <c r="O66" s="26"/>
      <c r="P66" s="26"/>
      <c r="Q66" s="26"/>
      <c r="R66" s="26"/>
      <c r="S66" s="26"/>
      <c r="T66" s="26"/>
      <c r="U66" s="36"/>
    </row>
    <row r="67" spans="1:21" ht="12.75">
      <c r="A67" s="33"/>
      <c r="B67" s="26"/>
      <c r="C67" s="26"/>
      <c r="D67" s="26" t="s">
        <v>4</v>
      </c>
      <c r="E67" s="23">
        <f aca="true" t="shared" si="16" ref="E67:J67">SUM(E64:E66)</f>
        <v>0</v>
      </c>
      <c r="F67" s="24">
        <f t="shared" si="16"/>
        <v>0</v>
      </c>
      <c r="G67" s="24">
        <f t="shared" si="16"/>
        <v>0</v>
      </c>
      <c r="H67" s="24">
        <f t="shared" si="16"/>
        <v>0</v>
      </c>
      <c r="I67" s="24">
        <f t="shared" si="16"/>
        <v>0</v>
      </c>
      <c r="J67" s="24">
        <f t="shared" si="16"/>
        <v>0</v>
      </c>
      <c r="K67" s="177">
        <f>SUM(E67:J67)</f>
        <v>0</v>
      </c>
      <c r="L67" s="26"/>
      <c r="M67" s="26"/>
      <c r="N67" s="26"/>
      <c r="O67" s="26"/>
      <c r="P67" s="26"/>
      <c r="Q67" s="26"/>
      <c r="R67" s="26"/>
      <c r="S67" s="26"/>
      <c r="T67" s="26"/>
      <c r="U67" s="36"/>
    </row>
    <row r="68" spans="1:21" ht="12.75">
      <c r="A68" s="33"/>
      <c r="B68" s="26"/>
      <c r="C68" s="26"/>
      <c r="D68" s="26"/>
      <c r="E68" s="27"/>
      <c r="F68" s="27"/>
      <c r="G68" s="27"/>
      <c r="H68" s="27"/>
      <c r="I68" s="27"/>
      <c r="J68" s="27"/>
      <c r="K68" s="178"/>
      <c r="L68" s="26"/>
      <c r="M68" s="26"/>
      <c r="N68" s="26"/>
      <c r="O68" s="26"/>
      <c r="P68" s="26"/>
      <c r="Q68" s="26"/>
      <c r="R68" s="27"/>
      <c r="S68" s="178"/>
      <c r="T68" s="26"/>
      <c r="U68" s="36"/>
    </row>
    <row r="69" spans="1:21" ht="12.75">
      <c r="A69" s="33"/>
      <c r="B69" s="26"/>
      <c r="C69" s="26"/>
      <c r="D69" s="26"/>
      <c r="E69" s="313" t="str">
        <f>"Estimate of Ultimate Incurred Claims for "&amp;B48</f>
        <v>Estimate of Ultimate Incurred Claims for 2008</v>
      </c>
      <c r="F69" s="313"/>
      <c r="G69" s="313"/>
      <c r="H69" s="313"/>
      <c r="I69" s="313"/>
      <c r="J69" s="313"/>
      <c r="K69" s="26"/>
      <c r="L69" s="26"/>
      <c r="M69" s="26"/>
      <c r="N69" s="26"/>
      <c r="O69" s="26"/>
      <c r="P69" s="26"/>
      <c r="Q69" s="26"/>
      <c r="R69" s="27"/>
      <c r="S69" s="178"/>
      <c r="T69" s="26"/>
      <c r="U69" s="36"/>
    </row>
    <row r="70" spans="1:21" ht="12.75">
      <c r="A70" s="33"/>
      <c r="B70" s="26"/>
      <c r="C70" s="26"/>
      <c r="D70" s="26" t="s">
        <v>0</v>
      </c>
      <c r="E70" s="179" t="e">
        <f aca="true" t="shared" si="17" ref="E70:J72">E64/$M$66</f>
        <v>#DIV/0!</v>
      </c>
      <c r="F70" s="180" t="e">
        <f t="shared" si="17"/>
        <v>#DIV/0!</v>
      </c>
      <c r="G70" s="180" t="e">
        <f t="shared" si="17"/>
        <v>#DIV/0!</v>
      </c>
      <c r="H70" s="180" t="e">
        <f t="shared" si="17"/>
        <v>#DIV/0!</v>
      </c>
      <c r="I70" s="180" t="e">
        <f t="shared" si="17"/>
        <v>#DIV/0!</v>
      </c>
      <c r="J70" s="181" t="e">
        <f t="shared" si="17"/>
        <v>#DIV/0!</v>
      </c>
      <c r="K70" s="174" t="e">
        <f>SUM(E70:J70)</f>
        <v>#DIV/0!</v>
      </c>
      <c r="L70" s="26"/>
      <c r="M70" s="27"/>
      <c r="N70" s="27"/>
      <c r="O70" s="27"/>
      <c r="P70" s="27"/>
      <c r="Q70" s="27"/>
      <c r="R70" s="27"/>
      <c r="S70" s="178"/>
      <c r="T70" s="26"/>
      <c r="U70" s="36"/>
    </row>
    <row r="71" spans="1:21" ht="12.75">
      <c r="A71" s="33"/>
      <c r="B71" s="26"/>
      <c r="C71" s="26"/>
      <c r="D71" s="26" t="s">
        <v>6</v>
      </c>
      <c r="E71" s="182" t="e">
        <f t="shared" si="17"/>
        <v>#DIV/0!</v>
      </c>
      <c r="F71" s="183" t="e">
        <f t="shared" si="17"/>
        <v>#DIV/0!</v>
      </c>
      <c r="G71" s="183" t="e">
        <f t="shared" si="17"/>
        <v>#DIV/0!</v>
      </c>
      <c r="H71" s="183" t="e">
        <f t="shared" si="17"/>
        <v>#DIV/0!</v>
      </c>
      <c r="I71" s="183" t="e">
        <f t="shared" si="17"/>
        <v>#DIV/0!</v>
      </c>
      <c r="J71" s="184" t="e">
        <f t="shared" si="17"/>
        <v>#DIV/0!</v>
      </c>
      <c r="K71" s="175" t="e">
        <f>SUM(E71:J71)</f>
        <v>#DIV/0!</v>
      </c>
      <c r="L71" s="26"/>
      <c r="M71" s="27"/>
      <c r="N71" s="27"/>
      <c r="O71" s="27"/>
      <c r="P71" s="27"/>
      <c r="Q71" s="27"/>
      <c r="R71" s="27"/>
      <c r="S71" s="178"/>
      <c r="T71" s="26"/>
      <c r="U71" s="36"/>
    </row>
    <row r="72" spans="1:21" ht="12.75">
      <c r="A72" s="33"/>
      <c r="B72" s="26"/>
      <c r="C72" s="26"/>
      <c r="D72" s="26" t="s">
        <v>1</v>
      </c>
      <c r="E72" s="185" t="e">
        <f t="shared" si="17"/>
        <v>#DIV/0!</v>
      </c>
      <c r="F72" s="186" t="e">
        <f t="shared" si="17"/>
        <v>#DIV/0!</v>
      </c>
      <c r="G72" s="186" t="e">
        <f t="shared" si="17"/>
        <v>#DIV/0!</v>
      </c>
      <c r="H72" s="186" t="e">
        <f t="shared" si="17"/>
        <v>#DIV/0!</v>
      </c>
      <c r="I72" s="186" t="e">
        <f t="shared" si="17"/>
        <v>#DIV/0!</v>
      </c>
      <c r="J72" s="187" t="e">
        <f t="shared" si="17"/>
        <v>#DIV/0!</v>
      </c>
      <c r="K72" s="175" t="e">
        <f>SUM(E72:J72)</f>
        <v>#DIV/0!</v>
      </c>
      <c r="L72" s="26"/>
      <c r="M72" s="27"/>
      <c r="N72" s="27"/>
      <c r="O72" s="27"/>
      <c r="P72" s="27"/>
      <c r="Q72" s="27"/>
      <c r="R72" s="27"/>
      <c r="S72" s="178"/>
      <c r="T72" s="26"/>
      <c r="U72" s="36"/>
    </row>
    <row r="73" spans="1:21" ht="12.75">
      <c r="A73" s="33"/>
      <c r="B73" s="26"/>
      <c r="C73" s="26"/>
      <c r="D73" s="26" t="s">
        <v>4</v>
      </c>
      <c r="E73" s="23" t="e">
        <f aca="true" t="shared" si="18" ref="E73:J73">SUM(E70:E72)</f>
        <v>#DIV/0!</v>
      </c>
      <c r="F73" s="24" t="e">
        <f t="shared" si="18"/>
        <v>#DIV/0!</v>
      </c>
      <c r="G73" s="24" t="e">
        <f t="shared" si="18"/>
        <v>#DIV/0!</v>
      </c>
      <c r="H73" s="24" t="e">
        <f t="shared" si="18"/>
        <v>#DIV/0!</v>
      </c>
      <c r="I73" s="24" t="e">
        <f t="shared" si="18"/>
        <v>#DIV/0!</v>
      </c>
      <c r="J73" s="24" t="e">
        <f t="shared" si="18"/>
        <v>#DIV/0!</v>
      </c>
      <c r="K73" s="177" t="e">
        <f>SUM(E73:J73)</f>
        <v>#DIV/0!</v>
      </c>
      <c r="L73" s="26"/>
      <c r="M73" s="27"/>
      <c r="N73" s="27"/>
      <c r="O73" s="27"/>
      <c r="P73" s="27"/>
      <c r="Q73" s="27"/>
      <c r="R73" s="27"/>
      <c r="S73" s="178"/>
      <c r="T73" s="26"/>
      <c r="U73" s="36"/>
    </row>
    <row r="74" spans="1:21" ht="12.75">
      <c r="A74" s="33"/>
      <c r="B74" s="26"/>
      <c r="C74" s="26"/>
      <c r="D74" s="26"/>
      <c r="E74" s="27"/>
      <c r="F74" s="27"/>
      <c r="G74" s="27"/>
      <c r="H74" s="27"/>
      <c r="I74" s="27"/>
      <c r="J74" s="27"/>
      <c r="K74" s="178"/>
      <c r="L74" s="26"/>
      <c r="M74" s="26"/>
      <c r="N74" s="26"/>
      <c r="O74" s="26"/>
      <c r="P74" s="26"/>
      <c r="Q74" s="26"/>
      <c r="R74" s="26"/>
      <c r="S74" s="26"/>
      <c r="T74" s="26"/>
      <c r="U74" s="36"/>
    </row>
    <row r="75" spans="1:21" ht="12.75">
      <c r="A75" s="33"/>
      <c r="B75" s="26"/>
      <c r="C75" s="26"/>
      <c r="D75" s="34" t="s">
        <v>35</v>
      </c>
      <c r="E75" s="29">
        <f>K60</f>
        <v>0</v>
      </c>
      <c r="F75" s="26"/>
      <c r="G75" s="26"/>
      <c r="H75" s="26"/>
      <c r="I75" s="26"/>
      <c r="J75" s="34" t="s">
        <v>36</v>
      </c>
      <c r="K75" s="188" t="e">
        <f>1-K73/E75</f>
        <v>#DIV/0!</v>
      </c>
      <c r="L75" s="26"/>
      <c r="M75" s="26"/>
      <c r="N75" s="26"/>
      <c r="O75" s="26"/>
      <c r="P75" s="26"/>
      <c r="Q75" s="26"/>
      <c r="R75" s="26"/>
      <c r="S75" s="26"/>
      <c r="T75" s="26"/>
      <c r="U75" s="36"/>
    </row>
    <row r="76" spans="1:21" ht="12.75">
      <c r="A76" s="33"/>
      <c r="B76" s="26"/>
      <c r="C76" s="26"/>
      <c r="D76" s="26"/>
      <c r="E76" s="27"/>
      <c r="F76" s="27"/>
      <c r="G76" s="27"/>
      <c r="H76" s="27"/>
      <c r="I76" s="27"/>
      <c r="J76" s="27"/>
      <c r="K76" s="178"/>
      <c r="L76" s="26"/>
      <c r="M76" s="26"/>
      <c r="N76" s="26"/>
      <c r="O76" s="26"/>
      <c r="P76" s="26"/>
      <c r="Q76" s="26"/>
      <c r="R76" s="26"/>
      <c r="S76" s="26"/>
      <c r="T76" s="26"/>
      <c r="U76" s="36"/>
    </row>
    <row r="77" spans="1:21" ht="12.75">
      <c r="A77" s="37" t="s">
        <v>37</v>
      </c>
      <c r="B77" s="26"/>
      <c r="C77" s="26"/>
      <c r="D77" s="26"/>
      <c r="E77" s="27"/>
      <c r="F77" s="27"/>
      <c r="G77" s="27"/>
      <c r="H77" s="27"/>
      <c r="I77" s="27"/>
      <c r="J77" s="27"/>
      <c r="K77" s="178"/>
      <c r="L77" s="26"/>
      <c r="M77" s="26"/>
      <c r="N77" s="26"/>
      <c r="O77" s="26"/>
      <c r="P77" s="26"/>
      <c r="Q77" s="26"/>
      <c r="R77" s="26"/>
      <c r="S77" s="26"/>
      <c r="T77" s="26"/>
      <c r="U77" s="36"/>
    </row>
    <row r="78" spans="1:21" ht="12.75">
      <c r="A78" s="33"/>
      <c r="B78" s="19">
        <f>B12+1</f>
        <v>2008</v>
      </c>
      <c r="C78" s="26"/>
      <c r="D78" s="26"/>
      <c r="E78" s="26"/>
      <c r="F78" s="26"/>
      <c r="G78" s="26"/>
      <c r="H78" s="26"/>
      <c r="I78" s="26"/>
      <c r="J78" s="21"/>
      <c r="K78" s="21"/>
      <c r="L78" s="26"/>
      <c r="M78" s="26"/>
      <c r="N78" s="26"/>
      <c r="O78" s="26"/>
      <c r="P78" s="26"/>
      <c r="Q78" s="26"/>
      <c r="R78" s="26"/>
      <c r="S78" s="26"/>
      <c r="T78" s="26"/>
      <c r="U78" s="36"/>
    </row>
    <row r="79" spans="1:21" ht="12.75">
      <c r="A79" s="33"/>
      <c r="B79" s="26"/>
      <c r="C79" s="26"/>
      <c r="D79" s="34"/>
      <c r="E79" s="313" t="str">
        <f>"Incurred &amp; Paid Claims for 1/1/"&amp;B48&amp;" to 6/30/"&amp;B48</f>
        <v>Incurred &amp; Paid Claims for 1/1/2008 to 6/30/2008</v>
      </c>
      <c r="F79" s="313"/>
      <c r="G79" s="313"/>
      <c r="H79" s="313"/>
      <c r="I79" s="313"/>
      <c r="J79" s="313"/>
      <c r="K79" s="35"/>
      <c r="L79" s="26"/>
      <c r="M79" s="26"/>
      <c r="N79" s="26"/>
      <c r="O79" s="26"/>
      <c r="P79" s="26"/>
      <c r="Q79" s="26"/>
      <c r="R79" s="26"/>
      <c r="S79" s="26"/>
      <c r="T79" s="26"/>
      <c r="U79" s="36"/>
    </row>
    <row r="80" spans="1:21" ht="12.75">
      <c r="A80" s="33"/>
      <c r="B80" s="26"/>
      <c r="C80" s="26"/>
      <c r="D80" s="34"/>
      <c r="E80" s="35">
        <v>0</v>
      </c>
      <c r="F80" s="35">
        <v>1</v>
      </c>
      <c r="G80" s="35">
        <v>2</v>
      </c>
      <c r="H80" s="35">
        <v>3</v>
      </c>
      <c r="I80" s="35">
        <v>4</v>
      </c>
      <c r="J80" s="35">
        <v>5</v>
      </c>
      <c r="K80" s="35" t="s">
        <v>4</v>
      </c>
      <c r="L80" s="26"/>
      <c r="M80" s="26"/>
      <c r="N80" s="26"/>
      <c r="O80" s="26"/>
      <c r="P80" s="26"/>
      <c r="Q80" s="26"/>
      <c r="R80" s="26"/>
      <c r="S80" s="26"/>
      <c r="T80" s="26"/>
      <c r="U80" s="36"/>
    </row>
    <row r="81" spans="1:21" ht="12.75">
      <c r="A81" s="33"/>
      <c r="B81" s="26"/>
      <c r="C81" s="26"/>
      <c r="D81" s="26" t="s">
        <v>0</v>
      </c>
      <c r="E81" s="138"/>
      <c r="F81" s="139"/>
      <c r="G81" s="139"/>
      <c r="H81" s="139"/>
      <c r="I81" s="139"/>
      <c r="J81" s="140"/>
      <c r="K81" s="174">
        <f>SUM(E81:J81)</f>
        <v>0</v>
      </c>
      <c r="L81" s="26"/>
      <c r="M81" s="26"/>
      <c r="N81" s="26"/>
      <c r="O81" s="26"/>
      <c r="P81" s="26"/>
      <c r="Q81" s="26"/>
      <c r="R81" s="26"/>
      <c r="S81" s="26"/>
      <c r="T81" s="26"/>
      <c r="U81" s="36"/>
    </row>
    <row r="82" spans="1:21" ht="12.75">
      <c r="A82" s="33"/>
      <c r="B82" s="26"/>
      <c r="C82" s="26"/>
      <c r="D82" s="26" t="s">
        <v>6</v>
      </c>
      <c r="E82" s="145"/>
      <c r="F82" s="146"/>
      <c r="G82" s="146"/>
      <c r="H82" s="146"/>
      <c r="I82" s="146"/>
      <c r="J82" s="147"/>
      <c r="K82" s="175">
        <f>SUM(E82:J82)</f>
        <v>0</v>
      </c>
      <c r="L82" s="26"/>
      <c r="M82" s="26"/>
      <c r="N82" s="39"/>
      <c r="O82" s="26"/>
      <c r="P82" s="26"/>
      <c r="Q82" s="26"/>
      <c r="R82" s="26"/>
      <c r="S82" s="26"/>
      <c r="T82" s="26"/>
      <c r="U82" s="36"/>
    </row>
    <row r="83" spans="1:21" ht="12.75">
      <c r="A83" s="33"/>
      <c r="B83" s="26"/>
      <c r="C83" s="26"/>
      <c r="D83" s="26" t="s">
        <v>1</v>
      </c>
      <c r="E83" s="151"/>
      <c r="F83" s="152"/>
      <c r="G83" s="152"/>
      <c r="H83" s="152"/>
      <c r="I83" s="152"/>
      <c r="J83" s="153"/>
      <c r="K83" s="175">
        <f>SUM(E83:J83)</f>
        <v>0</v>
      </c>
      <c r="L83" s="26"/>
      <c r="M83" s="176"/>
      <c r="N83" s="38" t="str">
        <f>"Completion Factor (Paid Claims as of 6/30/"&amp;B78&amp;" as a percent of expected total "&amp;B78&amp;" claims.)"</f>
        <v>Completion Factor (Paid Claims as of 6/30/2008 as a percent of expected total 2008 claims.)</v>
      </c>
      <c r="O83" s="26"/>
      <c r="P83" s="26"/>
      <c r="Q83" s="26"/>
      <c r="R83" s="26"/>
      <c r="S83" s="26"/>
      <c r="T83" s="26"/>
      <c r="U83" s="36"/>
    </row>
    <row r="84" spans="1:21" ht="12.75">
      <c r="A84" s="33"/>
      <c r="B84" s="26"/>
      <c r="C84" s="26"/>
      <c r="D84" s="26" t="s">
        <v>4</v>
      </c>
      <c r="E84" s="23">
        <f aca="true" t="shared" si="19" ref="E84:J84">SUM(E81:E83)</f>
        <v>0</v>
      </c>
      <c r="F84" s="24">
        <f t="shared" si="19"/>
        <v>0</v>
      </c>
      <c r="G84" s="24">
        <f t="shared" si="19"/>
        <v>0</v>
      </c>
      <c r="H84" s="24">
        <f t="shared" si="19"/>
        <v>0</v>
      </c>
      <c r="I84" s="24">
        <f t="shared" si="19"/>
        <v>0</v>
      </c>
      <c r="J84" s="24">
        <f t="shared" si="19"/>
        <v>0</v>
      </c>
      <c r="K84" s="177">
        <f>SUM(E84:J84)</f>
        <v>0</v>
      </c>
      <c r="L84" s="26"/>
      <c r="M84" s="26"/>
      <c r="N84" s="26"/>
      <c r="O84" s="26"/>
      <c r="P84" s="26"/>
      <c r="Q84" s="26"/>
      <c r="R84" s="26"/>
      <c r="S84" s="26"/>
      <c r="T84" s="26"/>
      <c r="U84" s="36"/>
    </row>
    <row r="85" spans="1:21" ht="12.75">
      <c r="A85" s="33"/>
      <c r="B85" s="26"/>
      <c r="C85" s="26"/>
      <c r="D85" s="26"/>
      <c r="E85" s="21"/>
      <c r="F85" s="21"/>
      <c r="G85" s="21"/>
      <c r="H85" s="21"/>
      <c r="I85" s="21"/>
      <c r="J85" s="21"/>
      <c r="K85" s="189"/>
      <c r="L85" s="26"/>
      <c r="M85" s="313" t="str">
        <f>"June 30, "&amp;B48&amp;":  Area Enrollment - Contracts"</f>
        <v>June 30, 2008:  Area Enrollment - Contracts</v>
      </c>
      <c r="N85" s="313"/>
      <c r="O85" s="313"/>
      <c r="P85" s="313"/>
      <c r="Q85" s="313"/>
      <c r="R85" s="313"/>
      <c r="S85" s="26"/>
      <c r="T85" s="26"/>
      <c r="U85" s="36"/>
    </row>
    <row r="86" spans="1:21" ht="12.75">
      <c r="A86" s="33"/>
      <c r="B86" s="26"/>
      <c r="C86" s="26"/>
      <c r="D86" s="26"/>
      <c r="E86" s="313" t="str">
        <f>"Estimate of Ultimate Incurred Claims for "&amp;B78</f>
        <v>Estimate of Ultimate Incurred Claims for 2008</v>
      </c>
      <c r="F86" s="313"/>
      <c r="G86" s="313"/>
      <c r="H86" s="313"/>
      <c r="I86" s="313"/>
      <c r="J86" s="313"/>
      <c r="K86" s="26"/>
      <c r="L86" s="26"/>
      <c r="M86" s="35">
        <v>0</v>
      </c>
      <c r="N86" s="35">
        <v>1</v>
      </c>
      <c r="O86" s="35">
        <v>2</v>
      </c>
      <c r="P86" s="35">
        <v>3</v>
      </c>
      <c r="Q86" s="35">
        <v>4</v>
      </c>
      <c r="R86" s="35">
        <v>5</v>
      </c>
      <c r="S86" s="35" t="s">
        <v>4</v>
      </c>
      <c r="T86" s="26"/>
      <c r="U86" s="36"/>
    </row>
    <row r="87" spans="1:21" ht="12.75">
      <c r="A87" s="33"/>
      <c r="B87" s="26"/>
      <c r="C87" s="26"/>
      <c r="D87" s="26" t="s">
        <v>0</v>
      </c>
      <c r="E87" s="179" t="e">
        <f aca="true" t="shared" si="20" ref="E87:J89">E81/$M$83</f>
        <v>#DIV/0!</v>
      </c>
      <c r="F87" s="180" t="e">
        <f t="shared" si="20"/>
        <v>#DIV/0!</v>
      </c>
      <c r="G87" s="180" t="e">
        <f t="shared" si="20"/>
        <v>#DIV/0!</v>
      </c>
      <c r="H87" s="180" t="e">
        <f t="shared" si="20"/>
        <v>#DIV/0!</v>
      </c>
      <c r="I87" s="180" t="e">
        <f t="shared" si="20"/>
        <v>#DIV/0!</v>
      </c>
      <c r="J87" s="181" t="e">
        <f t="shared" si="20"/>
        <v>#DIV/0!</v>
      </c>
      <c r="K87" s="174" t="e">
        <f>SUM(E87:J87)</f>
        <v>#DIV/0!</v>
      </c>
      <c r="L87" s="26"/>
      <c r="M87" s="142"/>
      <c r="N87" s="143"/>
      <c r="O87" s="143"/>
      <c r="P87" s="143"/>
      <c r="Q87" s="143"/>
      <c r="R87" s="144"/>
      <c r="S87" s="12">
        <f>SUM(M87:R87)</f>
        <v>0</v>
      </c>
      <c r="T87" s="40" t="e">
        <f>S51*T25</f>
        <v>#DIV/0!</v>
      </c>
      <c r="U87" s="36"/>
    </row>
    <row r="88" spans="1:21" ht="12.75">
      <c r="A88" s="33"/>
      <c r="B88" s="26"/>
      <c r="C88" s="26"/>
      <c r="D88" s="26" t="s">
        <v>6</v>
      </c>
      <c r="E88" s="182" t="e">
        <f t="shared" si="20"/>
        <v>#DIV/0!</v>
      </c>
      <c r="F88" s="183" t="e">
        <f t="shared" si="20"/>
        <v>#DIV/0!</v>
      </c>
      <c r="G88" s="183" t="e">
        <f t="shared" si="20"/>
        <v>#DIV/0!</v>
      </c>
      <c r="H88" s="183" t="e">
        <f t="shared" si="20"/>
        <v>#DIV/0!</v>
      </c>
      <c r="I88" s="183" t="e">
        <f t="shared" si="20"/>
        <v>#DIV/0!</v>
      </c>
      <c r="J88" s="184" t="e">
        <f t="shared" si="20"/>
        <v>#DIV/0!</v>
      </c>
      <c r="K88" s="175" t="e">
        <f>SUM(E88:J88)</f>
        <v>#DIV/0!</v>
      </c>
      <c r="L88" s="26"/>
      <c r="M88" s="148"/>
      <c r="N88" s="149"/>
      <c r="O88" s="149"/>
      <c r="P88" s="149"/>
      <c r="Q88" s="149"/>
      <c r="R88" s="150"/>
      <c r="S88" s="13">
        <f>SUM(M88:R88)</f>
        <v>0</v>
      </c>
      <c r="T88" s="40" t="e">
        <f>S52*T26</f>
        <v>#DIV/0!</v>
      </c>
      <c r="U88" s="36"/>
    </row>
    <row r="89" spans="1:21" ht="12.75">
      <c r="A89" s="33"/>
      <c r="B89" s="26"/>
      <c r="C89" s="26"/>
      <c r="D89" s="26" t="s">
        <v>1</v>
      </c>
      <c r="E89" s="185" t="e">
        <f t="shared" si="20"/>
        <v>#DIV/0!</v>
      </c>
      <c r="F89" s="186" t="e">
        <f t="shared" si="20"/>
        <v>#DIV/0!</v>
      </c>
      <c r="G89" s="186" t="e">
        <f t="shared" si="20"/>
        <v>#DIV/0!</v>
      </c>
      <c r="H89" s="186" t="e">
        <f t="shared" si="20"/>
        <v>#DIV/0!</v>
      </c>
      <c r="I89" s="186" t="e">
        <f t="shared" si="20"/>
        <v>#DIV/0!</v>
      </c>
      <c r="J89" s="187" t="e">
        <f t="shared" si="20"/>
        <v>#DIV/0!</v>
      </c>
      <c r="K89" s="175" t="e">
        <f>SUM(E89:J89)</f>
        <v>#DIV/0!</v>
      </c>
      <c r="L89" s="26"/>
      <c r="M89" s="154"/>
      <c r="N89" s="155"/>
      <c r="O89" s="155"/>
      <c r="P89" s="155"/>
      <c r="Q89" s="155"/>
      <c r="R89" s="156"/>
      <c r="S89" s="13">
        <f>SUM(M89:R89)</f>
        <v>0</v>
      </c>
      <c r="T89" s="40" t="e">
        <f>S53*T27</f>
        <v>#DIV/0!</v>
      </c>
      <c r="U89" s="36"/>
    </row>
    <row r="90" spans="1:21" ht="12.75">
      <c r="A90" s="33"/>
      <c r="B90" s="26"/>
      <c r="C90" s="26"/>
      <c r="D90" s="26" t="s">
        <v>4</v>
      </c>
      <c r="E90" s="23" t="e">
        <f aca="true" t="shared" si="21" ref="E90:J90">SUM(E87:E89)</f>
        <v>#DIV/0!</v>
      </c>
      <c r="F90" s="24" t="e">
        <f t="shared" si="21"/>
        <v>#DIV/0!</v>
      </c>
      <c r="G90" s="24" t="e">
        <f t="shared" si="21"/>
        <v>#DIV/0!</v>
      </c>
      <c r="H90" s="24" t="e">
        <f t="shared" si="21"/>
        <v>#DIV/0!</v>
      </c>
      <c r="I90" s="24" t="e">
        <f t="shared" si="21"/>
        <v>#DIV/0!</v>
      </c>
      <c r="J90" s="24" t="e">
        <f t="shared" si="21"/>
        <v>#DIV/0!</v>
      </c>
      <c r="K90" s="32" t="e">
        <f>SUM(E90:J90)</f>
        <v>#DIV/0!</v>
      </c>
      <c r="L90" s="26"/>
      <c r="M90" s="157">
        <f>SUM(M87:M89)</f>
        <v>0</v>
      </c>
      <c r="N90" s="158"/>
      <c r="O90" s="158">
        <f>SUM(O87:O89)</f>
        <v>0</v>
      </c>
      <c r="P90" s="158">
        <f>SUM(P87:P89)</f>
        <v>0</v>
      </c>
      <c r="Q90" s="158">
        <f>SUM(Q87:Q89)</f>
        <v>0</v>
      </c>
      <c r="R90" s="159">
        <f>SUM(R87:R89)</f>
        <v>0</v>
      </c>
      <c r="S90" s="14">
        <f>SUM(M90:R90)</f>
        <v>0</v>
      </c>
      <c r="T90" s="26"/>
      <c r="U90" s="36"/>
    </row>
    <row r="91" spans="1:21" ht="12.75">
      <c r="A91" s="33"/>
      <c r="B91" s="26"/>
      <c r="C91" s="26"/>
      <c r="D91" s="26"/>
      <c r="E91" s="21"/>
      <c r="F91" s="21"/>
      <c r="G91" s="21"/>
      <c r="H91" s="21"/>
      <c r="I91" s="21"/>
      <c r="J91" s="21"/>
      <c r="K91" s="189"/>
      <c r="L91" s="26"/>
      <c r="M91" s="190"/>
      <c r="N91" s="190"/>
      <c r="O91" s="190"/>
      <c r="P91" s="190"/>
      <c r="Q91" s="190"/>
      <c r="R91" s="190"/>
      <c r="S91" s="28"/>
      <c r="T91" s="26"/>
      <c r="U91" s="36"/>
    </row>
    <row r="92" spans="1:21" ht="12.75">
      <c r="A92" s="33"/>
      <c r="B92" s="26"/>
      <c r="C92" s="26"/>
      <c r="D92" s="34" t="s">
        <v>35</v>
      </c>
      <c r="E92" s="29">
        <f>SUMPRODUCT(E51:J53,M87:R89)*26</f>
        <v>0</v>
      </c>
      <c r="F92" s="26"/>
      <c r="G92" s="26"/>
      <c r="H92" s="26"/>
      <c r="I92" s="26"/>
      <c r="J92" s="34" t="s">
        <v>36</v>
      </c>
      <c r="K92" s="188" t="e">
        <f>1-K90/E92</f>
        <v>#DIV/0!</v>
      </c>
      <c r="L92" s="26"/>
      <c r="M92" s="26"/>
      <c r="N92" s="26"/>
      <c r="O92" s="26"/>
      <c r="P92" s="26"/>
      <c r="Q92" s="26"/>
      <c r="R92" s="26"/>
      <c r="S92" s="26"/>
      <c r="T92" s="26"/>
      <c r="U92" s="36"/>
    </row>
    <row r="93" spans="1:21" ht="12.75">
      <c r="A93" s="33"/>
      <c r="B93" s="26"/>
      <c r="C93" s="26"/>
      <c r="D93" s="26"/>
      <c r="E93" s="21"/>
      <c r="F93" s="21"/>
      <c r="G93" s="21"/>
      <c r="H93" s="21"/>
      <c r="I93" s="21"/>
      <c r="J93" s="21"/>
      <c r="K93" s="189"/>
      <c r="L93" s="26"/>
      <c r="M93" s="190"/>
      <c r="N93" s="190"/>
      <c r="O93" s="190"/>
      <c r="P93" s="190"/>
      <c r="Q93" s="190"/>
      <c r="R93" s="190"/>
      <c r="S93" s="28"/>
      <c r="T93" s="26"/>
      <c r="U93" s="36"/>
    </row>
    <row r="94" spans="1:21" ht="12.75">
      <c r="A94" s="33"/>
      <c r="B94" s="26"/>
      <c r="C94" s="26"/>
      <c r="D94" s="26"/>
      <c r="E94" s="21"/>
      <c r="F94" s="21"/>
      <c r="G94" s="21"/>
      <c r="H94" s="21"/>
      <c r="I94" s="21"/>
      <c r="J94" s="21"/>
      <c r="K94" s="189"/>
      <c r="L94" s="26"/>
      <c r="M94" s="190"/>
      <c r="N94" s="190"/>
      <c r="O94" s="190"/>
      <c r="P94" s="190"/>
      <c r="Q94" s="190"/>
      <c r="R94" s="190"/>
      <c r="S94" s="28"/>
      <c r="T94" s="26"/>
      <c r="U94" s="36"/>
    </row>
    <row r="95" spans="1:21" ht="12.75">
      <c r="A95" s="37" t="s">
        <v>38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36"/>
    </row>
    <row r="96" spans="1:21" ht="12.75">
      <c r="A96" s="33"/>
      <c r="B96" s="294">
        <f>B12+2</f>
        <v>2009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36"/>
    </row>
    <row r="97" spans="1:21" ht="12.75">
      <c r="A97" s="33"/>
      <c r="B97" s="26"/>
      <c r="C97" s="26"/>
      <c r="D97" s="26"/>
      <c r="E97" s="313" t="s">
        <v>2</v>
      </c>
      <c r="F97" s="313"/>
      <c r="G97" s="313"/>
      <c r="H97" s="313"/>
      <c r="I97" s="313"/>
      <c r="J97" s="313"/>
      <c r="K97" s="35"/>
      <c r="L97" s="35"/>
      <c r="M97" s="313" t="s">
        <v>67</v>
      </c>
      <c r="N97" s="313"/>
      <c r="O97" s="313"/>
      <c r="P97" s="313"/>
      <c r="Q97" s="313"/>
      <c r="R97" s="313"/>
      <c r="S97" s="26"/>
      <c r="T97" s="26"/>
      <c r="U97" s="36"/>
    </row>
    <row r="98" spans="1:21" ht="12.75">
      <c r="A98" s="33"/>
      <c r="B98" s="26"/>
      <c r="C98" s="26"/>
      <c r="D98" s="34"/>
      <c r="E98" s="35">
        <v>0</v>
      </c>
      <c r="F98" s="35">
        <v>1</v>
      </c>
      <c r="G98" s="35">
        <v>2</v>
      </c>
      <c r="H98" s="35">
        <v>3</v>
      </c>
      <c r="I98" s="35">
        <v>4</v>
      </c>
      <c r="J98" s="35">
        <v>5</v>
      </c>
      <c r="K98" s="35" t="s">
        <v>4</v>
      </c>
      <c r="L98" s="26"/>
      <c r="M98" s="35">
        <v>0</v>
      </c>
      <c r="N98" s="35">
        <v>1</v>
      </c>
      <c r="O98" s="35">
        <v>2</v>
      </c>
      <c r="P98" s="35">
        <v>3</v>
      </c>
      <c r="Q98" s="35">
        <v>4</v>
      </c>
      <c r="R98" s="35">
        <v>5</v>
      </c>
      <c r="S98" s="35" t="s">
        <v>4</v>
      </c>
      <c r="T98" s="26"/>
      <c r="U98" s="36"/>
    </row>
    <row r="99" spans="1:21" ht="12.75">
      <c r="A99" s="33"/>
      <c r="B99" s="26"/>
      <c r="C99" s="26"/>
      <c r="D99" s="26" t="s">
        <v>0</v>
      </c>
      <c r="E99" s="138"/>
      <c r="F99" s="139"/>
      <c r="G99" s="139"/>
      <c r="H99" s="139"/>
      <c r="I99" s="139"/>
      <c r="J99" s="140"/>
      <c r="K99" s="141"/>
      <c r="L99" s="26"/>
      <c r="M99" s="191">
        <f aca="true" t="shared" si="22" ref="M99:R101">M87*M105</f>
        <v>0</v>
      </c>
      <c r="N99" s="192">
        <f t="shared" si="22"/>
        <v>0</v>
      </c>
      <c r="O99" s="192">
        <f t="shared" si="22"/>
        <v>0</v>
      </c>
      <c r="P99" s="192">
        <f t="shared" si="22"/>
        <v>0</v>
      </c>
      <c r="Q99" s="192">
        <f t="shared" si="22"/>
        <v>0</v>
      </c>
      <c r="R99" s="193">
        <f t="shared" si="22"/>
        <v>0</v>
      </c>
      <c r="S99" s="17">
        <f>SUM(M99:R99)</f>
        <v>0</v>
      </c>
      <c r="T99" s="26"/>
      <c r="U99" s="36"/>
    </row>
    <row r="100" spans="1:21" ht="12.75">
      <c r="A100" s="33"/>
      <c r="B100" s="26"/>
      <c r="C100" s="26"/>
      <c r="D100" s="26" t="s">
        <v>6</v>
      </c>
      <c r="E100" s="145"/>
      <c r="F100" s="146"/>
      <c r="G100" s="146"/>
      <c r="H100" s="146"/>
      <c r="I100" s="146"/>
      <c r="J100" s="147"/>
      <c r="K100" s="141"/>
      <c r="L100" s="26"/>
      <c r="M100" s="194">
        <f t="shared" si="22"/>
        <v>0</v>
      </c>
      <c r="N100" s="190">
        <f t="shared" si="22"/>
        <v>0</v>
      </c>
      <c r="O100" s="190">
        <f t="shared" si="22"/>
        <v>0</v>
      </c>
      <c r="P100" s="190">
        <f t="shared" si="22"/>
        <v>0</v>
      </c>
      <c r="Q100" s="190">
        <f t="shared" si="22"/>
        <v>0</v>
      </c>
      <c r="R100" s="195">
        <f t="shared" si="22"/>
        <v>0</v>
      </c>
      <c r="S100" s="18">
        <f>SUM(M100:R100)</f>
        <v>0</v>
      </c>
      <c r="T100" s="26"/>
      <c r="U100" s="36"/>
    </row>
    <row r="101" spans="1:21" ht="12.75">
      <c r="A101" s="33"/>
      <c r="B101" s="26"/>
      <c r="C101" s="26"/>
      <c r="D101" s="26" t="s">
        <v>1</v>
      </c>
      <c r="E101" s="151"/>
      <c r="F101" s="152"/>
      <c r="G101" s="152"/>
      <c r="H101" s="152"/>
      <c r="I101" s="152"/>
      <c r="J101" s="153"/>
      <c r="K101" s="141"/>
      <c r="L101" s="26"/>
      <c r="M101" s="196">
        <f t="shared" si="22"/>
        <v>0</v>
      </c>
      <c r="N101" s="197">
        <f t="shared" si="22"/>
        <v>0</v>
      </c>
      <c r="O101" s="197">
        <f t="shared" si="22"/>
        <v>0</v>
      </c>
      <c r="P101" s="197">
        <f t="shared" si="22"/>
        <v>0</v>
      </c>
      <c r="Q101" s="197">
        <f t="shared" si="22"/>
        <v>0</v>
      </c>
      <c r="R101" s="198">
        <f t="shared" si="22"/>
        <v>0</v>
      </c>
      <c r="S101" s="18">
        <f>SUM(M101:R101)</f>
        <v>0</v>
      </c>
      <c r="T101" s="26"/>
      <c r="U101" s="36"/>
    </row>
    <row r="102" spans="1:21" ht="12.75">
      <c r="A102" s="33"/>
      <c r="B102" s="26"/>
      <c r="C102" s="26"/>
      <c r="D102" s="26" t="s">
        <v>4</v>
      </c>
      <c r="E102" s="27"/>
      <c r="F102" s="27"/>
      <c r="G102" s="27"/>
      <c r="H102" s="27"/>
      <c r="I102" s="27"/>
      <c r="J102" s="27"/>
      <c r="K102" s="26"/>
      <c r="L102" s="26"/>
      <c r="M102" s="199">
        <f>SUM(M99:M101)</f>
        <v>0</v>
      </c>
      <c r="N102" s="200"/>
      <c r="O102" s="200">
        <f>SUM(O99:O101)</f>
        <v>0</v>
      </c>
      <c r="P102" s="200">
        <f>SUM(P99:P101)</f>
        <v>0</v>
      </c>
      <c r="Q102" s="200">
        <f>SUM(Q99:Q101)</f>
        <v>0</v>
      </c>
      <c r="R102" s="201">
        <f>SUM(R99:R101)</f>
        <v>0</v>
      </c>
      <c r="S102" s="14">
        <f>SUM(M102:R102)</f>
        <v>0</v>
      </c>
      <c r="T102" s="26"/>
      <c r="U102" s="36"/>
    </row>
    <row r="103" spans="1:21" ht="12.75">
      <c r="A103" s="33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6"/>
    </row>
    <row r="104" spans="1:21" ht="12.75">
      <c r="A104" s="33"/>
      <c r="B104" s="61"/>
      <c r="C104" s="26"/>
      <c r="D104" s="26"/>
      <c r="E104" s="313" t="s">
        <v>40</v>
      </c>
      <c r="F104" s="313"/>
      <c r="G104" s="313"/>
      <c r="H104" s="313"/>
      <c r="I104" s="313"/>
      <c r="J104" s="313"/>
      <c r="K104" s="26"/>
      <c r="L104" s="26"/>
      <c r="M104" s="313" t="s">
        <v>42</v>
      </c>
      <c r="N104" s="313"/>
      <c r="O104" s="313"/>
      <c r="P104" s="313"/>
      <c r="Q104" s="313"/>
      <c r="R104" s="313"/>
      <c r="S104" s="26"/>
      <c r="T104" s="26"/>
      <c r="U104" s="36"/>
    </row>
    <row r="105" spans="1:21" ht="12.75">
      <c r="A105" s="33"/>
      <c r="B105" s="61"/>
      <c r="C105" s="26"/>
      <c r="D105" s="26" t="s">
        <v>0</v>
      </c>
      <c r="E105" s="202" t="e">
        <f aca="true" t="shared" si="23" ref="E105:J107">E99/E51-1</f>
        <v>#DIV/0!</v>
      </c>
      <c r="F105" s="203" t="e">
        <f t="shared" si="23"/>
        <v>#DIV/0!</v>
      </c>
      <c r="G105" s="203" t="e">
        <f t="shared" si="23"/>
        <v>#DIV/0!</v>
      </c>
      <c r="H105" s="203" t="e">
        <f t="shared" si="23"/>
        <v>#DIV/0!</v>
      </c>
      <c r="I105" s="203" t="e">
        <f t="shared" si="23"/>
        <v>#DIV/0!</v>
      </c>
      <c r="J105" s="203" t="e">
        <f t="shared" si="23"/>
        <v>#DIV/0!</v>
      </c>
      <c r="K105" s="65" t="e">
        <f>SUMPRODUCT(E105:J105,M99:R99)/S99</f>
        <v>#DIV/0!</v>
      </c>
      <c r="L105" s="26"/>
      <c r="M105" s="204">
        <v>1</v>
      </c>
      <c r="N105" s="205">
        <v>1</v>
      </c>
      <c r="O105" s="205">
        <v>1</v>
      </c>
      <c r="P105" s="205">
        <v>1</v>
      </c>
      <c r="Q105" s="205">
        <v>1</v>
      </c>
      <c r="R105" s="206">
        <v>1</v>
      </c>
      <c r="S105" s="62" t="e">
        <f>SUMPRODUCT(M105:R105,M87:R87)/S87</f>
        <v>#DIV/0!</v>
      </c>
      <c r="T105" s="26"/>
      <c r="U105" s="36"/>
    </row>
    <row r="106" spans="1:21" ht="12.75">
      <c r="A106" s="33"/>
      <c r="B106" s="61"/>
      <c r="C106" s="26"/>
      <c r="D106" s="26" t="s">
        <v>6</v>
      </c>
      <c r="E106" s="207" t="e">
        <f t="shared" si="23"/>
        <v>#DIV/0!</v>
      </c>
      <c r="F106" s="208" t="e">
        <f t="shared" si="23"/>
        <v>#DIV/0!</v>
      </c>
      <c r="G106" s="208" t="e">
        <f t="shared" si="23"/>
        <v>#DIV/0!</v>
      </c>
      <c r="H106" s="208" t="e">
        <f t="shared" si="23"/>
        <v>#DIV/0!</v>
      </c>
      <c r="I106" s="208" t="e">
        <f t="shared" si="23"/>
        <v>#DIV/0!</v>
      </c>
      <c r="J106" s="208" t="e">
        <f t="shared" si="23"/>
        <v>#DIV/0!</v>
      </c>
      <c r="K106" s="66" t="e">
        <f>SUMPRODUCT(E106:J106,M100:R100)/S100</f>
        <v>#DIV/0!</v>
      </c>
      <c r="L106" s="26"/>
      <c r="M106" s="209">
        <v>1</v>
      </c>
      <c r="N106" s="210">
        <v>1</v>
      </c>
      <c r="O106" s="210">
        <v>1</v>
      </c>
      <c r="P106" s="210">
        <v>1</v>
      </c>
      <c r="Q106" s="210">
        <v>1</v>
      </c>
      <c r="R106" s="211">
        <v>1</v>
      </c>
      <c r="S106" s="68" t="e">
        <f>SUMPRODUCT(M106:R106,M88:R88)/S88</f>
        <v>#DIV/0!</v>
      </c>
      <c r="T106" s="26"/>
      <c r="U106" s="36"/>
    </row>
    <row r="107" spans="1:21" ht="12.75">
      <c r="A107" s="33"/>
      <c r="B107" s="61"/>
      <c r="C107" s="26"/>
      <c r="D107" s="26" t="s">
        <v>1</v>
      </c>
      <c r="E107" s="207" t="e">
        <f t="shared" si="23"/>
        <v>#DIV/0!</v>
      </c>
      <c r="F107" s="208" t="e">
        <f t="shared" si="23"/>
        <v>#DIV/0!</v>
      </c>
      <c r="G107" s="208" t="e">
        <f t="shared" si="23"/>
        <v>#DIV/0!</v>
      </c>
      <c r="H107" s="208" t="e">
        <f t="shared" si="23"/>
        <v>#DIV/0!</v>
      </c>
      <c r="I107" s="208" t="e">
        <f t="shared" si="23"/>
        <v>#DIV/0!</v>
      </c>
      <c r="J107" s="208" t="e">
        <f t="shared" si="23"/>
        <v>#DIV/0!</v>
      </c>
      <c r="K107" s="64" t="e">
        <f>SUMPRODUCT(E107:J107,M101:R101)/S101</f>
        <v>#DIV/0!</v>
      </c>
      <c r="L107" s="26"/>
      <c r="M107" s="212">
        <v>1</v>
      </c>
      <c r="N107" s="213">
        <v>1</v>
      </c>
      <c r="O107" s="213">
        <v>1</v>
      </c>
      <c r="P107" s="213">
        <v>1</v>
      </c>
      <c r="Q107" s="213">
        <v>1</v>
      </c>
      <c r="R107" s="214">
        <v>1</v>
      </c>
      <c r="S107" s="67" t="e">
        <f>SUMPRODUCT(M107:R107,M89:R89)/S89</f>
        <v>#DIV/0!</v>
      </c>
      <c r="T107" s="26"/>
      <c r="U107" s="36"/>
    </row>
    <row r="108" spans="1:21" ht="12.75">
      <c r="A108" s="33"/>
      <c r="B108" s="61"/>
      <c r="C108" s="26"/>
      <c r="D108" s="26" t="s">
        <v>4</v>
      </c>
      <c r="E108" s="215" t="e">
        <f aca="true" t="shared" si="24" ref="E108:J108">SUMPRODUCT(E105:E107,M99:M101)/M102</f>
        <v>#DIV/0!</v>
      </c>
      <c r="F108" s="216" t="e">
        <f t="shared" si="24"/>
        <v>#DIV/0!</v>
      </c>
      <c r="G108" s="216" t="e">
        <f t="shared" si="24"/>
        <v>#DIV/0!</v>
      </c>
      <c r="H108" s="216" t="e">
        <f t="shared" si="24"/>
        <v>#DIV/0!</v>
      </c>
      <c r="I108" s="216" t="e">
        <f t="shared" si="24"/>
        <v>#DIV/0!</v>
      </c>
      <c r="J108" s="217" t="e">
        <f t="shared" si="24"/>
        <v>#DIV/0!</v>
      </c>
      <c r="K108" s="67" t="e">
        <f>SUMPRODUCT(E105:J107,M99:R101)/S102</f>
        <v>#DIV/0!</v>
      </c>
      <c r="L108" s="26"/>
      <c r="M108" s="218" t="e">
        <f aca="true" t="shared" si="25" ref="M108:R108">SUMPRODUCT(M105:M107,M87:M89)/M90</f>
        <v>#DIV/0!</v>
      </c>
      <c r="N108" s="219" t="e">
        <f t="shared" si="25"/>
        <v>#DIV/0!</v>
      </c>
      <c r="O108" s="219" t="e">
        <f t="shared" si="25"/>
        <v>#DIV/0!</v>
      </c>
      <c r="P108" s="219" t="e">
        <f t="shared" si="25"/>
        <v>#DIV/0!</v>
      </c>
      <c r="Q108" s="219" t="e">
        <f t="shared" si="25"/>
        <v>#DIV/0!</v>
      </c>
      <c r="R108" s="220" t="e">
        <f t="shared" si="25"/>
        <v>#DIV/0!</v>
      </c>
      <c r="S108" s="67" t="e">
        <f>SUMPRODUCT(M87:R89,M105:R107)/S90</f>
        <v>#DIV/0!</v>
      </c>
      <c r="T108" s="26"/>
      <c r="U108" s="36"/>
    </row>
    <row r="109" spans="1:21" ht="12.75">
      <c r="A109" s="33"/>
      <c r="B109" s="61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6"/>
    </row>
    <row r="110" spans="1:21" ht="12.75">
      <c r="A110" s="33"/>
      <c r="B110" s="26"/>
      <c r="C110" s="26"/>
      <c r="D110" s="26"/>
      <c r="E110" s="313" t="s">
        <v>34</v>
      </c>
      <c r="F110" s="313"/>
      <c r="G110" s="313"/>
      <c r="H110" s="313"/>
      <c r="I110" s="313"/>
      <c r="J110" s="313"/>
      <c r="K110" s="26"/>
      <c r="L110" s="26"/>
      <c r="M110" s="313" t="s">
        <v>39</v>
      </c>
      <c r="N110" s="313"/>
      <c r="O110" s="313"/>
      <c r="P110" s="313"/>
      <c r="Q110" s="313"/>
      <c r="R110" s="313"/>
      <c r="S110" s="26"/>
      <c r="T110" s="26"/>
      <c r="U110" s="36"/>
    </row>
    <row r="111" spans="1:21" ht="12.75">
      <c r="A111" s="33"/>
      <c r="B111" s="26"/>
      <c r="C111" s="26"/>
      <c r="D111" s="26" t="s">
        <v>0</v>
      </c>
      <c r="E111" s="160">
        <f aca="true" t="shared" si="26" ref="E111:J113">+E99*M99*26</f>
        <v>0</v>
      </c>
      <c r="F111" s="161">
        <f t="shared" si="26"/>
        <v>0</v>
      </c>
      <c r="G111" s="161">
        <f t="shared" si="26"/>
        <v>0</v>
      </c>
      <c r="H111" s="161">
        <f t="shared" si="26"/>
        <v>0</v>
      </c>
      <c r="I111" s="161">
        <f t="shared" si="26"/>
        <v>0</v>
      </c>
      <c r="J111" s="162">
        <f t="shared" si="26"/>
        <v>0</v>
      </c>
      <c r="K111" s="162">
        <f>SUM(E111:J111)</f>
        <v>0</v>
      </c>
      <c r="L111" s="26"/>
      <c r="M111" s="163">
        <f aca="true" t="shared" si="27" ref="M111:R111">M99</f>
        <v>0</v>
      </c>
      <c r="N111" s="164">
        <f t="shared" si="27"/>
        <v>0</v>
      </c>
      <c r="O111" s="164">
        <f t="shared" si="27"/>
        <v>0</v>
      </c>
      <c r="P111" s="164">
        <f t="shared" si="27"/>
        <v>0</v>
      </c>
      <c r="Q111" s="164">
        <f t="shared" si="27"/>
        <v>0</v>
      </c>
      <c r="R111" s="221">
        <f t="shared" si="27"/>
        <v>0</v>
      </c>
      <c r="S111" s="17">
        <f>SUM(M111:R111)</f>
        <v>0</v>
      </c>
      <c r="T111" s="26"/>
      <c r="U111" s="36"/>
    </row>
    <row r="112" spans="1:21" ht="12.75">
      <c r="A112" s="33"/>
      <c r="B112" s="26"/>
      <c r="C112" s="26"/>
      <c r="D112" s="26" t="s">
        <v>6</v>
      </c>
      <c r="E112" s="165">
        <f t="shared" si="26"/>
        <v>0</v>
      </c>
      <c r="F112" s="166">
        <f t="shared" si="26"/>
        <v>0</v>
      </c>
      <c r="G112" s="166">
        <f t="shared" si="26"/>
        <v>0</v>
      </c>
      <c r="H112" s="166">
        <f t="shared" si="26"/>
        <v>0</v>
      </c>
      <c r="I112" s="166">
        <f t="shared" si="26"/>
        <v>0</v>
      </c>
      <c r="J112" s="167">
        <f t="shared" si="26"/>
        <v>0</v>
      </c>
      <c r="K112" s="167">
        <f>SUM(E112:J112)</f>
        <v>0</v>
      </c>
      <c r="L112" s="26"/>
      <c r="M112" s="168">
        <f aca="true" t="shared" si="28" ref="M112:R112">M100*2</f>
        <v>0</v>
      </c>
      <c r="N112" s="169">
        <f t="shared" si="28"/>
        <v>0</v>
      </c>
      <c r="O112" s="169">
        <f t="shared" si="28"/>
        <v>0</v>
      </c>
      <c r="P112" s="169">
        <f t="shared" si="28"/>
        <v>0</v>
      </c>
      <c r="Q112" s="169">
        <f t="shared" si="28"/>
        <v>0</v>
      </c>
      <c r="R112" s="222">
        <f t="shared" si="28"/>
        <v>0</v>
      </c>
      <c r="S112" s="18">
        <f>SUM(M112:R112)</f>
        <v>0</v>
      </c>
      <c r="T112" s="26"/>
      <c r="U112" s="36"/>
    </row>
    <row r="113" spans="1:21" ht="12.75">
      <c r="A113" s="33"/>
      <c r="B113" s="26"/>
      <c r="C113" s="26"/>
      <c r="D113" s="26" t="s">
        <v>1</v>
      </c>
      <c r="E113" s="170">
        <f t="shared" si="26"/>
        <v>0</v>
      </c>
      <c r="F113" s="171">
        <f t="shared" si="26"/>
        <v>0</v>
      </c>
      <c r="G113" s="171">
        <f t="shared" si="26"/>
        <v>0</v>
      </c>
      <c r="H113" s="171">
        <f t="shared" si="26"/>
        <v>0</v>
      </c>
      <c r="I113" s="171">
        <f t="shared" si="26"/>
        <v>0</v>
      </c>
      <c r="J113" s="172">
        <f t="shared" si="26"/>
        <v>0</v>
      </c>
      <c r="K113" s="167">
        <f>SUM(E113:J113)</f>
        <v>0</v>
      </c>
      <c r="L113" s="26"/>
      <c r="M113" s="223" t="e">
        <f aca="true" t="shared" si="29" ref="M113:R113">M101*M59/M53</f>
        <v>#DIV/0!</v>
      </c>
      <c r="N113" s="224" t="e">
        <f t="shared" si="29"/>
        <v>#DIV/0!</v>
      </c>
      <c r="O113" s="224" t="e">
        <f t="shared" si="29"/>
        <v>#DIV/0!</v>
      </c>
      <c r="P113" s="224" t="e">
        <f t="shared" si="29"/>
        <v>#DIV/0!</v>
      </c>
      <c r="Q113" s="224" t="e">
        <f t="shared" si="29"/>
        <v>#DIV/0!</v>
      </c>
      <c r="R113" s="225" t="e">
        <f t="shared" si="29"/>
        <v>#DIV/0!</v>
      </c>
      <c r="S113" s="18" t="e">
        <f>SUM(M113:R113)</f>
        <v>#DIV/0!</v>
      </c>
      <c r="T113" s="26"/>
      <c r="U113" s="36"/>
    </row>
    <row r="114" spans="1:21" ht="12.75">
      <c r="A114" s="33"/>
      <c r="B114" s="26"/>
      <c r="C114" s="26"/>
      <c r="D114" s="26" t="s">
        <v>4</v>
      </c>
      <c r="E114" s="15">
        <f aca="true" t="shared" si="30" ref="E114:J114">SUM(E111:E113)</f>
        <v>0</v>
      </c>
      <c r="F114" s="16">
        <f t="shared" si="30"/>
        <v>0</v>
      </c>
      <c r="G114" s="16">
        <f t="shared" si="30"/>
        <v>0</v>
      </c>
      <c r="H114" s="16">
        <f t="shared" si="30"/>
        <v>0</v>
      </c>
      <c r="I114" s="16">
        <f t="shared" si="30"/>
        <v>0</v>
      </c>
      <c r="J114" s="16">
        <f t="shared" si="30"/>
        <v>0</v>
      </c>
      <c r="K114" s="173">
        <f>SUM(E114:J114)</f>
        <v>0</v>
      </c>
      <c r="L114" s="26"/>
      <c r="M114" s="199" t="e">
        <f aca="true" t="shared" si="31" ref="M114:R114">SUM(M111:M113)</f>
        <v>#DIV/0!</v>
      </c>
      <c r="N114" s="200" t="e">
        <f t="shared" si="31"/>
        <v>#DIV/0!</v>
      </c>
      <c r="O114" s="200" t="e">
        <f t="shared" si="31"/>
        <v>#DIV/0!</v>
      </c>
      <c r="P114" s="200" t="e">
        <f t="shared" si="31"/>
        <v>#DIV/0!</v>
      </c>
      <c r="Q114" s="200" t="e">
        <f t="shared" si="31"/>
        <v>#DIV/0!</v>
      </c>
      <c r="R114" s="200" t="e">
        <f t="shared" si="31"/>
        <v>#DIV/0!</v>
      </c>
      <c r="S114" s="14" t="e">
        <f>SUM(M114:R114)</f>
        <v>#DIV/0!</v>
      </c>
      <c r="T114" s="26"/>
      <c r="U114" s="36"/>
    </row>
    <row r="115" spans="1:23" ht="12.75">
      <c r="A115" s="33"/>
      <c r="B115" s="26"/>
      <c r="C115" s="26"/>
      <c r="D115" s="26"/>
      <c r="E115" s="26"/>
      <c r="F115" s="26"/>
      <c r="G115" s="26"/>
      <c r="H115" s="26"/>
      <c r="I115" s="26"/>
      <c r="J115" s="21"/>
      <c r="K115" s="21"/>
      <c r="L115" s="26"/>
      <c r="M115" s="26"/>
      <c r="N115" s="26"/>
      <c r="O115" s="26"/>
      <c r="P115" s="26"/>
      <c r="Q115" s="26"/>
      <c r="R115" s="26"/>
      <c r="S115" s="26"/>
      <c r="T115" s="26"/>
      <c r="U115" s="36"/>
      <c r="W115" s="31"/>
    </row>
    <row r="116" spans="1:23" ht="12.75">
      <c r="A116" s="33"/>
      <c r="B116" s="26"/>
      <c r="C116" s="26"/>
      <c r="D116" s="26"/>
      <c r="E116" s="26"/>
      <c r="F116" s="26"/>
      <c r="G116" s="26"/>
      <c r="H116" s="26"/>
      <c r="I116" s="26"/>
      <c r="J116" s="21"/>
      <c r="K116" s="21"/>
      <c r="L116" s="26"/>
      <c r="M116" s="26"/>
      <c r="N116" s="26"/>
      <c r="O116" s="26"/>
      <c r="P116" s="26"/>
      <c r="Q116" s="26"/>
      <c r="R116" s="26"/>
      <c r="S116" s="26"/>
      <c r="T116" s="26"/>
      <c r="U116" s="36"/>
      <c r="W116" s="31"/>
    </row>
    <row r="117" spans="1:21" ht="12.75">
      <c r="A117" s="33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6"/>
    </row>
    <row r="118" spans="1:21" ht="12.75">
      <c r="A118" s="33"/>
      <c r="B118" s="26"/>
      <c r="C118" s="26"/>
      <c r="D118" s="109"/>
      <c r="E118" s="72">
        <v>0</v>
      </c>
      <c r="F118" s="26" t="str">
        <f>B96-1&amp;" to "&amp;B96&amp;" Trend Assumption"</f>
        <v>2008 to 2009 Trend Assumption</v>
      </c>
      <c r="G118" s="109"/>
      <c r="H118" s="109"/>
      <c r="I118" s="109"/>
      <c r="J118" s="109"/>
      <c r="K118" s="26"/>
      <c r="L118" s="26"/>
      <c r="M118" s="26"/>
      <c r="N118" s="26"/>
      <c r="O118" s="190"/>
      <c r="P118" s="190"/>
      <c r="Q118" s="190"/>
      <c r="R118" s="26"/>
      <c r="S118" s="26"/>
      <c r="T118" s="26"/>
      <c r="U118" s="36"/>
    </row>
    <row r="119" spans="1:21" ht="12.75">
      <c r="A119" s="33"/>
      <c r="B119" s="26"/>
      <c r="C119" s="26"/>
      <c r="D119" s="109"/>
      <c r="E119" s="73"/>
      <c r="F119" s="26"/>
      <c r="G119" s="109"/>
      <c r="H119" s="109"/>
      <c r="I119" s="109"/>
      <c r="J119" s="109"/>
      <c r="K119" s="26"/>
      <c r="L119" s="26"/>
      <c r="M119" s="35">
        <f>B96</f>
        <v>2009</v>
      </c>
      <c r="N119" s="26"/>
      <c r="O119" s="190"/>
      <c r="P119" s="190"/>
      <c r="Q119" s="190"/>
      <c r="R119" s="326" t="s">
        <v>48</v>
      </c>
      <c r="S119" s="327"/>
      <c r="T119" s="26"/>
      <c r="U119" s="36"/>
    </row>
    <row r="120" spans="1:21" ht="12.75">
      <c r="A120" s="33"/>
      <c r="B120" s="26"/>
      <c r="C120" s="26"/>
      <c r="D120" s="26"/>
      <c r="E120" s="63" t="e">
        <f>(1+((M124-1)*M122)+((M123-1)*M121))/(M124+M123-1)</f>
        <v>#DIV/0!</v>
      </c>
      <c r="F120" s="26" t="s">
        <v>43</v>
      </c>
      <c r="G120" s="26"/>
      <c r="H120" s="328" t="s">
        <v>46</v>
      </c>
      <c r="I120" s="328"/>
      <c r="J120" s="328"/>
      <c r="K120" s="328"/>
      <c r="L120" s="26"/>
      <c r="M120" s="110" t="s">
        <v>44</v>
      </c>
      <c r="N120" s="26" t="s">
        <v>54</v>
      </c>
      <c r="O120" s="26"/>
      <c r="P120" s="26"/>
      <c r="Q120" s="26"/>
      <c r="R120" s="35">
        <f>M119-1</f>
        <v>2008</v>
      </c>
      <c r="S120" s="35"/>
      <c r="T120" s="26"/>
      <c r="U120" s="36"/>
    </row>
    <row r="121" spans="1:21" ht="12.75">
      <c r="A121" s="33"/>
      <c r="B121" s="26"/>
      <c r="C121" s="26"/>
      <c r="D121" s="26"/>
      <c r="E121" s="26"/>
      <c r="F121" s="26"/>
      <c r="G121" s="26"/>
      <c r="H121" s="329" t="s">
        <v>47</v>
      </c>
      <c r="I121" s="329"/>
      <c r="J121" s="329"/>
      <c r="K121" s="329"/>
      <c r="L121" s="26"/>
      <c r="M121" s="106">
        <v>1</v>
      </c>
      <c r="N121" s="26" t="s">
        <v>59</v>
      </c>
      <c r="O121" s="26"/>
      <c r="P121" s="26"/>
      <c r="Q121" s="26"/>
      <c r="R121" s="106">
        <v>1</v>
      </c>
      <c r="S121" s="295"/>
      <c r="T121" s="26" t="s">
        <v>49</v>
      </c>
      <c r="U121" s="36"/>
    </row>
    <row r="122" spans="1:21" ht="12.75">
      <c r="A122" s="33"/>
      <c r="B122" s="109"/>
      <c r="C122" s="109"/>
      <c r="D122" s="26"/>
      <c r="E122" s="26"/>
      <c r="F122" s="26"/>
      <c r="G122" s="109"/>
      <c r="H122" s="109"/>
      <c r="I122" s="26"/>
      <c r="J122" s="26"/>
      <c r="K122" s="26"/>
      <c r="L122" s="26"/>
      <c r="M122" s="106">
        <v>1</v>
      </c>
      <c r="N122" s="26" t="s">
        <v>60</v>
      </c>
      <c r="O122" s="26"/>
      <c r="P122" s="26"/>
      <c r="Q122" s="26"/>
      <c r="R122" s="106">
        <v>1</v>
      </c>
      <c r="S122" s="295"/>
      <c r="T122" s="26" t="s">
        <v>50</v>
      </c>
      <c r="U122" s="36"/>
    </row>
    <row r="123" spans="1:21" ht="12.75">
      <c r="A123" s="33"/>
      <c r="B123" s="109"/>
      <c r="C123" s="109"/>
      <c r="D123" s="26"/>
      <c r="E123" s="26"/>
      <c r="F123" s="26"/>
      <c r="G123" s="109"/>
      <c r="H123" s="109"/>
      <c r="I123" s="26"/>
      <c r="J123" s="26"/>
      <c r="K123" s="26"/>
      <c r="L123" s="26"/>
      <c r="M123" s="106">
        <v>1</v>
      </c>
      <c r="N123" s="26" t="s">
        <v>45</v>
      </c>
      <c r="O123" s="26"/>
      <c r="P123" s="26"/>
      <c r="Q123" s="26"/>
      <c r="R123" s="106">
        <v>1</v>
      </c>
      <c r="S123" s="295"/>
      <c r="T123" s="26" t="s">
        <v>51</v>
      </c>
      <c r="U123" s="36"/>
    </row>
    <row r="124" spans="1:21" ht="12.75">
      <c r="A124" s="33"/>
      <c r="B124" s="111"/>
      <c r="C124" s="111"/>
      <c r="D124" s="111"/>
      <c r="E124" s="111"/>
      <c r="F124" s="111"/>
      <c r="G124" s="111"/>
      <c r="H124" s="111"/>
      <c r="I124" s="26"/>
      <c r="J124" s="26"/>
      <c r="K124" s="26"/>
      <c r="L124" s="26"/>
      <c r="M124" s="226" t="e">
        <f>S108-M123+1</f>
        <v>#DIV/0!</v>
      </c>
      <c r="N124" s="26" t="s">
        <v>57</v>
      </c>
      <c r="O124" s="190"/>
      <c r="P124" s="190"/>
      <c r="Q124" s="190"/>
      <c r="R124" s="226" t="e">
        <f>(S60/S22)-R123+1</f>
        <v>#DIV/0!</v>
      </c>
      <c r="S124" s="107"/>
      <c r="T124" s="26" t="s">
        <v>52</v>
      </c>
      <c r="U124" s="36"/>
    </row>
    <row r="125" spans="1:21" ht="12.75">
      <c r="A125" s="33"/>
      <c r="B125" s="111"/>
      <c r="C125" s="26"/>
      <c r="D125" s="26"/>
      <c r="E125" s="313" t="str">
        <f>"Estimate of Ultimate Incurred Claims for "&amp;B96</f>
        <v>Estimate of Ultimate Incurred Claims for 2009</v>
      </c>
      <c r="F125" s="313"/>
      <c r="G125" s="313"/>
      <c r="H125" s="313"/>
      <c r="I125" s="313"/>
      <c r="J125" s="313"/>
      <c r="K125" s="26"/>
      <c r="L125" s="26"/>
      <c r="M125" s="39"/>
      <c r="N125" s="26"/>
      <c r="O125" s="26"/>
      <c r="P125" s="26"/>
      <c r="Q125" s="26"/>
      <c r="R125" s="40" t="e">
        <f>(1+((R124-1)*R122)+((R123-1)*R121))/(R124+R123-1)</f>
        <v>#DIV/0!</v>
      </c>
      <c r="S125" s="26"/>
      <c r="T125" s="26" t="s">
        <v>53</v>
      </c>
      <c r="U125" s="36"/>
    </row>
    <row r="126" spans="1:21" ht="12.75">
      <c r="A126" s="33"/>
      <c r="B126" s="26"/>
      <c r="C126" s="26"/>
      <c r="D126" s="26" t="s">
        <v>0</v>
      </c>
      <c r="E126" s="227" t="e">
        <f aca="true" t="shared" si="32" ref="E126:J128">E87/M87*M99*(1+$E$118)*$E$120*$M$127*$M$133</f>
        <v>#DIV/0!</v>
      </c>
      <c r="F126" s="228" t="e">
        <f t="shared" si="32"/>
        <v>#DIV/0!</v>
      </c>
      <c r="G126" s="228" t="e">
        <f t="shared" si="32"/>
        <v>#DIV/0!</v>
      </c>
      <c r="H126" s="228" t="e">
        <f t="shared" si="32"/>
        <v>#DIV/0!</v>
      </c>
      <c r="I126" s="228" t="e">
        <f t="shared" si="32"/>
        <v>#DIV/0!</v>
      </c>
      <c r="J126" s="229" t="e">
        <f t="shared" si="32"/>
        <v>#DIV/0!</v>
      </c>
      <c r="K126" s="174" t="e">
        <f>SUM(E126:J126)</f>
        <v>#DIV/0!</v>
      </c>
      <c r="L126" s="26"/>
      <c r="M126" s="26"/>
      <c r="N126" s="26"/>
      <c r="O126" s="26"/>
      <c r="P126" s="26"/>
      <c r="Q126" s="26"/>
      <c r="R126" s="26"/>
      <c r="S126" s="26"/>
      <c r="T126" s="26"/>
      <c r="U126" s="36"/>
    </row>
    <row r="127" spans="1:21" ht="12.75">
      <c r="A127" s="33"/>
      <c r="B127" s="26"/>
      <c r="C127" s="26"/>
      <c r="D127" s="26" t="s">
        <v>6</v>
      </c>
      <c r="E127" s="230" t="e">
        <f t="shared" si="32"/>
        <v>#DIV/0!</v>
      </c>
      <c r="F127" s="178" t="e">
        <f t="shared" si="32"/>
        <v>#DIV/0!</v>
      </c>
      <c r="G127" s="178" t="e">
        <f t="shared" si="32"/>
        <v>#DIV/0!</v>
      </c>
      <c r="H127" s="178" t="e">
        <f t="shared" si="32"/>
        <v>#DIV/0!</v>
      </c>
      <c r="I127" s="178" t="e">
        <f t="shared" si="32"/>
        <v>#DIV/0!</v>
      </c>
      <c r="J127" s="231" t="e">
        <f t="shared" si="32"/>
        <v>#DIV/0!</v>
      </c>
      <c r="K127" s="175" t="e">
        <f>SUM(E127:J127)</f>
        <v>#DIV/0!</v>
      </c>
      <c r="L127" s="26"/>
      <c r="M127" s="71">
        <v>1</v>
      </c>
      <c r="N127" s="26" t="s">
        <v>8</v>
      </c>
      <c r="O127" s="39"/>
      <c r="P127" s="26"/>
      <c r="Q127" s="26"/>
      <c r="R127" s="26"/>
      <c r="S127" s="26"/>
      <c r="T127" s="26"/>
      <c r="U127" s="36"/>
    </row>
    <row r="128" spans="1:21" ht="12.75">
      <c r="A128" s="33"/>
      <c r="B128" s="26"/>
      <c r="C128" s="26"/>
      <c r="D128" s="26" t="s">
        <v>1</v>
      </c>
      <c r="E128" s="232" t="e">
        <f t="shared" si="32"/>
        <v>#DIV/0!</v>
      </c>
      <c r="F128" s="233" t="e">
        <f t="shared" si="32"/>
        <v>#DIV/0!</v>
      </c>
      <c r="G128" s="233" t="e">
        <f t="shared" si="32"/>
        <v>#DIV/0!</v>
      </c>
      <c r="H128" s="233" t="e">
        <f t="shared" si="32"/>
        <v>#DIV/0!</v>
      </c>
      <c r="I128" s="233" t="e">
        <f t="shared" si="32"/>
        <v>#DIV/0!</v>
      </c>
      <c r="J128" s="234" t="e">
        <f t="shared" si="32"/>
        <v>#DIV/0!</v>
      </c>
      <c r="K128" s="175" t="e">
        <f>SUM(E128:J128)</f>
        <v>#DIV/0!</v>
      </c>
      <c r="L128" s="26"/>
      <c r="M128" s="315" t="s">
        <v>41</v>
      </c>
      <c r="N128" s="316"/>
      <c r="O128" s="316"/>
      <c r="P128" s="316"/>
      <c r="Q128" s="316"/>
      <c r="R128" s="316"/>
      <c r="S128" s="317"/>
      <c r="T128" s="26"/>
      <c r="U128" s="36"/>
    </row>
    <row r="129" spans="1:21" ht="12.75">
      <c r="A129" s="33"/>
      <c r="B129" s="26"/>
      <c r="C129" s="26"/>
      <c r="D129" s="26" t="s">
        <v>4</v>
      </c>
      <c r="E129" s="23" t="e">
        <f aca="true" t="shared" si="33" ref="E129:J129">SUM(E126:E128)</f>
        <v>#DIV/0!</v>
      </c>
      <c r="F129" s="24" t="e">
        <f t="shared" si="33"/>
        <v>#DIV/0!</v>
      </c>
      <c r="G129" s="24" t="e">
        <f t="shared" si="33"/>
        <v>#DIV/0!</v>
      </c>
      <c r="H129" s="24" t="e">
        <f t="shared" si="33"/>
        <v>#DIV/0!</v>
      </c>
      <c r="I129" s="24" t="e">
        <f t="shared" si="33"/>
        <v>#DIV/0!</v>
      </c>
      <c r="J129" s="24" t="e">
        <f t="shared" si="33"/>
        <v>#DIV/0!</v>
      </c>
      <c r="K129" s="32" t="e">
        <f>SUM(E129:J129)</f>
        <v>#DIV/0!</v>
      </c>
      <c r="L129" s="26"/>
      <c r="M129" s="318"/>
      <c r="N129" s="319"/>
      <c r="O129" s="319"/>
      <c r="P129" s="319"/>
      <c r="Q129" s="319"/>
      <c r="R129" s="319"/>
      <c r="S129" s="320"/>
      <c r="T129" s="26"/>
      <c r="U129" s="36"/>
    </row>
    <row r="130" spans="1:21" ht="12.75">
      <c r="A130" s="33"/>
      <c r="B130" s="26"/>
      <c r="C130" s="26"/>
      <c r="D130" s="26"/>
      <c r="E130" s="27"/>
      <c r="F130" s="27"/>
      <c r="G130" s="27"/>
      <c r="H130" s="27"/>
      <c r="I130" s="27"/>
      <c r="J130" s="27"/>
      <c r="K130" s="178"/>
      <c r="L130" s="26"/>
      <c r="M130" s="318"/>
      <c r="N130" s="319"/>
      <c r="O130" s="319"/>
      <c r="P130" s="319"/>
      <c r="Q130" s="319"/>
      <c r="R130" s="319"/>
      <c r="S130" s="320"/>
      <c r="T130" s="26"/>
      <c r="U130" s="36"/>
    </row>
    <row r="131" spans="1:21" ht="12.75">
      <c r="A131" s="33"/>
      <c r="B131" s="26"/>
      <c r="C131" s="26"/>
      <c r="D131" s="34" t="s">
        <v>35</v>
      </c>
      <c r="E131" s="77">
        <f>K114</f>
        <v>0</v>
      </c>
      <c r="F131" s="26"/>
      <c r="G131" s="26"/>
      <c r="H131" s="26"/>
      <c r="I131" s="26"/>
      <c r="J131" s="34" t="s">
        <v>36</v>
      </c>
      <c r="K131" s="76" t="e">
        <f>1-K129/E131</f>
        <v>#DIV/0!</v>
      </c>
      <c r="L131" s="26"/>
      <c r="M131" s="321"/>
      <c r="N131" s="322"/>
      <c r="O131" s="322"/>
      <c r="P131" s="322"/>
      <c r="Q131" s="322"/>
      <c r="R131" s="322"/>
      <c r="S131" s="323"/>
      <c r="T131" s="26"/>
      <c r="U131" s="36"/>
    </row>
    <row r="132" spans="1:21" ht="12.75">
      <c r="A132" s="33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70"/>
      <c r="N132" s="70"/>
      <c r="O132" s="70"/>
      <c r="P132" s="70"/>
      <c r="Q132" s="70"/>
      <c r="R132" s="70"/>
      <c r="S132" s="70"/>
      <c r="T132" s="26"/>
      <c r="U132" s="36"/>
    </row>
    <row r="133" spans="1:21" ht="12.75">
      <c r="A133" s="33"/>
      <c r="B133" s="26"/>
      <c r="C133" s="26"/>
      <c r="D133" s="26"/>
      <c r="E133" s="313"/>
      <c r="F133" s="313"/>
      <c r="G133" s="313"/>
      <c r="H133" s="313"/>
      <c r="I133" s="313"/>
      <c r="J133" s="313"/>
      <c r="K133" s="26"/>
      <c r="L133" s="26"/>
      <c r="M133" s="71">
        <v>1</v>
      </c>
      <c r="N133" s="26" t="s">
        <v>10</v>
      </c>
      <c r="O133" s="39"/>
      <c r="P133" s="26"/>
      <c r="Q133" s="26"/>
      <c r="R133" s="26"/>
      <c r="S133" s="26"/>
      <c r="T133" s="26"/>
      <c r="U133" s="36"/>
    </row>
    <row r="134" spans="1:21" ht="12.75">
      <c r="A134" s="33"/>
      <c r="B134" s="26"/>
      <c r="C134" s="26"/>
      <c r="D134" s="26"/>
      <c r="E134" s="189"/>
      <c r="F134" s="189"/>
      <c r="G134" s="189"/>
      <c r="H134" s="189"/>
      <c r="I134" s="189"/>
      <c r="J134" s="189"/>
      <c r="K134" s="189"/>
      <c r="L134" s="26"/>
      <c r="M134" s="315" t="s">
        <v>41</v>
      </c>
      <c r="N134" s="316"/>
      <c r="O134" s="316"/>
      <c r="P134" s="316"/>
      <c r="Q134" s="316"/>
      <c r="R134" s="316"/>
      <c r="S134" s="317"/>
      <c r="T134" s="26"/>
      <c r="U134" s="36"/>
    </row>
    <row r="135" spans="1:21" ht="12.75">
      <c r="A135" s="33"/>
      <c r="B135" s="26"/>
      <c r="C135" s="69"/>
      <c r="D135" s="69"/>
      <c r="E135" s="69"/>
      <c r="F135" s="69"/>
      <c r="G135" s="69"/>
      <c r="H135" s="69"/>
      <c r="I135" s="69"/>
      <c r="J135" s="69"/>
      <c r="K135" s="189"/>
      <c r="L135" s="26"/>
      <c r="M135" s="318"/>
      <c r="N135" s="319"/>
      <c r="O135" s="319"/>
      <c r="P135" s="319"/>
      <c r="Q135" s="319"/>
      <c r="R135" s="319"/>
      <c r="S135" s="320"/>
      <c r="T135" s="26"/>
      <c r="U135" s="36"/>
    </row>
    <row r="136" spans="1:21" ht="12.75">
      <c r="A136" s="33"/>
      <c r="B136" s="26"/>
      <c r="C136" s="26"/>
      <c r="D136" s="69"/>
      <c r="E136" s="69"/>
      <c r="F136" s="69"/>
      <c r="G136" s="69"/>
      <c r="H136" s="69"/>
      <c r="I136" s="69"/>
      <c r="J136" s="69"/>
      <c r="K136" s="189"/>
      <c r="L136" s="26"/>
      <c r="M136" s="318"/>
      <c r="N136" s="319"/>
      <c r="O136" s="319"/>
      <c r="P136" s="319"/>
      <c r="Q136" s="319"/>
      <c r="R136" s="319"/>
      <c r="S136" s="320"/>
      <c r="T136" s="26"/>
      <c r="U136" s="36"/>
    </row>
    <row r="137" spans="1:21" ht="12.75">
      <c r="A137" s="33"/>
      <c r="B137" s="26"/>
      <c r="C137" s="26"/>
      <c r="D137" s="69"/>
      <c r="E137" s="69"/>
      <c r="F137" s="69"/>
      <c r="G137" s="69"/>
      <c r="H137" s="69"/>
      <c r="I137" s="69"/>
      <c r="J137" s="69"/>
      <c r="K137" s="189"/>
      <c r="L137" s="26"/>
      <c r="M137" s="321"/>
      <c r="N137" s="322"/>
      <c r="O137" s="322"/>
      <c r="P137" s="322"/>
      <c r="Q137" s="322"/>
      <c r="R137" s="322"/>
      <c r="S137" s="323"/>
      <c r="T137" s="26"/>
      <c r="U137" s="36"/>
    </row>
    <row r="138" spans="1:21" ht="12.75">
      <c r="A138" s="33"/>
      <c r="B138" s="26"/>
      <c r="C138" s="26"/>
      <c r="D138" s="69"/>
      <c r="E138" s="26"/>
      <c r="F138" s="26"/>
      <c r="G138" s="26"/>
      <c r="H138" s="189"/>
      <c r="I138" s="312"/>
      <c r="J138" s="312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36"/>
    </row>
    <row r="139" spans="1:21" ht="12.75">
      <c r="A139" s="33"/>
      <c r="B139" s="26"/>
      <c r="C139" s="26" t="s">
        <v>56</v>
      </c>
      <c r="E139" s="26"/>
      <c r="F139" s="26"/>
      <c r="G139" s="26"/>
      <c r="H139" s="189"/>
      <c r="I139" s="312"/>
      <c r="J139" s="312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6"/>
    </row>
    <row r="140" spans="1:21" ht="12.75">
      <c r="A140" s="33"/>
      <c r="B140" s="26"/>
      <c r="C140" s="26"/>
      <c r="D140" s="26"/>
      <c r="E140" s="298">
        <f>B96</f>
        <v>2009</v>
      </c>
      <c r="F140" s="299">
        <f>E140-1</f>
        <v>2008</v>
      </c>
      <c r="G140" s="299">
        <f>F140-1</f>
        <v>2007</v>
      </c>
      <c r="H140" s="235"/>
      <c r="I140" s="300"/>
      <c r="J140" s="300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6"/>
    </row>
    <row r="141" spans="1:21" ht="12.75">
      <c r="A141" s="33"/>
      <c r="B141" s="26"/>
      <c r="C141" s="69"/>
      <c r="D141" s="39" t="s">
        <v>11</v>
      </c>
      <c r="E141" s="112">
        <f>E118</f>
        <v>0</v>
      </c>
      <c r="F141" s="113" t="e">
        <f>(K90/S60)/F142/F143/F144/(K42/(S25+2*S26+(S21/S15)*S27))-1</f>
        <v>#DIV/0!</v>
      </c>
      <c r="G141" s="113"/>
      <c r="H141" s="21"/>
      <c r="I141" s="297"/>
      <c r="J141" s="297"/>
      <c r="K141" s="69"/>
      <c r="L141" s="26"/>
      <c r="M141" s="69"/>
      <c r="N141" s="69"/>
      <c r="O141" s="69"/>
      <c r="P141" s="69"/>
      <c r="Q141" s="38"/>
      <c r="R141" s="38"/>
      <c r="S141" s="38"/>
      <c r="T141" s="38"/>
      <c r="U141" s="36"/>
    </row>
    <row r="142" spans="1:21" ht="12.75">
      <c r="A142" s="33"/>
      <c r="B142" s="26"/>
      <c r="C142" s="69"/>
      <c r="D142" s="40" t="s">
        <v>9</v>
      </c>
      <c r="E142" s="114" t="e">
        <f>E120</f>
        <v>#DIV/0!</v>
      </c>
      <c r="F142" s="79" t="e">
        <f>R125</f>
        <v>#DIV/0!</v>
      </c>
      <c r="G142" s="79"/>
      <c r="H142" s="26"/>
      <c r="I142" s="236"/>
      <c r="J142" s="236"/>
      <c r="K142" s="69"/>
      <c r="L142" s="26"/>
      <c r="M142" s="69"/>
      <c r="N142" s="69"/>
      <c r="O142" s="69"/>
      <c r="P142" s="69"/>
      <c r="Q142" s="26"/>
      <c r="R142" s="69"/>
      <c r="S142" s="69"/>
      <c r="T142" s="35"/>
      <c r="U142" s="36"/>
    </row>
    <row r="143" spans="1:21" ht="12.75">
      <c r="A143" s="33"/>
      <c r="B143" s="26"/>
      <c r="C143" s="26"/>
      <c r="D143" s="40" t="s">
        <v>55</v>
      </c>
      <c r="E143" s="78">
        <f>M127</f>
        <v>1</v>
      </c>
      <c r="F143" s="106">
        <v>1</v>
      </c>
      <c r="G143" s="78"/>
      <c r="H143" s="26"/>
      <c r="I143" s="236"/>
      <c r="J143" s="236"/>
      <c r="K143" s="69"/>
      <c r="L143" s="26"/>
      <c r="M143" s="69"/>
      <c r="N143" s="69"/>
      <c r="O143" s="69"/>
      <c r="P143" s="69"/>
      <c r="Q143" s="26"/>
      <c r="R143" s="69"/>
      <c r="S143" s="69"/>
      <c r="T143" s="35"/>
      <c r="U143" s="36"/>
    </row>
    <row r="144" spans="1:21" ht="12.75">
      <c r="A144" s="33"/>
      <c r="B144" s="26"/>
      <c r="D144" s="40" t="s">
        <v>10</v>
      </c>
      <c r="E144" s="78">
        <f>M133</f>
        <v>1</v>
      </c>
      <c r="F144" s="106">
        <v>1</v>
      </c>
      <c r="G144" s="78"/>
      <c r="H144" s="69"/>
      <c r="I144" s="236"/>
      <c r="J144" s="236"/>
      <c r="K144" s="69"/>
      <c r="L144" s="26"/>
      <c r="M144" s="69"/>
      <c r="N144" s="69"/>
      <c r="O144" s="69"/>
      <c r="P144" s="69"/>
      <c r="Q144" s="69"/>
      <c r="R144" s="69"/>
      <c r="S144" s="69"/>
      <c r="T144" s="69"/>
      <c r="U144" s="36"/>
    </row>
    <row r="145" spans="1:21" ht="12.75">
      <c r="A145" s="33"/>
      <c r="B145" s="26"/>
      <c r="C145" s="69"/>
      <c r="D145" s="26" t="s">
        <v>58</v>
      </c>
      <c r="E145" s="80" t="e">
        <f>K131</f>
        <v>#DIV/0!</v>
      </c>
      <c r="F145" s="80" t="e">
        <f>K92</f>
        <v>#DIV/0!</v>
      </c>
      <c r="G145" s="80" t="e">
        <f>K44</f>
        <v>#DIV/0!</v>
      </c>
      <c r="H145" s="69"/>
      <c r="I145" s="236"/>
      <c r="J145" s="236"/>
      <c r="K145" s="69"/>
      <c r="L145" s="26"/>
      <c r="M145" s="69"/>
      <c r="N145" s="69"/>
      <c r="O145" s="69"/>
      <c r="P145" s="69"/>
      <c r="Q145" s="69"/>
      <c r="R145" s="69"/>
      <c r="S145" s="69"/>
      <c r="T145" s="69"/>
      <c r="U145" s="36"/>
    </row>
    <row r="146" spans="1:21" ht="12.75">
      <c r="A146" s="33"/>
      <c r="B146" s="26"/>
      <c r="C146" s="69"/>
      <c r="D146" s="69"/>
      <c r="E146" s="80"/>
      <c r="F146" s="80"/>
      <c r="G146" s="80"/>
      <c r="H146" s="69"/>
      <c r="I146" s="75"/>
      <c r="J146" s="74"/>
      <c r="K146" s="69"/>
      <c r="L146" s="26"/>
      <c r="M146" s="69"/>
      <c r="N146" s="69"/>
      <c r="O146" s="69"/>
      <c r="P146" s="69"/>
      <c r="Q146" s="69"/>
      <c r="R146" s="69"/>
      <c r="S146" s="69"/>
      <c r="T146" s="69"/>
      <c r="U146" s="36"/>
    </row>
    <row r="147" spans="1:21" ht="12.75">
      <c r="A147" s="33"/>
      <c r="B147" s="26"/>
      <c r="C147" s="69" t="s">
        <v>61</v>
      </c>
      <c r="D147" s="69"/>
      <c r="E147" s="69"/>
      <c r="F147" s="299">
        <f>F140</f>
        <v>2008</v>
      </c>
      <c r="G147" s="299">
        <f>F147-1</f>
        <v>2007</v>
      </c>
      <c r="H147" s="235"/>
      <c r="I147" s="299"/>
      <c r="J147" s="299"/>
      <c r="K147" s="69"/>
      <c r="L147" s="26"/>
      <c r="M147" s="69"/>
      <c r="N147" s="69"/>
      <c r="O147" s="69"/>
      <c r="P147" s="69"/>
      <c r="Q147" s="27"/>
      <c r="R147" s="27"/>
      <c r="S147" s="178"/>
      <c r="T147" s="26"/>
      <c r="U147" s="36"/>
    </row>
    <row r="148" spans="1:21" ht="12.75">
      <c r="A148" s="33"/>
      <c r="B148" s="26"/>
      <c r="C148" s="69"/>
      <c r="D148" s="105" t="s">
        <v>62</v>
      </c>
      <c r="E148" s="69"/>
      <c r="F148" s="78" t="s">
        <v>65</v>
      </c>
      <c r="G148" s="236">
        <f>M35</f>
        <v>1</v>
      </c>
      <c r="H148" s="78"/>
      <c r="I148" s="75"/>
      <c r="J148" s="296"/>
      <c r="K148" s="69"/>
      <c r="L148" s="26"/>
      <c r="M148" s="69"/>
      <c r="N148" s="69"/>
      <c r="O148" s="69"/>
      <c r="P148" s="69"/>
      <c r="Q148" s="27"/>
      <c r="R148" s="27"/>
      <c r="S148" s="178"/>
      <c r="T148" s="26"/>
      <c r="U148" s="36"/>
    </row>
    <row r="149" spans="1:21" ht="12.75">
      <c r="A149" s="33"/>
      <c r="B149" s="26"/>
      <c r="C149" s="69"/>
      <c r="D149" s="105" t="s">
        <v>63</v>
      </c>
      <c r="E149" s="69"/>
      <c r="F149" s="236">
        <f>M66</f>
        <v>0</v>
      </c>
      <c r="H149" s="78"/>
      <c r="I149" s="75"/>
      <c r="J149" s="296"/>
      <c r="K149" s="69"/>
      <c r="L149" s="26"/>
      <c r="M149" s="69"/>
      <c r="N149" s="69"/>
      <c r="O149" s="69"/>
      <c r="P149" s="69"/>
      <c r="Q149" s="27"/>
      <c r="R149" s="27"/>
      <c r="S149" s="178"/>
      <c r="T149" s="26"/>
      <c r="U149" s="36"/>
    </row>
    <row r="150" spans="1:21" ht="12.75">
      <c r="A150" s="33"/>
      <c r="B150" s="26"/>
      <c r="C150" s="69"/>
      <c r="D150" s="105" t="s">
        <v>64</v>
      </c>
      <c r="E150" s="69"/>
      <c r="F150" s="236">
        <f>M83</f>
        <v>0</v>
      </c>
      <c r="G150" s="78"/>
      <c r="H150" s="78"/>
      <c r="I150" s="75"/>
      <c r="J150" s="296"/>
      <c r="K150" s="69"/>
      <c r="L150" s="26"/>
      <c r="M150" s="69"/>
      <c r="N150" s="69"/>
      <c r="O150" s="69"/>
      <c r="P150" s="69"/>
      <c r="Q150" s="27"/>
      <c r="R150" s="27"/>
      <c r="S150" s="178"/>
      <c r="T150" s="26"/>
      <c r="U150" s="36"/>
    </row>
    <row r="151" spans="1:21" ht="12.75">
      <c r="A151" s="33"/>
      <c r="B151" s="26"/>
      <c r="C151" s="69"/>
      <c r="D151" s="69"/>
      <c r="E151" s="69"/>
      <c r="F151" s="69"/>
      <c r="H151" s="69"/>
      <c r="I151" s="69"/>
      <c r="J151" s="69"/>
      <c r="K151" s="69"/>
      <c r="L151" s="26"/>
      <c r="M151" s="69"/>
      <c r="N151" s="69"/>
      <c r="O151" s="69"/>
      <c r="P151" s="69"/>
      <c r="Q151" s="26"/>
      <c r="R151" s="26"/>
      <c r="S151" s="178"/>
      <c r="T151" s="26"/>
      <c r="U151" s="36"/>
    </row>
    <row r="152" spans="1:21" ht="13.5" thickBot="1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3"/>
    </row>
  </sheetData>
  <mergeCells count="34">
    <mergeCell ref="M97:R97"/>
    <mergeCell ref="E79:J79"/>
    <mergeCell ref="M128:S131"/>
    <mergeCell ref="H120:K120"/>
    <mergeCell ref="M110:R110"/>
    <mergeCell ref="M104:R104"/>
    <mergeCell ref="E110:J110"/>
    <mergeCell ref="E104:J104"/>
    <mergeCell ref="E125:J125"/>
    <mergeCell ref="H121:K121"/>
    <mergeCell ref="E18:J18"/>
    <mergeCell ref="M24:R24"/>
    <mergeCell ref="M18:R18"/>
    <mergeCell ref="E31:J31"/>
    <mergeCell ref="E38:J38"/>
    <mergeCell ref="M134:S137"/>
    <mergeCell ref="E133:J133"/>
    <mergeCell ref="E1:J1"/>
    <mergeCell ref="M1:R1"/>
    <mergeCell ref="E49:J49"/>
    <mergeCell ref="M49:R49"/>
    <mergeCell ref="E11:J11"/>
    <mergeCell ref="M11:R11"/>
    <mergeCell ref="E24:J24"/>
    <mergeCell ref="I138:J138"/>
    <mergeCell ref="I139:J139"/>
    <mergeCell ref="E86:J86"/>
    <mergeCell ref="M56:R56"/>
    <mergeCell ref="E69:J69"/>
    <mergeCell ref="R119:S119"/>
    <mergeCell ref="E56:J56"/>
    <mergeCell ref="E63:J63"/>
    <mergeCell ref="M85:R85"/>
    <mergeCell ref="E97:J97"/>
  </mergeCells>
  <printOptions horizontalCentered="1" verticalCentered="1"/>
  <pageMargins left="0" right="0" top="0" bottom="0" header="0" footer="0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OPM</cp:lastModifiedBy>
  <cp:lastPrinted>2005-06-08T20:06:28Z</cp:lastPrinted>
  <dcterms:created xsi:type="dcterms:W3CDTF">2005-01-11T19:59:24Z</dcterms:created>
  <dcterms:modified xsi:type="dcterms:W3CDTF">2008-03-31T19:23:50Z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-432740274</vt:i4>
  </property>
  <property fmtid="{D5CDD505-2E9C-101B-9397-08002B2CF9AE}" pid="3" name="_EmailSubject">
    <vt:lpwstr>FEDVIP call letter</vt:lpwstr>
  </property>
  <property fmtid="{D5CDD505-2E9C-101B-9397-08002B2CF9AE}" pid="4" name="_AuthorEmail">
    <vt:lpwstr>Anne.Easton@opm.gov</vt:lpwstr>
  </property>
  <property fmtid="{D5CDD505-2E9C-101B-9397-08002B2CF9AE}" pid="5" name="_AuthorEmailDisplayName">
    <vt:lpwstr>Easton, Anne S</vt:lpwstr>
  </property>
  <property fmtid="{D5CDD505-2E9C-101B-9397-08002B2CF9AE}" pid="6" name="_PreviousAdHocReviewCycleID">
    <vt:i4>1485033026</vt:i4>
  </property>
  <property fmtid="{D5CDD505-2E9C-101B-9397-08002B2CF9AE}" pid="7" name="_ReviewingToolsShownOnce">
    <vt:lpwstr/>
  </property>
</Properties>
</file>