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9fg" sheetId="1" r:id="rId1"/>
  </sheets>
  <definedNames>
    <definedName name="_Key1" hidden="1">'s9fg'!$B$15:$B$139</definedName>
    <definedName name="_Key2" hidden="1">'s9fg'!$D$15:$D$139</definedName>
    <definedName name="_Order1" hidden="1">255</definedName>
    <definedName name="_Order2" hidden="1">255</definedName>
    <definedName name="_Sort" hidden="1">'s9fg'!$B$15:$G$139</definedName>
    <definedName name="_xlnm.Print_Area" localSheetId="0">'s9fg'!$A$8:$S$156</definedName>
    <definedName name="Print_Area_MI" localSheetId="0">'s9fg'!$D$1:$S$156</definedName>
    <definedName name="_xlnm.Print_Titles" localSheetId="0">'s9fg'!$1:$7</definedName>
    <definedName name="Print_Titles_MI" localSheetId="0">'s9fg'!$1:$15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<sst xmlns="http://schemas.openxmlformats.org/spreadsheetml/2006/main" count="187" uniqueCount="130">
  <si>
    <t xml:space="preserve"> </t>
  </si>
  <si>
    <t>STATE / AREA</t>
  </si>
  <si>
    <t>% of</t>
  </si>
  <si>
    <t>TOTAL</t>
  </si>
  <si>
    <t>Cat.</t>
  </si>
  <si>
    <t>CA</t>
  </si>
  <si>
    <t>Oxnard-Ventura</t>
  </si>
  <si>
    <t>Sacramento</t>
  </si>
  <si>
    <t>San Diego</t>
  </si>
  <si>
    <t>*</t>
  </si>
  <si>
    <t>San Francisco-Oakland</t>
  </si>
  <si>
    <t>San Jose</t>
  </si>
  <si>
    <t>State of California</t>
  </si>
  <si>
    <t>Total</t>
  </si>
  <si>
    <t>CO</t>
  </si>
  <si>
    <t>Denver</t>
  </si>
  <si>
    <t>CT</t>
  </si>
  <si>
    <t>Bridgeport-Milford</t>
  </si>
  <si>
    <t>New Haven-Meriden</t>
  </si>
  <si>
    <t>State of Connecticut</t>
  </si>
  <si>
    <t>DC</t>
  </si>
  <si>
    <t>Washington, DC-MD-VA</t>
  </si>
  <si>
    <t>FL</t>
  </si>
  <si>
    <t>Ft. Laud-Hollywd-Pomp Bch</t>
  </si>
  <si>
    <t>Miami-Hialeah</t>
  </si>
  <si>
    <t>W Plm Bch-Bc Rtn-Dlry Bch</t>
  </si>
  <si>
    <t>GA</t>
  </si>
  <si>
    <t>Atlanta</t>
  </si>
  <si>
    <t>IL</t>
  </si>
  <si>
    <t>Chicago</t>
  </si>
  <si>
    <t>IN</t>
  </si>
  <si>
    <t>Northwestern Indiana</t>
  </si>
  <si>
    <t>LA</t>
  </si>
  <si>
    <t>New Orleans</t>
  </si>
  <si>
    <t>MA</t>
  </si>
  <si>
    <t>Providence-Pawtucket, RI-MA</t>
  </si>
  <si>
    <t>State of Massachusetts</t>
  </si>
  <si>
    <t>Worcester, MA-CT</t>
  </si>
  <si>
    <t>MD</t>
  </si>
  <si>
    <t>Baltimore</t>
  </si>
  <si>
    <t>MO</t>
  </si>
  <si>
    <t>NJ</t>
  </si>
  <si>
    <t>Allentown-Bthlm-Estn, PA-NJ</t>
  </si>
  <si>
    <t>Northeastern New Jersey</t>
  </si>
  <si>
    <t>Philadelphia, PA-NJ</t>
  </si>
  <si>
    <t>State of New Jersey</t>
  </si>
  <si>
    <t>Trenton, NJ-PA</t>
  </si>
  <si>
    <t>Wilmington, DE-MD-NJ-PA</t>
  </si>
  <si>
    <t>NY</t>
  </si>
  <si>
    <t>Buffalo-Niagara Falls</t>
  </si>
  <si>
    <t>New York City</t>
  </si>
  <si>
    <t>State of New York</t>
  </si>
  <si>
    <t>OH</t>
  </si>
  <si>
    <t>Cleveland</t>
  </si>
  <si>
    <t>OK</t>
  </si>
  <si>
    <t>Oklahoma City</t>
  </si>
  <si>
    <t>OR</t>
  </si>
  <si>
    <t>Portland-Vancvr, OR-WA</t>
  </si>
  <si>
    <t>PA</t>
  </si>
  <si>
    <t>Pittsburgh</t>
  </si>
  <si>
    <t>State of Pennsylvania</t>
  </si>
  <si>
    <t>RI</t>
  </si>
  <si>
    <t>Providence-Pawtucket, MA-RI</t>
  </si>
  <si>
    <t>TN</t>
  </si>
  <si>
    <t>Chattanooga, TN-GA</t>
  </si>
  <si>
    <t>Memphis, TN-AR-MS</t>
  </si>
  <si>
    <t>TX</t>
  </si>
  <si>
    <t>Dallas-Fort Worth</t>
  </si>
  <si>
    <t>State of Texas</t>
  </si>
  <si>
    <t>VA</t>
  </si>
  <si>
    <t>Norfolk-VA Bch-Newpt News</t>
  </si>
  <si>
    <t>VT</t>
  </si>
  <si>
    <t>State of Vermont</t>
  </si>
  <si>
    <t>WA</t>
  </si>
  <si>
    <t>Seattle</t>
  </si>
  <si>
    <t>Tacoma</t>
  </si>
  <si>
    <t>Areas &lt; 1 Million Population</t>
  </si>
  <si>
    <t>(FY 85 - 89 only,</t>
  </si>
  <si>
    <t>-----</t>
  </si>
  <si>
    <t>See footnote below)</t>
  </si>
  <si>
    <t>Old Rail Cities</t>
  </si>
  <si>
    <t>Percent of Total</t>
  </si>
  <si>
    <t>Check</t>
  </si>
  <si>
    <t>FY 1994</t>
  </si>
  <si>
    <t>FY 1995</t>
  </si>
  <si>
    <t>FY 1996</t>
  </si>
  <si>
    <t>FY 1997</t>
  </si>
  <si>
    <t>FY 1998</t>
  </si>
  <si>
    <t>FY 1999</t>
  </si>
  <si>
    <t>Los Angeles</t>
  </si>
  <si>
    <t>Tampa-St. Pete-Clearwater</t>
  </si>
  <si>
    <t>ME</t>
  </si>
  <si>
    <t>State of Maine</t>
  </si>
  <si>
    <t>Kansas City, MO-KS</t>
  </si>
  <si>
    <t>St. Louis, MO-IL</t>
  </si>
  <si>
    <t>Albany-Schenectady-Troy</t>
  </si>
  <si>
    <t>FY 2000</t>
  </si>
  <si>
    <t>FIXED GUIDEWAY MODERNIZATION OBLIGATIONS  --  Sec 5307 Urb. Area Formula Program</t>
  </si>
  <si>
    <t>AZ</t>
  </si>
  <si>
    <t>Tucson</t>
  </si>
  <si>
    <t>Riverside-San Bernardino</t>
  </si>
  <si>
    <t>South Bend-Mishawaka</t>
  </si>
  <si>
    <t>MI</t>
  </si>
  <si>
    <t>Detroit</t>
  </si>
  <si>
    <t>Harrisburg</t>
  </si>
  <si>
    <t>UT</t>
  </si>
  <si>
    <t>Salt Lake City</t>
  </si>
  <si>
    <t>AK</t>
  </si>
  <si>
    <t>State of Alaska</t>
  </si>
  <si>
    <t>State of Ohio</t>
  </si>
  <si>
    <t>FY 2001</t>
  </si>
  <si>
    <t>Anchorage</t>
  </si>
  <si>
    <t>State of Utah</t>
  </si>
  <si>
    <t>FY 2002</t>
  </si>
  <si>
    <t>State of Georgia</t>
  </si>
  <si>
    <t>NOTE:  Old Rail cities are marked with an asterisk.</t>
  </si>
  <si>
    <t>FY 2003</t>
  </si>
  <si>
    <t>Antioch</t>
  </si>
  <si>
    <t>Concord</t>
  </si>
  <si>
    <t>Stockton</t>
  </si>
  <si>
    <t>Boston, MA-NH-RI</t>
  </si>
  <si>
    <t>El Paso, TX-NM</t>
  </si>
  <si>
    <t>Virginia Beach</t>
  </si>
  <si>
    <t>PR</t>
  </si>
  <si>
    <t>Puerto Rico</t>
  </si>
  <si>
    <t>State of Tennessee</t>
  </si>
  <si>
    <t>TABLE 77</t>
  </si>
  <si>
    <t>FISCAL YEARS 1994 - 2003</t>
  </si>
  <si>
    <t>10-YEAR</t>
  </si>
  <si>
    <t>% of 10-yr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</si>
</sst>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9.25"/>
      <color indexed="12"/>
      <name val="Arial"/>
      <family val="0"/>
    </font>
    <font>
      <u val="single"/>
      <sz val="9.25"/>
      <color indexed="36"/>
      <name val="Arial"/>
      <family val="0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33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 applyProtection="1">
      <alignment/>
      <protection/>
    </xf>
    <xf numFmtId="0" fontId="4" fillId="0" borderId="1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37" fontId="3" fillId="0" borderId="0" xfId="0" applyNumberFormat="1" applyFont="1" applyFill="1" applyAlignment="1" applyProtection="1">
      <alignment/>
      <protection/>
    </xf>
    <xf numFmtId="0" fontId="4" fillId="0" borderId="5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37" fontId="0" fillId="3" borderId="0" xfId="0" applyNumberFormat="1" applyFill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9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5" fontId="0" fillId="0" borderId="6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5" fontId="0" fillId="0" borderId="13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/>
      <protection/>
    </xf>
    <xf numFmtId="37" fontId="0" fillId="0" borderId="7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8" xfId="0" applyNumberFormat="1" applyFont="1" applyFill="1" applyBorder="1" applyAlignment="1" applyProtection="1">
      <alignment/>
      <protection/>
    </xf>
    <xf numFmtId="5" fontId="0" fillId="0" borderId="6" xfId="0" applyNumberFormat="1" applyFont="1" applyFill="1" applyBorder="1" applyAlignment="1" applyProtection="1">
      <alignment/>
      <protection/>
    </xf>
    <xf numFmtId="5" fontId="0" fillId="0" borderId="13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5" fontId="0" fillId="0" borderId="4" xfId="0" applyNumberFormat="1" applyFont="1" applyFill="1" applyBorder="1" applyAlignment="1" applyProtection="1">
      <alignment/>
      <protection/>
    </xf>
    <xf numFmtId="5" fontId="0" fillId="0" borderId="9" xfId="0" applyNumberFormat="1" applyFont="1" applyFill="1" applyBorder="1" applyAlignment="1" applyProtection="1">
      <alignment/>
      <protection/>
    </xf>
    <xf numFmtId="164" fontId="8" fillId="0" borderId="6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8" fillId="0" borderId="13" xfId="0" applyNumberFormat="1" applyFont="1" applyFill="1" applyBorder="1" applyAlignment="1" applyProtection="1">
      <alignment/>
      <protection/>
    </xf>
    <xf numFmtId="5" fontId="8" fillId="0" borderId="0" xfId="0" applyNumberFormat="1" applyFont="1" applyFill="1" applyAlignment="1" applyProtection="1">
      <alignment/>
      <protection/>
    </xf>
    <xf numFmtId="164" fontId="8" fillId="0" borderId="4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7" fontId="0" fillId="0" borderId="5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7" fontId="0" fillId="2" borderId="15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5" fontId="0" fillId="2" borderId="6" xfId="0" applyNumberFormat="1" applyFont="1" applyFill="1" applyBorder="1" applyAlignment="1" applyProtection="1">
      <alignment/>
      <protection/>
    </xf>
    <xf numFmtId="5" fontId="0" fillId="2" borderId="0" xfId="0" applyNumberFormat="1" applyFont="1" applyFill="1" applyBorder="1" applyAlignment="1" applyProtection="1">
      <alignment/>
      <protection/>
    </xf>
    <xf numFmtId="5" fontId="0" fillId="2" borderId="13" xfId="0" applyNumberFormat="1" applyFont="1" applyFill="1" applyBorder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5" fontId="0" fillId="2" borderId="16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0" fontId="0" fillId="2" borderId="1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37" fontId="0" fillId="2" borderId="17" xfId="0" applyNumberFormat="1" applyFont="1" applyFill="1" applyBorder="1" applyAlignment="1" applyProtection="1">
      <alignment/>
      <protection/>
    </xf>
    <xf numFmtId="164" fontId="0" fillId="2" borderId="10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/>
      <protection/>
    </xf>
    <xf numFmtId="164" fontId="0" fillId="2" borderId="14" xfId="0" applyNumberFormat="1" applyFont="1" applyFill="1" applyBorder="1" applyAlignment="1" applyProtection="1">
      <alignment/>
      <protection/>
    </xf>
    <xf numFmtId="164" fontId="0" fillId="2" borderId="17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U159"/>
  <sheetViews>
    <sheetView tabSelected="1" defaultGridColor="0" zoomScale="77" zoomScaleNormal="77" colorId="22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77734375" defaultRowHeight="15"/>
  <cols>
    <col min="1" max="1" width="0.9921875" style="0" customWidth="1"/>
    <col min="2" max="2" width="3.6640625" style="0" customWidth="1"/>
    <col min="3" max="3" width="1.77734375" style="0" customWidth="1"/>
    <col min="4" max="4" width="23.77734375" style="0" customWidth="1"/>
    <col min="5" max="9" width="12.77734375" style="0" customWidth="1"/>
    <col min="10" max="14" width="13.77734375" style="0" customWidth="1"/>
    <col min="15" max="15" width="0.88671875" style="0" customWidth="1"/>
    <col min="16" max="16" width="14.77734375" style="0" customWidth="1"/>
    <col min="17" max="17" width="6.77734375" style="0" customWidth="1"/>
    <col min="18" max="18" width="1.77734375" style="0" customWidth="1"/>
    <col min="19" max="20" width="2.77734375" style="0" customWidth="1"/>
    <col min="21" max="21" width="20.77734375" style="0" customWidth="1"/>
  </cols>
  <sheetData>
    <row r="1" spans="2:18" ht="18">
      <c r="B1" s="122" t="s">
        <v>126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2:18" ht="18">
      <c r="B2" s="122" t="s">
        <v>97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18" ht="15.75">
      <c r="B3" s="123" t="s">
        <v>127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2:18" ht="15.75" thickBo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15.75">
      <c r="B5" s="38"/>
      <c r="C5" s="39"/>
      <c r="D5" s="40"/>
      <c r="E5" s="41"/>
      <c r="F5" s="41"/>
      <c r="G5" s="41"/>
      <c r="H5" s="41"/>
      <c r="I5" s="41"/>
      <c r="J5" s="33"/>
      <c r="K5" s="51"/>
      <c r="L5" s="51"/>
      <c r="M5" s="51"/>
      <c r="N5" s="51"/>
      <c r="O5" s="33"/>
      <c r="P5" s="42"/>
      <c r="Q5" s="33"/>
      <c r="R5" s="43"/>
    </row>
    <row r="6" spans="2:18" ht="15.75">
      <c r="B6" s="44"/>
      <c r="C6" s="26" t="s">
        <v>1</v>
      </c>
      <c r="D6" s="26"/>
      <c r="E6" s="36" t="s">
        <v>83</v>
      </c>
      <c r="F6" s="36" t="s">
        <v>84</v>
      </c>
      <c r="G6" s="36" t="s">
        <v>85</v>
      </c>
      <c r="H6" s="36" t="s">
        <v>86</v>
      </c>
      <c r="I6" s="36" t="s">
        <v>87</v>
      </c>
      <c r="J6" s="35" t="s">
        <v>88</v>
      </c>
      <c r="K6" s="52" t="s">
        <v>96</v>
      </c>
      <c r="L6" s="52" t="s">
        <v>110</v>
      </c>
      <c r="M6" s="52" t="s">
        <v>113</v>
      </c>
      <c r="N6" s="52" t="s">
        <v>116</v>
      </c>
      <c r="O6" s="35"/>
      <c r="P6" s="23" t="s">
        <v>128</v>
      </c>
      <c r="Q6" s="27" t="s">
        <v>2</v>
      </c>
      <c r="R6" s="45"/>
    </row>
    <row r="7" spans="2:19" ht="16.5" thickBot="1">
      <c r="B7" s="46"/>
      <c r="C7" s="47"/>
      <c r="D7" s="2"/>
      <c r="E7" s="48"/>
      <c r="F7" s="48"/>
      <c r="G7" s="48"/>
      <c r="H7" s="48"/>
      <c r="I7" s="48"/>
      <c r="J7" s="2"/>
      <c r="K7" s="53"/>
      <c r="L7" s="53"/>
      <c r="M7" s="53"/>
      <c r="N7" s="53"/>
      <c r="O7" s="2"/>
      <c r="P7" s="49" t="s">
        <v>3</v>
      </c>
      <c r="Q7" s="29" t="s">
        <v>4</v>
      </c>
      <c r="R7" s="50"/>
      <c r="S7" t="s">
        <v>0</v>
      </c>
    </row>
    <row r="8" spans="2:18" ht="15">
      <c r="B8" s="28"/>
      <c r="C8" s="28"/>
      <c r="D8" s="25"/>
      <c r="E8" s="54"/>
      <c r="F8" s="54"/>
      <c r="G8" s="54"/>
      <c r="H8" s="54"/>
      <c r="I8" s="54"/>
      <c r="J8" s="55"/>
      <c r="K8" s="56"/>
      <c r="L8" s="56"/>
      <c r="M8" s="56"/>
      <c r="N8" s="56"/>
      <c r="O8" s="57"/>
      <c r="P8" s="58"/>
      <c r="Q8" s="59"/>
      <c r="R8" s="59"/>
    </row>
    <row r="9" spans="2:18" ht="15">
      <c r="B9" s="28" t="s">
        <v>107</v>
      </c>
      <c r="C9" s="28"/>
      <c r="D9" s="25" t="s">
        <v>111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1">
        <v>0</v>
      </c>
      <c r="K9" s="62">
        <v>0</v>
      </c>
      <c r="L9" s="62">
        <v>12503767</v>
      </c>
      <c r="M9" s="62">
        <v>0</v>
      </c>
      <c r="N9" s="62">
        <v>29632</v>
      </c>
      <c r="O9" s="63"/>
      <c r="P9" s="58">
        <f>SUM(E9:O9)</f>
        <v>12533399</v>
      </c>
      <c r="Q9" s="64">
        <f>(P9/$P$11)*100</f>
        <v>45.33587449224388</v>
      </c>
      <c r="R9" s="59"/>
    </row>
    <row r="10" spans="2:18" ht="15">
      <c r="B10" s="28"/>
      <c r="C10" s="28"/>
      <c r="D10" s="25" t="s">
        <v>108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5">
        <v>0</v>
      </c>
      <c r="K10" s="56">
        <v>5521854</v>
      </c>
      <c r="L10" s="56">
        <v>0</v>
      </c>
      <c r="M10" s="56">
        <v>0</v>
      </c>
      <c r="N10" s="56">
        <v>9590401</v>
      </c>
      <c r="O10" s="63"/>
      <c r="P10" s="58">
        <f>SUM(E10:O10)</f>
        <v>15112255</v>
      </c>
      <c r="Q10" s="64">
        <f>(P10/$P$11)*100</f>
        <v>54.664125507756125</v>
      </c>
      <c r="R10" s="59"/>
    </row>
    <row r="11" spans="2:18" ht="16.5" thickBot="1">
      <c r="B11" s="7"/>
      <c r="C11" s="7"/>
      <c r="D11" s="2" t="s">
        <v>13</v>
      </c>
      <c r="E11" s="65">
        <f aca="true" t="shared" si="0" ref="E11:N11">SUM(E8:E10)</f>
        <v>0</v>
      </c>
      <c r="F11" s="65">
        <f t="shared" si="0"/>
        <v>0</v>
      </c>
      <c r="G11" s="65">
        <f t="shared" si="0"/>
        <v>0</v>
      </c>
      <c r="H11" s="65">
        <f t="shared" si="0"/>
        <v>0</v>
      </c>
      <c r="I11" s="65">
        <f t="shared" si="0"/>
        <v>0</v>
      </c>
      <c r="J11" s="66">
        <f t="shared" si="0"/>
        <v>0</v>
      </c>
      <c r="K11" s="67">
        <f t="shared" si="0"/>
        <v>5521854</v>
      </c>
      <c r="L11" s="67">
        <f t="shared" si="0"/>
        <v>12503767</v>
      </c>
      <c r="M11" s="67">
        <f t="shared" si="0"/>
        <v>0</v>
      </c>
      <c r="N11" s="67">
        <f t="shared" si="0"/>
        <v>9620033</v>
      </c>
      <c r="O11" s="66"/>
      <c r="P11" s="68">
        <f>SUM(P8:P10)</f>
        <v>27645654</v>
      </c>
      <c r="Q11" s="69">
        <f>(P11/$P$146)*100</f>
        <v>0.2784350353489752</v>
      </c>
      <c r="R11" s="66"/>
    </row>
    <row r="12" spans="2:18" ht="15">
      <c r="B12" s="28"/>
      <c r="C12" s="28"/>
      <c r="D12" s="25"/>
      <c r="E12" s="54"/>
      <c r="F12" s="54"/>
      <c r="G12" s="54"/>
      <c r="H12" s="54"/>
      <c r="I12" s="54"/>
      <c r="J12" s="55"/>
      <c r="K12" s="56"/>
      <c r="L12" s="56"/>
      <c r="M12" s="56"/>
      <c r="N12" s="56"/>
      <c r="O12" s="57"/>
      <c r="P12" s="58"/>
      <c r="Q12" s="59"/>
      <c r="R12" s="59"/>
    </row>
    <row r="13" spans="2:18" ht="15">
      <c r="B13" s="28" t="s">
        <v>98</v>
      </c>
      <c r="C13" s="28"/>
      <c r="D13" s="25" t="s">
        <v>99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5">
        <v>0</v>
      </c>
      <c r="K13" s="56">
        <v>37192</v>
      </c>
      <c r="L13" s="56">
        <v>74000</v>
      </c>
      <c r="M13" s="56">
        <v>0</v>
      </c>
      <c r="N13" s="56">
        <v>0</v>
      </c>
      <c r="O13" s="57"/>
      <c r="P13" s="58">
        <f>SUM(E13:O13)</f>
        <v>111192</v>
      </c>
      <c r="Q13" s="64">
        <f>(P13/$P$14)*100</f>
        <v>100</v>
      </c>
      <c r="R13" s="59"/>
    </row>
    <row r="14" spans="2:18" ht="16.5" thickBot="1">
      <c r="B14" s="7"/>
      <c r="C14" s="7"/>
      <c r="D14" s="2" t="s">
        <v>13</v>
      </c>
      <c r="E14" s="65">
        <f aca="true" t="shared" si="1" ref="E14:N14">SUM(E12:E13)</f>
        <v>0</v>
      </c>
      <c r="F14" s="65">
        <f t="shared" si="1"/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6">
        <f t="shared" si="1"/>
        <v>0</v>
      </c>
      <c r="K14" s="67">
        <f t="shared" si="1"/>
        <v>37192</v>
      </c>
      <c r="L14" s="67">
        <f t="shared" si="1"/>
        <v>74000</v>
      </c>
      <c r="M14" s="67">
        <f t="shared" si="1"/>
        <v>0</v>
      </c>
      <c r="N14" s="67">
        <f t="shared" si="1"/>
        <v>0</v>
      </c>
      <c r="O14" s="66"/>
      <c r="P14" s="68">
        <f>SUM(P12:P13)</f>
        <v>111192</v>
      </c>
      <c r="Q14" s="69">
        <f>(P14/$P$146)*100</f>
        <v>0.001119877592713967</v>
      </c>
      <c r="R14" s="66"/>
    </row>
    <row r="15" spans="2:19" ht="15">
      <c r="B15" s="28"/>
      <c r="C15" s="28"/>
      <c r="D15" s="25"/>
      <c r="E15" s="54" t="s">
        <v>0</v>
      </c>
      <c r="F15" s="54"/>
      <c r="G15" s="54"/>
      <c r="H15" s="54"/>
      <c r="I15" s="54"/>
      <c r="J15" s="55"/>
      <c r="K15" s="56"/>
      <c r="L15" s="56"/>
      <c r="M15" s="56"/>
      <c r="N15" s="56"/>
      <c r="O15" s="57"/>
      <c r="P15" s="58"/>
      <c r="Q15" s="59"/>
      <c r="R15" s="59"/>
      <c r="S15" s="5"/>
    </row>
    <row r="16" spans="2:19" ht="15">
      <c r="B16" s="28" t="s">
        <v>5</v>
      </c>
      <c r="C16" s="28"/>
      <c r="D16" s="25" t="s">
        <v>117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5">
        <v>0</v>
      </c>
      <c r="L16" s="56">
        <v>0</v>
      </c>
      <c r="M16" s="56">
        <v>0</v>
      </c>
      <c r="N16" s="56">
        <v>1656684</v>
      </c>
      <c r="O16" s="70"/>
      <c r="P16" s="58">
        <f aca="true" t="shared" si="2" ref="P16:P26">SUM(E16:O16)</f>
        <v>1656684</v>
      </c>
      <c r="Q16" s="64">
        <f aca="true" t="shared" si="3" ref="Q16:Q26">(P16/$P$27)*100</f>
        <v>0.14453468492799856</v>
      </c>
      <c r="R16" s="59"/>
      <c r="S16" s="5"/>
    </row>
    <row r="17" spans="2:19" ht="15">
      <c r="B17" s="28"/>
      <c r="C17" s="28"/>
      <c r="D17" s="37" t="s">
        <v>118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5">
        <v>0</v>
      </c>
      <c r="L17" s="56">
        <v>0</v>
      </c>
      <c r="M17" s="56">
        <v>0</v>
      </c>
      <c r="N17" s="56">
        <v>7409208</v>
      </c>
      <c r="O17" s="70"/>
      <c r="P17" s="58">
        <f t="shared" si="2"/>
        <v>7409208</v>
      </c>
      <c r="Q17" s="64">
        <f t="shared" si="3"/>
        <v>0.64640422907809</v>
      </c>
      <c r="R17" s="59"/>
      <c r="S17" s="5"/>
    </row>
    <row r="18" spans="2:19" ht="15">
      <c r="B18" s="28"/>
      <c r="C18" s="28"/>
      <c r="D18" s="25" t="s">
        <v>89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35000000</v>
      </c>
      <c r="K18" s="55">
        <v>11500000</v>
      </c>
      <c r="L18" s="56">
        <v>10590000</v>
      </c>
      <c r="M18" s="56">
        <v>16092984</v>
      </c>
      <c r="N18" s="56">
        <v>1240000</v>
      </c>
      <c r="O18" s="70"/>
      <c r="P18" s="58">
        <f t="shared" si="2"/>
        <v>74422984</v>
      </c>
      <c r="Q18" s="64">
        <f t="shared" si="3"/>
        <v>6.492911468838643</v>
      </c>
      <c r="R18" s="59"/>
      <c r="S18" s="5"/>
    </row>
    <row r="19" spans="2:21" ht="15">
      <c r="B19" s="28"/>
      <c r="C19" s="28"/>
      <c r="D19" s="25" t="s">
        <v>6</v>
      </c>
      <c r="E19" s="54">
        <v>0</v>
      </c>
      <c r="F19" s="54">
        <v>0</v>
      </c>
      <c r="G19" s="54">
        <v>1370640</v>
      </c>
      <c r="H19" s="54">
        <v>1500000</v>
      </c>
      <c r="I19" s="54">
        <v>1600000</v>
      </c>
      <c r="J19" s="55">
        <v>1936000</v>
      </c>
      <c r="K19" s="56">
        <v>2136000</v>
      </c>
      <c r="L19" s="56">
        <v>8545908</v>
      </c>
      <c r="M19" s="56">
        <v>4739420</v>
      </c>
      <c r="N19" s="56">
        <v>1995000</v>
      </c>
      <c r="O19" s="57"/>
      <c r="P19" s="58">
        <f t="shared" si="2"/>
        <v>23822968</v>
      </c>
      <c r="Q19" s="64">
        <f t="shared" si="3"/>
        <v>2.078395864226245</v>
      </c>
      <c r="R19" s="59"/>
      <c r="S19" s="6"/>
      <c r="T19" s="3"/>
      <c r="U19" s="3"/>
    </row>
    <row r="20" spans="2:21" ht="15">
      <c r="B20" s="28"/>
      <c r="C20" s="28"/>
      <c r="D20" s="37" t="s">
        <v>100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5">
        <v>0</v>
      </c>
      <c r="K20" s="56">
        <v>922638</v>
      </c>
      <c r="L20" s="56">
        <v>930556</v>
      </c>
      <c r="M20" s="56">
        <v>11504882</v>
      </c>
      <c r="N20" s="56">
        <v>7529035</v>
      </c>
      <c r="O20" s="57"/>
      <c r="P20" s="58">
        <f t="shared" si="2"/>
        <v>20887111</v>
      </c>
      <c r="Q20" s="64">
        <f t="shared" si="3"/>
        <v>1.8222618238850217</v>
      </c>
      <c r="R20" s="59"/>
      <c r="S20" s="6"/>
      <c r="T20" s="3"/>
      <c r="U20" s="3"/>
    </row>
    <row r="21" spans="2:21" ht="15">
      <c r="B21" s="28"/>
      <c r="C21" s="28"/>
      <c r="D21" s="25" t="s">
        <v>7</v>
      </c>
      <c r="E21" s="54">
        <v>13617040</v>
      </c>
      <c r="F21" s="54">
        <v>4232760</v>
      </c>
      <c r="G21" s="54">
        <v>2230000</v>
      </c>
      <c r="H21" s="54">
        <v>851200</v>
      </c>
      <c r="I21" s="54">
        <v>7853000</v>
      </c>
      <c r="J21" s="55">
        <v>0</v>
      </c>
      <c r="K21" s="56">
        <v>1097637</v>
      </c>
      <c r="L21" s="56">
        <v>1291297</v>
      </c>
      <c r="M21" s="56">
        <v>4398200</v>
      </c>
      <c r="N21" s="56">
        <v>5380840</v>
      </c>
      <c r="O21" s="57"/>
      <c r="P21" s="58">
        <f t="shared" si="2"/>
        <v>40951974</v>
      </c>
      <c r="Q21" s="64">
        <f t="shared" si="3"/>
        <v>3.5727879663650937</v>
      </c>
      <c r="R21" s="59"/>
      <c r="S21" s="6"/>
      <c r="T21" s="3"/>
      <c r="U21" s="3"/>
    </row>
    <row r="22" spans="2:19" ht="15">
      <c r="B22" s="28"/>
      <c r="C22" s="28"/>
      <c r="D22" s="25" t="s">
        <v>8</v>
      </c>
      <c r="E22" s="54">
        <v>0</v>
      </c>
      <c r="F22" s="54">
        <v>1648800</v>
      </c>
      <c r="G22" s="54">
        <v>5521800</v>
      </c>
      <c r="H22" s="54">
        <v>6747376</v>
      </c>
      <c r="I22" s="54">
        <v>1035794</v>
      </c>
      <c r="J22" s="55">
        <v>1480301</v>
      </c>
      <c r="K22" s="56">
        <v>7810462</v>
      </c>
      <c r="L22" s="56">
        <v>4879213</v>
      </c>
      <c r="M22" s="56">
        <v>9749794</v>
      </c>
      <c r="N22" s="56">
        <v>15091384</v>
      </c>
      <c r="O22" s="57"/>
      <c r="P22" s="58">
        <f t="shared" si="2"/>
        <v>53964924</v>
      </c>
      <c r="Q22" s="64">
        <f t="shared" si="3"/>
        <v>4.708081497439094</v>
      </c>
      <c r="R22" s="59"/>
      <c r="S22" s="5"/>
    </row>
    <row r="23" spans="2:19" ht="15">
      <c r="B23" s="28"/>
      <c r="C23" s="28" t="s">
        <v>9</v>
      </c>
      <c r="D23" s="25" t="s">
        <v>10</v>
      </c>
      <c r="E23" s="54">
        <v>41203606</v>
      </c>
      <c r="F23" s="54">
        <v>64534545</v>
      </c>
      <c r="G23" s="54">
        <v>75859311</v>
      </c>
      <c r="H23" s="54">
        <v>18867214</v>
      </c>
      <c r="I23" s="54">
        <v>10120154</v>
      </c>
      <c r="J23" s="55">
        <v>173178980</v>
      </c>
      <c r="K23" s="56">
        <v>84025578</v>
      </c>
      <c r="L23" s="56">
        <v>35632904</v>
      </c>
      <c r="M23" s="56">
        <v>135347076</v>
      </c>
      <c r="N23" s="56">
        <v>19095829</v>
      </c>
      <c r="O23" s="57"/>
      <c r="P23" s="58">
        <f t="shared" si="2"/>
        <v>657865197</v>
      </c>
      <c r="Q23" s="64">
        <f t="shared" si="3"/>
        <v>57.39437271893174</v>
      </c>
      <c r="R23" s="59"/>
      <c r="S23" s="5"/>
    </row>
    <row r="24" spans="2:21" ht="15">
      <c r="B24" s="28"/>
      <c r="C24" s="28"/>
      <c r="D24" s="25" t="s">
        <v>11</v>
      </c>
      <c r="E24" s="54">
        <v>400000</v>
      </c>
      <c r="F24" s="54">
        <v>9445425</v>
      </c>
      <c r="G24" s="54">
        <v>5390562</v>
      </c>
      <c r="H24" s="54">
        <v>14419493</v>
      </c>
      <c r="I24" s="54">
        <v>5849803</v>
      </c>
      <c r="J24" s="55">
        <v>0</v>
      </c>
      <c r="K24" s="56">
        <v>91053079</v>
      </c>
      <c r="L24" s="56">
        <v>88037262</v>
      </c>
      <c r="M24" s="56">
        <v>28836404</v>
      </c>
      <c r="N24" s="56">
        <v>8613308</v>
      </c>
      <c r="O24" s="57"/>
      <c r="P24" s="58">
        <f t="shared" si="2"/>
        <v>252045336</v>
      </c>
      <c r="Q24" s="64">
        <f t="shared" si="3"/>
        <v>21.989282944925847</v>
      </c>
      <c r="R24" s="59"/>
      <c r="S24" s="6"/>
      <c r="T24" s="3"/>
      <c r="U24" s="3"/>
    </row>
    <row r="25" spans="2:21" ht="15">
      <c r="B25" s="28"/>
      <c r="C25" s="28"/>
      <c r="D25" s="25" t="s">
        <v>12</v>
      </c>
      <c r="E25" s="54">
        <v>400000</v>
      </c>
      <c r="F25" s="54">
        <v>0</v>
      </c>
      <c r="G25" s="54">
        <v>400000</v>
      </c>
      <c r="H25" s="54">
        <v>80000</v>
      </c>
      <c r="I25" s="54">
        <v>528000</v>
      </c>
      <c r="J25" s="55">
        <v>160000</v>
      </c>
      <c r="K25" s="56">
        <v>1625000</v>
      </c>
      <c r="L25" s="56">
        <v>0</v>
      </c>
      <c r="M25" s="56">
        <v>1957000</v>
      </c>
      <c r="N25" s="56">
        <v>600000</v>
      </c>
      <c r="O25" s="57"/>
      <c r="P25" s="58">
        <f t="shared" si="2"/>
        <v>5750000</v>
      </c>
      <c r="Q25" s="64">
        <f t="shared" si="3"/>
        <v>0.5016493418998383</v>
      </c>
      <c r="R25" s="59"/>
      <c r="S25" s="6"/>
      <c r="T25" s="3"/>
      <c r="U25" s="3"/>
    </row>
    <row r="26" spans="2:21" ht="15">
      <c r="B26" s="28"/>
      <c r="C26" s="28"/>
      <c r="D26" s="25" t="s">
        <v>119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5">
        <v>0</v>
      </c>
      <c r="K26" s="56">
        <v>0</v>
      </c>
      <c r="L26" s="56">
        <v>0</v>
      </c>
      <c r="M26" s="56">
        <v>0</v>
      </c>
      <c r="N26" s="56">
        <v>7442600</v>
      </c>
      <c r="O26" s="57"/>
      <c r="P26" s="58">
        <f t="shared" si="2"/>
        <v>7442600</v>
      </c>
      <c r="Q26" s="64">
        <f t="shared" si="3"/>
        <v>0.649317459482389</v>
      </c>
      <c r="R26" s="59"/>
      <c r="S26" s="6"/>
      <c r="T26" s="3"/>
      <c r="U26" s="3"/>
    </row>
    <row r="27" spans="2:21" ht="16.5" thickBot="1">
      <c r="B27" s="7"/>
      <c r="C27" s="7"/>
      <c r="D27" s="2" t="s">
        <v>13</v>
      </c>
      <c r="E27" s="65">
        <f aca="true" t="shared" si="4" ref="E27:P27">SUM(E15:E26)</f>
        <v>55620646</v>
      </c>
      <c r="F27" s="65">
        <f t="shared" si="4"/>
        <v>79861530</v>
      </c>
      <c r="G27" s="65">
        <f t="shared" si="4"/>
        <v>90772313</v>
      </c>
      <c r="H27" s="65">
        <f t="shared" si="4"/>
        <v>42465283</v>
      </c>
      <c r="I27" s="65">
        <f t="shared" si="4"/>
        <v>26986751</v>
      </c>
      <c r="J27" s="66">
        <f t="shared" si="4"/>
        <v>211755281</v>
      </c>
      <c r="K27" s="67">
        <f t="shared" si="4"/>
        <v>200170394</v>
      </c>
      <c r="L27" s="67">
        <f t="shared" si="4"/>
        <v>149907140</v>
      </c>
      <c r="M27" s="67">
        <f t="shared" si="4"/>
        <v>212625760</v>
      </c>
      <c r="N27" s="67">
        <f t="shared" si="4"/>
        <v>76053888</v>
      </c>
      <c r="O27" s="66"/>
      <c r="P27" s="68">
        <f t="shared" si="4"/>
        <v>1146218986</v>
      </c>
      <c r="Q27" s="69">
        <f>(P27/$P$146)*100</f>
        <v>11.544220436404814</v>
      </c>
      <c r="R27" s="66"/>
      <c r="S27" s="6"/>
      <c r="T27" s="3"/>
      <c r="U27" s="3"/>
    </row>
    <row r="28" spans="2:21" ht="15">
      <c r="B28" s="28"/>
      <c r="C28" s="28"/>
      <c r="D28" s="25"/>
      <c r="E28" s="54"/>
      <c r="F28" s="54"/>
      <c r="G28" s="54"/>
      <c r="H28" s="54"/>
      <c r="I28" s="54"/>
      <c r="J28" s="55"/>
      <c r="K28" s="56"/>
      <c r="L28" s="56"/>
      <c r="M28" s="56"/>
      <c r="N28" s="56"/>
      <c r="O28" s="57"/>
      <c r="P28" s="58"/>
      <c r="Q28" s="59"/>
      <c r="R28" s="59"/>
      <c r="S28" s="6"/>
      <c r="T28" s="3"/>
      <c r="U28" s="3"/>
    </row>
    <row r="29" spans="2:19" ht="15">
      <c r="B29" s="28" t="s">
        <v>14</v>
      </c>
      <c r="C29" s="28"/>
      <c r="D29" s="25" t="s">
        <v>15</v>
      </c>
      <c r="E29" s="54">
        <v>0</v>
      </c>
      <c r="F29" s="54">
        <v>0</v>
      </c>
      <c r="G29" s="54">
        <v>499200</v>
      </c>
      <c r="H29" s="54">
        <v>0</v>
      </c>
      <c r="I29" s="54">
        <v>0</v>
      </c>
      <c r="J29" s="55">
        <v>0</v>
      </c>
      <c r="K29" s="56">
        <v>19072000</v>
      </c>
      <c r="L29" s="56">
        <v>549000</v>
      </c>
      <c r="M29" s="56">
        <v>0</v>
      </c>
      <c r="N29" s="56">
        <v>73131</v>
      </c>
      <c r="O29" s="57"/>
      <c r="P29" s="58">
        <f>SUM(E29:O29)</f>
        <v>20193331</v>
      </c>
      <c r="Q29" s="64">
        <f>(P29/$P$30)*100</f>
        <v>100</v>
      </c>
      <c r="R29" s="59"/>
      <c r="S29" s="5"/>
    </row>
    <row r="30" spans="2:19" ht="16.5" thickBot="1">
      <c r="B30" s="7"/>
      <c r="C30" s="7"/>
      <c r="D30" s="2" t="s">
        <v>13</v>
      </c>
      <c r="E30" s="65">
        <f aca="true" t="shared" si="5" ref="E30:P30">SUM(E28:E29)</f>
        <v>0</v>
      </c>
      <c r="F30" s="65">
        <f t="shared" si="5"/>
        <v>0</v>
      </c>
      <c r="G30" s="65">
        <f t="shared" si="5"/>
        <v>499200</v>
      </c>
      <c r="H30" s="65">
        <f t="shared" si="5"/>
        <v>0</v>
      </c>
      <c r="I30" s="65">
        <f t="shared" si="5"/>
        <v>0</v>
      </c>
      <c r="J30" s="66">
        <f t="shared" si="5"/>
        <v>0</v>
      </c>
      <c r="K30" s="67">
        <f t="shared" si="5"/>
        <v>19072000</v>
      </c>
      <c r="L30" s="67">
        <f t="shared" si="5"/>
        <v>549000</v>
      </c>
      <c r="M30" s="67">
        <f t="shared" si="5"/>
        <v>0</v>
      </c>
      <c r="N30" s="67">
        <f t="shared" si="5"/>
        <v>73131</v>
      </c>
      <c r="O30" s="66"/>
      <c r="P30" s="68">
        <f t="shared" si="5"/>
        <v>20193331</v>
      </c>
      <c r="Q30" s="69">
        <f>(P30/$P$146)*100</f>
        <v>0.2033784706557695</v>
      </c>
      <c r="R30" s="66"/>
      <c r="S30" s="5"/>
    </row>
    <row r="31" spans="2:19" ht="15">
      <c r="B31" s="28"/>
      <c r="C31" s="28"/>
      <c r="D31" s="25"/>
      <c r="E31" s="54"/>
      <c r="F31" s="54"/>
      <c r="G31" s="54"/>
      <c r="H31" s="54"/>
      <c r="I31" s="54"/>
      <c r="J31" s="55"/>
      <c r="K31" s="56"/>
      <c r="L31" s="56"/>
      <c r="M31" s="56"/>
      <c r="N31" s="56"/>
      <c r="O31" s="57"/>
      <c r="P31" s="58"/>
      <c r="Q31" s="59"/>
      <c r="R31" s="59"/>
      <c r="S31" s="5"/>
    </row>
    <row r="32" spans="2:19" ht="15">
      <c r="B32" s="28" t="s">
        <v>16</v>
      </c>
      <c r="C32" s="28"/>
      <c r="D32" s="25" t="s">
        <v>17</v>
      </c>
      <c r="E32" s="54">
        <v>0</v>
      </c>
      <c r="F32" s="54">
        <v>0</v>
      </c>
      <c r="G32" s="54">
        <v>2972420</v>
      </c>
      <c r="H32" s="54">
        <v>0</v>
      </c>
      <c r="I32" s="54">
        <v>0</v>
      </c>
      <c r="J32" s="55">
        <v>3200000</v>
      </c>
      <c r="K32" s="56">
        <v>0</v>
      </c>
      <c r="L32" s="56">
        <v>0</v>
      </c>
      <c r="M32" s="56">
        <v>0</v>
      </c>
      <c r="N32" s="56">
        <v>0</v>
      </c>
      <c r="O32" s="57"/>
      <c r="P32" s="58">
        <f>SUM(E32:O32)</f>
        <v>6172420</v>
      </c>
      <c r="Q32" s="64">
        <f>(P32/$P$35)*100</f>
        <v>2.440526774554729</v>
      </c>
      <c r="R32" s="59"/>
      <c r="S32" s="5"/>
    </row>
    <row r="33" spans="2:19" ht="15">
      <c r="B33" s="28"/>
      <c r="C33" s="28"/>
      <c r="D33" s="25" t="s">
        <v>18</v>
      </c>
      <c r="E33" s="54">
        <v>0</v>
      </c>
      <c r="F33" s="54">
        <v>0</v>
      </c>
      <c r="G33" s="54">
        <v>7689318</v>
      </c>
      <c r="H33" s="54">
        <v>0</v>
      </c>
      <c r="I33" s="54">
        <v>0</v>
      </c>
      <c r="J33" s="55">
        <v>0</v>
      </c>
      <c r="K33" s="56">
        <v>12248000</v>
      </c>
      <c r="L33" s="56">
        <v>9545556</v>
      </c>
      <c r="M33" s="56">
        <v>0</v>
      </c>
      <c r="N33" s="56">
        <v>0</v>
      </c>
      <c r="O33" s="57"/>
      <c r="P33" s="58">
        <f>SUM(E33:O33)</f>
        <v>29482874</v>
      </c>
      <c r="Q33" s="64">
        <f>(P33/$P$35)*100</f>
        <v>11.657298658844258</v>
      </c>
      <c r="R33" s="59"/>
      <c r="S33" s="5"/>
    </row>
    <row r="34" spans="2:21" ht="15">
      <c r="B34" s="28"/>
      <c r="C34" s="28"/>
      <c r="D34" s="25" t="s">
        <v>19</v>
      </c>
      <c r="E34" s="54">
        <v>8774628</v>
      </c>
      <c r="F34" s="54">
        <v>0</v>
      </c>
      <c r="G34" s="54">
        <f>2420000+7738262</f>
        <v>10158262</v>
      </c>
      <c r="H34" s="54">
        <v>200000</v>
      </c>
      <c r="I34" s="54">
        <v>23197600</v>
      </c>
      <c r="J34" s="55">
        <v>12866400</v>
      </c>
      <c r="K34" s="56">
        <v>39410400</v>
      </c>
      <c r="L34" s="56">
        <v>59048000</v>
      </c>
      <c r="M34" s="56">
        <v>30828891</v>
      </c>
      <c r="N34" s="56">
        <v>32773956</v>
      </c>
      <c r="O34" s="57"/>
      <c r="P34" s="58">
        <f>SUM(E34:O34)</f>
        <v>217258137</v>
      </c>
      <c r="Q34" s="64">
        <f>(P34/$P$35)*100</f>
        <v>85.902174566601</v>
      </c>
      <c r="R34" s="59"/>
      <c r="S34" s="5"/>
      <c r="T34" s="3"/>
      <c r="U34" s="3"/>
    </row>
    <row r="35" spans="2:21" ht="16.5" thickBot="1">
      <c r="B35" s="7"/>
      <c r="C35" s="7"/>
      <c r="D35" s="2" t="s">
        <v>13</v>
      </c>
      <c r="E35" s="65">
        <f aca="true" t="shared" si="6" ref="E35:P35">SUM(E31:E34)</f>
        <v>8774628</v>
      </c>
      <c r="F35" s="65">
        <f t="shared" si="6"/>
        <v>0</v>
      </c>
      <c r="G35" s="65">
        <f t="shared" si="6"/>
        <v>20820000</v>
      </c>
      <c r="H35" s="65">
        <f t="shared" si="6"/>
        <v>200000</v>
      </c>
      <c r="I35" s="65">
        <f t="shared" si="6"/>
        <v>23197600</v>
      </c>
      <c r="J35" s="66">
        <f t="shared" si="6"/>
        <v>16066400</v>
      </c>
      <c r="K35" s="67">
        <f t="shared" si="6"/>
        <v>51658400</v>
      </c>
      <c r="L35" s="67">
        <f t="shared" si="6"/>
        <v>68593556</v>
      </c>
      <c r="M35" s="67">
        <f t="shared" si="6"/>
        <v>30828891</v>
      </c>
      <c r="N35" s="67">
        <f t="shared" si="6"/>
        <v>32773956</v>
      </c>
      <c r="O35" s="66"/>
      <c r="P35" s="68">
        <f t="shared" si="6"/>
        <v>252913431</v>
      </c>
      <c r="Q35" s="69">
        <f>(P35/$P$146)*100</f>
        <v>2.5472343718370922</v>
      </c>
      <c r="R35" s="66"/>
      <c r="S35" s="5"/>
      <c r="T35" s="3"/>
      <c r="U35" s="3"/>
    </row>
    <row r="36" spans="2:21" ht="15">
      <c r="B36" s="28"/>
      <c r="C36" s="28"/>
      <c r="D36" s="25"/>
      <c r="E36" s="54"/>
      <c r="F36" s="54"/>
      <c r="G36" s="54"/>
      <c r="H36" s="54"/>
      <c r="I36" s="54"/>
      <c r="J36" s="55"/>
      <c r="K36" s="56"/>
      <c r="L36" s="56"/>
      <c r="M36" s="56"/>
      <c r="N36" s="56"/>
      <c r="O36" s="57"/>
      <c r="P36" s="58"/>
      <c r="Q36" s="59"/>
      <c r="R36" s="59"/>
      <c r="S36" s="5"/>
      <c r="T36" s="3"/>
      <c r="U36" s="3"/>
    </row>
    <row r="37" spans="2:21" ht="15">
      <c r="B37" s="28" t="s">
        <v>20</v>
      </c>
      <c r="C37" s="28"/>
      <c r="D37" s="25" t="s">
        <v>21</v>
      </c>
      <c r="E37" s="54">
        <v>40967328</v>
      </c>
      <c r="F37" s="54">
        <v>46829600</v>
      </c>
      <c r="G37" s="54">
        <v>32271923</v>
      </c>
      <c r="H37" s="54">
        <v>36503948</v>
      </c>
      <c r="I37" s="54">
        <v>22018775</v>
      </c>
      <c r="J37" s="55">
        <v>49884555</v>
      </c>
      <c r="K37" s="56">
        <v>53620000</v>
      </c>
      <c r="L37" s="56">
        <v>60949865</v>
      </c>
      <c r="M37" s="56">
        <v>64485523</v>
      </c>
      <c r="N37" s="56">
        <v>52484158</v>
      </c>
      <c r="O37" s="57"/>
      <c r="P37" s="58">
        <f>SUM(E37:O37)</f>
        <v>460015675</v>
      </c>
      <c r="Q37" s="64">
        <f>(P37/$P$38)*100</f>
        <v>100</v>
      </c>
      <c r="R37" s="59"/>
      <c r="S37" s="6"/>
      <c r="T37" s="3"/>
      <c r="U37" s="3"/>
    </row>
    <row r="38" spans="2:21" ht="16.5" thickBot="1">
      <c r="B38" s="7"/>
      <c r="C38" s="7"/>
      <c r="D38" s="2" t="s">
        <v>13</v>
      </c>
      <c r="E38" s="65">
        <f aca="true" t="shared" si="7" ref="E38:P38">SUM(E36:E37)</f>
        <v>40967328</v>
      </c>
      <c r="F38" s="65">
        <f t="shared" si="7"/>
        <v>46829600</v>
      </c>
      <c r="G38" s="65">
        <f t="shared" si="7"/>
        <v>32271923</v>
      </c>
      <c r="H38" s="65">
        <f t="shared" si="7"/>
        <v>36503948</v>
      </c>
      <c r="I38" s="65">
        <f t="shared" si="7"/>
        <v>22018775</v>
      </c>
      <c r="J38" s="66">
        <f t="shared" si="7"/>
        <v>49884555</v>
      </c>
      <c r="K38" s="67">
        <f t="shared" si="7"/>
        <v>53620000</v>
      </c>
      <c r="L38" s="67">
        <f t="shared" si="7"/>
        <v>60949865</v>
      </c>
      <c r="M38" s="67">
        <f t="shared" si="7"/>
        <v>64485523</v>
      </c>
      <c r="N38" s="67">
        <f t="shared" si="7"/>
        <v>52484158</v>
      </c>
      <c r="O38" s="66"/>
      <c r="P38" s="68">
        <f t="shared" si="7"/>
        <v>460015675</v>
      </c>
      <c r="Q38" s="69">
        <f>(P38/$P$146)*100</f>
        <v>4.633078339536032</v>
      </c>
      <c r="R38" s="66"/>
      <c r="S38" s="6"/>
      <c r="T38" s="3"/>
      <c r="U38" s="3"/>
    </row>
    <row r="39" spans="2:21" ht="15">
      <c r="B39" s="28"/>
      <c r="C39" s="28"/>
      <c r="D39" s="25"/>
      <c r="E39" s="54"/>
      <c r="F39" s="54"/>
      <c r="G39" s="54"/>
      <c r="H39" s="54"/>
      <c r="I39" s="54"/>
      <c r="J39" s="55"/>
      <c r="K39" s="56"/>
      <c r="L39" s="56"/>
      <c r="M39" s="56"/>
      <c r="N39" s="56"/>
      <c r="O39" s="57"/>
      <c r="P39" s="58"/>
      <c r="Q39" s="59"/>
      <c r="R39" s="59"/>
      <c r="S39" s="6"/>
      <c r="T39" s="3"/>
      <c r="U39" s="3"/>
    </row>
    <row r="40" spans="2:21" ht="15">
      <c r="B40" s="28" t="s">
        <v>22</v>
      </c>
      <c r="C40" s="28"/>
      <c r="D40" s="25" t="s">
        <v>23</v>
      </c>
      <c r="E40" s="54">
        <v>1003286</v>
      </c>
      <c r="F40" s="54">
        <v>1003286</v>
      </c>
      <c r="G40" s="54">
        <v>3306867</v>
      </c>
      <c r="H40" s="54">
        <v>2446145</v>
      </c>
      <c r="I40" s="54">
        <v>2292042</v>
      </c>
      <c r="J40" s="55">
        <v>7794969</v>
      </c>
      <c r="K40" s="56">
        <v>9450779</v>
      </c>
      <c r="L40" s="56">
        <v>11220858</v>
      </c>
      <c r="M40" s="56">
        <v>7685887</v>
      </c>
      <c r="N40" s="56">
        <v>0</v>
      </c>
      <c r="O40" s="57"/>
      <c r="P40" s="58">
        <f>SUM(E40:O40)</f>
        <v>46204119</v>
      </c>
      <c r="Q40" s="64">
        <f>(P40/$P$44)*100</f>
        <v>21.049868364629123</v>
      </c>
      <c r="R40" s="59"/>
      <c r="S40" s="6"/>
      <c r="T40" s="3"/>
      <c r="U40" s="3"/>
    </row>
    <row r="41" spans="2:19" ht="15">
      <c r="B41" s="28"/>
      <c r="C41" s="28"/>
      <c r="D41" s="25" t="s">
        <v>24</v>
      </c>
      <c r="E41" s="54">
        <v>4424684</v>
      </c>
      <c r="F41" s="54">
        <v>3990812</v>
      </c>
      <c r="G41" s="54">
        <v>9246579</v>
      </c>
      <c r="H41" s="54">
        <v>5952830</v>
      </c>
      <c r="I41" s="54">
        <v>11034476</v>
      </c>
      <c r="J41" s="55">
        <v>4305417</v>
      </c>
      <c r="K41" s="56">
        <v>3329734</v>
      </c>
      <c r="L41" s="56">
        <v>7203567</v>
      </c>
      <c r="M41" s="56">
        <v>-91530</v>
      </c>
      <c r="N41" s="56">
        <v>11604839</v>
      </c>
      <c r="O41" s="57"/>
      <c r="P41" s="58">
        <f>SUM(E41:O41)</f>
        <v>61001408</v>
      </c>
      <c r="Q41" s="64">
        <f>(P41/$P$44)*100</f>
        <v>27.79128000378135</v>
      </c>
      <c r="R41" s="59"/>
      <c r="S41" s="5"/>
    </row>
    <row r="42" spans="2:19" ht="15">
      <c r="B42" s="28"/>
      <c r="C42" s="28"/>
      <c r="D42" s="25" t="s">
        <v>90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5">
        <v>6753750</v>
      </c>
      <c r="K42" s="56">
        <v>7321250</v>
      </c>
      <c r="L42" s="56">
        <v>2200000</v>
      </c>
      <c r="M42" s="56">
        <v>4200000</v>
      </c>
      <c r="N42" s="56">
        <v>1000000</v>
      </c>
      <c r="O42" s="57"/>
      <c r="P42" s="58">
        <f>SUM(E42:O42)</f>
        <v>21475000</v>
      </c>
      <c r="Q42" s="64">
        <f>(P42/$P$44)*100</f>
        <v>9.783671519208285</v>
      </c>
      <c r="R42" s="59"/>
      <c r="S42" s="5"/>
    </row>
    <row r="43" spans="2:21" ht="15">
      <c r="B43" s="28"/>
      <c r="C43" s="28"/>
      <c r="D43" s="25" t="s">
        <v>25</v>
      </c>
      <c r="E43" s="54">
        <v>4942874</v>
      </c>
      <c r="F43" s="54">
        <v>1154806</v>
      </c>
      <c r="G43" s="54">
        <v>5800296</v>
      </c>
      <c r="H43" s="54">
        <v>4994452</v>
      </c>
      <c r="I43" s="54">
        <v>2769824</v>
      </c>
      <c r="J43" s="55">
        <v>7195603</v>
      </c>
      <c r="K43" s="56">
        <v>8262736</v>
      </c>
      <c r="L43" s="56">
        <v>5264363</v>
      </c>
      <c r="M43" s="56">
        <v>50432894</v>
      </c>
      <c r="N43" s="56">
        <v>0</v>
      </c>
      <c r="O43" s="57"/>
      <c r="P43" s="58">
        <f>SUM(E43:O43)</f>
        <v>90817848</v>
      </c>
      <c r="Q43" s="64">
        <f>(P43/$P$44)*100</f>
        <v>41.375180112381244</v>
      </c>
      <c r="R43" s="59"/>
      <c r="S43" s="6"/>
      <c r="T43" s="3"/>
      <c r="U43" s="3"/>
    </row>
    <row r="44" spans="2:21" ht="16.5" thickBot="1">
      <c r="B44" s="7"/>
      <c r="C44" s="7"/>
      <c r="D44" s="2" t="s">
        <v>13</v>
      </c>
      <c r="E44" s="65">
        <f aca="true" t="shared" si="8" ref="E44:P44">SUM(E39:E43)</f>
        <v>10370844</v>
      </c>
      <c r="F44" s="65">
        <f t="shared" si="8"/>
        <v>6148904</v>
      </c>
      <c r="G44" s="65">
        <f t="shared" si="8"/>
        <v>18353742</v>
      </c>
      <c r="H44" s="65">
        <f t="shared" si="8"/>
        <v>13393427</v>
      </c>
      <c r="I44" s="65">
        <f t="shared" si="8"/>
        <v>16096342</v>
      </c>
      <c r="J44" s="66">
        <f t="shared" si="8"/>
        <v>26049739</v>
      </c>
      <c r="K44" s="67">
        <f t="shared" si="8"/>
        <v>28364499</v>
      </c>
      <c r="L44" s="67">
        <f t="shared" si="8"/>
        <v>25888788</v>
      </c>
      <c r="M44" s="67">
        <f t="shared" si="8"/>
        <v>62227251</v>
      </c>
      <c r="N44" s="67">
        <f t="shared" si="8"/>
        <v>12604839</v>
      </c>
      <c r="O44" s="66"/>
      <c r="P44" s="68">
        <f t="shared" si="8"/>
        <v>219498375</v>
      </c>
      <c r="Q44" s="69">
        <f>(P44/$P$146)*100</f>
        <v>2.2106924221133495</v>
      </c>
      <c r="R44" s="66"/>
      <c r="S44" s="6"/>
      <c r="T44" s="3"/>
      <c r="U44" s="3"/>
    </row>
    <row r="45" spans="2:21" ht="15">
      <c r="B45" s="28"/>
      <c r="C45" s="28"/>
      <c r="D45" s="25"/>
      <c r="E45" s="54"/>
      <c r="F45" s="54"/>
      <c r="G45" s="54"/>
      <c r="H45" s="54"/>
      <c r="I45" s="54"/>
      <c r="J45" s="55"/>
      <c r="K45" s="56"/>
      <c r="L45" s="56"/>
      <c r="M45" s="56"/>
      <c r="N45" s="56"/>
      <c r="O45" s="57"/>
      <c r="P45" s="58"/>
      <c r="Q45" s="59"/>
      <c r="R45" s="59"/>
      <c r="S45" s="6"/>
      <c r="T45" s="3"/>
      <c r="U45" s="3"/>
    </row>
    <row r="46" spans="2:21" ht="15">
      <c r="B46" s="28" t="s">
        <v>26</v>
      </c>
      <c r="C46" s="28"/>
      <c r="D46" s="25" t="s">
        <v>27</v>
      </c>
      <c r="E46" s="54">
        <v>11800116</v>
      </c>
      <c r="F46" s="54">
        <v>10855200</v>
      </c>
      <c r="G46" s="54">
        <v>13137836</v>
      </c>
      <c r="H46" s="54">
        <v>6588000</v>
      </c>
      <c r="I46" s="54">
        <v>7326447</v>
      </c>
      <c r="J46" s="55">
        <v>14301758</v>
      </c>
      <c r="K46" s="56">
        <v>20123892</v>
      </c>
      <c r="L46" s="56">
        <v>19645747</v>
      </c>
      <c r="M46" s="56">
        <v>17472568</v>
      </c>
      <c r="N46" s="56">
        <v>37738822</v>
      </c>
      <c r="O46" s="57"/>
      <c r="P46" s="58">
        <f>SUM(E46:O46)</f>
        <v>158990386</v>
      </c>
      <c r="Q46" s="64">
        <f>(P46/$P$48)*100</f>
        <v>90.46027972100863</v>
      </c>
      <c r="R46" s="59"/>
      <c r="S46" s="6"/>
      <c r="T46" s="3"/>
      <c r="U46" s="3"/>
    </row>
    <row r="47" spans="2:21" ht="15">
      <c r="B47" s="28"/>
      <c r="C47" s="28"/>
      <c r="D47" s="25" t="s">
        <v>114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5">
        <v>0</v>
      </c>
      <c r="K47" s="56">
        <v>0</v>
      </c>
      <c r="L47" s="56">
        <v>0</v>
      </c>
      <c r="M47" s="56">
        <v>16766738</v>
      </c>
      <c r="N47" s="56">
        <v>0</v>
      </c>
      <c r="O47" s="57"/>
      <c r="P47" s="58">
        <f>SUM(E47:O47)</f>
        <v>16766738</v>
      </c>
      <c r="Q47" s="64">
        <f>(P47/$P$48)*100</f>
        <v>9.539720278991364</v>
      </c>
      <c r="R47" s="59"/>
      <c r="S47" s="6"/>
      <c r="T47" s="3"/>
      <c r="U47" s="3"/>
    </row>
    <row r="48" spans="2:21" ht="16.5" thickBot="1">
      <c r="B48" s="7"/>
      <c r="C48" s="7"/>
      <c r="D48" s="2" t="s">
        <v>13</v>
      </c>
      <c r="E48" s="65">
        <f aca="true" t="shared" si="9" ref="E48:P48">SUM(E45:E47)</f>
        <v>11800116</v>
      </c>
      <c r="F48" s="65">
        <f t="shared" si="9"/>
        <v>10855200</v>
      </c>
      <c r="G48" s="65">
        <f t="shared" si="9"/>
        <v>13137836</v>
      </c>
      <c r="H48" s="65">
        <f t="shared" si="9"/>
        <v>6588000</v>
      </c>
      <c r="I48" s="65">
        <f t="shared" si="9"/>
        <v>7326447</v>
      </c>
      <c r="J48" s="66">
        <f t="shared" si="9"/>
        <v>14301758</v>
      </c>
      <c r="K48" s="67">
        <f t="shared" si="9"/>
        <v>20123892</v>
      </c>
      <c r="L48" s="67">
        <f t="shared" si="9"/>
        <v>19645747</v>
      </c>
      <c r="M48" s="67">
        <f t="shared" si="9"/>
        <v>34239306</v>
      </c>
      <c r="N48" s="67">
        <f t="shared" si="9"/>
        <v>37738822</v>
      </c>
      <c r="O48" s="66"/>
      <c r="P48" s="68">
        <f t="shared" si="9"/>
        <v>175757124</v>
      </c>
      <c r="Q48" s="69">
        <f>(P48/$P$146)*100</f>
        <v>1.770149515499768</v>
      </c>
      <c r="R48" s="66"/>
      <c r="S48" s="6"/>
      <c r="T48" s="3"/>
      <c r="U48" s="3"/>
    </row>
    <row r="49" spans="2:21" ht="15">
      <c r="B49" s="28"/>
      <c r="C49" s="28"/>
      <c r="D49" s="25"/>
      <c r="E49" s="54"/>
      <c r="F49" s="54"/>
      <c r="G49" s="54"/>
      <c r="H49" s="54"/>
      <c r="I49" s="54"/>
      <c r="J49" s="55"/>
      <c r="K49" s="56"/>
      <c r="L49" s="56"/>
      <c r="M49" s="56"/>
      <c r="N49" s="56"/>
      <c r="O49" s="57"/>
      <c r="P49" s="58"/>
      <c r="Q49" s="59"/>
      <c r="R49" s="59"/>
      <c r="S49" s="6"/>
      <c r="T49" s="3"/>
      <c r="U49" s="3"/>
    </row>
    <row r="50" spans="2:19" ht="15">
      <c r="B50" s="28" t="s">
        <v>28</v>
      </c>
      <c r="C50" s="28" t="s">
        <v>9</v>
      </c>
      <c r="D50" s="25" t="s">
        <v>29</v>
      </c>
      <c r="E50" s="54">
        <v>82776198</v>
      </c>
      <c r="F50" s="54">
        <v>103694802</v>
      </c>
      <c r="G50" s="54">
        <v>109980237</v>
      </c>
      <c r="H50" s="54">
        <v>95754883</v>
      </c>
      <c r="I50" s="54">
        <v>95316022</v>
      </c>
      <c r="J50" s="55">
        <v>136228207</v>
      </c>
      <c r="K50" s="56">
        <v>145660742</v>
      </c>
      <c r="L50" s="56">
        <v>158999265</v>
      </c>
      <c r="M50" s="56">
        <v>169432973</v>
      </c>
      <c r="N50" s="56">
        <v>158251372</v>
      </c>
      <c r="O50" s="57"/>
      <c r="P50" s="58">
        <f>SUM(E50:O50)</f>
        <v>1256094701</v>
      </c>
      <c r="Q50" s="64">
        <f>(P50/$P$51)*100</f>
        <v>100</v>
      </c>
      <c r="R50" s="59"/>
      <c r="S50" s="5"/>
    </row>
    <row r="51" spans="2:19" ht="16.5" thickBot="1">
      <c r="B51" s="7"/>
      <c r="C51" s="7"/>
      <c r="D51" s="2" t="s">
        <v>13</v>
      </c>
      <c r="E51" s="65">
        <f aca="true" t="shared" si="10" ref="E51:N51">SUM(E49:E50)</f>
        <v>82776198</v>
      </c>
      <c r="F51" s="65">
        <f t="shared" si="10"/>
        <v>103694802</v>
      </c>
      <c r="G51" s="65">
        <f t="shared" si="10"/>
        <v>109980237</v>
      </c>
      <c r="H51" s="65">
        <f t="shared" si="10"/>
        <v>95754883</v>
      </c>
      <c r="I51" s="65">
        <f t="shared" si="10"/>
        <v>95316022</v>
      </c>
      <c r="J51" s="66">
        <f t="shared" si="10"/>
        <v>136228207</v>
      </c>
      <c r="K51" s="67">
        <f t="shared" si="10"/>
        <v>145660742</v>
      </c>
      <c r="L51" s="67">
        <f t="shared" si="10"/>
        <v>158999265</v>
      </c>
      <c r="M51" s="67">
        <f t="shared" si="10"/>
        <v>169432973</v>
      </c>
      <c r="N51" s="67">
        <f t="shared" si="10"/>
        <v>158251372</v>
      </c>
      <c r="O51" s="66"/>
      <c r="P51" s="68">
        <f>SUM(P49:P50)</f>
        <v>1256094701</v>
      </c>
      <c r="Q51" s="69">
        <f>(P51/$P$146)*100</f>
        <v>12.650840977558186</v>
      </c>
      <c r="R51" s="66"/>
      <c r="S51" s="5"/>
    </row>
    <row r="52" spans="2:19" ht="15">
      <c r="B52" s="28"/>
      <c r="C52" s="28"/>
      <c r="D52" s="25"/>
      <c r="E52" s="54"/>
      <c r="F52" s="54"/>
      <c r="G52" s="54"/>
      <c r="H52" s="54"/>
      <c r="I52" s="54"/>
      <c r="J52" s="55"/>
      <c r="K52" s="56"/>
      <c r="L52" s="56"/>
      <c r="M52" s="56"/>
      <c r="N52" s="56"/>
      <c r="O52" s="57"/>
      <c r="P52" s="58"/>
      <c r="Q52" s="59"/>
      <c r="R52" s="59"/>
      <c r="S52" s="5"/>
    </row>
    <row r="53" spans="2:21" ht="15">
      <c r="B53" s="28" t="s">
        <v>30</v>
      </c>
      <c r="C53" s="28" t="s">
        <v>9</v>
      </c>
      <c r="D53" s="25" t="s">
        <v>31</v>
      </c>
      <c r="E53" s="54">
        <v>1296000</v>
      </c>
      <c r="F53" s="54">
        <v>0</v>
      </c>
      <c r="G53" s="54">
        <v>0</v>
      </c>
      <c r="H53" s="54">
        <v>80000</v>
      </c>
      <c r="I53" s="54">
        <v>5740723</v>
      </c>
      <c r="J53" s="55">
        <v>3248577</v>
      </c>
      <c r="K53" s="56">
        <v>6333155</v>
      </c>
      <c r="L53" s="56">
        <v>5195195</v>
      </c>
      <c r="M53" s="56">
        <v>5327719</v>
      </c>
      <c r="N53" s="56">
        <v>9852291</v>
      </c>
      <c r="O53" s="57"/>
      <c r="P53" s="58">
        <f>SUM(E53:O53)</f>
        <v>37073660</v>
      </c>
      <c r="Q53" s="64">
        <f>(P53/$P$55)*100</f>
        <v>90.4753172705186</v>
      </c>
      <c r="R53" s="59"/>
      <c r="S53" s="6"/>
      <c r="T53" s="3"/>
      <c r="U53" s="3"/>
    </row>
    <row r="54" spans="2:21" ht="15">
      <c r="B54" s="28"/>
      <c r="C54" s="28"/>
      <c r="D54" s="37" t="s">
        <v>101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5">
        <v>0</v>
      </c>
      <c r="K54" s="56">
        <v>922079</v>
      </c>
      <c r="L54" s="56">
        <v>954563</v>
      </c>
      <c r="M54" s="56">
        <v>1030008</v>
      </c>
      <c r="N54" s="56">
        <v>996236</v>
      </c>
      <c r="O54" s="57"/>
      <c r="P54" s="58">
        <f>SUM(E54:O54)</f>
        <v>3902886</v>
      </c>
      <c r="Q54" s="64">
        <f>(P54/$P$55)*100</f>
        <v>9.524682729481396</v>
      </c>
      <c r="R54" s="59"/>
      <c r="S54" s="6"/>
      <c r="T54" s="3"/>
      <c r="U54" s="3"/>
    </row>
    <row r="55" spans="2:21" ht="16.5" thickBot="1">
      <c r="B55" s="7"/>
      <c r="C55" s="7"/>
      <c r="D55" s="2" t="s">
        <v>13</v>
      </c>
      <c r="E55" s="65">
        <f aca="true" t="shared" si="11" ref="E55:N55">SUM(E52:E54)</f>
        <v>1296000</v>
      </c>
      <c r="F55" s="65">
        <f t="shared" si="11"/>
        <v>0</v>
      </c>
      <c r="G55" s="65">
        <f t="shared" si="11"/>
        <v>0</v>
      </c>
      <c r="H55" s="65">
        <f t="shared" si="11"/>
        <v>80000</v>
      </c>
      <c r="I55" s="65">
        <f t="shared" si="11"/>
        <v>5740723</v>
      </c>
      <c r="J55" s="66">
        <f t="shared" si="11"/>
        <v>3248577</v>
      </c>
      <c r="K55" s="67">
        <f t="shared" si="11"/>
        <v>7255234</v>
      </c>
      <c r="L55" s="67">
        <f t="shared" si="11"/>
        <v>6149758</v>
      </c>
      <c r="M55" s="67">
        <f t="shared" si="11"/>
        <v>6357727</v>
      </c>
      <c r="N55" s="67">
        <f t="shared" si="11"/>
        <v>10848527</v>
      </c>
      <c r="O55" s="66"/>
      <c r="P55" s="68">
        <f>SUM(P52:P54)</f>
        <v>40976546</v>
      </c>
      <c r="Q55" s="69">
        <f>(P55/$P$146)*100</f>
        <v>0.41269799708803806</v>
      </c>
      <c r="R55" s="66"/>
      <c r="S55" s="6"/>
      <c r="T55" s="3"/>
      <c r="U55" s="3"/>
    </row>
    <row r="56" spans="2:21" ht="15">
      <c r="B56" s="28"/>
      <c r="C56" s="28"/>
      <c r="D56" s="25"/>
      <c r="E56" s="54"/>
      <c r="F56" s="54"/>
      <c r="G56" s="54"/>
      <c r="H56" s="54"/>
      <c r="I56" s="54"/>
      <c r="J56" s="55"/>
      <c r="K56" s="56"/>
      <c r="L56" s="56"/>
      <c r="M56" s="56"/>
      <c r="N56" s="56"/>
      <c r="O56" s="57"/>
      <c r="P56" s="58"/>
      <c r="Q56" s="59"/>
      <c r="R56" s="59"/>
      <c r="S56" s="6"/>
      <c r="T56" s="3"/>
      <c r="U56" s="3"/>
    </row>
    <row r="57" spans="2:21" ht="15">
      <c r="B57" s="28" t="s">
        <v>32</v>
      </c>
      <c r="C57" s="28"/>
      <c r="D57" s="25" t="s">
        <v>33</v>
      </c>
      <c r="E57" s="54">
        <v>42701</v>
      </c>
      <c r="F57" s="54">
        <v>64000</v>
      </c>
      <c r="G57" s="54">
        <v>0</v>
      </c>
      <c r="H57" s="54">
        <v>2500000</v>
      </c>
      <c r="I57" s="54">
        <v>0</v>
      </c>
      <c r="J57" s="55">
        <v>0</v>
      </c>
      <c r="K57" s="56">
        <v>0</v>
      </c>
      <c r="L57" s="56">
        <v>40000</v>
      </c>
      <c r="M57" s="56">
        <v>0</v>
      </c>
      <c r="N57" s="56">
        <v>0</v>
      </c>
      <c r="O57" s="57"/>
      <c r="P57" s="58">
        <f>SUM(E57:O57)</f>
        <v>2646701</v>
      </c>
      <c r="Q57" s="64">
        <f>(P57/$P$58)*100</f>
        <v>100</v>
      </c>
      <c r="R57" s="59"/>
      <c r="S57" s="6"/>
      <c r="T57" s="3"/>
      <c r="U57" s="3"/>
    </row>
    <row r="58" spans="2:21" ht="16.5" thickBot="1">
      <c r="B58" s="7"/>
      <c r="C58" s="7"/>
      <c r="D58" s="2" t="s">
        <v>13</v>
      </c>
      <c r="E58" s="65">
        <f aca="true" t="shared" si="12" ref="E58:P58">SUM(E56:E57)</f>
        <v>42701</v>
      </c>
      <c r="F58" s="65">
        <f t="shared" si="12"/>
        <v>64000</v>
      </c>
      <c r="G58" s="65">
        <f t="shared" si="12"/>
        <v>0</v>
      </c>
      <c r="H58" s="65">
        <f t="shared" si="12"/>
        <v>2500000</v>
      </c>
      <c r="I58" s="65">
        <f t="shared" si="12"/>
        <v>0</v>
      </c>
      <c r="J58" s="66">
        <f t="shared" si="12"/>
        <v>0</v>
      </c>
      <c r="K58" s="67">
        <f t="shared" si="12"/>
        <v>0</v>
      </c>
      <c r="L58" s="67">
        <f t="shared" si="12"/>
        <v>40000</v>
      </c>
      <c r="M58" s="67">
        <f t="shared" si="12"/>
        <v>0</v>
      </c>
      <c r="N58" s="67">
        <f t="shared" si="12"/>
        <v>0</v>
      </c>
      <c r="O58" s="66"/>
      <c r="P58" s="68">
        <f t="shared" si="12"/>
        <v>2646701</v>
      </c>
      <c r="Q58" s="69">
        <f>(P58/$P$146)*100</f>
        <v>0.026656424423642428</v>
      </c>
      <c r="R58" s="66"/>
      <c r="S58" s="6"/>
      <c r="T58" s="3"/>
      <c r="U58" s="3"/>
    </row>
    <row r="59" spans="2:21" ht="15">
      <c r="B59" s="28"/>
      <c r="C59" s="28"/>
      <c r="D59" s="25"/>
      <c r="E59" s="54"/>
      <c r="F59" s="54"/>
      <c r="G59" s="54"/>
      <c r="H59" s="54"/>
      <c r="I59" s="54"/>
      <c r="J59" s="55"/>
      <c r="K59" s="56"/>
      <c r="L59" s="56"/>
      <c r="M59" s="56"/>
      <c r="N59" s="56"/>
      <c r="O59" s="57"/>
      <c r="P59" s="58"/>
      <c r="Q59" s="59"/>
      <c r="R59" s="59"/>
      <c r="S59" s="6"/>
      <c r="T59" s="3"/>
      <c r="U59" s="3"/>
    </row>
    <row r="60" spans="2:19" ht="15">
      <c r="B60" s="28" t="s">
        <v>34</v>
      </c>
      <c r="C60" s="28" t="s">
        <v>9</v>
      </c>
      <c r="D60" s="25" t="s">
        <v>120</v>
      </c>
      <c r="E60" s="54">
        <v>47990000</v>
      </c>
      <c r="F60" s="54">
        <v>45310000</v>
      </c>
      <c r="G60" s="54">
        <v>48175172</v>
      </c>
      <c r="H60" s="54">
        <v>50381732</v>
      </c>
      <c r="I60" s="54">
        <v>85162600</v>
      </c>
      <c r="J60" s="55">
        <v>63269808</v>
      </c>
      <c r="K60" s="56">
        <v>47081136</v>
      </c>
      <c r="L60" s="56">
        <v>5480000</v>
      </c>
      <c r="M60" s="56">
        <v>19660118</v>
      </c>
      <c r="N60" s="56">
        <v>21393012</v>
      </c>
      <c r="O60" s="57"/>
      <c r="P60" s="58">
        <f>SUM(E60:O60)</f>
        <v>433903578</v>
      </c>
      <c r="Q60" s="64">
        <f>(P60/$P$64)*100</f>
        <v>98.79274125465474</v>
      </c>
      <c r="R60" s="59"/>
      <c r="S60" s="5"/>
    </row>
    <row r="61" spans="2:19" ht="15">
      <c r="B61" s="28"/>
      <c r="C61" s="28"/>
      <c r="D61" s="25" t="s">
        <v>35</v>
      </c>
      <c r="E61" s="54">
        <v>698000</v>
      </c>
      <c r="F61" s="54">
        <v>200000</v>
      </c>
      <c r="G61" s="54">
        <v>0</v>
      </c>
      <c r="H61" s="54">
        <v>0</v>
      </c>
      <c r="I61" s="54">
        <v>0</v>
      </c>
      <c r="J61" s="55">
        <v>1600000</v>
      </c>
      <c r="K61" s="56">
        <v>0</v>
      </c>
      <c r="L61" s="56">
        <v>1770365</v>
      </c>
      <c r="M61" s="56">
        <v>0</v>
      </c>
      <c r="N61" s="56">
        <v>0</v>
      </c>
      <c r="O61" s="57"/>
      <c r="P61" s="58">
        <f>SUM(E61:O61)</f>
        <v>4268365</v>
      </c>
      <c r="Q61" s="64">
        <f>(P61/$P$64)*100</f>
        <v>0.9718368328952207</v>
      </c>
      <c r="R61" s="59"/>
      <c r="S61" s="5"/>
    </row>
    <row r="62" spans="2:19" ht="15">
      <c r="B62" s="28"/>
      <c r="C62" s="28"/>
      <c r="D62" s="25" t="s">
        <v>36</v>
      </c>
      <c r="E62" s="54"/>
      <c r="F62" s="54">
        <v>0</v>
      </c>
      <c r="G62" s="54">
        <v>40000</v>
      </c>
      <c r="H62" s="54">
        <v>0</v>
      </c>
      <c r="I62" s="54">
        <v>415056</v>
      </c>
      <c r="J62" s="55">
        <v>0</v>
      </c>
      <c r="K62" s="56">
        <v>0</v>
      </c>
      <c r="L62" s="56">
        <v>29635</v>
      </c>
      <c r="M62" s="56">
        <v>0</v>
      </c>
      <c r="N62" s="56">
        <v>0</v>
      </c>
      <c r="O62" s="57"/>
      <c r="P62" s="58">
        <f>SUM(E62:O62)</f>
        <v>484691</v>
      </c>
      <c r="Q62" s="64">
        <f>(P62/$P$64)*100</f>
        <v>0.11035620580077322</v>
      </c>
      <c r="R62" s="59"/>
      <c r="S62" s="5"/>
    </row>
    <row r="63" spans="2:19" ht="15">
      <c r="B63" s="28"/>
      <c r="C63" s="28"/>
      <c r="D63" s="25" t="s">
        <v>37</v>
      </c>
      <c r="E63" s="54">
        <v>0</v>
      </c>
      <c r="F63" s="54">
        <v>0</v>
      </c>
      <c r="G63" s="54">
        <v>0</v>
      </c>
      <c r="H63" s="54">
        <v>549296</v>
      </c>
      <c r="I63" s="54">
        <v>0</v>
      </c>
      <c r="J63" s="55">
        <v>0</v>
      </c>
      <c r="K63" s="56">
        <v>0</v>
      </c>
      <c r="L63" s="56">
        <v>0</v>
      </c>
      <c r="M63" s="56">
        <v>0</v>
      </c>
      <c r="N63" s="56">
        <v>0</v>
      </c>
      <c r="O63" s="57"/>
      <c r="P63" s="58">
        <f>SUM(E63:O63)</f>
        <v>549296</v>
      </c>
      <c r="Q63" s="64">
        <f>(P63/$P$64)*100</f>
        <v>0.12506570664927041</v>
      </c>
      <c r="R63" s="59"/>
      <c r="S63" s="5"/>
    </row>
    <row r="64" spans="2:19" ht="16.5" thickBot="1">
      <c r="B64" s="7"/>
      <c r="C64" s="7"/>
      <c r="D64" s="2" t="s">
        <v>13</v>
      </c>
      <c r="E64" s="65">
        <f aca="true" t="shared" si="13" ref="E64:P64">SUM(E59:E63)</f>
        <v>48688000</v>
      </c>
      <c r="F64" s="65">
        <f t="shared" si="13"/>
        <v>45510000</v>
      </c>
      <c r="G64" s="65">
        <f t="shared" si="13"/>
        <v>48215172</v>
      </c>
      <c r="H64" s="65">
        <f t="shared" si="13"/>
        <v>50931028</v>
      </c>
      <c r="I64" s="65">
        <f t="shared" si="13"/>
        <v>85577656</v>
      </c>
      <c r="J64" s="66">
        <f t="shared" si="13"/>
        <v>64869808</v>
      </c>
      <c r="K64" s="67">
        <f t="shared" si="13"/>
        <v>47081136</v>
      </c>
      <c r="L64" s="67">
        <f t="shared" si="13"/>
        <v>7280000</v>
      </c>
      <c r="M64" s="67">
        <f t="shared" si="13"/>
        <v>19660118</v>
      </c>
      <c r="N64" s="67">
        <f t="shared" si="13"/>
        <v>21393012</v>
      </c>
      <c r="O64" s="66"/>
      <c r="P64" s="68">
        <f t="shared" si="13"/>
        <v>439205930</v>
      </c>
      <c r="Q64" s="69">
        <f>(P64/$P$146)*100</f>
        <v>4.423491614451571</v>
      </c>
      <c r="R64" s="66"/>
      <c r="S64" s="5"/>
    </row>
    <row r="65" spans="2:19" ht="15">
      <c r="B65" s="28"/>
      <c r="C65" s="28"/>
      <c r="D65" s="25"/>
      <c r="E65" s="54"/>
      <c r="F65" s="54"/>
      <c r="G65" s="54"/>
      <c r="H65" s="54"/>
      <c r="I65" s="54"/>
      <c r="J65" s="55"/>
      <c r="K65" s="56"/>
      <c r="L65" s="56"/>
      <c r="M65" s="56"/>
      <c r="N65" s="56"/>
      <c r="O65" s="57"/>
      <c r="P65" s="58"/>
      <c r="Q65" s="59"/>
      <c r="R65" s="59"/>
      <c r="S65" s="5"/>
    </row>
    <row r="66" spans="2:19" ht="15">
      <c r="B66" s="28" t="s">
        <v>38</v>
      </c>
      <c r="C66" s="28"/>
      <c r="D66" s="25" t="s">
        <v>39</v>
      </c>
      <c r="E66" s="54">
        <v>8122120</v>
      </c>
      <c r="F66" s="54">
        <v>10450800</v>
      </c>
      <c r="G66" s="54">
        <v>25426353</v>
      </c>
      <c r="H66" s="54">
        <v>11867047</v>
      </c>
      <c r="I66" s="54">
        <v>13710043</v>
      </c>
      <c r="J66" s="55">
        <v>30675883</v>
      </c>
      <c r="K66" s="56">
        <v>25256758</v>
      </c>
      <c r="L66" s="56">
        <v>29376287</v>
      </c>
      <c r="M66" s="56">
        <v>29425028</v>
      </c>
      <c r="N66" s="56">
        <v>8870000</v>
      </c>
      <c r="O66" s="57"/>
      <c r="P66" s="58">
        <f>SUM(E66:O66)</f>
        <v>193180319</v>
      </c>
      <c r="Q66" s="64">
        <f>(P66/$P$68)*100</f>
        <v>75.36825493563913</v>
      </c>
      <c r="R66" s="59"/>
      <c r="S66" s="5"/>
    </row>
    <row r="67" spans="2:19" ht="15">
      <c r="B67" s="28"/>
      <c r="C67" s="28"/>
      <c r="D67" s="25" t="s">
        <v>21</v>
      </c>
      <c r="E67" s="54">
        <v>0</v>
      </c>
      <c r="F67" s="54">
        <v>3400000</v>
      </c>
      <c r="G67" s="54">
        <v>0</v>
      </c>
      <c r="H67" s="54">
        <v>7097813</v>
      </c>
      <c r="I67" s="54">
        <v>5200000</v>
      </c>
      <c r="J67" s="55">
        <v>4927247</v>
      </c>
      <c r="K67" s="56">
        <v>24800600</v>
      </c>
      <c r="L67" s="56">
        <v>6260000</v>
      </c>
      <c r="M67" s="56">
        <v>9009311</v>
      </c>
      <c r="N67" s="56">
        <v>2439944</v>
      </c>
      <c r="O67" s="57"/>
      <c r="P67" s="58">
        <f>SUM(E67:O67)</f>
        <v>63134915</v>
      </c>
      <c r="Q67" s="64">
        <f>(P67/$P$68)*100</f>
        <v>24.631745064360864</v>
      </c>
      <c r="R67" s="59"/>
      <c r="S67" s="5"/>
    </row>
    <row r="68" spans="2:19" ht="16.5" thickBot="1">
      <c r="B68" s="7"/>
      <c r="C68" s="7"/>
      <c r="D68" s="2" t="s">
        <v>13</v>
      </c>
      <c r="E68" s="65">
        <f aca="true" t="shared" si="14" ref="E68:P68">SUM(E65:E67)</f>
        <v>8122120</v>
      </c>
      <c r="F68" s="65">
        <f t="shared" si="14"/>
        <v>13850800</v>
      </c>
      <c r="G68" s="65">
        <f t="shared" si="14"/>
        <v>25426353</v>
      </c>
      <c r="H68" s="65">
        <f t="shared" si="14"/>
        <v>18964860</v>
      </c>
      <c r="I68" s="65">
        <f t="shared" si="14"/>
        <v>18910043</v>
      </c>
      <c r="J68" s="66">
        <f t="shared" si="14"/>
        <v>35603130</v>
      </c>
      <c r="K68" s="67">
        <f t="shared" si="14"/>
        <v>50057358</v>
      </c>
      <c r="L68" s="67">
        <f t="shared" si="14"/>
        <v>35636287</v>
      </c>
      <c r="M68" s="67">
        <f t="shared" si="14"/>
        <v>38434339</v>
      </c>
      <c r="N68" s="67">
        <f t="shared" si="14"/>
        <v>11309944</v>
      </c>
      <c r="O68" s="66"/>
      <c r="P68" s="68">
        <f t="shared" si="14"/>
        <v>256315234</v>
      </c>
      <c r="Q68" s="69">
        <f>(P68/$P$146)*100</f>
        <v>2.581495856067317</v>
      </c>
      <c r="R68" s="66"/>
      <c r="S68" s="5"/>
    </row>
    <row r="69" spans="2:19" ht="15">
      <c r="B69" s="28"/>
      <c r="C69" s="28"/>
      <c r="D69" s="25"/>
      <c r="E69" s="54"/>
      <c r="F69" s="54"/>
      <c r="G69" s="54"/>
      <c r="H69" s="54"/>
      <c r="I69" s="54"/>
      <c r="J69" s="55"/>
      <c r="K69" s="56"/>
      <c r="L69" s="56"/>
      <c r="M69" s="56"/>
      <c r="N69" s="56"/>
      <c r="O69" s="57"/>
      <c r="P69" s="58"/>
      <c r="Q69" s="59"/>
      <c r="R69" s="59"/>
      <c r="S69" s="5"/>
    </row>
    <row r="70" spans="2:19" ht="15">
      <c r="B70" s="28" t="s">
        <v>91</v>
      </c>
      <c r="C70" s="28"/>
      <c r="D70" s="25" t="s">
        <v>92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5">
        <v>136000</v>
      </c>
      <c r="K70" s="56">
        <v>0</v>
      </c>
      <c r="L70" s="56">
        <v>0</v>
      </c>
      <c r="M70" s="56">
        <v>164000</v>
      </c>
      <c r="N70" s="56">
        <v>72000</v>
      </c>
      <c r="O70" s="57"/>
      <c r="P70" s="58">
        <f>SUM(E70:O70)</f>
        <v>372000</v>
      </c>
      <c r="Q70" s="64">
        <f>(P70/$P$71)*100</f>
        <v>100</v>
      </c>
      <c r="R70" s="59"/>
      <c r="S70" s="5"/>
    </row>
    <row r="71" spans="2:19" ht="16.5" thickBot="1">
      <c r="B71" s="7"/>
      <c r="C71" s="7"/>
      <c r="D71" s="2" t="s">
        <v>13</v>
      </c>
      <c r="E71" s="65">
        <f aca="true" t="shared" si="15" ref="E71:N71">SUM(E69:E70)</f>
        <v>0</v>
      </c>
      <c r="F71" s="65">
        <f t="shared" si="15"/>
        <v>0</v>
      </c>
      <c r="G71" s="65">
        <f t="shared" si="15"/>
        <v>0</v>
      </c>
      <c r="H71" s="65">
        <f t="shared" si="15"/>
        <v>0</v>
      </c>
      <c r="I71" s="65">
        <f t="shared" si="15"/>
        <v>0</v>
      </c>
      <c r="J71" s="66">
        <f t="shared" si="15"/>
        <v>136000</v>
      </c>
      <c r="K71" s="67">
        <f t="shared" si="15"/>
        <v>0</v>
      </c>
      <c r="L71" s="67">
        <f t="shared" si="15"/>
        <v>0</v>
      </c>
      <c r="M71" s="67">
        <f t="shared" si="15"/>
        <v>164000</v>
      </c>
      <c r="N71" s="67">
        <f t="shared" si="15"/>
        <v>72000</v>
      </c>
      <c r="O71" s="66"/>
      <c r="P71" s="68">
        <f>SUM(P69:P70)</f>
        <v>372000</v>
      </c>
      <c r="Q71" s="69">
        <f>(P71/$P$146)*100</f>
        <v>0.003746622639125078</v>
      </c>
      <c r="R71" s="66"/>
      <c r="S71" s="5"/>
    </row>
    <row r="72" spans="2:19" ht="15">
      <c r="B72" s="28"/>
      <c r="C72" s="28"/>
      <c r="D72" s="25"/>
      <c r="E72" s="54"/>
      <c r="F72" s="54"/>
      <c r="G72" s="54"/>
      <c r="H72" s="54"/>
      <c r="I72" s="54"/>
      <c r="J72" s="55"/>
      <c r="K72" s="56"/>
      <c r="L72" s="56"/>
      <c r="M72" s="56"/>
      <c r="N72" s="56"/>
      <c r="O72" s="57"/>
      <c r="P72" s="58"/>
      <c r="Q72" s="59"/>
      <c r="R72" s="59"/>
      <c r="S72" s="5"/>
    </row>
    <row r="73" spans="2:19" ht="15">
      <c r="B73" s="28" t="s">
        <v>102</v>
      </c>
      <c r="C73" s="28"/>
      <c r="D73" s="25" t="s">
        <v>103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5">
        <v>0</v>
      </c>
      <c r="K73" s="56">
        <v>1200000</v>
      </c>
      <c r="L73" s="56">
        <v>2750621</v>
      </c>
      <c r="M73" s="56">
        <v>80000</v>
      </c>
      <c r="N73" s="56">
        <v>3532749</v>
      </c>
      <c r="O73" s="57"/>
      <c r="P73" s="58">
        <f>SUM(E73:O73)</f>
        <v>7563370</v>
      </c>
      <c r="Q73" s="64">
        <f>(P73/$P$74)*100</f>
        <v>100</v>
      </c>
      <c r="R73" s="59"/>
      <c r="S73" s="5"/>
    </row>
    <row r="74" spans="2:19" ht="16.5" thickBot="1">
      <c r="B74" s="7"/>
      <c r="C74" s="7"/>
      <c r="D74" s="2" t="s">
        <v>13</v>
      </c>
      <c r="E74" s="65">
        <f aca="true" t="shared" si="16" ref="E74:N74">SUM(E72:E73)</f>
        <v>0</v>
      </c>
      <c r="F74" s="65">
        <f t="shared" si="16"/>
        <v>0</v>
      </c>
      <c r="G74" s="65">
        <f t="shared" si="16"/>
        <v>0</v>
      </c>
      <c r="H74" s="65">
        <f t="shared" si="16"/>
        <v>0</v>
      </c>
      <c r="I74" s="65">
        <f t="shared" si="16"/>
        <v>0</v>
      </c>
      <c r="J74" s="66">
        <f t="shared" si="16"/>
        <v>0</v>
      </c>
      <c r="K74" s="67">
        <f t="shared" si="16"/>
        <v>1200000</v>
      </c>
      <c r="L74" s="67">
        <f t="shared" si="16"/>
        <v>2750621</v>
      </c>
      <c r="M74" s="67">
        <f t="shared" si="16"/>
        <v>80000</v>
      </c>
      <c r="N74" s="67">
        <f t="shared" si="16"/>
        <v>3532749</v>
      </c>
      <c r="O74" s="66"/>
      <c r="P74" s="68">
        <f>SUM(P72:P73)</f>
        <v>7563370</v>
      </c>
      <c r="Q74" s="69">
        <f>(P74/$P$146)*100</f>
        <v>0.0761749819088157</v>
      </c>
      <c r="R74" s="66"/>
      <c r="S74" s="5"/>
    </row>
    <row r="75" spans="2:19" ht="15">
      <c r="B75" s="28"/>
      <c r="C75" s="28"/>
      <c r="D75" s="25"/>
      <c r="E75" s="54"/>
      <c r="F75" s="54"/>
      <c r="G75" s="54"/>
      <c r="H75" s="54"/>
      <c r="I75" s="54"/>
      <c r="J75" s="55"/>
      <c r="K75" s="56"/>
      <c r="L75" s="56"/>
      <c r="M75" s="56"/>
      <c r="N75" s="56"/>
      <c r="O75" s="57"/>
      <c r="P75" s="58"/>
      <c r="Q75" s="59"/>
      <c r="R75" s="59"/>
      <c r="S75" s="5"/>
    </row>
    <row r="76" spans="2:19" ht="15">
      <c r="B76" s="28" t="s">
        <v>40</v>
      </c>
      <c r="C76" s="28"/>
      <c r="D76" s="25" t="s">
        <v>93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5">
        <v>500000</v>
      </c>
      <c r="K76" s="56">
        <v>1000000</v>
      </c>
      <c r="L76" s="56">
        <v>500000</v>
      </c>
      <c r="M76" s="56">
        <v>0</v>
      </c>
      <c r="N76" s="56">
        <v>0</v>
      </c>
      <c r="O76" s="57"/>
      <c r="P76" s="58">
        <f>SUM(E76:O76)</f>
        <v>2000000</v>
      </c>
      <c r="Q76" s="64">
        <f>(P76/$P$78)*100</f>
        <v>10.865834220619245</v>
      </c>
      <c r="R76" s="59"/>
      <c r="S76" s="5"/>
    </row>
    <row r="77" spans="2:19" ht="15">
      <c r="B77" s="28"/>
      <c r="C77" s="28"/>
      <c r="D77" s="25" t="s">
        <v>94</v>
      </c>
      <c r="E77" s="54">
        <v>0</v>
      </c>
      <c r="F77" s="54">
        <v>640000</v>
      </c>
      <c r="G77" s="54">
        <v>2516012</v>
      </c>
      <c r="H77" s="54">
        <v>732141</v>
      </c>
      <c r="I77" s="54">
        <v>1500047</v>
      </c>
      <c r="J77" s="55">
        <v>8864260</v>
      </c>
      <c r="K77" s="56">
        <v>1168658</v>
      </c>
      <c r="L77" s="56">
        <v>200000</v>
      </c>
      <c r="M77" s="56">
        <v>0</v>
      </c>
      <c r="N77" s="56">
        <v>785200</v>
      </c>
      <c r="O77" s="57"/>
      <c r="P77" s="58">
        <f>SUM(E77:O77)</f>
        <v>16406318</v>
      </c>
      <c r="Q77" s="64">
        <f>(P77/$P$78)*100</f>
        <v>89.13416577938077</v>
      </c>
      <c r="R77" s="59"/>
      <c r="S77" s="5"/>
    </row>
    <row r="78" spans="2:19" ht="16.5" thickBot="1">
      <c r="B78" s="7"/>
      <c r="C78" s="7"/>
      <c r="D78" s="2" t="s">
        <v>13</v>
      </c>
      <c r="E78" s="65">
        <f aca="true" t="shared" si="17" ref="E78:P78">SUM(E75:E77)</f>
        <v>0</v>
      </c>
      <c r="F78" s="65">
        <f t="shared" si="17"/>
        <v>640000</v>
      </c>
      <c r="G78" s="65">
        <f t="shared" si="17"/>
        <v>2516012</v>
      </c>
      <c r="H78" s="65">
        <f t="shared" si="17"/>
        <v>732141</v>
      </c>
      <c r="I78" s="65">
        <f t="shared" si="17"/>
        <v>1500047</v>
      </c>
      <c r="J78" s="66">
        <f t="shared" si="17"/>
        <v>9364260</v>
      </c>
      <c r="K78" s="67">
        <f t="shared" si="17"/>
        <v>2168658</v>
      </c>
      <c r="L78" s="67">
        <f t="shared" si="17"/>
        <v>700000</v>
      </c>
      <c r="M78" s="67">
        <f t="shared" si="17"/>
        <v>0</v>
      </c>
      <c r="N78" s="67">
        <f t="shared" si="17"/>
        <v>785200</v>
      </c>
      <c r="O78" s="66"/>
      <c r="P78" s="68">
        <f t="shared" si="17"/>
        <v>18406318</v>
      </c>
      <c r="Q78" s="69">
        <f>(P78/$P$146)*100</f>
        <v>0.18538045086488017</v>
      </c>
      <c r="R78" s="66"/>
      <c r="S78" s="5"/>
    </row>
    <row r="79" spans="2:19" ht="15">
      <c r="B79" s="28"/>
      <c r="C79" s="28"/>
      <c r="D79" s="25"/>
      <c r="E79" s="54"/>
      <c r="F79" s="54"/>
      <c r="G79" s="54"/>
      <c r="H79" s="54"/>
      <c r="I79" s="54"/>
      <c r="J79" s="55"/>
      <c r="K79" s="56"/>
      <c r="L79" s="56"/>
      <c r="M79" s="56"/>
      <c r="N79" s="56"/>
      <c r="O79" s="57"/>
      <c r="P79" s="58"/>
      <c r="Q79" s="59"/>
      <c r="R79" s="59"/>
      <c r="S79" s="5"/>
    </row>
    <row r="80" spans="2:19" ht="15">
      <c r="B80" s="28" t="s">
        <v>41</v>
      </c>
      <c r="C80" s="28"/>
      <c r="D80" s="25" t="s">
        <v>42</v>
      </c>
      <c r="E80" s="54">
        <v>0</v>
      </c>
      <c r="F80" s="54">
        <v>0</v>
      </c>
      <c r="G80" s="54">
        <v>88167</v>
      </c>
      <c r="H80" s="54">
        <v>0</v>
      </c>
      <c r="I80" s="54">
        <v>162984</v>
      </c>
      <c r="J80" s="55">
        <v>0</v>
      </c>
      <c r="K80" s="56">
        <v>0</v>
      </c>
      <c r="L80" s="56">
        <v>0</v>
      </c>
      <c r="M80" s="56">
        <v>0</v>
      </c>
      <c r="N80" s="56">
        <v>0</v>
      </c>
      <c r="O80" s="57"/>
      <c r="P80" s="58">
        <f aca="true" t="shared" si="18" ref="P80:P85">SUM(E80:O80)</f>
        <v>251151</v>
      </c>
      <c r="Q80" s="64">
        <f aca="true" t="shared" si="19" ref="Q80:Q85">(P80/$P$86)*100</f>
        <v>0.031864973014548034</v>
      </c>
      <c r="R80" s="59"/>
      <c r="S80" s="5"/>
    </row>
    <row r="81" spans="2:19" ht="15">
      <c r="B81" s="28"/>
      <c r="C81" s="28" t="s">
        <v>9</v>
      </c>
      <c r="D81" s="25" t="s">
        <v>43</v>
      </c>
      <c r="E81" s="54">
        <v>24192388</v>
      </c>
      <c r="F81" s="54">
        <v>84777388</v>
      </c>
      <c r="G81" s="54">
        <v>37437428</v>
      </c>
      <c r="H81" s="54">
        <v>99372940</v>
      </c>
      <c r="I81" s="54">
        <v>84297210</v>
      </c>
      <c r="J81" s="55">
        <v>89667542</v>
      </c>
      <c r="K81" s="56">
        <v>75461484</v>
      </c>
      <c r="L81" s="56">
        <v>64095077</v>
      </c>
      <c r="M81" s="56">
        <v>38720000</v>
      </c>
      <c r="N81" s="56">
        <v>71335000</v>
      </c>
      <c r="O81" s="57"/>
      <c r="P81" s="58">
        <f t="shared" si="18"/>
        <v>669356457</v>
      </c>
      <c r="Q81" s="64">
        <f t="shared" si="19"/>
        <v>84.92510656703928</v>
      </c>
      <c r="R81" s="59"/>
      <c r="S81" s="5"/>
    </row>
    <row r="82" spans="2:19" ht="15">
      <c r="B82" s="28"/>
      <c r="C82" s="28" t="s">
        <v>9</v>
      </c>
      <c r="D82" s="25" t="s">
        <v>44</v>
      </c>
      <c r="E82" s="54">
        <v>3098454</v>
      </c>
      <c r="F82" s="54">
        <v>19283116</v>
      </c>
      <c r="G82" s="54">
        <v>10076971</v>
      </c>
      <c r="H82" s="54">
        <v>0</v>
      </c>
      <c r="I82" s="54">
        <v>11189036</v>
      </c>
      <c r="J82" s="55">
        <v>7196758</v>
      </c>
      <c r="K82" s="56">
        <v>1678000</v>
      </c>
      <c r="L82" s="56">
        <v>19307958</v>
      </c>
      <c r="M82" s="56">
        <v>7220000</v>
      </c>
      <c r="N82" s="56">
        <v>11460188</v>
      </c>
      <c r="O82" s="57"/>
      <c r="P82" s="58">
        <f t="shared" si="18"/>
        <v>90510481</v>
      </c>
      <c r="Q82" s="64">
        <f t="shared" si="19"/>
        <v>11.483585709787189</v>
      </c>
      <c r="R82" s="59"/>
      <c r="S82" s="5"/>
    </row>
    <row r="83" spans="2:19" ht="15">
      <c r="B83" s="28"/>
      <c r="C83" s="28"/>
      <c r="D83" s="25" t="s">
        <v>45</v>
      </c>
      <c r="E83" s="54">
        <v>0</v>
      </c>
      <c r="F83" s="54">
        <v>0</v>
      </c>
      <c r="G83" s="54">
        <v>0</v>
      </c>
      <c r="H83" s="54">
        <v>0</v>
      </c>
      <c r="I83" s="54">
        <v>1832628</v>
      </c>
      <c r="J83" s="55">
        <v>0</v>
      </c>
      <c r="K83" s="56">
        <v>0</v>
      </c>
      <c r="L83" s="56">
        <v>0</v>
      </c>
      <c r="M83" s="56">
        <v>0</v>
      </c>
      <c r="N83" s="56">
        <v>0</v>
      </c>
      <c r="O83" s="57"/>
      <c r="P83" s="58">
        <f t="shared" si="18"/>
        <v>1832628</v>
      </c>
      <c r="Q83" s="64">
        <f t="shared" si="19"/>
        <v>0.23251606310827005</v>
      </c>
      <c r="R83" s="59"/>
      <c r="S83" s="5"/>
    </row>
    <row r="84" spans="2:19" ht="15">
      <c r="B84" s="28"/>
      <c r="C84" s="28"/>
      <c r="D84" s="25" t="s">
        <v>46</v>
      </c>
      <c r="E84" s="54">
        <v>0</v>
      </c>
      <c r="F84" s="54">
        <v>2819444</v>
      </c>
      <c r="G84" s="54">
        <v>2374085</v>
      </c>
      <c r="H84" s="54">
        <v>0</v>
      </c>
      <c r="I84" s="54">
        <v>3810375</v>
      </c>
      <c r="J84" s="55">
        <v>3785700</v>
      </c>
      <c r="K84" s="56">
        <v>0</v>
      </c>
      <c r="L84" s="56">
        <v>8696965</v>
      </c>
      <c r="M84" s="56">
        <v>4455000</v>
      </c>
      <c r="N84" s="56">
        <v>0</v>
      </c>
      <c r="O84" s="57"/>
      <c r="P84" s="58">
        <f t="shared" si="18"/>
        <v>25941569</v>
      </c>
      <c r="Q84" s="64">
        <f t="shared" si="19"/>
        <v>3.291356180704181</v>
      </c>
      <c r="R84" s="59"/>
      <c r="S84" s="5"/>
    </row>
    <row r="85" spans="2:19" ht="15">
      <c r="B85" s="28"/>
      <c r="C85" s="28"/>
      <c r="D85" s="25" t="s">
        <v>47</v>
      </c>
      <c r="E85" s="54">
        <v>0</v>
      </c>
      <c r="F85" s="54">
        <v>0</v>
      </c>
      <c r="G85" s="54">
        <v>112186</v>
      </c>
      <c r="H85" s="54">
        <v>0</v>
      </c>
      <c r="I85" s="54">
        <v>168171</v>
      </c>
      <c r="J85" s="55">
        <v>0</v>
      </c>
      <c r="K85" s="56">
        <v>0</v>
      </c>
      <c r="L85" s="56">
        <v>0</v>
      </c>
      <c r="M85" s="56">
        <v>0</v>
      </c>
      <c r="N85" s="56">
        <v>0</v>
      </c>
      <c r="O85" s="57"/>
      <c r="P85" s="58">
        <f t="shared" si="18"/>
        <v>280357</v>
      </c>
      <c r="Q85" s="64">
        <f t="shared" si="19"/>
        <v>0.035570506346539105</v>
      </c>
      <c r="R85" s="59"/>
      <c r="S85" s="5"/>
    </row>
    <row r="86" spans="2:19" ht="16.5" thickBot="1">
      <c r="B86" s="7"/>
      <c r="C86" s="7"/>
      <c r="D86" s="2" t="s">
        <v>13</v>
      </c>
      <c r="E86" s="65">
        <f aca="true" t="shared" si="20" ref="E86:P86">SUM(E79:E85)</f>
        <v>27290842</v>
      </c>
      <c r="F86" s="65">
        <f t="shared" si="20"/>
        <v>106879948</v>
      </c>
      <c r="G86" s="65">
        <f t="shared" si="20"/>
        <v>50088837</v>
      </c>
      <c r="H86" s="65">
        <f t="shared" si="20"/>
        <v>99372940</v>
      </c>
      <c r="I86" s="65">
        <f t="shared" si="20"/>
        <v>101460404</v>
      </c>
      <c r="J86" s="66">
        <f t="shared" si="20"/>
        <v>100650000</v>
      </c>
      <c r="K86" s="67">
        <f t="shared" si="20"/>
        <v>77139484</v>
      </c>
      <c r="L86" s="67">
        <f t="shared" si="20"/>
        <v>92100000</v>
      </c>
      <c r="M86" s="67">
        <f t="shared" si="20"/>
        <v>50395000</v>
      </c>
      <c r="N86" s="67">
        <f t="shared" si="20"/>
        <v>82795188</v>
      </c>
      <c r="O86" s="66"/>
      <c r="P86" s="68">
        <f t="shared" si="20"/>
        <v>788172643</v>
      </c>
      <c r="Q86" s="69">
        <f>(P86/$P$146)*100</f>
        <v>7.938132977964645</v>
      </c>
      <c r="R86" s="66"/>
      <c r="S86" s="5"/>
    </row>
    <row r="87" spans="2:19" ht="15">
      <c r="B87" s="28"/>
      <c r="C87" s="28"/>
      <c r="D87" s="25"/>
      <c r="E87" s="54"/>
      <c r="F87" s="54"/>
      <c r="G87" s="54"/>
      <c r="H87" s="54"/>
      <c r="I87" s="54"/>
      <c r="J87" s="55"/>
      <c r="K87" s="56"/>
      <c r="L87" s="56"/>
      <c r="M87" s="56"/>
      <c r="N87" s="56"/>
      <c r="O87" s="57"/>
      <c r="P87" s="58"/>
      <c r="Q87" s="59"/>
      <c r="R87" s="59"/>
      <c r="S87" s="5"/>
    </row>
    <row r="88" spans="2:19" ht="15">
      <c r="B88" s="28" t="s">
        <v>48</v>
      </c>
      <c r="C88" s="28"/>
      <c r="D88" s="25" t="s">
        <v>95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5">
        <v>1200000</v>
      </c>
      <c r="K88" s="56">
        <v>6589600</v>
      </c>
      <c r="L88" s="56">
        <v>2460000</v>
      </c>
      <c r="M88" s="56">
        <v>2600000</v>
      </c>
      <c r="N88" s="56">
        <v>0</v>
      </c>
      <c r="O88" s="57"/>
      <c r="P88" s="58">
        <f>SUM(E88:O88)</f>
        <v>12849600</v>
      </c>
      <c r="Q88" s="64">
        <f>(P88/$P$92)*100</f>
        <v>0.33668491097068093</v>
      </c>
      <c r="R88" s="59"/>
      <c r="S88" s="5"/>
    </row>
    <row r="89" spans="2:19" ht="15">
      <c r="B89" s="28"/>
      <c r="C89" s="28"/>
      <c r="D89" s="25" t="s">
        <v>49</v>
      </c>
      <c r="E89" s="54">
        <v>0</v>
      </c>
      <c r="F89" s="54">
        <v>1476000</v>
      </c>
      <c r="G89" s="54">
        <v>4154172</v>
      </c>
      <c r="H89" s="54">
        <v>1239625</v>
      </c>
      <c r="I89" s="54">
        <v>1104000</v>
      </c>
      <c r="J89" s="55">
        <v>0</v>
      </c>
      <c r="K89" s="56">
        <v>5417966</v>
      </c>
      <c r="L89" s="56">
        <v>1680000</v>
      </c>
      <c r="M89" s="56">
        <v>1040000</v>
      </c>
      <c r="N89" s="56">
        <v>0</v>
      </c>
      <c r="O89" s="57"/>
      <c r="P89" s="58">
        <f>SUM(E89:O89)</f>
        <v>16111763</v>
      </c>
      <c r="Q89" s="64">
        <f>(P89/$P$92)*100</f>
        <v>0.422160027645663</v>
      </c>
      <c r="R89" s="59"/>
      <c r="S89" s="5"/>
    </row>
    <row r="90" spans="2:19" ht="15">
      <c r="B90" s="28"/>
      <c r="C90" s="28" t="s">
        <v>9</v>
      </c>
      <c r="D90" s="25" t="s">
        <v>50</v>
      </c>
      <c r="E90" s="54">
        <v>237850492</v>
      </c>
      <c r="F90" s="54">
        <v>299503812</v>
      </c>
      <c r="G90" s="54">
        <v>271720179</v>
      </c>
      <c r="H90" s="54">
        <v>330163764</v>
      </c>
      <c r="I90" s="54">
        <v>334827032</v>
      </c>
      <c r="J90" s="55">
        <v>403363719</v>
      </c>
      <c r="K90" s="56">
        <v>341430676</v>
      </c>
      <c r="L90" s="56">
        <v>575180562</v>
      </c>
      <c r="M90" s="56">
        <v>510135222</v>
      </c>
      <c r="N90" s="56">
        <v>480861391</v>
      </c>
      <c r="O90" s="57"/>
      <c r="P90" s="58">
        <f>SUM(E90:O90)</f>
        <v>3785036849</v>
      </c>
      <c r="Q90" s="64">
        <f>(P90/$P$92)*100</f>
        <v>99.17544472406236</v>
      </c>
      <c r="R90" s="59"/>
      <c r="S90" s="5"/>
    </row>
    <row r="91" spans="2:19" ht="15">
      <c r="B91" s="28"/>
      <c r="C91" s="28"/>
      <c r="D91" s="25" t="s">
        <v>51</v>
      </c>
      <c r="E91" s="54">
        <v>0</v>
      </c>
      <c r="F91" s="54">
        <v>0</v>
      </c>
      <c r="G91" s="54">
        <v>1864800</v>
      </c>
      <c r="H91" s="54">
        <v>0</v>
      </c>
      <c r="I91" s="54">
        <v>0</v>
      </c>
      <c r="J91" s="55">
        <v>0</v>
      </c>
      <c r="K91" s="56">
        <v>393044</v>
      </c>
      <c r="L91" s="56">
        <v>0</v>
      </c>
      <c r="M91" s="56">
        <v>0</v>
      </c>
      <c r="N91" s="56">
        <v>249995</v>
      </c>
      <c r="O91" s="57"/>
      <c r="P91" s="58">
        <f>SUM(E91:O91)</f>
        <v>2507839</v>
      </c>
      <c r="Q91" s="64">
        <f>(P91/$P$92)*100</f>
        <v>0.06571033732130194</v>
      </c>
      <c r="R91" s="59"/>
      <c r="S91" s="5"/>
    </row>
    <row r="92" spans="2:19" ht="16.5" thickBot="1">
      <c r="B92" s="7"/>
      <c r="C92" s="7"/>
      <c r="D92" s="2" t="s">
        <v>13</v>
      </c>
      <c r="E92" s="65">
        <f aca="true" t="shared" si="21" ref="E92:P92">SUM(E87:E91)</f>
        <v>237850492</v>
      </c>
      <c r="F92" s="65">
        <f t="shared" si="21"/>
        <v>300979812</v>
      </c>
      <c r="G92" s="65">
        <f t="shared" si="21"/>
        <v>277739151</v>
      </c>
      <c r="H92" s="65">
        <f t="shared" si="21"/>
        <v>331403389</v>
      </c>
      <c r="I92" s="65">
        <f t="shared" si="21"/>
        <v>335931032</v>
      </c>
      <c r="J92" s="66">
        <f t="shared" si="21"/>
        <v>404563719</v>
      </c>
      <c r="K92" s="67">
        <f t="shared" si="21"/>
        <v>353831286</v>
      </c>
      <c r="L92" s="67">
        <f t="shared" si="21"/>
        <v>579320562</v>
      </c>
      <c r="M92" s="67">
        <f t="shared" si="21"/>
        <v>513775222</v>
      </c>
      <c r="N92" s="67">
        <f t="shared" si="21"/>
        <v>481111386</v>
      </c>
      <c r="O92" s="66"/>
      <c r="P92" s="68">
        <f t="shared" si="21"/>
        <v>3816506051</v>
      </c>
      <c r="Q92" s="69">
        <f>(P92/$P$146)*100</f>
        <v>38.438193475899055</v>
      </c>
      <c r="R92" s="66"/>
      <c r="S92" s="5"/>
    </row>
    <row r="93" spans="2:19" ht="15">
      <c r="B93" s="28"/>
      <c r="C93" s="28"/>
      <c r="D93" s="25"/>
      <c r="E93" s="54"/>
      <c r="F93" s="54"/>
      <c r="G93" s="54"/>
      <c r="H93" s="54"/>
      <c r="I93" s="54"/>
      <c r="J93" s="55"/>
      <c r="K93" s="56"/>
      <c r="L93" s="56"/>
      <c r="M93" s="56"/>
      <c r="N93" s="56"/>
      <c r="O93" s="57"/>
      <c r="P93" s="58"/>
      <c r="Q93" s="59"/>
      <c r="R93" s="59"/>
      <c r="S93" s="5"/>
    </row>
    <row r="94" spans="2:19" ht="15">
      <c r="B94" s="28" t="s">
        <v>52</v>
      </c>
      <c r="C94" s="28" t="s">
        <v>9</v>
      </c>
      <c r="D94" s="25" t="s">
        <v>53</v>
      </c>
      <c r="E94" s="54">
        <v>0</v>
      </c>
      <c r="F94" s="54">
        <v>0</v>
      </c>
      <c r="G94" s="54">
        <v>800119</v>
      </c>
      <c r="H94" s="54">
        <v>0</v>
      </c>
      <c r="I94" s="54">
        <v>990092</v>
      </c>
      <c r="J94" s="55">
        <v>14468947</v>
      </c>
      <c r="K94" s="56">
        <v>0</v>
      </c>
      <c r="L94" s="56">
        <v>2979453</v>
      </c>
      <c r="M94" s="56">
        <v>384000</v>
      </c>
      <c r="N94" s="56">
        <v>0</v>
      </c>
      <c r="O94" s="57"/>
      <c r="P94" s="58">
        <f>SUM(E94:O94)</f>
        <v>19622611</v>
      </c>
      <c r="Q94" s="64">
        <f>(P94/$P$96)*100</f>
        <v>89.86049206040276</v>
      </c>
      <c r="R94" s="59"/>
      <c r="S94" s="5"/>
    </row>
    <row r="95" spans="2:19" ht="15">
      <c r="B95" s="28"/>
      <c r="C95" s="28"/>
      <c r="D95" s="37" t="s">
        <v>109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5">
        <v>0</v>
      </c>
      <c r="K95" s="56">
        <v>2214139</v>
      </c>
      <c r="L95" s="56">
        <v>0</v>
      </c>
      <c r="M95" s="56">
        <v>0</v>
      </c>
      <c r="N95" s="56">
        <v>0</v>
      </c>
      <c r="O95" s="57"/>
      <c r="P95" s="58">
        <f>SUM(E95:O95)</f>
        <v>2214139</v>
      </c>
      <c r="Q95" s="64">
        <f>(P95/$P$96)*100</f>
        <v>10.13950793959724</v>
      </c>
      <c r="R95" s="59"/>
      <c r="S95" s="5"/>
    </row>
    <row r="96" spans="2:19" ht="16.5" thickBot="1">
      <c r="B96" s="7"/>
      <c r="C96" s="7"/>
      <c r="D96" s="2" t="s">
        <v>13</v>
      </c>
      <c r="E96" s="65">
        <f aca="true" t="shared" si="22" ref="E96:N96">SUM(E93:E95)</f>
        <v>0</v>
      </c>
      <c r="F96" s="65">
        <f t="shared" si="22"/>
        <v>0</v>
      </c>
      <c r="G96" s="65">
        <f t="shared" si="22"/>
        <v>800119</v>
      </c>
      <c r="H96" s="65">
        <f t="shared" si="22"/>
        <v>0</v>
      </c>
      <c r="I96" s="65">
        <f t="shared" si="22"/>
        <v>990092</v>
      </c>
      <c r="J96" s="66">
        <f t="shared" si="22"/>
        <v>14468947</v>
      </c>
      <c r="K96" s="67">
        <f t="shared" si="22"/>
        <v>2214139</v>
      </c>
      <c r="L96" s="67">
        <f t="shared" si="22"/>
        <v>2979453</v>
      </c>
      <c r="M96" s="67">
        <f t="shared" si="22"/>
        <v>384000</v>
      </c>
      <c r="N96" s="67">
        <f t="shared" si="22"/>
        <v>0</v>
      </c>
      <c r="O96" s="66"/>
      <c r="P96" s="68">
        <f>SUM(P93:P95)</f>
        <v>21836750</v>
      </c>
      <c r="Q96" s="69">
        <f>(P96/$P$146)*100</f>
        <v>0.21993027396482404</v>
      </c>
      <c r="R96" s="66"/>
      <c r="S96" s="5"/>
    </row>
    <row r="97" spans="2:19" ht="15">
      <c r="B97" s="28"/>
      <c r="C97" s="28"/>
      <c r="D97" s="25"/>
      <c r="E97" s="54"/>
      <c r="F97" s="54"/>
      <c r="G97" s="54"/>
      <c r="H97" s="54"/>
      <c r="I97" s="54"/>
      <c r="J97" s="55"/>
      <c r="K97" s="56"/>
      <c r="L97" s="56"/>
      <c r="M97" s="56"/>
      <c r="N97" s="56"/>
      <c r="O97" s="57"/>
      <c r="P97" s="58"/>
      <c r="Q97" s="59"/>
      <c r="R97" s="59"/>
      <c r="S97" s="5"/>
    </row>
    <row r="98" spans="2:19" ht="15">
      <c r="B98" s="28" t="s">
        <v>54</v>
      </c>
      <c r="C98" s="28"/>
      <c r="D98" s="25" t="s">
        <v>55</v>
      </c>
      <c r="E98" s="54">
        <v>0</v>
      </c>
      <c r="F98" s="54">
        <v>0</v>
      </c>
      <c r="G98" s="54">
        <v>600000</v>
      </c>
      <c r="H98" s="54">
        <v>0</v>
      </c>
      <c r="I98" s="54">
        <v>0</v>
      </c>
      <c r="J98" s="55">
        <v>0</v>
      </c>
      <c r="K98" s="56">
        <v>0</v>
      </c>
      <c r="L98" s="56">
        <v>0</v>
      </c>
      <c r="M98" s="56">
        <v>0</v>
      </c>
      <c r="N98" s="56">
        <v>0</v>
      </c>
      <c r="O98" s="57"/>
      <c r="P98" s="58">
        <f>SUM(E98:O98)</f>
        <v>600000</v>
      </c>
      <c r="Q98" s="64">
        <f>(P98/$P$99)*100</f>
        <v>100</v>
      </c>
      <c r="R98" s="59"/>
      <c r="S98" s="5"/>
    </row>
    <row r="99" spans="2:19" ht="16.5" thickBot="1">
      <c r="B99" s="7"/>
      <c r="C99" s="7"/>
      <c r="D99" s="2" t="s">
        <v>13</v>
      </c>
      <c r="E99" s="65">
        <f aca="true" t="shared" si="23" ref="E99:P99">SUM(E97:E98)</f>
        <v>0</v>
      </c>
      <c r="F99" s="65">
        <f t="shared" si="23"/>
        <v>0</v>
      </c>
      <c r="G99" s="65">
        <f t="shared" si="23"/>
        <v>600000</v>
      </c>
      <c r="H99" s="65">
        <f t="shared" si="23"/>
        <v>0</v>
      </c>
      <c r="I99" s="65">
        <f t="shared" si="23"/>
        <v>0</v>
      </c>
      <c r="J99" s="66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6"/>
      <c r="P99" s="68">
        <f t="shared" si="23"/>
        <v>600000</v>
      </c>
      <c r="Q99" s="69">
        <f>(P99/$P$146)*100</f>
        <v>0.00604293974052432</v>
      </c>
      <c r="R99" s="66"/>
      <c r="S99" s="5"/>
    </row>
    <row r="100" spans="2:19" ht="15">
      <c r="B100" s="28"/>
      <c r="C100" s="28"/>
      <c r="D100" s="25"/>
      <c r="E100" s="54"/>
      <c r="F100" s="54"/>
      <c r="G100" s="54"/>
      <c r="H100" s="54"/>
      <c r="I100" s="54"/>
      <c r="J100" s="55"/>
      <c r="K100" s="56"/>
      <c r="L100" s="56"/>
      <c r="M100" s="56"/>
      <c r="N100" s="56"/>
      <c r="O100" s="57"/>
      <c r="P100" s="58"/>
      <c r="Q100" s="59"/>
      <c r="R100" s="59"/>
      <c r="S100" s="5"/>
    </row>
    <row r="101" spans="2:19" ht="15">
      <c r="B101" s="28" t="s">
        <v>56</v>
      </c>
      <c r="C101" s="28"/>
      <c r="D101" s="25" t="s">
        <v>57</v>
      </c>
      <c r="E101" s="54">
        <v>0</v>
      </c>
      <c r="F101" s="54">
        <v>96672</v>
      </c>
      <c r="G101" s="54">
        <v>2349500</v>
      </c>
      <c r="H101" s="54">
        <v>5486872</v>
      </c>
      <c r="I101" s="54">
        <v>1300000</v>
      </c>
      <c r="J101" s="55">
        <v>0</v>
      </c>
      <c r="K101" s="56">
        <v>375014</v>
      </c>
      <c r="L101" s="56">
        <v>11147124</v>
      </c>
      <c r="M101" s="56">
        <v>12659695</v>
      </c>
      <c r="N101" s="56">
        <v>7726142</v>
      </c>
      <c r="O101" s="57"/>
      <c r="P101" s="58">
        <f>SUM(E101:O101)</f>
        <v>41141019</v>
      </c>
      <c r="Q101" s="64">
        <f>(P101/$P$102)*100</f>
        <v>100</v>
      </c>
      <c r="R101" s="59"/>
      <c r="S101" s="5"/>
    </row>
    <row r="102" spans="2:19" ht="16.5" thickBot="1">
      <c r="B102" s="7"/>
      <c r="C102" s="7"/>
      <c r="D102" s="2" t="s">
        <v>13</v>
      </c>
      <c r="E102" s="65">
        <f aca="true" t="shared" si="24" ref="E102:P102">SUM(E100:E101)</f>
        <v>0</v>
      </c>
      <c r="F102" s="65">
        <f t="shared" si="24"/>
        <v>96672</v>
      </c>
      <c r="G102" s="65">
        <f t="shared" si="24"/>
        <v>2349500</v>
      </c>
      <c r="H102" s="65">
        <f t="shared" si="24"/>
        <v>5486872</v>
      </c>
      <c r="I102" s="65">
        <f t="shared" si="24"/>
        <v>1300000</v>
      </c>
      <c r="J102" s="66">
        <f t="shared" si="24"/>
        <v>0</v>
      </c>
      <c r="K102" s="67">
        <f t="shared" si="24"/>
        <v>375014</v>
      </c>
      <c r="L102" s="67">
        <f t="shared" si="24"/>
        <v>11147124</v>
      </c>
      <c r="M102" s="67">
        <f t="shared" si="24"/>
        <v>12659695</v>
      </c>
      <c r="N102" s="67">
        <f t="shared" si="24"/>
        <v>7726142</v>
      </c>
      <c r="O102" s="66"/>
      <c r="P102" s="68">
        <f t="shared" si="24"/>
        <v>41141019</v>
      </c>
      <c r="Q102" s="69">
        <f>(P102/$P$146)*100</f>
        <v>0.4143544978012768</v>
      </c>
      <c r="R102" s="66"/>
      <c r="S102" s="5"/>
    </row>
    <row r="103" spans="2:19" ht="15">
      <c r="B103" s="28"/>
      <c r="C103" s="28"/>
      <c r="D103" s="25"/>
      <c r="E103" s="54"/>
      <c r="F103" s="54"/>
      <c r="G103" s="54"/>
      <c r="H103" s="54"/>
      <c r="I103" s="54"/>
      <c r="J103" s="55"/>
      <c r="K103" s="56"/>
      <c r="L103" s="56"/>
      <c r="M103" s="56"/>
      <c r="N103" s="56"/>
      <c r="O103" s="57"/>
      <c r="P103" s="58"/>
      <c r="Q103" s="59"/>
      <c r="R103" s="59"/>
      <c r="S103" s="5"/>
    </row>
    <row r="104" spans="2:19" ht="15">
      <c r="B104" s="28" t="s">
        <v>58</v>
      </c>
      <c r="C104" s="28"/>
      <c r="D104" s="37" t="s">
        <v>104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5">
        <v>0</v>
      </c>
      <c r="K104" s="56">
        <v>698375</v>
      </c>
      <c r="L104" s="56">
        <v>0</v>
      </c>
      <c r="M104" s="56">
        <v>1398160</v>
      </c>
      <c r="N104" s="56">
        <v>0</v>
      </c>
      <c r="O104" s="57"/>
      <c r="P104" s="58">
        <f>SUM(E104:O104)</f>
        <v>2096535</v>
      </c>
      <c r="Q104" s="64">
        <f>(P104/$P$109)*100</f>
        <v>0.36707724401192243</v>
      </c>
      <c r="R104" s="59"/>
      <c r="S104" s="5"/>
    </row>
    <row r="105" spans="2:19" ht="15">
      <c r="B105" s="28"/>
      <c r="C105" s="28" t="s">
        <v>9</v>
      </c>
      <c r="D105" s="25" t="s">
        <v>44</v>
      </c>
      <c r="E105" s="54">
        <v>17969367</v>
      </c>
      <c r="F105" s="54">
        <v>88231015</v>
      </c>
      <c r="G105" s="54">
        <v>24770011</v>
      </c>
      <c r="H105" s="54">
        <v>34630400</v>
      </c>
      <c r="I105" s="54">
        <v>63154116</v>
      </c>
      <c r="J105" s="55">
        <v>41569819</v>
      </c>
      <c r="K105" s="56">
        <v>53476862</v>
      </c>
      <c r="L105" s="56">
        <v>63276902</v>
      </c>
      <c r="M105" s="56">
        <v>88351446</v>
      </c>
      <c r="N105" s="56">
        <v>61264603</v>
      </c>
      <c r="O105" s="57"/>
      <c r="P105" s="58">
        <f>SUM(E105:O105)</f>
        <v>536694541</v>
      </c>
      <c r="Q105" s="64">
        <f>(P105/$P$109)*100</f>
        <v>93.96854952887679</v>
      </c>
      <c r="R105" s="59"/>
      <c r="S105" s="5"/>
    </row>
    <row r="106" spans="2:20" ht="15">
      <c r="B106" s="28"/>
      <c r="C106" s="28" t="s">
        <v>9</v>
      </c>
      <c r="D106" s="25" t="s">
        <v>59</v>
      </c>
      <c r="E106" s="54">
        <v>0</v>
      </c>
      <c r="F106" s="54">
        <v>1340000</v>
      </c>
      <c r="G106" s="54">
        <v>1553600</v>
      </c>
      <c r="H106" s="54">
        <v>5591200</v>
      </c>
      <c r="I106" s="54">
        <v>1255200</v>
      </c>
      <c r="J106" s="55">
        <v>1228800</v>
      </c>
      <c r="K106" s="56">
        <v>10729456</v>
      </c>
      <c r="L106" s="56">
        <v>3575927</v>
      </c>
      <c r="M106" s="56">
        <v>2614736</v>
      </c>
      <c r="N106" s="56">
        <v>71002</v>
      </c>
      <c r="O106" s="57"/>
      <c r="P106" s="58">
        <f>SUM(E106:O106)</f>
        <v>27959921</v>
      </c>
      <c r="Q106" s="64">
        <f>(P106/$P$109)*100</f>
        <v>4.895434964582549</v>
      </c>
      <c r="R106" s="59"/>
      <c r="S106" s="6"/>
      <c r="T106" s="3"/>
    </row>
    <row r="107" spans="2:20" ht="15">
      <c r="B107" s="28"/>
      <c r="C107" s="28"/>
      <c r="D107" s="25" t="s">
        <v>60</v>
      </c>
      <c r="E107" s="54">
        <v>240000</v>
      </c>
      <c r="F107" s="54">
        <v>48000</v>
      </c>
      <c r="G107" s="54">
        <v>288000</v>
      </c>
      <c r="H107" s="54">
        <v>154400</v>
      </c>
      <c r="I107" s="54">
        <v>0</v>
      </c>
      <c r="J107" s="55">
        <v>0</v>
      </c>
      <c r="K107" s="56">
        <v>0</v>
      </c>
      <c r="L107" s="56">
        <v>0</v>
      </c>
      <c r="M107" s="56">
        <v>0</v>
      </c>
      <c r="N107" s="56">
        <v>0</v>
      </c>
      <c r="O107" s="57"/>
      <c r="P107" s="58">
        <f>SUM(E107:O107)</f>
        <v>730400</v>
      </c>
      <c r="Q107" s="64">
        <f>(P107/$P$109)*100</f>
        <v>0.12788396999158522</v>
      </c>
      <c r="R107" s="59"/>
      <c r="S107" s="5"/>
      <c r="T107" s="3"/>
    </row>
    <row r="108" spans="2:20" ht="15">
      <c r="B108" s="28"/>
      <c r="C108" s="28"/>
      <c r="D108" s="25" t="s">
        <v>47</v>
      </c>
      <c r="E108" s="54">
        <v>0</v>
      </c>
      <c r="F108" s="54">
        <v>712489</v>
      </c>
      <c r="G108" s="54">
        <v>0</v>
      </c>
      <c r="H108" s="54">
        <v>0</v>
      </c>
      <c r="I108" s="54">
        <v>674055</v>
      </c>
      <c r="J108" s="55">
        <v>0</v>
      </c>
      <c r="K108" s="56">
        <v>21437</v>
      </c>
      <c r="L108" s="56">
        <v>1466923</v>
      </c>
      <c r="M108" s="56">
        <v>0</v>
      </c>
      <c r="N108" s="56">
        <v>786431</v>
      </c>
      <c r="O108" s="57"/>
      <c r="P108" s="58">
        <f>SUM(E108:O108)</f>
        <v>3661335</v>
      </c>
      <c r="Q108" s="64">
        <f>(P108/$P$109)*100</f>
        <v>0.6410542925371586</v>
      </c>
      <c r="R108" s="59"/>
      <c r="S108" s="6"/>
      <c r="T108" s="3"/>
    </row>
    <row r="109" spans="2:20" ht="16.5" thickBot="1">
      <c r="B109" s="7"/>
      <c r="C109" s="7"/>
      <c r="D109" s="2" t="s">
        <v>13</v>
      </c>
      <c r="E109" s="65">
        <f aca="true" t="shared" si="25" ref="E109:N109">SUM(E103:E108)</f>
        <v>18209367</v>
      </c>
      <c r="F109" s="65">
        <f t="shared" si="25"/>
        <v>90331504</v>
      </c>
      <c r="G109" s="65">
        <f t="shared" si="25"/>
        <v>26611611</v>
      </c>
      <c r="H109" s="65">
        <f t="shared" si="25"/>
        <v>40376000</v>
      </c>
      <c r="I109" s="65">
        <f t="shared" si="25"/>
        <v>65083371</v>
      </c>
      <c r="J109" s="66">
        <f t="shared" si="25"/>
        <v>42798619</v>
      </c>
      <c r="K109" s="67">
        <f t="shared" si="25"/>
        <v>64926130</v>
      </c>
      <c r="L109" s="67">
        <f t="shared" si="25"/>
        <v>68319752</v>
      </c>
      <c r="M109" s="67">
        <f t="shared" si="25"/>
        <v>92364342</v>
      </c>
      <c r="N109" s="67">
        <f t="shared" si="25"/>
        <v>62122036</v>
      </c>
      <c r="O109" s="66"/>
      <c r="P109" s="68">
        <f>SUM(P103:P108)</f>
        <v>571142732</v>
      </c>
      <c r="Q109" s="69">
        <f>(P109/$P$146)*100</f>
        <v>5.752301854524052</v>
      </c>
      <c r="R109" s="66"/>
      <c r="S109" s="6"/>
      <c r="T109" s="3"/>
    </row>
    <row r="110" spans="2:20" ht="15">
      <c r="B110" s="28"/>
      <c r="C110" s="28"/>
      <c r="D110" s="25"/>
      <c r="E110" s="54"/>
      <c r="F110" s="54"/>
      <c r="G110" s="54"/>
      <c r="H110" s="54"/>
      <c r="I110" s="54"/>
      <c r="J110" s="55"/>
      <c r="K110" s="56"/>
      <c r="L110" s="56"/>
      <c r="M110" s="56"/>
      <c r="N110" s="56"/>
      <c r="O110" s="57"/>
      <c r="P110" s="58"/>
      <c r="Q110" s="59"/>
      <c r="R110" s="59"/>
      <c r="S110" s="6"/>
      <c r="T110" s="3"/>
    </row>
    <row r="111" spans="2:20" ht="15">
      <c r="B111" s="28" t="s">
        <v>123</v>
      </c>
      <c r="C111" s="28"/>
      <c r="D111" s="25" t="s">
        <v>124</v>
      </c>
      <c r="E111" s="54">
        <v>0</v>
      </c>
      <c r="F111" s="54">
        <v>0</v>
      </c>
      <c r="G111" s="54"/>
      <c r="H111" s="54">
        <v>0</v>
      </c>
      <c r="I111" s="54">
        <v>0</v>
      </c>
      <c r="J111" s="55">
        <v>0</v>
      </c>
      <c r="K111" s="56">
        <v>0</v>
      </c>
      <c r="L111" s="56">
        <v>0</v>
      </c>
      <c r="M111" s="56">
        <v>0</v>
      </c>
      <c r="N111" s="56">
        <v>57000</v>
      </c>
      <c r="O111" s="57"/>
      <c r="P111" s="58">
        <f>SUM(E111:O111)</f>
        <v>57000</v>
      </c>
      <c r="Q111" s="64">
        <f>(P111/$P$112)*100</f>
        <v>100</v>
      </c>
      <c r="R111" s="59"/>
      <c r="S111" s="6"/>
      <c r="T111" s="3"/>
    </row>
    <row r="112" spans="2:20" ht="16.5" thickBot="1">
      <c r="B112" s="7"/>
      <c r="C112" s="7"/>
      <c r="D112" s="2" t="s">
        <v>13</v>
      </c>
      <c r="E112" s="65">
        <f aca="true" t="shared" si="26" ref="E112:N112">SUM(E110:E111)</f>
        <v>0</v>
      </c>
      <c r="F112" s="65">
        <f t="shared" si="26"/>
        <v>0</v>
      </c>
      <c r="G112" s="65">
        <f t="shared" si="26"/>
        <v>0</v>
      </c>
      <c r="H112" s="65">
        <f t="shared" si="26"/>
        <v>0</v>
      </c>
      <c r="I112" s="65">
        <f t="shared" si="26"/>
        <v>0</v>
      </c>
      <c r="J112" s="66">
        <f t="shared" si="26"/>
        <v>0</v>
      </c>
      <c r="K112" s="67">
        <f t="shared" si="26"/>
        <v>0</v>
      </c>
      <c r="L112" s="67">
        <f t="shared" si="26"/>
        <v>0</v>
      </c>
      <c r="M112" s="67">
        <f t="shared" si="26"/>
        <v>0</v>
      </c>
      <c r="N112" s="67">
        <f t="shared" si="26"/>
        <v>57000</v>
      </c>
      <c r="O112" s="66"/>
      <c r="P112" s="68">
        <f>SUM(P110:P111)</f>
        <v>57000</v>
      </c>
      <c r="Q112" s="69">
        <f>(P112/$P$146)*100</f>
        <v>0.0005740792753498104</v>
      </c>
      <c r="R112" s="66"/>
      <c r="S112" s="6"/>
      <c r="T112" s="3"/>
    </row>
    <row r="113" spans="2:20" ht="15">
      <c r="B113" s="28"/>
      <c r="C113" s="28"/>
      <c r="D113" s="25"/>
      <c r="E113" s="54"/>
      <c r="F113" s="54"/>
      <c r="G113" s="54"/>
      <c r="H113" s="54"/>
      <c r="I113" s="54"/>
      <c r="J113" s="55"/>
      <c r="K113" s="56"/>
      <c r="L113" s="56"/>
      <c r="M113" s="56"/>
      <c r="N113" s="56"/>
      <c r="O113" s="57"/>
      <c r="P113" s="58"/>
      <c r="Q113" s="59"/>
      <c r="R113" s="59"/>
      <c r="S113" s="6"/>
      <c r="T113" s="3"/>
    </row>
    <row r="114" spans="2:21" ht="15">
      <c r="B114" s="28" t="s">
        <v>61</v>
      </c>
      <c r="C114" s="28"/>
      <c r="D114" s="25" t="s">
        <v>62</v>
      </c>
      <c r="E114" s="54">
        <v>0</v>
      </c>
      <c r="F114" s="54">
        <v>2148912</v>
      </c>
      <c r="G114" s="54"/>
      <c r="H114" s="54">
        <v>0</v>
      </c>
      <c r="I114" s="54">
        <v>0</v>
      </c>
      <c r="J114" s="55">
        <v>0</v>
      </c>
      <c r="K114" s="56">
        <v>0</v>
      </c>
      <c r="L114" s="56">
        <v>0</v>
      </c>
      <c r="M114" s="56">
        <v>0</v>
      </c>
      <c r="N114" s="56">
        <v>0</v>
      </c>
      <c r="O114" s="57"/>
      <c r="P114" s="58">
        <f>SUM(E114:O114)</f>
        <v>2148912</v>
      </c>
      <c r="Q114" s="64">
        <f>(P114/$P$115)*100</f>
        <v>100</v>
      </c>
      <c r="R114" s="59"/>
      <c r="S114" s="6"/>
      <c r="T114" s="3"/>
      <c r="U114" s="3"/>
    </row>
    <row r="115" spans="2:21" ht="16.5" thickBot="1">
      <c r="B115" s="7"/>
      <c r="C115" s="7"/>
      <c r="D115" s="2" t="s">
        <v>13</v>
      </c>
      <c r="E115" s="65">
        <f aca="true" t="shared" si="27" ref="E115:P115">SUM(E113:E114)</f>
        <v>0</v>
      </c>
      <c r="F115" s="65">
        <f t="shared" si="27"/>
        <v>2148912</v>
      </c>
      <c r="G115" s="65">
        <f t="shared" si="27"/>
        <v>0</v>
      </c>
      <c r="H115" s="65">
        <f t="shared" si="27"/>
        <v>0</v>
      </c>
      <c r="I115" s="65">
        <f t="shared" si="27"/>
        <v>0</v>
      </c>
      <c r="J115" s="66">
        <f t="shared" si="27"/>
        <v>0</v>
      </c>
      <c r="K115" s="67">
        <f t="shared" si="27"/>
        <v>0</v>
      </c>
      <c r="L115" s="67">
        <f t="shared" si="27"/>
        <v>0</v>
      </c>
      <c r="M115" s="67">
        <f t="shared" si="27"/>
        <v>0</v>
      </c>
      <c r="N115" s="67">
        <f t="shared" si="27"/>
        <v>0</v>
      </c>
      <c r="O115" s="66"/>
      <c r="P115" s="68">
        <f t="shared" si="27"/>
        <v>2148912</v>
      </c>
      <c r="Q115" s="69">
        <f>(P115/$P$146)*100</f>
        <v>0.021642909539482662</v>
      </c>
      <c r="R115" s="66"/>
      <c r="S115" s="6"/>
      <c r="T115" s="3"/>
      <c r="U115" s="3"/>
    </row>
    <row r="116" spans="2:21" ht="15">
      <c r="B116" s="28"/>
      <c r="C116" s="28"/>
      <c r="D116" s="25"/>
      <c r="E116" s="54"/>
      <c r="F116" s="54"/>
      <c r="G116" s="54"/>
      <c r="H116" s="54"/>
      <c r="I116" s="54"/>
      <c r="J116" s="55"/>
      <c r="K116" s="56"/>
      <c r="L116" s="56"/>
      <c r="M116" s="56"/>
      <c r="N116" s="56"/>
      <c r="O116" s="57"/>
      <c r="P116" s="58"/>
      <c r="Q116" s="59"/>
      <c r="R116" s="59"/>
      <c r="S116" s="6"/>
      <c r="T116" s="3"/>
      <c r="U116" s="3"/>
    </row>
    <row r="117" spans="2:21" ht="15">
      <c r="B117" s="28" t="s">
        <v>63</v>
      </c>
      <c r="C117" s="28"/>
      <c r="D117" s="25" t="s">
        <v>64</v>
      </c>
      <c r="E117" s="54">
        <v>200000</v>
      </c>
      <c r="F117" s="54">
        <v>180000</v>
      </c>
      <c r="G117" s="54">
        <v>96000</v>
      </c>
      <c r="H117" s="54">
        <v>40000</v>
      </c>
      <c r="I117" s="54">
        <v>215764</v>
      </c>
      <c r="J117" s="55">
        <v>520400</v>
      </c>
      <c r="K117" s="56">
        <v>395171</v>
      </c>
      <c r="L117" s="56">
        <v>320</v>
      </c>
      <c r="M117" s="56">
        <v>264000</v>
      </c>
      <c r="N117" s="56">
        <v>32</v>
      </c>
      <c r="O117" s="57"/>
      <c r="P117" s="58">
        <f>SUM(E117:O117)</f>
        <v>1911687</v>
      </c>
      <c r="Q117" s="64">
        <f>(P117/$P$120)*100</f>
        <v>16.809991201448145</v>
      </c>
      <c r="R117" s="59"/>
      <c r="S117" s="6"/>
      <c r="T117" s="3"/>
      <c r="U117" s="3"/>
    </row>
    <row r="118" spans="2:21" ht="15">
      <c r="B118" s="28"/>
      <c r="C118" s="28"/>
      <c r="D118" s="25" t="s">
        <v>65</v>
      </c>
      <c r="E118" s="54">
        <v>1116000</v>
      </c>
      <c r="F118" s="54">
        <v>96000</v>
      </c>
      <c r="G118" s="54">
        <v>3195091</v>
      </c>
      <c r="H118" s="54">
        <v>696000</v>
      </c>
      <c r="I118" s="54">
        <v>820000</v>
      </c>
      <c r="J118" s="55">
        <v>120000</v>
      </c>
      <c r="K118" s="56">
        <v>120000</v>
      </c>
      <c r="L118" s="56">
        <v>112000</v>
      </c>
      <c r="M118" s="56">
        <v>312000</v>
      </c>
      <c r="N118" s="56">
        <v>348000</v>
      </c>
      <c r="O118" s="57"/>
      <c r="P118" s="58">
        <f>SUM(E118:O118)</f>
        <v>6935091</v>
      </c>
      <c r="Q118" s="64">
        <f>(P118/$P$120)*100</f>
        <v>60.982168467558886</v>
      </c>
      <c r="R118" s="59"/>
      <c r="S118" s="6"/>
      <c r="T118" s="3"/>
      <c r="U118" s="3"/>
    </row>
    <row r="119" spans="2:21" ht="15">
      <c r="B119" s="28"/>
      <c r="C119" s="28"/>
      <c r="D119" s="25" t="s">
        <v>125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5">
        <v>0</v>
      </c>
      <c r="K119" s="56">
        <v>0</v>
      </c>
      <c r="L119" s="56">
        <v>0</v>
      </c>
      <c r="M119" s="56">
        <v>0</v>
      </c>
      <c r="N119" s="56">
        <v>2525548</v>
      </c>
      <c r="O119" s="57"/>
      <c r="P119" s="58">
        <f>SUM(E119:O119)</f>
        <v>2525548</v>
      </c>
      <c r="Q119" s="64">
        <f>(P119/$P$120)*100</f>
        <v>22.207840330992973</v>
      </c>
      <c r="R119" s="59"/>
      <c r="S119" s="6"/>
      <c r="T119" s="3"/>
      <c r="U119" s="3"/>
    </row>
    <row r="120" spans="2:21" ht="16.5" thickBot="1">
      <c r="B120" s="7"/>
      <c r="C120" s="7"/>
      <c r="D120" s="2" t="s">
        <v>13</v>
      </c>
      <c r="E120" s="65">
        <f aca="true" t="shared" si="28" ref="E120:P120">SUM(E116:E119)</f>
        <v>1316000</v>
      </c>
      <c r="F120" s="65">
        <f t="shared" si="28"/>
        <v>276000</v>
      </c>
      <c r="G120" s="65">
        <f t="shared" si="28"/>
        <v>3291091</v>
      </c>
      <c r="H120" s="65">
        <f t="shared" si="28"/>
        <v>736000</v>
      </c>
      <c r="I120" s="65">
        <f t="shared" si="28"/>
        <v>1035764</v>
      </c>
      <c r="J120" s="66">
        <f t="shared" si="28"/>
        <v>640400</v>
      </c>
      <c r="K120" s="67">
        <f t="shared" si="28"/>
        <v>515171</v>
      </c>
      <c r="L120" s="67">
        <f t="shared" si="28"/>
        <v>112320</v>
      </c>
      <c r="M120" s="67">
        <f t="shared" si="28"/>
        <v>576000</v>
      </c>
      <c r="N120" s="67">
        <f t="shared" si="28"/>
        <v>2873580</v>
      </c>
      <c r="O120" s="66"/>
      <c r="P120" s="68">
        <f t="shared" si="28"/>
        <v>11372326</v>
      </c>
      <c r="Q120" s="69">
        <f>(P120/$P$146)*100</f>
        <v>0.11453713454599662</v>
      </c>
      <c r="R120" s="66"/>
      <c r="S120" s="6"/>
      <c r="T120" s="3"/>
      <c r="U120" s="3"/>
    </row>
    <row r="121" spans="2:21" ht="15">
      <c r="B121" s="28"/>
      <c r="C121" s="28"/>
      <c r="D121" s="25"/>
      <c r="E121" s="54"/>
      <c r="F121" s="54"/>
      <c r="G121" s="54"/>
      <c r="H121" s="54"/>
      <c r="I121" s="54"/>
      <c r="J121" s="55"/>
      <c r="K121" s="56"/>
      <c r="L121" s="56"/>
      <c r="M121" s="56"/>
      <c r="N121" s="56"/>
      <c r="O121" s="57"/>
      <c r="P121" s="58"/>
      <c r="Q121" s="59"/>
      <c r="R121" s="59"/>
      <c r="S121" s="6"/>
      <c r="T121" s="3"/>
      <c r="U121" s="3"/>
    </row>
    <row r="122" spans="2:21" ht="15">
      <c r="B122" s="28" t="s">
        <v>66</v>
      </c>
      <c r="C122" s="28"/>
      <c r="D122" s="25" t="s">
        <v>67</v>
      </c>
      <c r="E122" s="54">
        <v>18002400</v>
      </c>
      <c r="F122" s="54">
        <v>0</v>
      </c>
      <c r="G122" s="54">
        <v>10000000</v>
      </c>
      <c r="H122" s="54">
        <v>0</v>
      </c>
      <c r="I122" s="54">
        <v>1200000</v>
      </c>
      <c r="J122" s="55">
        <v>0</v>
      </c>
      <c r="K122" s="56">
        <v>0</v>
      </c>
      <c r="L122" s="56">
        <v>32247496</v>
      </c>
      <c r="M122" s="56">
        <v>1600000</v>
      </c>
      <c r="N122" s="56">
        <v>64013651</v>
      </c>
      <c r="O122" s="57"/>
      <c r="P122" s="58">
        <f>SUM(E122:O122)</f>
        <v>127063547</v>
      </c>
      <c r="Q122" s="64">
        <f>(P122/$P$125)*100</f>
        <v>99.04605318030603</v>
      </c>
      <c r="R122" s="59"/>
      <c r="S122" s="6"/>
      <c r="T122" s="3"/>
      <c r="U122" s="3"/>
    </row>
    <row r="123" spans="2:21" ht="15">
      <c r="B123" s="28"/>
      <c r="C123" s="28"/>
      <c r="D123" s="37" t="s">
        <v>121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5">
        <v>0</v>
      </c>
      <c r="K123" s="56">
        <v>0</v>
      </c>
      <c r="L123" s="56">
        <v>0</v>
      </c>
      <c r="M123" s="56">
        <v>0</v>
      </c>
      <c r="N123" s="56">
        <v>504000</v>
      </c>
      <c r="O123" s="57"/>
      <c r="P123" s="58">
        <f>SUM(E123:O123)</f>
        <v>504000</v>
      </c>
      <c r="Q123" s="64">
        <f>(P123/$P$125)*100</f>
        <v>0.39286807256273304</v>
      </c>
      <c r="R123" s="59"/>
      <c r="S123" s="6"/>
      <c r="T123" s="3"/>
      <c r="U123" s="3"/>
    </row>
    <row r="124" spans="2:19" ht="15">
      <c r="B124" s="28"/>
      <c r="C124" s="28"/>
      <c r="D124" s="25" t="s">
        <v>68</v>
      </c>
      <c r="E124" s="54">
        <v>719793</v>
      </c>
      <c r="F124" s="54">
        <v>0</v>
      </c>
      <c r="G124" s="54">
        <v>0</v>
      </c>
      <c r="H124" s="54">
        <v>0</v>
      </c>
      <c r="I124" s="54">
        <v>0</v>
      </c>
      <c r="J124" s="55">
        <v>0</v>
      </c>
      <c r="K124" s="56">
        <v>0</v>
      </c>
      <c r="L124" s="56">
        <v>0</v>
      </c>
      <c r="M124" s="56">
        <v>0</v>
      </c>
      <c r="N124" s="56">
        <v>0</v>
      </c>
      <c r="O124" s="57"/>
      <c r="P124" s="58">
        <f>SUM(E124:O124)</f>
        <v>719793</v>
      </c>
      <c r="Q124" s="64">
        <f>(P124/$P$125)*100</f>
        <v>0.5610787471312445</v>
      </c>
      <c r="R124" s="59"/>
      <c r="S124" s="5"/>
    </row>
    <row r="125" spans="2:19" ht="16.5" thickBot="1">
      <c r="B125" s="7"/>
      <c r="C125" s="7"/>
      <c r="D125" s="2" t="s">
        <v>13</v>
      </c>
      <c r="E125" s="65">
        <f aca="true" t="shared" si="29" ref="E125:P125">SUM(E121:E124)</f>
        <v>18722193</v>
      </c>
      <c r="F125" s="65">
        <f t="shared" si="29"/>
        <v>0</v>
      </c>
      <c r="G125" s="65">
        <f t="shared" si="29"/>
        <v>10000000</v>
      </c>
      <c r="H125" s="65">
        <f t="shared" si="29"/>
        <v>0</v>
      </c>
      <c r="I125" s="65">
        <f t="shared" si="29"/>
        <v>1200000</v>
      </c>
      <c r="J125" s="66">
        <f t="shared" si="29"/>
        <v>0</v>
      </c>
      <c r="K125" s="67">
        <f t="shared" si="29"/>
        <v>0</v>
      </c>
      <c r="L125" s="67">
        <f t="shared" si="29"/>
        <v>32247496</v>
      </c>
      <c r="M125" s="67">
        <f t="shared" si="29"/>
        <v>1600000</v>
      </c>
      <c r="N125" s="67">
        <f t="shared" si="29"/>
        <v>64517651</v>
      </c>
      <c r="O125" s="66"/>
      <c r="P125" s="68">
        <f t="shared" si="29"/>
        <v>128287340</v>
      </c>
      <c r="Q125" s="69">
        <f>(P125/$P$146)*100</f>
        <v>1.2920544418202586</v>
      </c>
      <c r="R125" s="66"/>
      <c r="S125" s="5"/>
    </row>
    <row r="126" spans="2:19" ht="15">
      <c r="B126" s="28"/>
      <c r="C126" s="28"/>
      <c r="D126" s="25"/>
      <c r="E126" s="54"/>
      <c r="F126" s="54"/>
      <c r="G126" s="54"/>
      <c r="H126" s="54"/>
      <c r="I126" s="54"/>
      <c r="J126" s="55"/>
      <c r="K126" s="56"/>
      <c r="L126" s="56"/>
      <c r="M126" s="56"/>
      <c r="N126" s="56"/>
      <c r="O126" s="57"/>
      <c r="P126" s="58"/>
      <c r="Q126" s="59"/>
      <c r="R126" s="59"/>
      <c r="S126" s="5"/>
    </row>
    <row r="127" spans="2:19" ht="15">
      <c r="B127" s="28" t="s">
        <v>105</v>
      </c>
      <c r="C127" s="28"/>
      <c r="D127" s="25" t="s">
        <v>106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5">
        <v>0</v>
      </c>
      <c r="K127" s="56">
        <v>2000000</v>
      </c>
      <c r="L127" s="56">
        <v>3374000</v>
      </c>
      <c r="M127" s="56">
        <v>4620500</v>
      </c>
      <c r="N127" s="56">
        <v>5753637</v>
      </c>
      <c r="O127" s="57"/>
      <c r="P127" s="58">
        <f>SUM(E127:O127)</f>
        <v>15748137</v>
      </c>
      <c r="Q127" s="64">
        <f>(P127/$P$137)*100</f>
        <v>200.2335571637166</v>
      </c>
      <c r="R127" s="59"/>
      <c r="S127" s="5"/>
    </row>
    <row r="128" spans="2:19" ht="15">
      <c r="B128" s="28"/>
      <c r="C128" s="28"/>
      <c r="D128" s="25" t="s">
        <v>112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5">
        <v>0</v>
      </c>
      <c r="K128" s="56">
        <v>0</v>
      </c>
      <c r="L128" s="56">
        <v>1300000</v>
      </c>
      <c r="M128" s="56">
        <v>0</v>
      </c>
      <c r="N128" s="56">
        <v>0</v>
      </c>
      <c r="O128" s="57"/>
      <c r="P128" s="58">
        <f>SUM(E128:O128)</f>
        <v>1300000</v>
      </c>
      <c r="Q128" s="64">
        <f>(P128/$P$137)*100</f>
        <v>16.529169406694365</v>
      </c>
      <c r="R128" s="59"/>
      <c r="S128" s="5"/>
    </row>
    <row r="129" spans="2:19" ht="16.5" thickBot="1">
      <c r="B129" s="7"/>
      <c r="C129" s="7"/>
      <c r="D129" s="2" t="s">
        <v>13</v>
      </c>
      <c r="E129" s="65">
        <f aca="true" t="shared" si="30" ref="E129:N129">SUM(E126:E128)</f>
        <v>0</v>
      </c>
      <c r="F129" s="65">
        <f t="shared" si="30"/>
        <v>0</v>
      </c>
      <c r="G129" s="65">
        <f t="shared" si="30"/>
        <v>0</v>
      </c>
      <c r="H129" s="65">
        <f t="shared" si="30"/>
        <v>0</v>
      </c>
      <c r="I129" s="65">
        <f t="shared" si="30"/>
        <v>0</v>
      </c>
      <c r="J129" s="66">
        <f t="shared" si="30"/>
        <v>0</v>
      </c>
      <c r="K129" s="67">
        <f t="shared" si="30"/>
        <v>2000000</v>
      </c>
      <c r="L129" s="67">
        <f t="shared" si="30"/>
        <v>4674000</v>
      </c>
      <c r="M129" s="67">
        <f t="shared" si="30"/>
        <v>4620500</v>
      </c>
      <c r="N129" s="67">
        <f t="shared" si="30"/>
        <v>5753637</v>
      </c>
      <c r="O129" s="66"/>
      <c r="P129" s="68">
        <f>SUM(P126:P128)</f>
        <v>17048137</v>
      </c>
      <c r="Q129" s="69">
        <f>(P129/$P$146)*100</f>
        <v>0.1717014409653384</v>
      </c>
      <c r="R129" s="66"/>
      <c r="S129" s="5"/>
    </row>
    <row r="130" spans="2:19" ht="15">
      <c r="B130" s="28"/>
      <c r="C130" s="28"/>
      <c r="D130" s="25"/>
      <c r="E130" s="54"/>
      <c r="F130" s="54"/>
      <c r="G130" s="54"/>
      <c r="H130" s="54"/>
      <c r="I130" s="54"/>
      <c r="J130" s="55"/>
      <c r="K130" s="56"/>
      <c r="L130" s="56"/>
      <c r="M130" s="56"/>
      <c r="N130" s="56"/>
      <c r="O130" s="57"/>
      <c r="P130" s="58"/>
      <c r="Q130" s="59"/>
      <c r="R130" s="59"/>
      <c r="S130" s="5"/>
    </row>
    <row r="131" spans="2:19" ht="15">
      <c r="B131" s="28" t="s">
        <v>69</v>
      </c>
      <c r="C131" s="28"/>
      <c r="D131" s="25" t="s">
        <v>70</v>
      </c>
      <c r="E131" s="54">
        <v>400000</v>
      </c>
      <c r="F131" s="54">
        <v>0</v>
      </c>
      <c r="G131" s="54">
        <v>520000</v>
      </c>
      <c r="H131" s="54">
        <v>0</v>
      </c>
      <c r="I131" s="54">
        <v>2400000</v>
      </c>
      <c r="J131" s="55">
        <v>0</v>
      </c>
      <c r="K131" s="56">
        <v>0</v>
      </c>
      <c r="L131" s="56">
        <v>0</v>
      </c>
      <c r="M131" s="56">
        <v>0</v>
      </c>
      <c r="N131" s="56">
        <v>0</v>
      </c>
      <c r="O131" s="57"/>
      <c r="P131" s="58">
        <f>SUM(E131:O131)</f>
        <v>3320000</v>
      </c>
      <c r="Q131" s="64">
        <f>(P131/$P$134)*100</f>
        <v>2.82905012162487</v>
      </c>
      <c r="R131" s="59"/>
      <c r="S131" s="5"/>
    </row>
    <row r="132" spans="2:19" ht="15">
      <c r="B132" s="28"/>
      <c r="C132" s="28"/>
      <c r="D132" s="37" t="s">
        <v>122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5">
        <v>0</v>
      </c>
      <c r="K132" s="56">
        <v>0</v>
      </c>
      <c r="L132" s="56">
        <v>0</v>
      </c>
      <c r="M132" s="56">
        <v>0</v>
      </c>
      <c r="N132" s="56">
        <v>836000</v>
      </c>
      <c r="O132" s="57"/>
      <c r="P132" s="58">
        <f>SUM(E132:O132)</f>
        <v>836000</v>
      </c>
      <c r="Q132" s="64">
        <f>(P132/$P$134)*100</f>
        <v>0.7123752715898768</v>
      </c>
      <c r="R132" s="59"/>
      <c r="S132" s="5"/>
    </row>
    <row r="133" spans="2:19" ht="15">
      <c r="B133" s="28"/>
      <c r="C133" s="28"/>
      <c r="D133" s="25" t="s">
        <v>21</v>
      </c>
      <c r="E133" s="54">
        <v>8508000</v>
      </c>
      <c r="F133" s="54">
        <v>12680500</v>
      </c>
      <c r="G133" s="54">
        <v>12580000</v>
      </c>
      <c r="H133" s="54">
        <v>10026599</v>
      </c>
      <c r="I133" s="54">
        <v>9172000</v>
      </c>
      <c r="J133" s="55">
        <v>19413574</v>
      </c>
      <c r="K133" s="56">
        <v>10484000</v>
      </c>
      <c r="L133" s="56">
        <v>15162211</v>
      </c>
      <c r="M133" s="56">
        <v>1710000</v>
      </c>
      <c r="N133" s="56">
        <v>13460993</v>
      </c>
      <c r="O133" s="57"/>
      <c r="P133" s="58">
        <f>SUM(E133:O133)</f>
        <v>113197877</v>
      </c>
      <c r="Q133" s="64">
        <f>(P133/$P$134)*100</f>
        <v>96.45857460678525</v>
      </c>
      <c r="R133" s="59"/>
      <c r="S133" s="5"/>
    </row>
    <row r="134" spans="2:19" ht="16.5" thickBot="1">
      <c r="B134" s="7"/>
      <c r="C134" s="7"/>
      <c r="D134" s="2" t="s">
        <v>13</v>
      </c>
      <c r="E134" s="65">
        <f aca="true" t="shared" si="31" ref="E134:P134">SUM(E130:E133)</f>
        <v>8908000</v>
      </c>
      <c r="F134" s="65">
        <f t="shared" si="31"/>
        <v>12680500</v>
      </c>
      <c r="G134" s="65">
        <f t="shared" si="31"/>
        <v>13100000</v>
      </c>
      <c r="H134" s="65">
        <f t="shared" si="31"/>
        <v>10026599</v>
      </c>
      <c r="I134" s="65">
        <f t="shared" si="31"/>
        <v>11572000</v>
      </c>
      <c r="J134" s="66">
        <f t="shared" si="31"/>
        <v>19413574</v>
      </c>
      <c r="K134" s="67">
        <f t="shared" si="31"/>
        <v>10484000</v>
      </c>
      <c r="L134" s="67">
        <f t="shared" si="31"/>
        <v>15162211</v>
      </c>
      <c r="M134" s="67">
        <f t="shared" si="31"/>
        <v>1710000</v>
      </c>
      <c r="N134" s="67">
        <f t="shared" si="31"/>
        <v>14296993</v>
      </c>
      <c r="O134" s="66"/>
      <c r="P134" s="68">
        <f t="shared" si="31"/>
        <v>117353877</v>
      </c>
      <c r="Q134" s="69">
        <f>(P134/$P$146)*100</f>
        <v>1.1819373450465047</v>
      </c>
      <c r="R134" s="66"/>
      <c r="S134" s="5"/>
    </row>
    <row r="135" spans="2:19" ht="15">
      <c r="B135" s="28"/>
      <c r="C135" s="28"/>
      <c r="D135" s="25"/>
      <c r="E135" s="54"/>
      <c r="F135" s="54"/>
      <c r="G135" s="54"/>
      <c r="H135" s="54"/>
      <c r="I135" s="54"/>
      <c r="J135" s="55"/>
      <c r="K135" s="56"/>
      <c r="L135" s="56"/>
      <c r="M135" s="56"/>
      <c r="N135" s="56"/>
      <c r="O135" s="57"/>
      <c r="P135" s="58"/>
      <c r="Q135" s="59"/>
      <c r="R135" s="59"/>
      <c r="S135" s="5"/>
    </row>
    <row r="136" spans="2:19" ht="15">
      <c r="B136" s="28" t="s">
        <v>71</v>
      </c>
      <c r="C136" s="28"/>
      <c r="D136" s="25" t="s">
        <v>72</v>
      </c>
      <c r="E136" s="54">
        <v>0</v>
      </c>
      <c r="F136" s="54">
        <v>0</v>
      </c>
      <c r="G136" s="54">
        <v>1400000</v>
      </c>
      <c r="H136" s="54">
        <v>0</v>
      </c>
      <c r="I136" s="54">
        <v>0</v>
      </c>
      <c r="J136" s="55">
        <v>5344884</v>
      </c>
      <c r="K136" s="56">
        <v>0</v>
      </c>
      <c r="L136" s="56">
        <v>1120000</v>
      </c>
      <c r="M136" s="56">
        <v>0</v>
      </c>
      <c r="N136" s="56">
        <v>0</v>
      </c>
      <c r="O136" s="57"/>
      <c r="P136" s="58">
        <f>SUM(E136:O136)</f>
        <v>7864884</v>
      </c>
      <c r="Q136" s="64">
        <f>(P136/$P$137)*100</f>
        <v>100</v>
      </c>
      <c r="R136" s="59"/>
      <c r="S136" s="5"/>
    </row>
    <row r="137" spans="2:19" ht="16.5" thickBot="1">
      <c r="B137" s="7"/>
      <c r="C137" s="7"/>
      <c r="D137" s="2" t="s">
        <v>13</v>
      </c>
      <c r="E137" s="65">
        <f aca="true" t="shared" si="32" ref="E137:P137">SUM(E135:E136)</f>
        <v>0</v>
      </c>
      <c r="F137" s="65">
        <f t="shared" si="32"/>
        <v>0</v>
      </c>
      <c r="G137" s="65">
        <f t="shared" si="32"/>
        <v>1400000</v>
      </c>
      <c r="H137" s="65">
        <f t="shared" si="32"/>
        <v>0</v>
      </c>
      <c r="I137" s="65">
        <f t="shared" si="32"/>
        <v>0</v>
      </c>
      <c r="J137" s="66">
        <f t="shared" si="32"/>
        <v>5344884</v>
      </c>
      <c r="K137" s="67">
        <f t="shared" si="32"/>
        <v>0</v>
      </c>
      <c r="L137" s="67">
        <f t="shared" si="32"/>
        <v>1120000</v>
      </c>
      <c r="M137" s="67">
        <f t="shared" si="32"/>
        <v>0</v>
      </c>
      <c r="N137" s="67">
        <f t="shared" si="32"/>
        <v>0</v>
      </c>
      <c r="O137" s="66"/>
      <c r="P137" s="68">
        <f t="shared" si="32"/>
        <v>7864884</v>
      </c>
      <c r="Q137" s="69">
        <f>(P137/$P$146)*100</f>
        <v>0.07921170013035646</v>
      </c>
      <c r="R137" s="66"/>
      <c r="S137" s="5"/>
    </row>
    <row r="138" spans="2:19" ht="15">
      <c r="B138" s="28"/>
      <c r="C138" s="28"/>
      <c r="D138" s="25"/>
      <c r="E138" s="54"/>
      <c r="F138" s="54"/>
      <c r="G138" s="54"/>
      <c r="H138" s="54"/>
      <c r="I138" s="54"/>
      <c r="J138" s="55"/>
      <c r="K138" s="56"/>
      <c r="L138" s="56"/>
      <c r="M138" s="56"/>
      <c r="N138" s="56"/>
      <c r="O138" s="57"/>
      <c r="P138" s="58"/>
      <c r="Q138" s="59"/>
      <c r="R138" s="59"/>
      <c r="S138" s="5"/>
    </row>
    <row r="139" spans="2:21" ht="15">
      <c r="B139" s="28" t="s">
        <v>73</v>
      </c>
      <c r="C139" s="28"/>
      <c r="D139" s="25" t="s">
        <v>74</v>
      </c>
      <c r="E139" s="54">
        <v>0</v>
      </c>
      <c r="F139" s="54">
        <v>0</v>
      </c>
      <c r="G139" s="54">
        <v>0</v>
      </c>
      <c r="H139" s="54">
        <v>0</v>
      </c>
      <c r="I139" s="54">
        <v>500000</v>
      </c>
      <c r="J139" s="55">
        <v>0</v>
      </c>
      <c r="K139" s="56">
        <v>61000000</v>
      </c>
      <c r="L139" s="56">
        <v>2467397</v>
      </c>
      <c r="M139" s="56">
        <v>3172127</v>
      </c>
      <c r="N139" s="56">
        <v>12481274</v>
      </c>
      <c r="O139" s="57"/>
      <c r="P139" s="58">
        <f>SUM(E139:O139)</f>
        <v>79620798</v>
      </c>
      <c r="Q139" s="64">
        <f>(P139/$P$141)*100</f>
        <v>97.72293603789875</v>
      </c>
      <c r="R139" s="59"/>
      <c r="S139" s="6"/>
      <c r="T139" s="3"/>
      <c r="U139" s="3"/>
    </row>
    <row r="140" spans="2:21" ht="15">
      <c r="B140" s="28"/>
      <c r="C140" s="28"/>
      <c r="D140" s="25" t="s">
        <v>75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5">
        <v>0</v>
      </c>
      <c r="K140" s="56">
        <v>0</v>
      </c>
      <c r="L140" s="56">
        <v>0</v>
      </c>
      <c r="M140" s="56">
        <v>0</v>
      </c>
      <c r="N140" s="56">
        <v>1855262</v>
      </c>
      <c r="O140" s="57"/>
      <c r="P140" s="58">
        <f>SUM(E140:O140)</f>
        <v>1855262</v>
      </c>
      <c r="Q140" s="64">
        <f>(P140/$P$141)*100</f>
        <v>2.27706396210126</v>
      </c>
      <c r="R140" s="59"/>
      <c r="S140" s="6"/>
      <c r="T140" s="3"/>
      <c r="U140" s="3"/>
    </row>
    <row r="141" spans="2:21" ht="16.5" thickBot="1">
      <c r="B141" s="7"/>
      <c r="C141" s="7"/>
      <c r="D141" s="2" t="s">
        <v>13</v>
      </c>
      <c r="E141" s="65">
        <f aca="true" t="shared" si="33" ref="E141:P141">SUM(E138:E140)</f>
        <v>0</v>
      </c>
      <c r="F141" s="65">
        <f t="shared" si="33"/>
        <v>0</v>
      </c>
      <c r="G141" s="65">
        <f t="shared" si="33"/>
        <v>0</v>
      </c>
      <c r="H141" s="65">
        <f t="shared" si="33"/>
        <v>0</v>
      </c>
      <c r="I141" s="65">
        <f t="shared" si="33"/>
        <v>500000</v>
      </c>
      <c r="J141" s="66">
        <f t="shared" si="33"/>
        <v>0</v>
      </c>
      <c r="K141" s="67">
        <f t="shared" si="33"/>
        <v>61000000</v>
      </c>
      <c r="L141" s="67">
        <f t="shared" si="33"/>
        <v>2467397</v>
      </c>
      <c r="M141" s="67">
        <f t="shared" si="33"/>
        <v>3172127</v>
      </c>
      <c r="N141" s="67">
        <f t="shared" si="33"/>
        <v>14336536</v>
      </c>
      <c r="O141" s="66"/>
      <c r="P141" s="68">
        <f t="shared" si="33"/>
        <v>81476060</v>
      </c>
      <c r="Q141" s="69">
        <f>(P141/$P$146)*100</f>
        <v>0.8205915347922399</v>
      </c>
      <c r="R141" s="66"/>
      <c r="S141" s="6"/>
      <c r="T141" s="3"/>
      <c r="U141" s="3"/>
    </row>
    <row r="142" spans="2:21" ht="15.75">
      <c r="B142" s="28"/>
      <c r="C142" s="28"/>
      <c r="D142" s="26" t="s">
        <v>76</v>
      </c>
      <c r="E142" s="54"/>
      <c r="F142" s="54"/>
      <c r="G142" s="54"/>
      <c r="H142" s="54"/>
      <c r="I142" s="54"/>
      <c r="J142" s="55"/>
      <c r="K142" s="56"/>
      <c r="L142" s="56"/>
      <c r="M142" s="56"/>
      <c r="N142" s="56"/>
      <c r="O142" s="57"/>
      <c r="P142" s="71"/>
      <c r="Q142" s="55"/>
      <c r="R142" s="55"/>
      <c r="S142" s="6"/>
      <c r="T142" s="3"/>
      <c r="U142" s="3"/>
    </row>
    <row r="143" spans="2:21" ht="15.75">
      <c r="B143" s="28"/>
      <c r="C143" s="28"/>
      <c r="D143" s="27" t="s">
        <v>77</v>
      </c>
      <c r="E143" s="72" t="s">
        <v>78</v>
      </c>
      <c r="F143" s="72" t="s">
        <v>78</v>
      </c>
      <c r="G143" s="72" t="s">
        <v>78</v>
      </c>
      <c r="H143" s="72" t="s">
        <v>78</v>
      </c>
      <c r="I143" s="72" t="s">
        <v>78</v>
      </c>
      <c r="J143" s="73" t="s">
        <v>78</v>
      </c>
      <c r="K143" s="74" t="s">
        <v>78</v>
      </c>
      <c r="L143" s="74" t="s">
        <v>78</v>
      </c>
      <c r="M143" s="74" t="s">
        <v>78</v>
      </c>
      <c r="N143" s="74" t="s">
        <v>78</v>
      </c>
      <c r="O143" s="75"/>
      <c r="P143" s="71">
        <f>SUM(E143:O143)</f>
        <v>0</v>
      </c>
      <c r="Q143" s="76">
        <f>(P143/$P$146)*100</f>
        <v>0</v>
      </c>
      <c r="R143" s="55"/>
      <c r="S143" s="6"/>
      <c r="T143" s="3"/>
      <c r="U143" s="3"/>
    </row>
    <row r="144" spans="2:21" ht="16.5" thickBot="1">
      <c r="B144" s="7"/>
      <c r="C144" s="7"/>
      <c r="D144" s="29" t="s">
        <v>79</v>
      </c>
      <c r="E144" s="54"/>
      <c r="F144" s="54"/>
      <c r="G144" s="54"/>
      <c r="H144" s="54"/>
      <c r="I144" s="54"/>
      <c r="J144" s="55"/>
      <c r="K144" s="56"/>
      <c r="L144" s="56"/>
      <c r="M144" s="56"/>
      <c r="N144" s="56"/>
      <c r="O144" s="57"/>
      <c r="P144" s="71"/>
      <c r="Q144" s="55"/>
      <c r="R144" s="55"/>
      <c r="S144" s="6"/>
      <c r="T144" s="3"/>
      <c r="U144" s="3"/>
    </row>
    <row r="145" spans="2:21" ht="15">
      <c r="B145" s="9"/>
      <c r="C145" s="10"/>
      <c r="D145" s="30"/>
      <c r="E145" s="77" t="s">
        <v>0</v>
      </c>
      <c r="F145" s="77"/>
      <c r="G145" s="77"/>
      <c r="H145" s="77"/>
      <c r="I145" s="77"/>
      <c r="J145" s="78"/>
      <c r="K145" s="79"/>
      <c r="L145" s="79"/>
      <c r="M145" s="79"/>
      <c r="N145" s="79"/>
      <c r="O145" s="78"/>
      <c r="P145" s="80" t="s">
        <v>0</v>
      </c>
      <c r="Q145" s="78"/>
      <c r="R145" s="81"/>
      <c r="S145" s="6"/>
      <c r="T145" s="3"/>
      <c r="U145" s="24" t="s">
        <v>82</v>
      </c>
    </row>
    <row r="146" spans="2:21" ht="15.75">
      <c r="B146" s="11"/>
      <c r="C146" s="4"/>
      <c r="D146" s="31" t="s">
        <v>3</v>
      </c>
      <c r="E146" s="82">
        <f>E11+E14+E27+E30+E35+E38+E44+E48+E51+E55+E58+E64+E68+E71+E74+E78+E86+E92+E96+E99+E102+E109+E112+E115+E120+E125+E129+E134+E137+E141</f>
        <v>580755475</v>
      </c>
      <c r="F146" s="82">
        <f aca="true" t="shared" si="34" ref="F146:N146">F11+F14+F27+F30+F35+F38+F44+F48+F51+F55+F58+F64+F68+F71+F74+F78+F86+F92+F96+F99+F102+F109+F112+F115+F120+F125+F129+F134+F137+F141</f>
        <v>820848184</v>
      </c>
      <c r="G146" s="82">
        <f t="shared" si="34"/>
        <v>747973097</v>
      </c>
      <c r="H146" s="82">
        <f t="shared" si="34"/>
        <v>755515370</v>
      </c>
      <c r="I146" s="82">
        <f t="shared" si="34"/>
        <v>821743069</v>
      </c>
      <c r="J146" s="82">
        <f t="shared" si="34"/>
        <v>1155387858</v>
      </c>
      <c r="K146" s="82">
        <f t="shared" si="34"/>
        <v>1204476583</v>
      </c>
      <c r="L146" s="82">
        <f t="shared" si="34"/>
        <v>1359318109</v>
      </c>
      <c r="M146" s="82">
        <f t="shared" si="34"/>
        <v>1319792774</v>
      </c>
      <c r="N146" s="83">
        <f t="shared" si="34"/>
        <v>1163131780</v>
      </c>
      <c r="O146" s="84"/>
      <c r="P146" s="85">
        <f>P11+P14+P27+P30+P35+P38+P44+P48+P51+P55+P58+P64+P68+P71+P74+P78+P86+P92+P96+P99+P102+P109+P112+P115+P120+P125+P129+P134+P137+P141+P143</f>
        <v>9928942299</v>
      </c>
      <c r="Q146" s="64">
        <f>Q11+Q14+Q27+Q30+Q35+Q38+Q44+Q48+Q51+Q55+Q58+Q64+Q68+Q71+Q74+Q78+Q86+Q92+Q96+Q99+Q102+Q109+Q115+Q120+Q125+Q129+Q134+Q137+Q141+Q143</f>
        <v>99.99942592072462</v>
      </c>
      <c r="R146" s="86"/>
      <c r="S146" s="12"/>
      <c r="T146" s="8"/>
      <c r="U146" s="8">
        <f>SUM(E146:O146)</f>
        <v>9928942299</v>
      </c>
    </row>
    <row r="147" spans="2:21" ht="15.75">
      <c r="B147" s="11"/>
      <c r="C147" s="4"/>
      <c r="D147" s="34" t="s">
        <v>129</v>
      </c>
      <c r="E147" s="87">
        <f aca="true" t="shared" si="35" ref="E147:N147">(E146/$P146)*100</f>
        <v>5.849117232340963</v>
      </c>
      <c r="F147" s="87">
        <f t="shared" si="35"/>
        <v>8.267226853384699</v>
      </c>
      <c r="G147" s="87">
        <f t="shared" si="35"/>
        <v>7.533260587840586</v>
      </c>
      <c r="H147" s="87">
        <f t="shared" si="35"/>
        <v>7.609223089916559</v>
      </c>
      <c r="I147" s="87">
        <f t="shared" si="35"/>
        <v>8.276239746934197</v>
      </c>
      <c r="J147" s="88">
        <f t="shared" si="35"/>
        <v>11.636565338045783</v>
      </c>
      <c r="K147" s="89">
        <f t="shared" si="35"/>
        <v>12.130965683236065</v>
      </c>
      <c r="L147" s="89">
        <f t="shared" si="35"/>
        <v>13.69046236815078</v>
      </c>
      <c r="M147" s="89">
        <f t="shared" si="35"/>
        <v>13.292380338769053</v>
      </c>
      <c r="N147" s="89">
        <f t="shared" si="35"/>
        <v>11.714558761381316</v>
      </c>
      <c r="O147" s="90"/>
      <c r="P147" s="91">
        <f>SUM(E147:O147)</f>
        <v>99.99999999999999</v>
      </c>
      <c r="Q147" s="88"/>
      <c r="R147" s="86"/>
      <c r="S147" s="12"/>
      <c r="T147" s="8"/>
      <c r="U147" s="8"/>
    </row>
    <row r="148" spans="2:21" ht="16.5" thickBot="1">
      <c r="B148" s="13"/>
      <c r="C148" s="7"/>
      <c r="D148" s="14"/>
      <c r="E148" s="92"/>
      <c r="F148" s="92"/>
      <c r="G148" s="92"/>
      <c r="H148" s="92"/>
      <c r="I148" s="92"/>
      <c r="J148" s="93"/>
      <c r="K148" s="94"/>
      <c r="L148" s="94"/>
      <c r="M148" s="94"/>
      <c r="N148" s="94"/>
      <c r="O148" s="93"/>
      <c r="P148" s="95"/>
      <c r="Q148" s="96"/>
      <c r="R148" s="97"/>
      <c r="S148" s="12"/>
      <c r="T148" s="8"/>
      <c r="U148" s="8"/>
    </row>
    <row r="149" spans="2:21" ht="15.75">
      <c r="B149" s="4"/>
      <c r="C149" s="4"/>
      <c r="D149" s="1" t="s">
        <v>0</v>
      </c>
      <c r="E149" s="98"/>
      <c r="F149" s="98"/>
      <c r="G149" s="98"/>
      <c r="H149" s="98"/>
      <c r="I149" s="98"/>
      <c r="J149" s="98"/>
      <c r="K149" s="99"/>
      <c r="L149" s="99"/>
      <c r="M149" s="99"/>
      <c r="N149" s="99"/>
      <c r="O149" s="100"/>
      <c r="P149" s="57"/>
      <c r="Q149" s="57"/>
      <c r="R149" s="57"/>
      <c r="S149" s="1"/>
      <c r="T149" s="1"/>
      <c r="U149" s="1"/>
    </row>
    <row r="150" spans="2:21" ht="16.5" thickBot="1">
      <c r="B150" s="4"/>
      <c r="C150" s="4"/>
      <c r="D150" s="1"/>
      <c r="E150" s="101"/>
      <c r="F150" s="101"/>
      <c r="G150" s="101"/>
      <c r="H150" s="101"/>
      <c r="I150" s="101"/>
      <c r="J150" s="101"/>
      <c r="K150" s="99"/>
      <c r="L150" s="99"/>
      <c r="M150" s="99"/>
      <c r="N150" s="99"/>
      <c r="O150" s="100"/>
      <c r="P150" s="57"/>
      <c r="Q150" s="57"/>
      <c r="R150" s="57"/>
      <c r="S150" s="1"/>
      <c r="T150" s="1"/>
      <c r="U150" s="1"/>
    </row>
    <row r="151" spans="2:21" ht="9.75" customHeight="1">
      <c r="B151" s="15"/>
      <c r="C151" s="16"/>
      <c r="D151" s="17"/>
      <c r="E151" s="102"/>
      <c r="F151" s="102"/>
      <c r="G151" s="102"/>
      <c r="H151" s="102"/>
      <c r="I151" s="102"/>
      <c r="J151" s="103"/>
      <c r="K151" s="104"/>
      <c r="L151" s="104"/>
      <c r="M151" s="104"/>
      <c r="N151" s="104"/>
      <c r="O151" s="103"/>
      <c r="P151" s="105"/>
      <c r="Q151" s="106"/>
      <c r="R151" s="106"/>
      <c r="S151" s="1"/>
      <c r="T151" s="1"/>
      <c r="U151" s="1"/>
    </row>
    <row r="152" spans="2:21" ht="15.75">
      <c r="B152" s="18"/>
      <c r="C152" s="19" t="s">
        <v>9</v>
      </c>
      <c r="D152" s="32" t="s">
        <v>80</v>
      </c>
      <c r="E152" s="107">
        <f aca="true" t="shared" si="36" ref="E152:N152">E23+E50+E53+E60+E81+E82+E90+E94+E105+E106</f>
        <v>456376505</v>
      </c>
      <c r="F152" s="107">
        <f t="shared" si="36"/>
        <v>706674678</v>
      </c>
      <c r="G152" s="107">
        <f t="shared" si="36"/>
        <v>580373028</v>
      </c>
      <c r="H152" s="107">
        <f t="shared" si="36"/>
        <v>634842133</v>
      </c>
      <c r="I152" s="107">
        <f t="shared" si="36"/>
        <v>692052185</v>
      </c>
      <c r="J152" s="108">
        <f t="shared" si="36"/>
        <v>933421157</v>
      </c>
      <c r="K152" s="109">
        <f t="shared" si="36"/>
        <v>765877089</v>
      </c>
      <c r="L152" s="109">
        <f t="shared" si="36"/>
        <v>933723243</v>
      </c>
      <c r="M152" s="109">
        <f t="shared" si="36"/>
        <v>977193290</v>
      </c>
      <c r="N152" s="109">
        <f t="shared" si="36"/>
        <v>833584688</v>
      </c>
      <c r="O152" s="110"/>
      <c r="P152" s="111">
        <f>SUM(E152:O152)</f>
        <v>7514117996</v>
      </c>
      <c r="Q152" s="112"/>
      <c r="R152" s="112"/>
      <c r="S152" s="1"/>
      <c r="T152" s="1"/>
      <c r="U152" s="1"/>
    </row>
    <row r="153" spans="2:21" ht="9.75" customHeight="1" thickBot="1">
      <c r="B153" s="20"/>
      <c r="C153" s="21"/>
      <c r="D153" s="22"/>
      <c r="E153" s="113"/>
      <c r="F153" s="113"/>
      <c r="G153" s="113"/>
      <c r="H153" s="113"/>
      <c r="I153" s="113"/>
      <c r="J153" s="114"/>
      <c r="K153" s="115"/>
      <c r="L153" s="115"/>
      <c r="M153" s="115"/>
      <c r="N153" s="115"/>
      <c r="O153" s="114"/>
      <c r="P153" s="116"/>
      <c r="Q153" s="106"/>
      <c r="R153" s="106"/>
      <c r="S153" s="1"/>
      <c r="T153" s="1"/>
      <c r="U153" s="1"/>
    </row>
    <row r="154" spans="2:21" ht="19.5" customHeight="1" thickBot="1">
      <c r="B154" s="20"/>
      <c r="C154" s="21"/>
      <c r="D154" s="22" t="s">
        <v>81</v>
      </c>
      <c r="E154" s="117">
        <f>(E152/E146)*100</f>
        <v>78.58324624490194</v>
      </c>
      <c r="F154" s="117">
        <f>(F152/F146)*100</f>
        <v>86.09078898808895</v>
      </c>
      <c r="G154" s="117">
        <f>(G152/G146)*100</f>
        <v>77.59276775164548</v>
      </c>
      <c r="H154" s="117">
        <f>(H152/H146)*100</f>
        <v>84.02769264641168</v>
      </c>
      <c r="I154" s="117">
        <f aca="true" t="shared" si="37" ref="I154:N154">(I152/I146)*100</f>
        <v>84.21758711541989</v>
      </c>
      <c r="J154" s="118">
        <f t="shared" si="37"/>
        <v>80.78855516239985</v>
      </c>
      <c r="K154" s="119">
        <f t="shared" si="37"/>
        <v>63.58588450864055</v>
      </c>
      <c r="L154" s="119">
        <f t="shared" si="37"/>
        <v>68.69056159980872</v>
      </c>
      <c r="M154" s="119">
        <f t="shared" si="37"/>
        <v>74.04141841437298</v>
      </c>
      <c r="N154" s="119">
        <f t="shared" si="37"/>
        <v>71.66726095301085</v>
      </c>
      <c r="O154" s="118"/>
      <c r="P154" s="120">
        <f>(P152/P146)*100</f>
        <v>75.67893708836226</v>
      </c>
      <c r="Q154" s="121"/>
      <c r="R154" s="121"/>
      <c r="S154" s="1"/>
      <c r="T154" s="1"/>
      <c r="U154" s="1"/>
    </row>
    <row r="155" spans="2:21" ht="15.75">
      <c r="B155" s="4"/>
      <c r="C155" s="4"/>
      <c r="D155" s="1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57"/>
      <c r="Q155" s="57"/>
      <c r="R155" s="57"/>
      <c r="S155" s="1"/>
      <c r="T155" s="1"/>
      <c r="U155" s="1"/>
    </row>
    <row r="156" spans="2:21" ht="15.75">
      <c r="B156" s="4" t="s">
        <v>115</v>
      </c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8"/>
      <c r="Q156" s="8"/>
      <c r="R156" s="8"/>
      <c r="S156" s="1"/>
      <c r="T156" s="1"/>
      <c r="U156" s="1"/>
    </row>
    <row r="157" spans="2:18" ht="15">
      <c r="B157" s="4"/>
      <c r="C157" s="4"/>
      <c r="P157" s="3"/>
      <c r="Q157" s="3"/>
      <c r="R157" s="3"/>
    </row>
    <row r="158" spans="2:3" ht="15">
      <c r="B158" s="4"/>
      <c r="C158" s="4"/>
    </row>
    <row r="159" spans="2:3" ht="15">
      <c r="B159" s="4"/>
      <c r="C159" s="4"/>
    </row>
  </sheetData>
  <mergeCells count="3">
    <mergeCell ref="B1:R1"/>
    <mergeCell ref="B2:R2"/>
    <mergeCell ref="B3:R3"/>
  </mergeCells>
  <printOptions horizontalCentered="1"/>
  <pageMargins left="0.25" right="0.25" top="0.5" bottom="0.5" header="0.5" footer="0.5"/>
  <pageSetup horizontalDpi="300" verticalDpi="300" orientation="landscape" scale="55" r:id="rId1"/>
  <headerFooter alignWithMargins="0">
    <oddHeader>&amp;C&amp;RPage &amp;P of 2</oddHeader>
  </headerFooter>
  <rowBreaks count="2" manualBreakCount="2">
    <brk id="64" max="18" man="1"/>
    <brk id="12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2004-02-20T20:05:53Z</cp:lastPrinted>
  <dcterms:created xsi:type="dcterms:W3CDTF">1998-04-08T12:46:35Z</dcterms:created>
  <dcterms:modified xsi:type="dcterms:W3CDTF">2004-03-13T14:07:55Z</dcterms:modified>
  <cp:category/>
  <cp:version/>
  <cp:contentType/>
  <cp:contentStatus/>
</cp:coreProperties>
</file>