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2120" windowHeight="4410" tabRatio="659" activeTab="0"/>
  </bookViews>
  <sheets>
    <sheet name="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'Assumptions'!$A$1:$D$88</definedName>
    <definedName name="_xlnm.Print_Area" localSheetId="0">'Calculator'!$A$1:$M$75</definedName>
  </definedNames>
  <calcPr fullCalcOnLoad="1"/>
</workbook>
</file>

<file path=xl/sharedStrings.xml><?xml version="1.0" encoding="utf-8"?>
<sst xmlns="http://schemas.openxmlformats.org/spreadsheetml/2006/main" count="176" uniqueCount="85">
  <si>
    <t>Data Source</t>
  </si>
  <si>
    <t>Power</t>
  </si>
  <si>
    <t>Conventional Unit</t>
  </si>
  <si>
    <t>Maintenance</t>
  </si>
  <si>
    <t>Assumes that unit is traded in or no longer used at the end of expected lifetime.</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</si>
  <si>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</si>
  <si>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</si>
  <si>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</si>
  <si>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</si>
  <si>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</si>
  <si>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</si>
  <si>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</si>
  <si>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Maintenance cost</t>
  </si>
  <si>
    <t>Total</t>
  </si>
  <si>
    <t>Maintenance costs (lifetime)</t>
  </si>
  <si>
    <t>Electricity Rate ($/kWh)</t>
  </si>
  <si>
    <t xml:space="preserve"> Savings with ENERGY STAR</t>
  </si>
  <si>
    <t>Lifetime</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</si>
  <si>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</si>
  <si>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</si>
  <si>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</si>
  <si>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Annual Energy consumption (kWh)</t>
  </si>
  <si>
    <t>Life cycle energy consumption (kWh)</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</si>
  <si>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</si>
  <si>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</si>
  <si>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</si>
  <si>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</si>
  <si>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</si>
  <si>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Life cycle energy saved (kWh)</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</si>
  <si>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</si>
  <si>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</si>
  <si>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</si>
  <si>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</si>
  <si>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</si>
  <si>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</si>
  <si>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</si>
  <si>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t>Assumes conventional model has the same price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</si>
  <si>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</si>
  <si>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</si>
  <si>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</si>
  <si>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</si>
  <si>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</si>
  <si>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</si>
  <si>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</si>
  <si>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</si>
  <si>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</si>
  <si>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</si>
  <si>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</si>
  <si>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</si>
  <si>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</si>
  <si>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</si>
  <si>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Answering Machines</t>
  </si>
  <si>
    <t xml:space="preserve">% of units left on 24 hr/day </t>
  </si>
  <si>
    <t>kWh</t>
  </si>
  <si>
    <t>Average annual energy use</t>
  </si>
  <si>
    <t>Cordless Phones</t>
  </si>
  <si>
    <t>Initial Cost</t>
  </si>
  <si>
    <t xml:space="preserve">Answering Machine </t>
  </si>
  <si>
    <t>Initial cost per unit (estimated retail price):</t>
  </si>
  <si>
    <t>Cordless Phone</t>
  </si>
  <si>
    <t>Purchase Price</t>
  </si>
  <si>
    <t>Lifetime maintenance cost (answering machines and cordless phones)</t>
  </si>
  <si>
    <t>Usage Answering Machines and Phones</t>
  </si>
  <si>
    <t>ENERGY STAR Qualified Answering Machines and</t>
  </si>
  <si>
    <t>Number of Units:</t>
  </si>
  <si>
    <t>Assumptions for Cordless Phones and Answering Machines</t>
  </si>
  <si>
    <t>Commercial Electricity Price</t>
  </si>
  <si>
    <t>Residential Electricity Price</t>
  </si>
  <si>
    <t>Electricity Carbon Emission Factor</t>
  </si>
  <si>
    <t>Additional Handsets for Cordless</t>
  </si>
  <si>
    <t>Cordless Phones w/ Digital Spread Spectrum (DSS)</t>
  </si>
  <si>
    <t>Combination Phones without DSS</t>
  </si>
  <si>
    <t>Combination Phones with DSS</t>
  </si>
  <si>
    <t>Additional Handsets for Cordless Phones</t>
  </si>
  <si>
    <t>Cordless Phones with Digital Spread Spectrum (DSS) Technology</t>
  </si>
  <si>
    <t>LBNL 2006</t>
  </si>
  <si>
    <t>Please enter '0' for products you do not wish to</t>
  </si>
  <si>
    <t>consider</t>
  </si>
  <si>
    <t>ENERGY STAR Specification</t>
  </si>
  <si>
    <t>Industry Data 2007</t>
  </si>
  <si>
    <t>EIA 2008</t>
  </si>
  <si>
    <t>EPA 2008</t>
  </si>
  <si>
    <t>EPA 2007</t>
  </si>
  <si>
    <t>Constants updated 08/08</t>
  </si>
  <si>
    <t>Calculator last updated 5/2007</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</si>
</sst>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quot;$&quot;#,##0.0000"/>
  </numFmts>
  <fonts count="35">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29">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right"/>
      <protection/>
    </xf>
    <xf numFmtId="0" fontId="1" fillId="0" borderId="11" xfId="0" applyFont="1" applyFill="1" applyBorder="1" applyAlignment="1" applyProtection="1">
      <alignment horizontal="left"/>
      <protection/>
    </xf>
    <xf numFmtId="0" fontId="1" fillId="0"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22" borderId="11"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8" xfId="0" applyFont="1" applyFill="1" applyBorder="1" applyAlignment="1" applyProtection="1">
      <alignment/>
      <protection/>
    </xf>
    <xf numFmtId="0" fontId="1" fillId="4" borderId="13" xfId="0" applyFont="1" applyFill="1" applyBorder="1" applyAlignment="1" applyProtection="1">
      <alignment/>
      <protection/>
    </xf>
    <xf numFmtId="0" fontId="6" fillId="4" borderId="14" xfId="0" applyFont="1" applyFill="1" applyBorder="1" applyAlignment="1" applyProtection="1">
      <alignment horizontal="center" wrapText="1"/>
      <protection/>
    </xf>
    <xf numFmtId="0" fontId="1" fillId="4" borderId="15" xfId="0" applyFont="1" applyFill="1" applyBorder="1" applyAlignment="1" applyProtection="1">
      <alignment/>
      <protection/>
    </xf>
    <xf numFmtId="0" fontId="12"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1" xfId="0" applyFont="1" applyFill="1" applyBorder="1" applyAlignment="1" applyProtection="1">
      <alignment/>
      <protection/>
    </xf>
    <xf numFmtId="0" fontId="1" fillId="4" borderId="10"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0"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0" xfId="0" applyFont="1" applyFill="1" applyBorder="1" applyAlignment="1" applyProtection="1">
      <alignment horizontal="left" indent="2"/>
      <protection/>
    </xf>
    <xf numFmtId="0" fontId="1" fillId="4" borderId="10" xfId="0" applyFont="1" applyFill="1" applyBorder="1" applyAlignment="1" applyProtection="1">
      <alignment horizontal="left"/>
      <protection/>
    </xf>
    <xf numFmtId="0" fontId="6" fillId="4" borderId="10"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1"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1" fillId="4" borderId="18" xfId="0" applyFont="1" applyFill="1" applyBorder="1" applyAlignment="1" applyProtection="1">
      <alignment/>
      <protection/>
    </xf>
    <xf numFmtId="0" fontId="3" fillId="7" borderId="13" xfId="0" applyFont="1" applyFill="1" applyBorder="1" applyAlignment="1" applyProtection="1">
      <alignment/>
      <protection/>
    </xf>
    <xf numFmtId="0" fontId="6" fillId="7" borderId="14" xfId="0" applyFont="1" applyFill="1" applyBorder="1" applyAlignment="1" applyProtection="1">
      <alignment horizontal="center" wrapText="1"/>
      <protection/>
    </xf>
    <xf numFmtId="0" fontId="1" fillId="7" borderId="15" xfId="0" applyFont="1" applyFill="1" applyBorder="1" applyAlignment="1" applyProtection="1">
      <alignment/>
      <protection/>
    </xf>
    <xf numFmtId="0" fontId="1" fillId="7" borderId="10"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1"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0"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0"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0"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 fillId="7" borderId="18"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0" xfId="0" applyFont="1" applyFill="1" applyBorder="1" applyAlignment="1" applyProtection="1">
      <alignment horizontal="right"/>
      <protection/>
    </xf>
    <xf numFmtId="0" fontId="1" fillId="22" borderId="10" xfId="0" applyFont="1" applyFill="1" applyBorder="1" applyAlignment="1" applyProtection="1">
      <alignment horizontal="left"/>
      <protection/>
    </xf>
    <xf numFmtId="184" fontId="1" fillId="20" borderId="19" xfId="0" applyNumberFormat="1" applyFont="1" applyFill="1" applyBorder="1" applyAlignment="1" applyProtection="1">
      <alignment/>
      <protection locked="0"/>
    </xf>
    <xf numFmtId="166"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2" xfId="0" applyFont="1" applyFill="1" applyBorder="1" applyAlignment="1" applyProtection="1">
      <alignment/>
      <protection/>
    </xf>
    <xf numFmtId="9" fontId="1" fillId="0" borderId="10" xfId="0" applyNumberFormat="1" applyFont="1" applyFill="1" applyBorder="1" applyAlignment="1" applyProtection="1">
      <alignment vertical="top"/>
      <protection locked="0"/>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1" fillId="0" borderId="18" xfId="0" applyFont="1" applyFill="1" applyBorder="1" applyAlignment="1" applyProtection="1">
      <alignment horizontal="left"/>
      <protection/>
    </xf>
    <xf numFmtId="164" fontId="6" fillId="4" borderId="14"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17" xfId="0" applyFont="1" applyFill="1" applyBorder="1" applyAlignment="1" applyProtection="1">
      <alignment/>
      <protection/>
    </xf>
    <xf numFmtId="0" fontId="4" fillId="0" borderId="20" xfId="0" applyFont="1" applyFill="1" applyBorder="1" applyAlignment="1" applyProtection="1">
      <alignment/>
      <protection/>
    </xf>
    <xf numFmtId="0" fontId="1" fillId="0" borderId="13" xfId="0"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20" xfId="0" applyFont="1" applyFill="1" applyBorder="1" applyAlignment="1" applyProtection="1">
      <alignment/>
      <protection/>
    </xf>
    <xf numFmtId="165" fontId="1" fillId="0" borderId="10" xfId="0" applyNumberFormat="1" applyFont="1" applyFill="1" applyBorder="1" applyAlignment="1" applyProtection="1">
      <alignment horizontal="right"/>
      <protection/>
    </xf>
    <xf numFmtId="0" fontId="4" fillId="0" borderId="10" xfId="0" applyFont="1" applyFill="1" applyBorder="1" applyAlignment="1" applyProtection="1">
      <alignment/>
      <protection/>
    </xf>
    <xf numFmtId="0" fontId="4" fillId="0" borderId="12" xfId="0" applyFont="1" applyFill="1" applyBorder="1" applyAlignment="1" applyProtection="1">
      <alignment horizontal="left"/>
      <protection/>
    </xf>
    <xf numFmtId="165" fontId="1" fillId="0" borderId="11" xfId="0" applyNumberFormat="1" applyFont="1" applyFill="1" applyBorder="1" applyAlignment="1" applyProtection="1">
      <alignment horizontal="left"/>
      <protection/>
    </xf>
    <xf numFmtId="164" fontId="1" fillId="0" borderId="10" xfId="0" applyNumberFormat="1" applyFont="1" applyFill="1" applyBorder="1" applyAlignment="1" applyProtection="1">
      <alignment horizontal="right"/>
      <protection/>
    </xf>
    <xf numFmtId="164" fontId="1" fillId="0" borderId="11" xfId="0" applyNumberFormat="1" applyFont="1" applyFill="1" applyBorder="1" applyAlignment="1" applyProtection="1">
      <alignment horizontal="left"/>
      <protection/>
    </xf>
    <xf numFmtId="0" fontId="1" fillId="0" borderId="12" xfId="0" applyFont="1" applyFill="1" applyBorder="1" applyAlignment="1" applyProtection="1">
      <alignment wrapText="1"/>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4" fillId="0" borderId="10" xfId="0" applyFont="1" applyFill="1" applyBorder="1" applyAlignment="1" applyProtection="1">
      <alignment horizontal="left" indent="1"/>
      <protection/>
    </xf>
    <xf numFmtId="0" fontId="1" fillId="0" borderId="10" xfId="0" applyFont="1" applyFill="1" applyBorder="1" applyAlignment="1" applyProtection="1">
      <alignment horizontal="left" indent="1"/>
      <protection/>
    </xf>
    <xf numFmtId="0" fontId="1" fillId="0" borderId="10" xfId="0" applyFont="1" applyFill="1" applyBorder="1" applyAlignment="1" applyProtection="1">
      <alignment horizontal="left" indent="2"/>
      <protection/>
    </xf>
    <xf numFmtId="0" fontId="1" fillId="0" borderId="12" xfId="0" applyFont="1" applyFill="1" applyBorder="1" applyAlignment="1" applyProtection="1">
      <alignment horizontal="left" indent="1"/>
      <protection/>
    </xf>
    <xf numFmtId="0" fontId="1" fillId="0" borderId="10" xfId="0" applyFont="1" applyFill="1" applyBorder="1" applyAlignment="1" applyProtection="1">
      <alignment horizontal="left" vertical="top" indent="1"/>
      <protection/>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9" fontId="1" fillId="0" borderId="10" xfId="0" applyNumberFormat="1" applyFont="1" applyBorder="1" applyAlignment="1">
      <alignment/>
    </xf>
    <xf numFmtId="1" fontId="1" fillId="0" borderId="10" xfId="0" applyNumberFormat="1" applyFont="1" applyBorder="1" applyAlignment="1">
      <alignment/>
    </xf>
    <xf numFmtId="0" fontId="1" fillId="0" borderId="0" xfId="0" applyFont="1" applyFill="1" applyBorder="1" applyAlignment="1" applyProtection="1">
      <alignment horizontal="left"/>
      <protection/>
    </xf>
    <xf numFmtId="0" fontId="15" fillId="7" borderId="10" xfId="0" applyFont="1" applyFill="1" applyBorder="1" applyAlignment="1" applyProtection="1">
      <alignment/>
      <protection/>
    </xf>
    <xf numFmtId="3" fontId="10" fillId="4" borderId="0" xfId="0" applyNumberFormat="1" applyFont="1" applyFill="1" applyAlignment="1" applyProtection="1">
      <alignment horizontal="left"/>
      <protection/>
    </xf>
    <xf numFmtId="0" fontId="1" fillId="0" borderId="12" xfId="0" applyFont="1" applyFill="1" applyBorder="1" applyAlignment="1" applyProtection="1">
      <alignment horizontal="left" wrapText="1" indent="2"/>
      <protection/>
    </xf>
    <xf numFmtId="2" fontId="1" fillId="0" borderId="10" xfId="0" applyNumberFormat="1" applyFont="1" applyFill="1" applyBorder="1" applyAlignment="1" applyProtection="1">
      <alignment horizontal="right"/>
      <protection/>
    </xf>
    <xf numFmtId="9" fontId="1" fillId="0" borderId="10" xfId="0" applyNumberFormat="1" applyFont="1" applyFill="1" applyBorder="1" applyAlignment="1">
      <alignment/>
    </xf>
    <xf numFmtId="1" fontId="1" fillId="0" borderId="10" xfId="0" applyNumberFormat="1" applyFont="1" applyFill="1" applyBorder="1" applyAlignment="1">
      <alignment/>
    </xf>
    <xf numFmtId="0" fontId="1" fillId="0" borderId="10" xfId="0" applyFont="1" applyFill="1" applyBorder="1" applyAlignment="1">
      <alignment/>
    </xf>
    <xf numFmtId="2" fontId="1" fillId="0" borderId="10" xfId="0" applyNumberFormat="1" applyFont="1" applyFill="1" applyBorder="1" applyAlignment="1">
      <alignment/>
    </xf>
    <xf numFmtId="197" fontId="1" fillId="0" borderId="0" xfId="0" applyNumberFormat="1" applyFont="1" applyFill="1" applyBorder="1" applyAlignment="1" applyProtection="1">
      <alignment horizontal="right"/>
      <protection/>
    </xf>
    <xf numFmtId="3" fontId="1" fillId="0" borderId="17"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0" fontId="7" fillId="0" borderId="0" xfId="0" applyFont="1" applyAlignment="1">
      <alignment horizontal="center" wrapText="1"/>
    </xf>
    <xf numFmtId="0" fontId="11" fillId="0" borderId="0" xfId="0" applyFont="1" applyAlignment="1">
      <alignment horizontal="center" wrapText="1"/>
    </xf>
    <xf numFmtId="0" fontId="6" fillId="7" borderId="17" xfId="0" applyFont="1" applyFill="1" applyBorder="1" applyAlignment="1" applyProtection="1">
      <alignment horizontal="center" wrapText="1"/>
      <protection/>
    </xf>
    <xf numFmtId="0" fontId="1" fillId="0" borderId="0" xfId="0" applyFont="1" applyAlignment="1">
      <alignment horizontal="left" wrapText="1"/>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4" xfId="0" applyFont="1" applyBorder="1" applyAlignment="1" applyProtection="1">
      <alignment horizontal="left" wrapText="1"/>
      <protection/>
    </xf>
    <xf numFmtId="0" fontId="5" fillId="0" borderId="14" xfId="0" applyFont="1" applyBorder="1" applyAlignment="1" applyProtection="1">
      <alignment horizontal="left" wrapText="1"/>
      <protection/>
    </xf>
    <xf numFmtId="4" fontId="6" fillId="22" borderId="0" xfId="0" applyNumberFormat="1" applyFont="1" applyFill="1" applyBorder="1" applyAlignment="1" applyProtection="1">
      <alignment horizontal="right"/>
      <protection/>
    </xf>
    <xf numFmtId="9" fontId="6" fillId="22" borderId="0" xfId="59"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4" fillId="0" borderId="17"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8486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77"/>
  <sheetViews>
    <sheetView tabSelected="1" zoomScale="80" zoomScaleNormal="80" zoomScaleSheetLayoutView="100" zoomScalePageLayoutView="0" workbookViewId="0" topLeftCell="A1">
      <selection activeCell="O7" sqref="O7"/>
    </sheetView>
  </sheetViews>
  <sheetFormatPr defaultColWidth="9.140625" defaultRowHeight="12.75" outlineLevelRow="1"/>
  <cols>
    <col min="1" max="1" width="40.28125" style="1" customWidth="1"/>
    <col min="2" max="2" width="9.140625" style="1" customWidth="1"/>
    <col min="3" max="3" width="10.140625" style="1" customWidth="1"/>
    <col min="4" max="4" width="10.003906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13" t="s">
        <v>19</v>
      </c>
      <c r="B7" s="113"/>
      <c r="C7" s="113"/>
      <c r="D7" s="113"/>
      <c r="E7" s="113"/>
      <c r="F7" s="113"/>
      <c r="G7" s="113"/>
      <c r="H7" s="113"/>
      <c r="I7" s="113"/>
      <c r="J7" s="113"/>
      <c r="K7" s="113"/>
      <c r="L7" s="113"/>
      <c r="M7" s="113"/>
    </row>
    <row r="8" spans="1:13" ht="15.75" customHeight="1">
      <c r="A8" s="113" t="s">
        <v>63</v>
      </c>
      <c r="B8" s="113"/>
      <c r="C8" s="113"/>
      <c r="D8" s="113"/>
      <c r="E8" s="113"/>
      <c r="F8" s="113"/>
      <c r="G8" s="113"/>
      <c r="H8" s="113"/>
      <c r="I8" s="113"/>
      <c r="J8" s="113"/>
      <c r="K8" s="113"/>
      <c r="L8" s="113"/>
      <c r="M8" s="113"/>
    </row>
    <row r="9" spans="1:13" s="57" customFormat="1" ht="16.5" customHeight="1">
      <c r="A9" s="113" t="str">
        <f>"ENERGY STAR Qualified Cordless Phones"</f>
        <v>ENERGY STAR Qualified Cordless Phones</v>
      </c>
      <c r="B9" s="113"/>
      <c r="C9" s="113"/>
      <c r="D9" s="113"/>
      <c r="E9" s="113"/>
      <c r="F9" s="113"/>
      <c r="G9" s="113"/>
      <c r="H9" s="113"/>
      <c r="I9" s="113"/>
      <c r="J9" s="113"/>
      <c r="K9" s="113"/>
      <c r="L9" s="113"/>
      <c r="M9" s="113"/>
    </row>
    <row r="10" spans="1:13" ht="15.75" customHeight="1">
      <c r="A10" s="7"/>
      <c r="B10" s="7"/>
      <c r="C10" s="7"/>
      <c r="D10" s="7"/>
      <c r="E10" s="7"/>
      <c r="F10" s="7"/>
      <c r="G10" s="7"/>
      <c r="H10" s="7"/>
      <c r="I10" s="7"/>
      <c r="J10" s="7"/>
      <c r="K10" s="7"/>
      <c r="L10" s="7"/>
      <c r="M10" s="7"/>
    </row>
    <row r="11" spans="1:13" s="57" customFormat="1" ht="24" customHeight="1">
      <c r="A11" s="116" t="s">
        <v>44</v>
      </c>
      <c r="B11" s="116"/>
      <c r="C11" s="116"/>
      <c r="D11" s="116"/>
      <c r="E11" s="116"/>
      <c r="F11" s="116"/>
      <c r="G11" s="116"/>
      <c r="H11" s="116"/>
      <c r="I11" s="116"/>
      <c r="J11" s="116"/>
      <c r="K11" s="116"/>
      <c r="L11" s="116"/>
      <c r="M11" s="116"/>
    </row>
    <row r="12" spans="1:13" s="57" customFormat="1" ht="12.75">
      <c r="A12" s="59"/>
      <c r="B12" s="59"/>
      <c r="C12" s="59"/>
      <c r="D12" s="59"/>
      <c r="E12" s="59"/>
      <c r="F12" s="59"/>
      <c r="G12" s="59"/>
      <c r="H12" s="59"/>
      <c r="I12" s="59"/>
      <c r="J12" s="59"/>
      <c r="K12" s="59"/>
      <c r="L12" s="59"/>
      <c r="M12" s="59"/>
    </row>
    <row r="13" ht="15.75" customHeight="1">
      <c r="A13" s="2"/>
    </row>
    <row r="14" spans="1:13" ht="15.75">
      <c r="A14" s="114" t="s">
        <v>20</v>
      </c>
      <c r="B14" s="114"/>
      <c r="C14" s="114"/>
      <c r="D14" s="114"/>
      <c r="E14" s="114"/>
      <c r="F14" s="114"/>
      <c r="G14" s="114"/>
      <c r="H14" s="114"/>
      <c r="I14" s="114"/>
      <c r="J14" s="114"/>
      <c r="K14" s="114"/>
      <c r="L14" s="114"/>
      <c r="M14" s="114"/>
    </row>
    <row r="15" spans="1:13" ht="4.5" customHeight="1">
      <c r="A15" s="39"/>
      <c r="B15" s="40"/>
      <c r="C15" s="40"/>
      <c r="D15" s="40"/>
      <c r="E15" s="40"/>
      <c r="F15" s="40"/>
      <c r="G15" s="40"/>
      <c r="H15" s="40"/>
      <c r="I15" s="40"/>
      <c r="J15" s="40"/>
      <c r="K15" s="40"/>
      <c r="L15" s="40"/>
      <c r="M15" s="41"/>
    </row>
    <row r="16" spans="1:13" ht="12.75" customHeight="1" thickBot="1">
      <c r="A16" s="102" t="s">
        <v>64</v>
      </c>
      <c r="B16" s="49"/>
      <c r="C16" s="49"/>
      <c r="D16" s="49"/>
      <c r="E16" s="49"/>
      <c r="F16" s="49"/>
      <c r="G16" s="49"/>
      <c r="H16" s="49"/>
      <c r="I16" s="49"/>
      <c r="J16" s="49"/>
      <c r="K16" s="49"/>
      <c r="L16" s="49"/>
      <c r="M16" s="44"/>
    </row>
    <row r="17" spans="1:14" ht="15.75" customHeight="1" thickBot="1">
      <c r="A17" s="50" t="s">
        <v>51</v>
      </c>
      <c r="B17" s="45"/>
      <c r="C17" s="63">
        <v>25</v>
      </c>
      <c r="D17" s="43"/>
      <c r="E17" s="43" t="s">
        <v>76</v>
      </c>
      <c r="F17" s="43"/>
      <c r="G17" s="43"/>
      <c r="H17" s="43"/>
      <c r="I17" s="43"/>
      <c r="J17" s="43"/>
      <c r="K17" s="43"/>
      <c r="L17" s="43"/>
      <c r="M17" s="44"/>
      <c r="N17" s="4"/>
    </row>
    <row r="18" spans="1:14" ht="15.75" customHeight="1" thickBot="1">
      <c r="A18" s="50" t="s">
        <v>55</v>
      </c>
      <c r="B18" s="45"/>
      <c r="C18" s="63">
        <v>25</v>
      </c>
      <c r="D18" s="43"/>
      <c r="E18" s="43" t="s">
        <v>77</v>
      </c>
      <c r="F18" s="43"/>
      <c r="G18" s="43"/>
      <c r="H18" s="43"/>
      <c r="I18" s="43"/>
      <c r="J18" s="43"/>
      <c r="K18" s="43"/>
      <c r="L18" s="43"/>
      <c r="M18" s="44"/>
      <c r="N18" s="4"/>
    </row>
    <row r="19" spans="1:14" ht="15.75" customHeight="1" thickBot="1">
      <c r="A19" s="50" t="s">
        <v>69</v>
      </c>
      <c r="B19" s="45"/>
      <c r="C19" s="63">
        <v>0</v>
      </c>
      <c r="D19" s="43"/>
      <c r="E19" s="43"/>
      <c r="F19" s="43"/>
      <c r="G19" s="43"/>
      <c r="H19" s="43"/>
      <c r="I19" s="43"/>
      <c r="J19" s="43"/>
      <c r="K19" s="43"/>
      <c r="L19" s="43"/>
      <c r="M19" s="44"/>
      <c r="N19" s="4"/>
    </row>
    <row r="20" spans="1:14" ht="15.75" customHeight="1" thickBot="1">
      <c r="A20" s="50" t="s">
        <v>70</v>
      </c>
      <c r="B20" s="45"/>
      <c r="C20" s="63">
        <v>0</v>
      </c>
      <c r="D20" s="43"/>
      <c r="E20" s="43"/>
      <c r="F20" s="43"/>
      <c r="G20" s="43"/>
      <c r="H20" s="43"/>
      <c r="I20" s="43"/>
      <c r="J20" s="43"/>
      <c r="K20" s="43"/>
      <c r="L20" s="43"/>
      <c r="M20" s="44"/>
      <c r="N20" s="4"/>
    </row>
    <row r="21" spans="1:14" ht="15.75" customHeight="1" thickBot="1">
      <c r="A21" s="50" t="s">
        <v>71</v>
      </c>
      <c r="B21" s="45"/>
      <c r="C21" s="63">
        <v>0</v>
      </c>
      <c r="D21" s="43"/>
      <c r="E21" s="43"/>
      <c r="F21" s="43"/>
      <c r="G21" s="43"/>
      <c r="H21" s="43"/>
      <c r="I21" s="43"/>
      <c r="J21" s="43"/>
      <c r="K21" s="43"/>
      <c r="L21" s="43"/>
      <c r="M21" s="44"/>
      <c r="N21" s="4"/>
    </row>
    <row r="22" spans="1:14" ht="15.75" customHeight="1" thickBot="1">
      <c r="A22" s="50" t="s">
        <v>72</v>
      </c>
      <c r="B22" s="45"/>
      <c r="C22" s="63">
        <v>25</v>
      </c>
      <c r="D22" s="43"/>
      <c r="E22" s="43"/>
      <c r="F22" s="43"/>
      <c r="G22" s="43"/>
      <c r="H22" s="43"/>
      <c r="I22" s="43"/>
      <c r="J22" s="43"/>
      <c r="K22" s="43"/>
      <c r="L22" s="43"/>
      <c r="M22" s="44"/>
      <c r="N22" s="4"/>
    </row>
    <row r="23" spans="1:13" ht="15.75" customHeight="1" thickBot="1">
      <c r="A23" s="42" t="s">
        <v>15</v>
      </c>
      <c r="B23" s="45"/>
      <c r="C23" s="64">
        <f>Assumptions!B74</f>
        <v>0.0952</v>
      </c>
      <c r="D23" s="43"/>
      <c r="E23" s="43"/>
      <c r="F23" s="43"/>
      <c r="G23" s="43"/>
      <c r="H23" s="43"/>
      <c r="I23" s="43"/>
      <c r="J23" s="43"/>
      <c r="K23" s="43"/>
      <c r="L23" s="43"/>
      <c r="M23" s="44"/>
    </row>
    <row r="24" spans="1:14" ht="6.75" customHeight="1">
      <c r="A24" s="46"/>
      <c r="B24" s="45"/>
      <c r="C24" s="47"/>
      <c r="D24" s="43"/>
      <c r="E24" s="43"/>
      <c r="F24" s="43"/>
      <c r="G24" s="43"/>
      <c r="H24" s="43"/>
      <c r="I24" s="43"/>
      <c r="J24" s="43"/>
      <c r="K24" s="43"/>
      <c r="L24" s="43"/>
      <c r="M24" s="44"/>
      <c r="N24" s="4"/>
    </row>
    <row r="25" spans="1:13" ht="27.75" customHeight="1">
      <c r="A25" s="50" t="s">
        <v>58</v>
      </c>
      <c r="B25" s="115" t="s">
        <v>10</v>
      </c>
      <c r="C25" s="115"/>
      <c r="D25" s="115"/>
      <c r="E25" s="49"/>
      <c r="F25" s="115" t="s">
        <v>2</v>
      </c>
      <c r="G25" s="115"/>
      <c r="H25" s="115"/>
      <c r="I25" s="49"/>
      <c r="J25" s="118"/>
      <c r="K25" s="118"/>
      <c r="L25" s="118"/>
      <c r="M25" s="44"/>
    </row>
    <row r="26" spans="1:13" ht="4.5" customHeight="1" thickBot="1">
      <c r="A26" s="48"/>
      <c r="B26" s="49"/>
      <c r="C26" s="49"/>
      <c r="D26" s="49"/>
      <c r="E26" s="49"/>
      <c r="F26" s="49"/>
      <c r="G26" s="49"/>
      <c r="H26" s="49"/>
      <c r="I26" s="49"/>
      <c r="J26" s="49"/>
      <c r="K26" s="49"/>
      <c r="L26" s="49"/>
      <c r="M26" s="44"/>
    </row>
    <row r="27" spans="1:13" ht="15.75" customHeight="1" thickBot="1">
      <c r="A27" s="50" t="s">
        <v>57</v>
      </c>
      <c r="B27" s="43"/>
      <c r="C27" s="65">
        <f>Assumptions!B11</f>
        <v>28</v>
      </c>
      <c r="D27" s="51"/>
      <c r="E27" s="51"/>
      <c r="F27" s="51"/>
      <c r="G27" s="65">
        <f>Assumptions!B15</f>
        <v>28</v>
      </c>
      <c r="H27" s="51"/>
      <c r="I27" s="51"/>
      <c r="J27" s="52"/>
      <c r="K27" s="53"/>
      <c r="L27" s="51"/>
      <c r="M27" s="44"/>
    </row>
    <row r="28" spans="1:13" ht="15.75" customHeight="1" thickBot="1">
      <c r="A28" s="50" t="s">
        <v>59</v>
      </c>
      <c r="B28" s="43"/>
      <c r="C28" s="65">
        <f>Assumptions!B20</f>
        <v>22</v>
      </c>
      <c r="D28" s="51"/>
      <c r="E28" s="51"/>
      <c r="F28" s="51"/>
      <c r="G28" s="65">
        <f>Assumptions!B24</f>
        <v>22</v>
      </c>
      <c r="H28" s="51"/>
      <c r="I28" s="51"/>
      <c r="J28" s="52"/>
      <c r="K28" s="53"/>
      <c r="L28" s="51"/>
      <c r="M28" s="44"/>
    </row>
    <row r="29" spans="1:13" ht="15.75" customHeight="1" thickBot="1">
      <c r="A29" s="50" t="s">
        <v>69</v>
      </c>
      <c r="B29" s="43"/>
      <c r="C29" s="65">
        <f>Assumptions!B29</f>
        <v>44</v>
      </c>
      <c r="D29" s="51"/>
      <c r="E29" s="51"/>
      <c r="F29" s="51"/>
      <c r="G29" s="65">
        <f>Assumptions!B33</f>
        <v>44</v>
      </c>
      <c r="H29" s="51"/>
      <c r="I29" s="51"/>
      <c r="J29" s="52"/>
      <c r="K29" s="53"/>
      <c r="L29" s="51"/>
      <c r="M29" s="44"/>
    </row>
    <row r="30" spans="1:13" ht="15.75" customHeight="1" thickBot="1">
      <c r="A30" s="50" t="s">
        <v>70</v>
      </c>
      <c r="B30" s="43"/>
      <c r="C30" s="65">
        <f>Assumptions!B38</f>
        <v>46</v>
      </c>
      <c r="D30" s="51"/>
      <c r="E30" s="51"/>
      <c r="F30" s="51"/>
      <c r="G30" s="65">
        <f>Assumptions!B42</f>
        <v>46</v>
      </c>
      <c r="H30" s="51"/>
      <c r="I30" s="51"/>
      <c r="J30" s="52"/>
      <c r="K30" s="53"/>
      <c r="L30" s="51"/>
      <c r="M30" s="44"/>
    </row>
    <row r="31" spans="1:13" ht="15.75" customHeight="1" thickBot="1">
      <c r="A31" s="50" t="s">
        <v>71</v>
      </c>
      <c r="B31" s="43"/>
      <c r="C31" s="65">
        <f>Assumptions!B47</f>
        <v>34</v>
      </c>
      <c r="D31" s="51"/>
      <c r="E31" s="51"/>
      <c r="F31" s="51"/>
      <c r="G31" s="65">
        <f>Assumptions!B51</f>
        <v>34</v>
      </c>
      <c r="H31" s="51"/>
      <c r="I31" s="51"/>
      <c r="J31" s="52"/>
      <c r="K31" s="53"/>
      <c r="L31" s="51"/>
      <c r="M31" s="44"/>
    </row>
    <row r="32" spans="1:13" ht="15.75" customHeight="1" thickBot="1">
      <c r="A32" s="50" t="s">
        <v>72</v>
      </c>
      <c r="B32" s="43"/>
      <c r="C32" s="65">
        <f>Assumptions!B56</f>
        <v>75</v>
      </c>
      <c r="D32" s="51"/>
      <c r="E32" s="51"/>
      <c r="F32" s="51"/>
      <c r="G32" s="65">
        <f>Assumptions!B60</f>
        <v>75</v>
      </c>
      <c r="H32" s="51"/>
      <c r="I32" s="51"/>
      <c r="J32" s="52"/>
      <c r="K32" s="53"/>
      <c r="L32" s="51"/>
      <c r="M32" s="44"/>
    </row>
    <row r="33" spans="1:13" ht="4.5" customHeight="1">
      <c r="A33" s="54"/>
      <c r="B33" s="55"/>
      <c r="C33" s="55"/>
      <c r="D33" s="55"/>
      <c r="E33" s="55"/>
      <c r="F33" s="55"/>
      <c r="G33" s="55"/>
      <c r="H33" s="55"/>
      <c r="I33" s="55"/>
      <c r="J33" s="55"/>
      <c r="K33" s="55"/>
      <c r="L33" s="55"/>
      <c r="M33" s="56"/>
    </row>
    <row r="34" ht="15.75" customHeight="1">
      <c r="A34" s="3"/>
    </row>
    <row r="35" ht="15.75" customHeight="1">
      <c r="A35" s="3"/>
    </row>
    <row r="36" spans="1:13" ht="15.75">
      <c r="A36" s="114" t="str">
        <f>"Annual and Life Cycle Costs and Savings for  Answering Machines and Cordless Phones"</f>
        <v>Annual and Life Cycle Costs and Savings for  Answering Machines and Cordless Phones</v>
      </c>
      <c r="B36" s="114"/>
      <c r="C36" s="114"/>
      <c r="D36" s="114"/>
      <c r="E36" s="114"/>
      <c r="F36" s="114"/>
      <c r="G36" s="114"/>
      <c r="H36" s="114"/>
      <c r="I36" s="114"/>
      <c r="J36" s="114"/>
      <c r="K36" s="114"/>
      <c r="L36" s="114"/>
      <c r="M36" s="114"/>
    </row>
    <row r="37" spans="1:13" ht="31.5" customHeight="1">
      <c r="A37" s="19"/>
      <c r="B37" s="117" t="str">
        <f>" ENERGY STAR Qualified Units"</f>
        <v> ENERGY STAR Qualified Units</v>
      </c>
      <c r="C37" s="117"/>
      <c r="D37" s="117"/>
      <c r="E37" s="20"/>
      <c r="F37" s="117" t="str">
        <f>" Conventional Units"</f>
        <v> Conventional Units</v>
      </c>
      <c r="G37" s="117"/>
      <c r="H37" s="117"/>
      <c r="I37" s="20"/>
      <c r="J37" s="117" t="s">
        <v>16</v>
      </c>
      <c r="K37" s="117"/>
      <c r="L37" s="117"/>
      <c r="M37" s="21"/>
    </row>
    <row r="38" spans="1:13" ht="15.75" customHeight="1">
      <c r="A38" s="22" t="s">
        <v>40</v>
      </c>
      <c r="B38" s="23"/>
      <c r="C38" s="23"/>
      <c r="D38" s="23"/>
      <c r="E38" s="23"/>
      <c r="F38" s="23"/>
      <c r="G38" s="23"/>
      <c r="H38" s="23"/>
      <c r="I38" s="23"/>
      <c r="J38" s="23"/>
      <c r="K38" s="23"/>
      <c r="L38" s="23"/>
      <c r="M38" s="24"/>
    </row>
    <row r="39" spans="1:13" ht="15.75" customHeight="1">
      <c r="A39" s="25" t="s">
        <v>48</v>
      </c>
      <c r="B39" s="23"/>
      <c r="C39" s="26">
        <f>C40*$C$23</f>
        <v>114.52560000000001</v>
      </c>
      <c r="D39" s="23"/>
      <c r="E39" s="23"/>
      <c r="F39" s="23"/>
      <c r="G39" s="26">
        <f>G40*$C$23</f>
        <v>217.7938</v>
      </c>
      <c r="H39" s="23"/>
      <c r="I39" s="23"/>
      <c r="J39" s="23"/>
      <c r="K39" s="26">
        <f aca="true" t="shared" si="0" ref="K39:K47">G39-C39</f>
        <v>103.2682</v>
      </c>
      <c r="L39" s="23"/>
      <c r="M39" s="24"/>
    </row>
    <row r="40" spans="1:13" ht="15.75" customHeight="1" hidden="1" outlineLevel="1">
      <c r="A40" s="27" t="s">
        <v>21</v>
      </c>
      <c r="B40" s="23"/>
      <c r="C40" s="103">
        <f>SUM(C41:C46)</f>
        <v>1203</v>
      </c>
      <c r="D40" s="74"/>
      <c r="E40" s="74"/>
      <c r="F40" s="74"/>
      <c r="G40" s="103">
        <f>SUM(G41:G46)</f>
        <v>2287.75</v>
      </c>
      <c r="H40" s="74"/>
      <c r="I40" s="74"/>
      <c r="J40" s="74"/>
      <c r="K40" s="98">
        <f t="shared" si="0"/>
        <v>1084.75</v>
      </c>
      <c r="L40" s="28"/>
      <c r="M40" s="24"/>
    </row>
    <row r="41" spans="1:13" ht="15.75" customHeight="1" hidden="1" outlineLevel="1">
      <c r="A41" s="29" t="s">
        <v>51</v>
      </c>
      <c r="B41" s="23"/>
      <c r="C41" s="98">
        <f>(C17*Assumptions!B12)</f>
        <v>438</v>
      </c>
      <c r="D41" s="74"/>
      <c r="E41" s="74"/>
      <c r="F41" s="74"/>
      <c r="G41" s="98">
        <f>(C17*Assumptions!B16)</f>
        <v>679.75</v>
      </c>
      <c r="H41" s="74"/>
      <c r="I41" s="74"/>
      <c r="J41" s="74"/>
      <c r="K41" s="98">
        <f t="shared" si="0"/>
        <v>241.75</v>
      </c>
      <c r="L41" s="28"/>
      <c r="M41" s="24"/>
    </row>
    <row r="42" spans="1:13" ht="15.75" customHeight="1" hidden="1" outlineLevel="1">
      <c r="A42" s="29" t="s">
        <v>55</v>
      </c>
      <c r="B42" s="23"/>
      <c r="C42" s="98">
        <f>(C18*Assumptions!B21)</f>
        <v>286.5</v>
      </c>
      <c r="D42" s="74"/>
      <c r="E42" s="74"/>
      <c r="F42" s="74"/>
      <c r="G42" s="98">
        <f>(C18*Assumptions!B25)</f>
        <v>748.5</v>
      </c>
      <c r="H42" s="74"/>
      <c r="I42" s="74"/>
      <c r="J42" s="74"/>
      <c r="K42" s="98">
        <f t="shared" si="0"/>
        <v>462</v>
      </c>
      <c r="L42" s="28"/>
      <c r="M42" s="24"/>
    </row>
    <row r="43" spans="1:13" ht="15.75" customHeight="1" hidden="1" outlineLevel="1">
      <c r="A43" s="29" t="s">
        <v>69</v>
      </c>
      <c r="B43" s="23"/>
      <c r="C43" s="98">
        <f>(C19*Assumptions!B30)</f>
        <v>0</v>
      </c>
      <c r="D43" s="74"/>
      <c r="E43" s="74"/>
      <c r="F43" s="74"/>
      <c r="G43" s="98">
        <f>(C19*Assumptions!B34)</f>
        <v>0</v>
      </c>
      <c r="H43" s="74"/>
      <c r="I43" s="74"/>
      <c r="J43" s="74"/>
      <c r="K43" s="98">
        <f t="shared" si="0"/>
        <v>0</v>
      </c>
      <c r="L43" s="28"/>
      <c r="M43" s="24"/>
    </row>
    <row r="44" spans="1:13" ht="15.75" customHeight="1" hidden="1" outlineLevel="1">
      <c r="A44" s="29" t="s">
        <v>70</v>
      </c>
      <c r="B44" s="23"/>
      <c r="C44" s="98">
        <f>(C20*Assumptions!B39)</f>
        <v>0</v>
      </c>
      <c r="D44" s="74"/>
      <c r="E44" s="74"/>
      <c r="F44" s="74"/>
      <c r="G44" s="98">
        <f>(C20*Assumptions!B43)</f>
        <v>0</v>
      </c>
      <c r="H44" s="74"/>
      <c r="I44" s="74"/>
      <c r="J44" s="74"/>
      <c r="K44" s="98">
        <f t="shared" si="0"/>
        <v>0</v>
      </c>
      <c r="L44" s="28"/>
      <c r="M44" s="24"/>
    </row>
    <row r="45" spans="1:13" ht="15.75" customHeight="1" hidden="1" outlineLevel="1">
      <c r="A45" s="29" t="s">
        <v>71</v>
      </c>
      <c r="B45" s="23"/>
      <c r="C45" s="98">
        <f>(C21*Assumptions!B48)</f>
        <v>0</v>
      </c>
      <c r="D45" s="74"/>
      <c r="E45" s="74"/>
      <c r="F45" s="74"/>
      <c r="G45" s="98">
        <f>(C21*Assumptions!B52)</f>
        <v>0</v>
      </c>
      <c r="H45" s="74"/>
      <c r="I45" s="74"/>
      <c r="J45" s="74"/>
      <c r="K45" s="98">
        <f t="shared" si="0"/>
        <v>0</v>
      </c>
      <c r="L45" s="28"/>
      <c r="M45" s="24"/>
    </row>
    <row r="46" spans="1:13" ht="15.75" customHeight="1" hidden="1" outlineLevel="1">
      <c r="A46" s="29" t="s">
        <v>72</v>
      </c>
      <c r="B46" s="23"/>
      <c r="C46" s="98">
        <f>(C22*Assumptions!B57)</f>
        <v>478.5</v>
      </c>
      <c r="D46" s="74"/>
      <c r="E46" s="74"/>
      <c r="F46" s="74"/>
      <c r="G46" s="98">
        <f>(C22*Assumptions!B61)</f>
        <v>859.5000000000001</v>
      </c>
      <c r="H46" s="74"/>
      <c r="I46" s="74"/>
      <c r="J46" s="74"/>
      <c r="K46" s="98">
        <f t="shared" si="0"/>
        <v>381.0000000000001</v>
      </c>
      <c r="L46" s="28"/>
      <c r="M46" s="24"/>
    </row>
    <row r="47" spans="1:13" ht="15.75" customHeight="1" collapsed="1">
      <c r="A47" s="30" t="s">
        <v>12</v>
      </c>
      <c r="B47" s="23"/>
      <c r="C47" s="26">
        <f>Assumptions!B65</f>
        <v>0</v>
      </c>
      <c r="D47" s="23"/>
      <c r="E47" s="23"/>
      <c r="F47" s="23"/>
      <c r="G47" s="26">
        <f>Assumptions!B68</f>
        <v>0</v>
      </c>
      <c r="H47" s="23"/>
      <c r="I47" s="23"/>
      <c r="J47" s="23"/>
      <c r="K47" s="26">
        <f t="shared" si="0"/>
        <v>0</v>
      </c>
      <c r="L47" s="23"/>
      <c r="M47" s="24"/>
    </row>
    <row r="48" spans="1:13" s="5" customFormat="1" ht="15.75" customHeight="1">
      <c r="A48" s="31" t="s">
        <v>13</v>
      </c>
      <c r="B48" s="32"/>
      <c r="C48" s="72">
        <f>C39+C47</f>
        <v>114.52560000000001</v>
      </c>
      <c r="D48" s="33"/>
      <c r="E48" s="33"/>
      <c r="F48" s="33"/>
      <c r="G48" s="72">
        <f>G39+G47</f>
        <v>217.7938</v>
      </c>
      <c r="H48" s="33"/>
      <c r="I48" s="33"/>
      <c r="J48" s="33"/>
      <c r="K48" s="72">
        <f>K39+K47</f>
        <v>103.2682</v>
      </c>
      <c r="L48" s="33"/>
      <c r="M48" s="34"/>
    </row>
    <row r="49" spans="1:13" ht="15.75" customHeight="1">
      <c r="A49" s="25"/>
      <c r="B49" s="23"/>
      <c r="C49" s="23"/>
      <c r="D49" s="23"/>
      <c r="E49" s="23"/>
      <c r="F49" s="23"/>
      <c r="G49" s="23"/>
      <c r="H49" s="23"/>
      <c r="I49" s="23"/>
      <c r="J49" s="23"/>
      <c r="K49" s="23"/>
      <c r="L49" s="23"/>
      <c r="M49" s="24"/>
    </row>
    <row r="50" spans="1:13" ht="15.75" customHeight="1">
      <c r="A50" s="22" t="s">
        <v>41</v>
      </c>
      <c r="B50" s="23"/>
      <c r="C50" s="23"/>
      <c r="D50" s="23"/>
      <c r="E50" s="23"/>
      <c r="F50" s="23"/>
      <c r="G50" s="23"/>
      <c r="H50" s="23"/>
      <c r="I50" s="23"/>
      <c r="J50" s="23"/>
      <c r="K50" s="23"/>
      <c r="L50" s="23"/>
      <c r="M50" s="24"/>
    </row>
    <row r="51" spans="1:13" ht="15.75" customHeight="1">
      <c r="A51" s="25" t="s">
        <v>49</v>
      </c>
      <c r="B51" s="23"/>
      <c r="C51" s="26">
        <f>C52+C54</f>
        <v>687.3889123086446</v>
      </c>
      <c r="D51" s="23"/>
      <c r="E51" s="23"/>
      <c r="F51" s="23"/>
      <c r="G51" s="26">
        <f>G52+G54</f>
        <v>1307.2102943758118</v>
      </c>
      <c r="H51" s="23"/>
      <c r="I51" s="23"/>
      <c r="J51" s="23"/>
      <c r="K51" s="26">
        <f>G51-C51</f>
        <v>619.8213820671672</v>
      </c>
      <c r="L51" s="23"/>
      <c r="M51" s="24"/>
    </row>
    <row r="52" spans="1:13" ht="15.75" customHeight="1" hidden="1" outlineLevel="1">
      <c r="A52" s="27" t="s">
        <v>50</v>
      </c>
      <c r="B52" s="23"/>
      <c r="C52" s="26">
        <f>PV(Assumptions!B71,Assumptions!B7,-C39,,0)</f>
        <v>687.3889123086446</v>
      </c>
      <c r="D52" s="26"/>
      <c r="E52" s="23"/>
      <c r="F52" s="23"/>
      <c r="G52" s="26">
        <f>PV(Assumptions!B71,Assumptions!B7,-G39,,0)</f>
        <v>1307.2102943758118</v>
      </c>
      <c r="H52" s="23"/>
      <c r="I52" s="23"/>
      <c r="J52" s="23"/>
      <c r="K52" s="26">
        <f>G52-C52</f>
        <v>619.8213820671672</v>
      </c>
      <c r="L52" s="23"/>
      <c r="M52" s="24"/>
    </row>
    <row r="53" spans="1:13" ht="15.75" customHeight="1" hidden="1" outlineLevel="1">
      <c r="A53" s="29" t="s">
        <v>22</v>
      </c>
      <c r="B53" s="23"/>
      <c r="C53" s="98">
        <f>C40*Assumptions!B7</f>
        <v>8421</v>
      </c>
      <c r="D53" s="74"/>
      <c r="E53" s="74"/>
      <c r="F53" s="74"/>
      <c r="G53" s="98">
        <f>G40*Assumptions!B7</f>
        <v>16014.25</v>
      </c>
      <c r="H53" s="74"/>
      <c r="I53" s="74"/>
      <c r="J53" s="74"/>
      <c r="K53" s="98">
        <f>G53-C53</f>
        <v>7593.25</v>
      </c>
      <c r="L53" s="28"/>
      <c r="M53" s="24"/>
    </row>
    <row r="54" spans="1:13" ht="15.75" customHeight="1" hidden="1" outlineLevel="1">
      <c r="A54" s="27" t="s">
        <v>14</v>
      </c>
      <c r="B54" s="23"/>
      <c r="C54" s="26">
        <f>Assumptions!B65</f>
        <v>0</v>
      </c>
      <c r="D54" s="23"/>
      <c r="E54" s="23"/>
      <c r="F54" s="23"/>
      <c r="G54" s="26">
        <f>Assumptions!B68</f>
        <v>0</v>
      </c>
      <c r="H54" s="23"/>
      <c r="I54" s="23"/>
      <c r="J54" s="23"/>
      <c r="K54" s="26">
        <f>G54-C54</f>
        <v>0</v>
      </c>
      <c r="L54" s="23"/>
      <c r="M54" s="24"/>
    </row>
    <row r="55" spans="1:13" ht="15.75" customHeight="1" collapsed="1">
      <c r="A55" s="27" t="s">
        <v>60</v>
      </c>
      <c r="B55" s="23"/>
      <c r="C55" s="26">
        <f>(C17*C27)+(C18*C28)+(C19*C29)+(C20*C30)+(C21*C31)+(C22*C32)</f>
        <v>3125</v>
      </c>
      <c r="D55" s="23"/>
      <c r="E55" s="23"/>
      <c r="F55" s="23"/>
      <c r="G55" s="26">
        <f>(C17*G27)+(C18*G28)+(C19*G29)+(C20*G30)+(C21*G31)+(C22*G32)</f>
        <v>3125</v>
      </c>
      <c r="H55" s="23"/>
      <c r="I55" s="23"/>
      <c r="J55" s="23"/>
      <c r="K55" s="26">
        <f>G55-C55</f>
        <v>0</v>
      </c>
      <c r="L55" s="23"/>
      <c r="M55" s="24"/>
    </row>
    <row r="56" spans="1:13" s="5" customFormat="1" ht="15.75" customHeight="1">
      <c r="A56" s="31" t="s">
        <v>13</v>
      </c>
      <c r="B56" s="32"/>
      <c r="C56" s="72">
        <f>C51+C55</f>
        <v>3812.3889123086446</v>
      </c>
      <c r="D56" s="33"/>
      <c r="E56" s="33"/>
      <c r="F56" s="33"/>
      <c r="G56" s="72">
        <f>G51+G55</f>
        <v>4432.210294375812</v>
      </c>
      <c r="H56" s="33"/>
      <c r="I56" s="33"/>
      <c r="J56" s="33"/>
      <c r="K56" s="72">
        <f>K51+K55</f>
        <v>619.8213820671672</v>
      </c>
      <c r="L56" s="33"/>
      <c r="M56" s="34"/>
    </row>
    <row r="57" spans="1:13" s="5" customFormat="1" ht="15.75" customHeight="1">
      <c r="A57" s="31"/>
      <c r="B57" s="32"/>
      <c r="C57" s="35"/>
      <c r="D57" s="33"/>
      <c r="E57" s="33"/>
      <c r="F57" s="33"/>
      <c r="G57" s="35"/>
      <c r="H57" s="33"/>
      <c r="I57" s="33"/>
      <c r="J57" s="33"/>
      <c r="K57" s="35"/>
      <c r="L57" s="33"/>
      <c r="M57" s="34"/>
    </row>
    <row r="58" spans="1:13" ht="15.75" customHeight="1">
      <c r="A58" s="22"/>
      <c r="B58" s="23"/>
      <c r="C58" s="23"/>
      <c r="D58" s="23"/>
      <c r="E58" s="23"/>
      <c r="F58" s="23"/>
      <c r="G58" s="23"/>
      <c r="H58" s="23"/>
      <c r="I58" s="23"/>
      <c r="J58" s="61" t="s">
        <v>39</v>
      </c>
      <c r="K58" s="73">
        <f>IF(K66&lt;=0,0,IF(K48&lt;0,"N/A",IF(K48=0,"&gt;"&amp;Assumptions!#REF!&amp;"",IF(K66/K48&gt;Assumptions!#REF!,"&gt;"&amp;Assumptions!#REF!&amp;"",K66/K48))))</f>
        <v>0</v>
      </c>
      <c r="L58" s="23"/>
      <c r="M58" s="24"/>
    </row>
    <row r="59" spans="1:13" ht="4.5" customHeight="1">
      <c r="A59" s="36"/>
      <c r="B59" s="37"/>
      <c r="C59" s="37"/>
      <c r="D59" s="37"/>
      <c r="E59" s="37"/>
      <c r="F59" s="37"/>
      <c r="G59" s="37"/>
      <c r="H59" s="37"/>
      <c r="I59" s="37"/>
      <c r="J59" s="37"/>
      <c r="K59" s="37" t="s">
        <v>43</v>
      </c>
      <c r="L59" s="37"/>
      <c r="M59" s="38"/>
    </row>
    <row r="60" spans="1:13" ht="24" customHeight="1">
      <c r="A60" s="120" t="s">
        <v>42</v>
      </c>
      <c r="B60" s="121"/>
      <c r="C60" s="121"/>
      <c r="D60" s="121"/>
      <c r="E60" s="121"/>
      <c r="F60" s="121"/>
      <c r="G60" s="121"/>
      <c r="H60" s="121"/>
      <c r="I60" s="121"/>
      <c r="J60" s="121"/>
      <c r="K60" s="121"/>
      <c r="L60" s="121"/>
      <c r="M60" s="121"/>
    </row>
    <row r="61" spans="1:13" ht="13.5">
      <c r="A61" s="119" t="s">
        <v>35</v>
      </c>
      <c r="B61" s="119"/>
      <c r="C61" s="119"/>
      <c r="D61" s="119"/>
      <c r="E61" s="119"/>
      <c r="F61" s="119"/>
      <c r="G61" s="119"/>
      <c r="H61" s="119"/>
      <c r="I61" s="119"/>
      <c r="J61" s="119"/>
      <c r="K61" s="119"/>
      <c r="L61" s="119"/>
      <c r="M61" s="119"/>
    </row>
    <row r="62" spans="1:13" ht="13.5">
      <c r="A62" s="60"/>
      <c r="B62" s="60"/>
      <c r="C62" s="60"/>
      <c r="D62" s="60"/>
      <c r="E62" s="60"/>
      <c r="F62" s="60"/>
      <c r="G62" s="60"/>
      <c r="H62" s="60"/>
      <c r="I62" s="60"/>
      <c r="J62" s="60"/>
      <c r="K62" s="60"/>
      <c r="L62" s="60"/>
      <c r="M62" s="60"/>
    </row>
    <row r="63" ht="15" customHeight="1"/>
    <row r="64" spans="1:13" ht="15.75" customHeight="1">
      <c r="A64" s="114" t="str">
        <f>"Summary of Benefits for Answering Machines and Cordless Phones"</f>
        <v>Summary of Benefits for Answering Machines and Cordless Phones</v>
      </c>
      <c r="B64" s="114"/>
      <c r="C64" s="114"/>
      <c r="D64" s="114"/>
      <c r="E64" s="114"/>
      <c r="F64" s="114"/>
      <c r="G64" s="114"/>
      <c r="H64" s="114"/>
      <c r="I64" s="114"/>
      <c r="J64" s="114"/>
      <c r="K64" s="114"/>
      <c r="L64" s="114"/>
      <c r="M64" s="114"/>
    </row>
    <row r="65" spans="1:13" ht="4.5" customHeight="1">
      <c r="A65" s="12" t="s">
        <v>43</v>
      </c>
      <c r="B65" s="13"/>
      <c r="C65" s="13"/>
      <c r="D65" s="13"/>
      <c r="E65" s="13"/>
      <c r="F65" s="13"/>
      <c r="G65" s="13"/>
      <c r="H65" s="13"/>
      <c r="I65" s="13"/>
      <c r="J65" s="13"/>
      <c r="K65" s="13"/>
      <c r="L65" s="13"/>
      <c r="M65" s="14"/>
    </row>
    <row r="66" spans="1:13" ht="15.75" customHeight="1">
      <c r="A66" s="62" t="s">
        <v>45</v>
      </c>
      <c r="B66" s="8"/>
      <c r="C66" s="8"/>
      <c r="D66" s="8"/>
      <c r="E66" s="8"/>
      <c r="F66" s="8"/>
      <c r="G66" s="8"/>
      <c r="H66" s="8"/>
      <c r="I66" s="8"/>
      <c r="J66" s="8"/>
      <c r="K66" s="125">
        <f>(C27-G27)*C17+(C28-G28)*C18+(C29-G29)*C19+(C30-G30)*C20+(C31-G31)*C21+(C32-G32)*C22</f>
        <v>0</v>
      </c>
      <c r="L66" s="125"/>
      <c r="M66" s="15"/>
    </row>
    <row r="67" spans="1:13" ht="15.75" customHeight="1">
      <c r="A67" s="62" t="s">
        <v>23</v>
      </c>
      <c r="B67" s="8"/>
      <c r="C67" s="8"/>
      <c r="D67" s="8"/>
      <c r="E67" s="8"/>
      <c r="F67" s="8"/>
      <c r="G67" s="8"/>
      <c r="H67" s="8"/>
      <c r="I67" s="8"/>
      <c r="J67" s="8"/>
      <c r="K67" s="125">
        <f>K51</f>
        <v>619.8213820671672</v>
      </c>
      <c r="L67" s="125"/>
      <c r="M67" s="15"/>
    </row>
    <row r="68" spans="1:13" ht="15.75" customHeight="1">
      <c r="A68" s="62" t="s">
        <v>24</v>
      </c>
      <c r="B68" s="8"/>
      <c r="C68" s="8"/>
      <c r="D68" s="8"/>
      <c r="E68" s="8"/>
      <c r="F68" s="8"/>
      <c r="G68" s="8"/>
      <c r="H68" s="8"/>
      <c r="I68" s="8"/>
      <c r="J68" s="8"/>
      <c r="K68" s="125">
        <f>K56</f>
        <v>619.8213820671672</v>
      </c>
      <c r="L68" s="125"/>
      <c r="M68" s="15"/>
    </row>
    <row r="69" spans="1:13" ht="15.75" customHeight="1">
      <c r="A69" s="62" t="s">
        <v>25</v>
      </c>
      <c r="B69" s="8"/>
      <c r="C69" s="8"/>
      <c r="D69" s="8"/>
      <c r="E69" s="8"/>
      <c r="F69" s="8"/>
      <c r="G69" s="8"/>
      <c r="H69" s="8"/>
      <c r="I69" s="8"/>
      <c r="J69" s="8"/>
      <c r="K69" s="126">
        <f>K58</f>
        <v>0</v>
      </c>
      <c r="L69" s="126"/>
      <c r="M69" s="15"/>
    </row>
    <row r="70" spans="1:13" ht="15.75" customHeight="1">
      <c r="A70" s="62" t="s">
        <v>28</v>
      </c>
      <c r="B70" s="8"/>
      <c r="C70" s="8"/>
      <c r="D70" s="8"/>
      <c r="E70" s="8"/>
      <c r="F70" s="8"/>
      <c r="G70" s="8"/>
      <c r="H70" s="8"/>
      <c r="I70" s="8"/>
      <c r="J70" s="8"/>
      <c r="K70" s="124">
        <f>K53</f>
        <v>7593.25</v>
      </c>
      <c r="L70" s="124"/>
      <c r="M70" s="15"/>
    </row>
    <row r="71" spans="1:13" ht="15.75" customHeight="1">
      <c r="A71" s="62" t="s">
        <v>38</v>
      </c>
      <c r="B71" s="8"/>
      <c r="C71" s="8"/>
      <c r="D71" s="8"/>
      <c r="E71" s="8"/>
      <c r="F71" s="8"/>
      <c r="G71" s="8"/>
      <c r="H71" s="8"/>
      <c r="I71" s="8"/>
      <c r="J71" s="8"/>
      <c r="K71" s="124">
        <f>K53*Assumptions!B78</f>
        <v>11693.605</v>
      </c>
      <c r="L71" s="124"/>
      <c r="M71" s="15"/>
    </row>
    <row r="72" spans="1:13" ht="15.75" customHeight="1">
      <c r="A72" s="62" t="s">
        <v>26</v>
      </c>
      <c r="B72" s="8"/>
      <c r="C72" s="8"/>
      <c r="D72" s="8"/>
      <c r="E72" s="8"/>
      <c r="F72" s="8"/>
      <c r="G72" s="8"/>
      <c r="H72" s="8"/>
      <c r="I72" s="8"/>
      <c r="J72" s="8"/>
      <c r="K72" s="122">
        <f>K53*Assumptions!B78/Assumptions!B82</f>
        <v>0.971471712220653</v>
      </c>
      <c r="L72" s="122"/>
      <c r="M72" s="15"/>
    </row>
    <row r="73" spans="1:13" ht="15.75" customHeight="1">
      <c r="A73" s="62" t="s">
        <v>33</v>
      </c>
      <c r="B73" s="8"/>
      <c r="C73" s="8"/>
      <c r="D73" s="8"/>
      <c r="E73" s="8"/>
      <c r="F73" s="8"/>
      <c r="G73" s="8"/>
      <c r="H73" s="8"/>
      <c r="I73" s="8"/>
      <c r="J73" s="8"/>
      <c r="K73" s="122">
        <f>K53*Assumptions!B78/Assumptions!B81</f>
        <v>1.2055262886597937</v>
      </c>
      <c r="L73" s="122"/>
      <c r="M73" s="15"/>
    </row>
    <row r="74" spans="1:13" ht="15.75" customHeight="1">
      <c r="A74" s="62" t="s">
        <v>27</v>
      </c>
      <c r="B74" s="8"/>
      <c r="C74" s="8"/>
      <c r="D74" s="8"/>
      <c r="E74" s="8"/>
      <c r="F74" s="8"/>
      <c r="G74" s="8"/>
      <c r="H74" s="8"/>
      <c r="I74" s="8"/>
      <c r="J74" s="8"/>
      <c r="K74" s="123">
        <f>K56/(C55)</f>
        <v>0.19834284226149348</v>
      </c>
      <c r="L74" s="123"/>
      <c r="M74" s="15"/>
    </row>
    <row r="75" spans="1:13" ht="4.5" customHeight="1">
      <c r="A75" s="16"/>
      <c r="B75" s="17"/>
      <c r="C75" s="17"/>
      <c r="D75" s="17"/>
      <c r="E75" s="17"/>
      <c r="F75" s="17"/>
      <c r="G75" s="17"/>
      <c r="H75" s="17"/>
      <c r="I75" s="17"/>
      <c r="J75" s="17"/>
      <c r="K75" s="17"/>
      <c r="L75" s="17"/>
      <c r="M75" s="18"/>
    </row>
    <row r="76" s="6" customFormat="1" ht="15.75" customHeight="1">
      <c r="A76" s="58"/>
    </row>
    <row r="77" s="6" customFormat="1" ht="15.75" customHeight="1">
      <c r="A77" s="5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sheetData>
  <sheetProtection/>
  <mergeCells count="24">
    <mergeCell ref="K72:L72"/>
    <mergeCell ref="K74:L74"/>
    <mergeCell ref="K71:L71"/>
    <mergeCell ref="K66:L66"/>
    <mergeCell ref="K67:L67"/>
    <mergeCell ref="K68:L68"/>
    <mergeCell ref="K69:L69"/>
    <mergeCell ref="K70:L70"/>
    <mergeCell ref="K73:L73"/>
    <mergeCell ref="A64:M64"/>
    <mergeCell ref="F25:H25"/>
    <mergeCell ref="F37:H37"/>
    <mergeCell ref="B37:D37"/>
    <mergeCell ref="J25:L25"/>
    <mergeCell ref="J37:L37"/>
    <mergeCell ref="A61:M61"/>
    <mergeCell ref="A60:M60"/>
    <mergeCell ref="A7:M7"/>
    <mergeCell ref="A8:M8"/>
    <mergeCell ref="A36:M36"/>
    <mergeCell ref="A14:M14"/>
    <mergeCell ref="B25:D25"/>
    <mergeCell ref="A11:M11"/>
    <mergeCell ref="A9:M9"/>
  </mergeCells>
  <printOptions horizontalCentered="1"/>
  <pageMargins left="0.5" right="0.5" top="0.5" bottom="0.5" header="0.5" footer="0.25"/>
  <pageSetup fitToHeight="1" fitToWidth="1"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87"/>
  <sheetViews>
    <sheetView zoomScaleSheetLayoutView="100" zoomScalePageLayoutView="0" workbookViewId="0" topLeftCell="A64">
      <selection activeCell="C86" sqref="C86"/>
    </sheetView>
  </sheetViews>
  <sheetFormatPr defaultColWidth="9.140625" defaultRowHeight="12.75"/>
  <cols>
    <col min="1" max="1" width="50.421875" style="69" customWidth="1"/>
    <col min="2" max="2" width="14.28125" style="90" bestFit="1" customWidth="1"/>
    <col min="3" max="3" width="12.00390625" style="91" customWidth="1"/>
    <col min="4" max="4" width="89.8515625" style="6" customWidth="1"/>
    <col min="5" max="7" width="9.140625" style="69" customWidth="1"/>
    <col min="8" max="8" width="21.421875" style="69" customWidth="1"/>
    <col min="9" max="21" width="9.140625" style="69" customWidth="1"/>
    <col min="22" max="16384" width="9.140625" style="6" customWidth="1"/>
  </cols>
  <sheetData>
    <row r="1" spans="1:9" ht="15.75">
      <c r="A1" s="127" t="s">
        <v>65</v>
      </c>
      <c r="B1" s="127"/>
      <c r="C1" s="127"/>
      <c r="D1" s="127"/>
      <c r="E1" s="76"/>
      <c r="F1" s="76"/>
      <c r="G1" s="76"/>
      <c r="H1" s="76"/>
      <c r="I1" s="76"/>
    </row>
    <row r="2" spans="1:9" ht="15.75">
      <c r="A2" s="75"/>
      <c r="B2" s="75"/>
      <c r="C2" s="75"/>
      <c r="D2" s="75"/>
      <c r="E2" s="76"/>
      <c r="F2" s="76"/>
      <c r="G2" s="76"/>
      <c r="H2" s="76"/>
      <c r="I2" s="76"/>
    </row>
    <row r="3" spans="1:4" ht="12.75">
      <c r="A3" s="77" t="s">
        <v>5</v>
      </c>
      <c r="B3" s="128" t="s">
        <v>6</v>
      </c>
      <c r="C3" s="128"/>
      <c r="D3" s="78" t="s">
        <v>0</v>
      </c>
    </row>
    <row r="4" spans="1:4" ht="12.75">
      <c r="A4" s="79" t="s">
        <v>1</v>
      </c>
      <c r="B4" s="80"/>
      <c r="C4" s="81"/>
      <c r="D4" s="82"/>
    </row>
    <row r="5" spans="1:4" ht="12.75">
      <c r="A5" s="84" t="s">
        <v>62</v>
      </c>
      <c r="B5" s="9"/>
      <c r="C5" s="10"/>
      <c r="D5" s="11"/>
    </row>
    <row r="6" spans="1:4" ht="12.75">
      <c r="A6" s="94" t="s">
        <v>52</v>
      </c>
      <c r="B6" s="99">
        <v>1</v>
      </c>
      <c r="C6" s="10"/>
      <c r="D6" s="11" t="s">
        <v>75</v>
      </c>
    </row>
    <row r="7" spans="1:4" ht="12.75">
      <c r="A7" s="94" t="s">
        <v>17</v>
      </c>
      <c r="B7" s="100">
        <v>7</v>
      </c>
      <c r="C7" s="10" t="s">
        <v>9</v>
      </c>
      <c r="D7" s="11" t="s">
        <v>75</v>
      </c>
    </row>
    <row r="8" spans="1:4" ht="12.75">
      <c r="A8" s="94"/>
      <c r="B8" s="100"/>
      <c r="C8" s="101"/>
      <c r="D8" s="11"/>
    </row>
    <row r="9" spans="1:4" ht="12.75">
      <c r="A9" s="84" t="s">
        <v>51</v>
      </c>
      <c r="B9" s="106"/>
      <c r="C9" s="101"/>
      <c r="D9" s="11"/>
    </row>
    <row r="10" spans="1:4" ht="12.75">
      <c r="A10" s="92" t="s">
        <v>10</v>
      </c>
      <c r="B10" s="9"/>
      <c r="D10" s="11"/>
    </row>
    <row r="11" spans="1:4" ht="12.75">
      <c r="A11" s="94" t="s">
        <v>56</v>
      </c>
      <c r="B11" s="87">
        <v>28</v>
      </c>
      <c r="D11" s="11" t="s">
        <v>79</v>
      </c>
    </row>
    <row r="12" spans="1:4" ht="12.75">
      <c r="A12" s="94" t="s">
        <v>54</v>
      </c>
      <c r="B12" s="9">
        <v>17.52</v>
      </c>
      <c r="C12" s="10" t="s">
        <v>53</v>
      </c>
      <c r="D12" s="11" t="s">
        <v>78</v>
      </c>
    </row>
    <row r="13" spans="1:4" ht="12.75">
      <c r="A13" s="94"/>
      <c r="B13" s="107"/>
      <c r="C13" s="101"/>
      <c r="D13" s="11"/>
    </row>
    <row r="14" spans="1:4" ht="12" customHeight="1">
      <c r="A14" s="92" t="s">
        <v>2</v>
      </c>
      <c r="B14" s="9"/>
      <c r="D14" s="11"/>
    </row>
    <row r="15" spans="1:4" ht="12" customHeight="1">
      <c r="A15" s="94" t="s">
        <v>56</v>
      </c>
      <c r="B15" s="87">
        <v>28</v>
      </c>
      <c r="D15" s="11" t="s">
        <v>36</v>
      </c>
    </row>
    <row r="16" spans="1:4" ht="12.75">
      <c r="A16" s="94" t="s">
        <v>54</v>
      </c>
      <c r="B16" s="9">
        <v>27.19</v>
      </c>
      <c r="C16" s="10" t="s">
        <v>53</v>
      </c>
      <c r="D16" s="11" t="s">
        <v>75</v>
      </c>
    </row>
    <row r="17" spans="1:4" ht="12.75">
      <c r="A17" s="94"/>
      <c r="B17" s="9"/>
      <c r="C17" s="10"/>
      <c r="D17" s="11"/>
    </row>
    <row r="18" spans="1:4" ht="12.75">
      <c r="A18" s="84" t="s">
        <v>55</v>
      </c>
      <c r="B18" s="9"/>
      <c r="C18" s="10"/>
      <c r="D18" s="11"/>
    </row>
    <row r="19" spans="1:4" ht="12.75">
      <c r="A19" s="92" t="s">
        <v>10</v>
      </c>
      <c r="B19" s="106"/>
      <c r="C19" s="10"/>
      <c r="D19" s="11"/>
    </row>
    <row r="20" spans="1:4" ht="12.75">
      <c r="A20" s="94" t="s">
        <v>56</v>
      </c>
      <c r="B20" s="87">
        <v>22</v>
      </c>
      <c r="C20" s="10"/>
      <c r="D20" s="11" t="s">
        <v>79</v>
      </c>
    </row>
    <row r="21" spans="1:4" ht="12.75">
      <c r="A21" s="94" t="s">
        <v>54</v>
      </c>
      <c r="B21" s="9">
        <v>11.46</v>
      </c>
      <c r="C21" s="10" t="s">
        <v>53</v>
      </c>
      <c r="D21" s="11" t="s">
        <v>75</v>
      </c>
    </row>
    <row r="22" spans="1:4" ht="12.75">
      <c r="A22" s="94"/>
      <c r="B22" s="9"/>
      <c r="C22" s="10"/>
      <c r="D22" s="11"/>
    </row>
    <row r="23" spans="1:4" ht="12.75">
      <c r="A23" s="92" t="s">
        <v>2</v>
      </c>
      <c r="B23" s="9"/>
      <c r="C23" s="10"/>
      <c r="D23" s="11"/>
    </row>
    <row r="24" spans="1:4" ht="12.75">
      <c r="A24" s="94" t="s">
        <v>56</v>
      </c>
      <c r="B24" s="87">
        <v>22</v>
      </c>
      <c r="C24" s="10"/>
      <c r="D24" s="11" t="s">
        <v>36</v>
      </c>
    </row>
    <row r="25" spans="1:4" ht="12.75">
      <c r="A25" s="94" t="s">
        <v>54</v>
      </c>
      <c r="B25" s="108">
        <v>29.94</v>
      </c>
      <c r="C25" s="10" t="s">
        <v>53</v>
      </c>
      <c r="D25" s="11" t="s">
        <v>75</v>
      </c>
    </row>
    <row r="26" spans="1:4" ht="12.75">
      <c r="A26" s="94"/>
      <c r="B26" s="9"/>
      <c r="C26" s="10"/>
      <c r="D26" s="11"/>
    </row>
    <row r="27" spans="1:4" ht="12.75">
      <c r="A27" s="84" t="s">
        <v>73</v>
      </c>
      <c r="B27" s="9"/>
      <c r="C27" s="10"/>
      <c r="D27" s="11"/>
    </row>
    <row r="28" spans="1:4" ht="12.75">
      <c r="A28" s="92" t="s">
        <v>10</v>
      </c>
      <c r="B28" s="106"/>
      <c r="C28" s="10"/>
      <c r="D28" s="11"/>
    </row>
    <row r="29" spans="1:4" ht="12.75">
      <c r="A29" s="94" t="s">
        <v>56</v>
      </c>
      <c r="B29" s="87">
        <v>44</v>
      </c>
      <c r="C29" s="10"/>
      <c r="D29" s="11" t="s">
        <v>79</v>
      </c>
    </row>
    <row r="30" spans="1:4" ht="12.75">
      <c r="A30" s="94" t="s">
        <v>54</v>
      </c>
      <c r="B30" s="105">
        <v>8.76</v>
      </c>
      <c r="C30" s="10" t="s">
        <v>53</v>
      </c>
      <c r="D30" s="11" t="s">
        <v>78</v>
      </c>
    </row>
    <row r="31" spans="1:4" ht="12.75">
      <c r="A31" s="94"/>
      <c r="B31" s="9"/>
      <c r="C31" s="10"/>
      <c r="D31" s="11"/>
    </row>
    <row r="32" spans="1:4" ht="12.75">
      <c r="A32" s="92" t="s">
        <v>2</v>
      </c>
      <c r="B32" s="9"/>
      <c r="C32" s="10"/>
      <c r="D32" s="11"/>
    </row>
    <row r="33" spans="1:4" ht="12.75">
      <c r="A33" s="94" t="s">
        <v>56</v>
      </c>
      <c r="B33" s="87">
        <v>44</v>
      </c>
      <c r="C33" s="10"/>
      <c r="D33" s="11" t="s">
        <v>36</v>
      </c>
    </row>
    <row r="34" spans="1:4" ht="12.75">
      <c r="A34" s="94" t="s">
        <v>54</v>
      </c>
      <c r="B34" s="109">
        <v>26.61</v>
      </c>
      <c r="C34" s="10" t="s">
        <v>53</v>
      </c>
      <c r="D34" s="11" t="s">
        <v>75</v>
      </c>
    </row>
    <row r="35" spans="1:4" ht="12.75">
      <c r="A35" s="94"/>
      <c r="B35" s="109"/>
      <c r="C35" s="10"/>
      <c r="D35" s="11"/>
    </row>
    <row r="36" spans="1:4" ht="12.75">
      <c r="A36" s="84" t="s">
        <v>74</v>
      </c>
      <c r="B36" s="109"/>
      <c r="C36" s="10"/>
      <c r="D36" s="11"/>
    </row>
    <row r="37" spans="1:4" ht="12.75">
      <c r="A37" s="92" t="s">
        <v>10</v>
      </c>
      <c r="B37" s="109"/>
      <c r="C37" s="10"/>
      <c r="D37" s="11"/>
    </row>
    <row r="38" spans="1:4" ht="12.75">
      <c r="A38" s="94" t="s">
        <v>56</v>
      </c>
      <c r="B38" s="109">
        <v>46</v>
      </c>
      <c r="C38" s="10"/>
      <c r="D38" s="11" t="s">
        <v>79</v>
      </c>
    </row>
    <row r="39" spans="1:4" ht="12.75">
      <c r="A39" s="94" t="s">
        <v>54</v>
      </c>
      <c r="B39" s="109">
        <v>14.66</v>
      </c>
      <c r="C39" s="10" t="s">
        <v>53</v>
      </c>
      <c r="D39" s="11" t="s">
        <v>75</v>
      </c>
    </row>
    <row r="40" spans="1:4" ht="12.75">
      <c r="A40" s="94"/>
      <c r="B40" s="109"/>
      <c r="C40" s="10"/>
      <c r="D40" s="11"/>
    </row>
    <row r="41" spans="1:4" ht="12.75">
      <c r="A41" s="92" t="s">
        <v>2</v>
      </c>
      <c r="B41" s="109"/>
      <c r="C41" s="10"/>
      <c r="D41" s="11"/>
    </row>
    <row r="42" spans="1:4" ht="12.75">
      <c r="A42" s="94" t="s">
        <v>56</v>
      </c>
      <c r="B42" s="109">
        <v>46</v>
      </c>
      <c r="C42" s="10"/>
      <c r="D42" s="11" t="s">
        <v>36</v>
      </c>
    </row>
    <row r="43" spans="1:4" ht="12.75">
      <c r="A43" s="94" t="s">
        <v>54</v>
      </c>
      <c r="B43" s="109">
        <v>29.94</v>
      </c>
      <c r="C43" s="10" t="s">
        <v>53</v>
      </c>
      <c r="D43" s="11" t="s">
        <v>75</v>
      </c>
    </row>
    <row r="44" spans="1:4" ht="12.75">
      <c r="A44" s="94"/>
      <c r="B44" s="109"/>
      <c r="C44" s="10"/>
      <c r="D44" s="11"/>
    </row>
    <row r="45" spans="1:4" ht="12.75">
      <c r="A45" s="84" t="s">
        <v>71</v>
      </c>
      <c r="B45" s="109"/>
      <c r="C45" s="10"/>
      <c r="D45" s="11"/>
    </row>
    <row r="46" spans="1:4" ht="12.75">
      <c r="A46" s="92" t="s">
        <v>10</v>
      </c>
      <c r="B46" s="109"/>
      <c r="C46" s="10"/>
      <c r="D46" s="11"/>
    </row>
    <row r="47" spans="1:4" ht="12.75">
      <c r="A47" s="94" t="s">
        <v>56</v>
      </c>
      <c r="B47" s="109">
        <v>34</v>
      </c>
      <c r="C47" s="10"/>
      <c r="D47" s="11" t="s">
        <v>79</v>
      </c>
    </row>
    <row r="48" spans="1:4" ht="12.75">
      <c r="A48" s="94" t="s">
        <v>54</v>
      </c>
      <c r="B48" s="109">
        <v>12.74</v>
      </c>
      <c r="C48" s="10" t="s">
        <v>53</v>
      </c>
      <c r="D48" s="11" t="s">
        <v>75</v>
      </c>
    </row>
    <row r="49" spans="1:4" ht="12.75">
      <c r="A49" s="94"/>
      <c r="B49" s="109"/>
      <c r="C49" s="10"/>
      <c r="D49" s="11"/>
    </row>
    <row r="50" spans="1:4" ht="12.75">
      <c r="A50" s="92" t="s">
        <v>2</v>
      </c>
      <c r="B50" s="109"/>
      <c r="C50" s="10"/>
      <c r="D50" s="11"/>
    </row>
    <row r="51" spans="1:4" ht="12.75">
      <c r="A51" s="94" t="s">
        <v>56</v>
      </c>
      <c r="B51" s="109">
        <v>34</v>
      </c>
      <c r="C51" s="10"/>
      <c r="D51" s="11" t="s">
        <v>36</v>
      </c>
    </row>
    <row r="52" spans="1:4" ht="12.75">
      <c r="A52" s="94" t="s">
        <v>54</v>
      </c>
      <c r="B52" s="109">
        <v>34.38</v>
      </c>
      <c r="C52" s="10" t="s">
        <v>53</v>
      </c>
      <c r="D52" s="11" t="s">
        <v>75</v>
      </c>
    </row>
    <row r="53" spans="1:4" ht="12.75">
      <c r="A53" s="94"/>
      <c r="B53" s="109"/>
      <c r="C53" s="10"/>
      <c r="D53" s="11"/>
    </row>
    <row r="54" spans="1:4" ht="12.75">
      <c r="A54" s="84" t="s">
        <v>72</v>
      </c>
      <c r="B54" s="109"/>
      <c r="C54" s="10"/>
      <c r="D54" s="11"/>
    </row>
    <row r="55" spans="1:4" ht="12.75">
      <c r="A55" s="92" t="s">
        <v>10</v>
      </c>
      <c r="B55" s="109"/>
      <c r="C55" s="10"/>
      <c r="D55" s="11"/>
    </row>
    <row r="56" spans="1:4" ht="12.75">
      <c r="A56" s="94" t="s">
        <v>56</v>
      </c>
      <c r="B56" s="109">
        <v>75</v>
      </c>
      <c r="C56" s="10"/>
      <c r="D56" s="11" t="s">
        <v>79</v>
      </c>
    </row>
    <row r="57" spans="1:4" ht="12.75">
      <c r="A57" s="94" t="s">
        <v>54</v>
      </c>
      <c r="B57" s="109">
        <v>19.14</v>
      </c>
      <c r="C57" s="10" t="s">
        <v>53</v>
      </c>
      <c r="D57" s="11" t="s">
        <v>75</v>
      </c>
    </row>
    <row r="58" spans="1:4" ht="12.75">
      <c r="A58" s="94"/>
      <c r="B58" s="109"/>
      <c r="C58" s="10"/>
      <c r="D58" s="11"/>
    </row>
    <row r="59" spans="1:4" ht="12.75">
      <c r="A59" s="92" t="s">
        <v>2</v>
      </c>
      <c r="B59" s="109"/>
      <c r="C59" s="10"/>
      <c r="D59" s="11"/>
    </row>
    <row r="60" spans="1:4" ht="12.75">
      <c r="A60" s="94" t="s">
        <v>56</v>
      </c>
      <c r="B60" s="109">
        <v>75</v>
      </c>
      <c r="C60" s="10"/>
      <c r="D60" s="11" t="s">
        <v>36</v>
      </c>
    </row>
    <row r="61" spans="1:4" ht="12.75">
      <c r="A61" s="94" t="s">
        <v>54</v>
      </c>
      <c r="B61" s="109">
        <v>34.38</v>
      </c>
      <c r="C61" s="10" t="s">
        <v>53</v>
      </c>
      <c r="D61" s="11" t="s">
        <v>75</v>
      </c>
    </row>
    <row r="62" spans="1:4" ht="12.75">
      <c r="A62" s="94"/>
      <c r="B62" s="109"/>
      <c r="C62" s="10"/>
      <c r="D62" s="11"/>
    </row>
    <row r="63" spans="1:4" ht="12.75">
      <c r="A63" s="85" t="s">
        <v>3</v>
      </c>
      <c r="B63" s="83"/>
      <c r="C63" s="86"/>
      <c r="D63" s="11"/>
    </row>
    <row r="64" spans="1:4" ht="12.75">
      <c r="A64" s="92" t="s">
        <v>10</v>
      </c>
      <c r="B64" s="9"/>
      <c r="C64" s="10"/>
      <c r="D64" s="11"/>
    </row>
    <row r="65" spans="1:4" ht="25.5">
      <c r="A65" s="104" t="s">
        <v>61</v>
      </c>
      <c r="B65" s="87">
        <v>0</v>
      </c>
      <c r="C65" s="88"/>
      <c r="D65" s="11" t="s">
        <v>4</v>
      </c>
    </row>
    <row r="66" spans="1:4" ht="12.75">
      <c r="A66" s="93"/>
      <c r="B66" s="87"/>
      <c r="C66" s="88"/>
      <c r="D66" s="11"/>
    </row>
    <row r="67" spans="1:4" ht="12.75">
      <c r="A67" s="92" t="s">
        <v>2</v>
      </c>
      <c r="B67" s="9"/>
      <c r="C67" s="10"/>
      <c r="D67" s="11"/>
    </row>
    <row r="68" spans="1:4" ht="25.5">
      <c r="A68" s="104" t="s">
        <v>61</v>
      </c>
      <c r="B68" s="87">
        <v>0</v>
      </c>
      <c r="C68" s="88"/>
      <c r="D68" s="11" t="s">
        <v>4</v>
      </c>
    </row>
    <row r="69" spans="1:4" ht="12.75">
      <c r="A69" s="94"/>
      <c r="B69" s="9"/>
      <c r="C69" s="10"/>
      <c r="D69" s="11"/>
    </row>
    <row r="70" spans="1:4" ht="12.75">
      <c r="A70" s="84" t="s">
        <v>29</v>
      </c>
      <c r="B70" s="9"/>
      <c r="C70" s="10"/>
      <c r="D70" s="11"/>
    </row>
    <row r="71" spans="1:4" ht="24.75" customHeight="1">
      <c r="A71" s="96" t="s">
        <v>30</v>
      </c>
      <c r="B71" s="67">
        <v>0.04</v>
      </c>
      <c r="C71" s="10"/>
      <c r="D71" s="89" t="s">
        <v>18</v>
      </c>
    </row>
    <row r="72" spans="1:4" ht="12.75">
      <c r="A72" s="11"/>
      <c r="B72" s="68"/>
      <c r="C72" s="10"/>
      <c r="D72" s="11"/>
    </row>
    <row r="73" spans="1:4" ht="12.75">
      <c r="A73" s="66" t="s">
        <v>7</v>
      </c>
      <c r="B73" s="68"/>
      <c r="C73" s="10"/>
      <c r="D73" s="11"/>
    </row>
    <row r="74" spans="1:4" ht="12.75">
      <c r="A74" s="95" t="s">
        <v>66</v>
      </c>
      <c r="B74" s="110">
        <v>0.0952</v>
      </c>
      <c r="C74" s="10" t="s">
        <v>34</v>
      </c>
      <c r="D74" s="11" t="s">
        <v>80</v>
      </c>
    </row>
    <row r="75" spans="1:4" ht="12.75">
      <c r="A75" s="95" t="s">
        <v>67</v>
      </c>
      <c r="B75" s="110">
        <v>0.1059</v>
      </c>
      <c r="C75" s="10" t="s">
        <v>34</v>
      </c>
      <c r="D75" s="11" t="s">
        <v>80</v>
      </c>
    </row>
    <row r="76" spans="1:4" ht="12.75">
      <c r="A76" s="11"/>
      <c r="B76" s="68"/>
      <c r="C76" s="10"/>
      <c r="D76" s="11"/>
    </row>
    <row r="77" spans="1:4" ht="14.25">
      <c r="A77" s="66" t="s">
        <v>46</v>
      </c>
      <c r="B77" s="68"/>
      <c r="C77" s="10"/>
      <c r="D77" s="11"/>
    </row>
    <row r="78" spans="1:4" ht="12.75">
      <c r="A78" s="95" t="s">
        <v>68</v>
      </c>
      <c r="B78" s="68">
        <v>1.54</v>
      </c>
      <c r="C78" s="10" t="s">
        <v>31</v>
      </c>
      <c r="D78" s="11" t="s">
        <v>81</v>
      </c>
    </row>
    <row r="79" spans="1:4" ht="12.75">
      <c r="A79" s="11"/>
      <c r="B79" s="68"/>
      <c r="C79" s="10"/>
      <c r="D79" s="11"/>
    </row>
    <row r="80" spans="1:4" ht="14.25">
      <c r="A80" s="66" t="s">
        <v>11</v>
      </c>
      <c r="B80" s="70"/>
      <c r="C80" s="10"/>
      <c r="D80" s="11"/>
    </row>
    <row r="81" spans="1:4" ht="15.75">
      <c r="A81" s="95" t="s">
        <v>37</v>
      </c>
      <c r="B81" s="70">
        <v>9700</v>
      </c>
      <c r="C81" s="10" t="s">
        <v>8</v>
      </c>
      <c r="D81" s="11" t="s">
        <v>82</v>
      </c>
    </row>
    <row r="82" spans="1:4" ht="15.75">
      <c r="A82" s="97" t="s">
        <v>32</v>
      </c>
      <c r="B82" s="111">
        <v>12037</v>
      </c>
      <c r="C82" s="71" t="s">
        <v>8</v>
      </c>
      <c r="D82" s="112" t="s">
        <v>82</v>
      </c>
    </row>
    <row r="84" ht="12.75">
      <c r="A84" s="69" t="s">
        <v>84</v>
      </c>
    </row>
    <row r="85" ht="12.75">
      <c r="A85" s="69" t="s">
        <v>83</v>
      </c>
    </row>
    <row r="87" ht="12.75">
      <c r="A87" s="69" t="s">
        <v>47</v>
      </c>
    </row>
  </sheetData>
  <sheetProtection/>
  <mergeCells count="2">
    <mergeCell ref="A1:D1"/>
    <mergeCell ref="B3:C3"/>
  </mergeCells>
  <printOptions horizontalCentered="1"/>
  <pageMargins left="0.4" right="0.4" top="0.5" bottom="0.5" header="0.5" footer="0.25"/>
  <pageSetup fitToHeight="1" fitToWidth="1" horizontalDpi="600" verticalDpi="600" orientation="landscape"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Jenny</cp:lastModifiedBy>
  <cp:lastPrinted>2007-05-25T17:55:17Z</cp:lastPrinted>
  <dcterms:created xsi:type="dcterms:W3CDTF">2002-09-12T18:53:41Z</dcterms:created>
  <dcterms:modified xsi:type="dcterms:W3CDTF">2008-10-30T21:18:20Z</dcterms:modified>
  <cp:category/>
  <cp:version/>
  <cp:contentType/>
  <cp:contentStatus/>
</cp:coreProperties>
</file>