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9690" windowHeight="7290" activeTab="0"/>
  </bookViews>
  <sheets>
    <sheet name="RAILROAD" sheetId="1" r:id="rId1"/>
  </sheets>
  <definedNames/>
  <calcPr fullCalcOnLoad="1"/>
</workbook>
</file>

<file path=xl/sharedStrings.xml><?xml version="1.0" encoding="utf-8"?>
<sst xmlns="http://schemas.openxmlformats.org/spreadsheetml/2006/main" count="227" uniqueCount="169">
  <si>
    <t xml:space="preserve">Passenger </t>
  </si>
  <si>
    <t>Freight</t>
  </si>
  <si>
    <t>Other</t>
  </si>
  <si>
    <t>Total</t>
  </si>
  <si>
    <t>26, 331</t>
  </si>
  <si>
    <t>N</t>
  </si>
  <si>
    <t>Locomotives</t>
  </si>
  <si>
    <t xml:space="preserve">  Locomotives</t>
  </si>
  <si>
    <t>U</t>
  </si>
  <si>
    <t>f</t>
  </si>
  <si>
    <t xml:space="preserve"> </t>
  </si>
  <si>
    <t xml:space="preserve">   Train</t>
  </si>
  <si>
    <t xml:space="preserve">   Car</t>
  </si>
  <si>
    <t>h</t>
  </si>
  <si>
    <t>l</t>
  </si>
  <si>
    <t xml:space="preserve">   Diesel (million gallons)</t>
  </si>
  <si>
    <t xml:space="preserve">   Electric kWh (millions)</t>
  </si>
  <si>
    <t>j</t>
  </si>
  <si>
    <t xml:space="preserve"> Trespassers</t>
  </si>
  <si>
    <t xml:space="preserve">Operating revenues ($ millions) </t>
  </si>
  <si>
    <t>Total revenue ($ millions)</t>
  </si>
  <si>
    <t>Total expenses ($ millions)</t>
  </si>
  <si>
    <t>Number of vehicles</t>
  </si>
  <si>
    <t>Freight cars, total</t>
  </si>
  <si>
    <t>Number of companies</t>
  </si>
  <si>
    <t>Number of employees</t>
  </si>
  <si>
    <t>Miles of road owned</t>
  </si>
  <si>
    <t xml:space="preserve">  Train-cars</t>
  </si>
  <si>
    <t>System route mileage</t>
  </si>
  <si>
    <t>Train mileage, freight (thousands)</t>
  </si>
  <si>
    <t>Locomotive mileage (thousands)</t>
  </si>
  <si>
    <t>Train and yard switching</t>
  </si>
  <si>
    <t>Average length of haul, freight (miles)</t>
  </si>
  <si>
    <t>Fuel consumed in freight service (million gallons)</t>
  </si>
  <si>
    <t>Average passenger fare (dollars)</t>
  </si>
  <si>
    <t>Passenger train-miles (millions)</t>
  </si>
  <si>
    <t xml:space="preserve"> Passenger on trains</t>
  </si>
  <si>
    <t>Average miles traveled per vehicle</t>
  </si>
  <si>
    <t>Passenger locomotive-miles (millions)</t>
  </si>
  <si>
    <t>Average passenger trip length (miles)</t>
  </si>
  <si>
    <t>Average miles traveled per gallon</t>
  </si>
  <si>
    <t xml:space="preserve">    Railroad and grade crossing, total</t>
  </si>
  <si>
    <t>Passenger train car-miles (millions)</t>
  </si>
  <si>
    <t>Revenue passengers carried (millions)</t>
  </si>
  <si>
    <t>Revenue passenger-miles  (millions)</t>
  </si>
  <si>
    <t>Average passenger revenue/passenger-mile (cents)</t>
  </si>
  <si>
    <t>Number of fatalities, railroads and grade crossings</t>
  </si>
  <si>
    <t xml:space="preserve"> Employees on duty</t>
  </si>
  <si>
    <t xml:space="preserve"> Employees not on duty</t>
  </si>
  <si>
    <t xml:space="preserve"> Contractor employees</t>
  </si>
  <si>
    <t xml:space="preserve">       Grade crossing only</t>
  </si>
  <si>
    <t>Rail Profile</t>
  </si>
  <si>
    <t>Financial</t>
  </si>
  <si>
    <t>Amtrak</t>
  </si>
  <si>
    <t>Inventory</t>
  </si>
  <si>
    <t>Performance</t>
  </si>
  <si>
    <t>p</t>
  </si>
  <si>
    <t>q</t>
  </si>
  <si>
    <t>Class I freight cars</t>
  </si>
  <si>
    <t>Other nonclass I freight cars</t>
  </si>
  <si>
    <t>Locomotive fuel consumed</t>
  </si>
  <si>
    <t xml:space="preserve">   Locomotive</t>
  </si>
  <si>
    <r>
      <t>Class I</t>
    </r>
    <r>
      <rPr>
        <b/>
        <vertAlign val="superscript"/>
        <sz val="11"/>
        <rFont val="Arial Narrow"/>
        <family val="2"/>
      </rPr>
      <t>b</t>
    </r>
  </si>
  <si>
    <r>
      <t>Operating expenses ($ millions)</t>
    </r>
    <r>
      <rPr>
        <vertAlign val="superscript"/>
        <sz val="11"/>
        <rFont val="Arial Narrow"/>
        <family val="2"/>
      </rPr>
      <t>c</t>
    </r>
  </si>
  <si>
    <r>
      <t>R</t>
    </r>
    <r>
      <rPr>
        <sz val="11"/>
        <rFont val="Arial Narrow"/>
        <family val="2"/>
      </rPr>
      <t>1,409</t>
    </r>
  </si>
  <si>
    <r>
      <t>R</t>
    </r>
    <r>
      <rPr>
        <sz val="11"/>
        <rFont val="Arial Narrow"/>
        <family val="2"/>
      </rPr>
      <t>2,367</t>
    </r>
  </si>
  <si>
    <r>
      <t>R</t>
    </r>
    <r>
      <rPr>
        <sz val="11"/>
        <rFont val="Arial Narrow"/>
        <family val="2"/>
      </rPr>
      <t>2,257</t>
    </r>
  </si>
  <si>
    <r>
      <t>R</t>
    </r>
    <r>
      <rPr>
        <sz val="11"/>
        <rFont val="Arial Narrow"/>
        <family val="2"/>
      </rPr>
      <t>2,258</t>
    </r>
  </si>
  <si>
    <r>
      <t>R</t>
    </r>
    <r>
      <rPr>
        <sz val="11"/>
        <rFont val="Arial Narrow"/>
        <family val="2"/>
      </rPr>
      <t>2,359</t>
    </r>
  </si>
  <si>
    <r>
      <t>R</t>
    </r>
    <r>
      <rPr>
        <sz val="11"/>
        <rFont val="Arial Narrow"/>
        <family val="2"/>
      </rPr>
      <t>2,548</t>
    </r>
  </si>
  <si>
    <r>
      <t>R</t>
    </r>
    <r>
      <rPr>
        <sz val="11"/>
        <rFont val="Arial Narrow"/>
        <family val="2"/>
      </rPr>
      <t>746</t>
    </r>
  </si>
  <si>
    <r>
      <t>R</t>
    </r>
    <r>
      <rPr>
        <sz val="11"/>
        <rFont val="Arial Narrow"/>
        <family val="2"/>
      </rPr>
      <t>554</t>
    </r>
  </si>
  <si>
    <r>
      <t>R</t>
    </r>
    <r>
      <rPr>
        <sz val="11"/>
        <rFont val="Arial Narrow"/>
        <family val="2"/>
      </rPr>
      <t>772</t>
    </r>
  </si>
  <si>
    <r>
      <t>R</t>
    </r>
    <r>
      <rPr>
        <sz val="11"/>
        <rFont val="Arial Narrow"/>
        <family val="2"/>
      </rPr>
      <t>645</t>
    </r>
  </si>
  <si>
    <r>
      <t xml:space="preserve">Passenger </t>
    </r>
    <r>
      <rPr>
        <vertAlign val="superscript"/>
        <sz val="11"/>
        <rFont val="Arial Narrow"/>
        <family val="2"/>
      </rPr>
      <t>f</t>
    </r>
  </si>
  <si>
    <r>
      <t xml:space="preserve">Car mileage, freight (thousands) </t>
    </r>
    <r>
      <rPr>
        <vertAlign val="superscript"/>
        <sz val="11"/>
        <rFont val="Arial Narrow"/>
        <family val="2"/>
      </rPr>
      <t>f</t>
    </r>
  </si>
  <si>
    <r>
      <t xml:space="preserve">a </t>
    </r>
    <r>
      <rPr>
        <sz val="9"/>
        <rFont val="Arial"/>
        <family val="2"/>
      </rPr>
      <t>Amtrak data in this column are for 1972, Amtrak's first full year of operation.</t>
    </r>
  </si>
  <si>
    <r>
      <t>b</t>
    </r>
    <r>
      <rPr>
        <sz val="9"/>
        <rFont val="Arial"/>
        <family val="2"/>
      </rPr>
      <t xml:space="preserve"> Excluding Amtrak and all non-Class I railroads, except for Section IV.</t>
    </r>
  </si>
  <si>
    <r>
      <t>c</t>
    </r>
    <r>
      <rPr>
        <sz val="9"/>
        <rFont val="Arial"/>
        <family val="2"/>
      </rPr>
      <t xml:space="preserve"> Operating expenses include equipment, joint facility rents, leased roads and equipment, and all taxes except Federal income.</t>
    </r>
  </si>
  <si>
    <r>
      <t>d</t>
    </r>
    <r>
      <rPr>
        <sz val="9"/>
        <rFont val="Arial"/>
        <family val="2"/>
      </rPr>
      <t xml:space="preserve"> Safety figures from U.S. Department of Transportation, Federal Railroad Administration are for all railroads.</t>
    </r>
  </si>
  <si>
    <r>
      <t xml:space="preserve">e </t>
    </r>
    <r>
      <rPr>
        <sz val="9"/>
        <rFont val="Arial"/>
        <family val="2"/>
      </rPr>
      <t>Figures may not appear directly in data source.</t>
    </r>
  </si>
  <si>
    <r>
      <t>NOTE:</t>
    </r>
    <r>
      <rPr>
        <sz val="9"/>
        <rFont val="Arial"/>
        <family val="2"/>
      </rPr>
      <t xml:space="preserve">  Amtrak figures are based on Amtrak fiscal year (October 1-September 30).</t>
    </r>
  </si>
  <si>
    <r>
      <t>SOURCES:</t>
    </r>
    <r>
      <rPr>
        <sz val="9"/>
        <rFont val="Arial"/>
        <family val="2"/>
      </rPr>
      <t xml:space="preserve">  Unless otherwise noted, refer to chapter tables for sources.</t>
    </r>
  </si>
  <si>
    <r>
      <t xml:space="preserve">f </t>
    </r>
    <r>
      <rPr>
        <sz val="9"/>
        <rFont val="Arial"/>
        <family val="2"/>
      </rPr>
      <t xml:space="preserve">Association of American Railroads (AAR), </t>
    </r>
    <r>
      <rPr>
        <i/>
        <sz val="9"/>
        <rFont val="Arial"/>
        <family val="2"/>
      </rPr>
      <t xml:space="preserve">Railroad Facts, </t>
    </r>
    <r>
      <rPr>
        <sz val="9"/>
        <rFont val="Arial"/>
        <family val="2"/>
      </rPr>
      <t>Annual issues, 1990-1999, pp. 3, 10, 12, 13, 14, 27, 33, 34, 36, 40, 44, 48, 50, 77.</t>
    </r>
  </si>
  <si>
    <r>
      <t>g</t>
    </r>
    <r>
      <rPr>
        <sz val="9"/>
        <rFont val="Arial"/>
        <family val="2"/>
      </rPr>
      <t xml:space="preserve"> Amtrak, </t>
    </r>
    <r>
      <rPr>
        <i/>
        <sz val="9"/>
        <rFont val="Arial"/>
        <family val="2"/>
      </rPr>
      <t>National Railroad Passenger Corporation Annual Report,</t>
    </r>
    <r>
      <rPr>
        <sz val="9"/>
        <rFont val="Arial"/>
        <family val="2"/>
      </rPr>
      <t>1972, 1980, 1990, 1993-95.</t>
    </r>
  </si>
  <si>
    <r>
      <t xml:space="preserve">1990-94:  Ibid., </t>
    </r>
    <r>
      <rPr>
        <i/>
        <sz val="9"/>
        <rFont val="Arial"/>
        <family val="2"/>
      </rPr>
      <t>Accident/Incident Bulletin,</t>
    </r>
    <r>
      <rPr>
        <sz val="9"/>
        <rFont val="Arial"/>
        <family val="2"/>
      </rPr>
      <t>annual issues,  tables 7 and 9.</t>
    </r>
  </si>
  <si>
    <r>
      <t xml:space="preserve">1995-99:  Ibid., </t>
    </r>
    <r>
      <rPr>
        <i/>
        <sz val="9"/>
        <rFont val="Arial"/>
        <family val="2"/>
      </rPr>
      <t>Railroad Safety Statistics, Annual Report 2000,</t>
    </r>
    <r>
      <rPr>
        <sz val="9"/>
        <rFont val="Arial"/>
        <family val="2"/>
      </rPr>
      <t xml:space="preserve"> table 1-3.</t>
    </r>
  </si>
  <si>
    <r>
      <t>h</t>
    </r>
    <r>
      <rPr>
        <sz val="11"/>
        <rFont val="Arial Narrow"/>
        <family val="2"/>
      </rPr>
      <t>2,011</t>
    </r>
  </si>
  <si>
    <r>
      <t>R,h</t>
    </r>
    <r>
      <rPr>
        <sz val="11"/>
        <rFont val="Arial Narrow"/>
        <family val="2"/>
      </rPr>
      <t>2,244</t>
    </r>
  </si>
  <si>
    <r>
      <t>R,h</t>
    </r>
    <r>
      <rPr>
        <sz val="11"/>
        <rFont val="Arial Narrow"/>
        <family val="2"/>
      </rPr>
      <t>1,669</t>
    </r>
  </si>
  <si>
    <r>
      <t>R,h</t>
    </r>
    <r>
      <rPr>
        <sz val="11"/>
        <rFont val="Arial Narrow"/>
        <family val="2"/>
      </rPr>
      <t>1,550</t>
    </r>
  </si>
  <si>
    <r>
      <t>R,h</t>
    </r>
    <r>
      <rPr>
        <sz val="11"/>
        <rFont val="Arial Narrow"/>
        <family val="2"/>
      </rPr>
      <t>1,490</t>
    </r>
  </si>
  <si>
    <r>
      <t>h</t>
    </r>
    <r>
      <rPr>
        <sz val="11"/>
        <rFont val="Arial Narrow"/>
        <family val="2"/>
      </rPr>
      <t>1308.4</t>
    </r>
  </si>
  <si>
    <r>
      <t>f</t>
    </r>
    <r>
      <rPr>
        <sz val="11"/>
        <rFont val="Arial Narrow"/>
        <family val="2"/>
      </rPr>
      <t>1,423,921</t>
    </r>
  </si>
  <si>
    <r>
      <t>f</t>
    </r>
    <r>
      <rPr>
        <sz val="11"/>
        <rFont val="Arial Narrow"/>
        <family val="2"/>
      </rPr>
      <t>1,168,114</t>
    </r>
  </si>
  <si>
    <r>
      <t>f</t>
    </r>
    <r>
      <rPr>
        <sz val="11"/>
        <rFont val="Arial Narrow"/>
        <family val="2"/>
      </rPr>
      <t>658,902</t>
    </r>
  </si>
  <si>
    <r>
      <t>f</t>
    </r>
    <r>
      <rPr>
        <sz val="11"/>
        <rFont val="Arial Narrow"/>
        <family val="2"/>
      </rPr>
      <t>590,930</t>
    </r>
  </si>
  <si>
    <r>
      <t>f</t>
    </r>
    <r>
      <rPr>
        <sz val="11"/>
        <rFont val="Arial Narrow"/>
        <family val="2"/>
      </rPr>
      <t>583,486</t>
    </r>
  </si>
  <si>
    <r>
      <t>f</t>
    </r>
    <r>
      <rPr>
        <sz val="11"/>
        <rFont val="Arial Narrow"/>
        <family val="2"/>
      </rPr>
      <t>570,865</t>
    </r>
  </si>
  <si>
    <r>
      <t>f</t>
    </r>
    <r>
      <rPr>
        <sz val="11"/>
        <rFont val="Arial Narrow"/>
        <family val="2"/>
      </rPr>
      <t>568,493</t>
    </r>
  </si>
  <si>
    <r>
      <t>f</t>
    </r>
    <r>
      <rPr>
        <sz val="11"/>
        <rFont val="Arial Narrow"/>
        <family val="2"/>
      </rPr>
      <t>575,604</t>
    </r>
  </si>
  <si>
    <r>
      <t>f</t>
    </r>
    <r>
      <rPr>
        <sz val="11"/>
        <rFont val="Arial Narrow"/>
        <family val="2"/>
      </rPr>
      <t>579,140</t>
    </r>
  </si>
  <si>
    <r>
      <t>g</t>
    </r>
    <r>
      <rPr>
        <sz val="11"/>
        <rFont val="Arial Narrow"/>
        <family val="2"/>
      </rPr>
      <t>1,569</t>
    </r>
  </si>
  <si>
    <r>
      <t>g</t>
    </r>
    <r>
      <rPr>
        <sz val="11"/>
        <rFont val="Arial Narrow"/>
        <family val="2"/>
      </rPr>
      <t>2,128</t>
    </r>
  </si>
  <si>
    <r>
      <t>h</t>
    </r>
    <r>
      <rPr>
        <sz val="11"/>
        <rFont val="Arial Narrow"/>
        <family val="2"/>
      </rPr>
      <t>1,863</t>
    </r>
  </si>
  <si>
    <r>
      <t>h</t>
    </r>
    <r>
      <rPr>
        <sz val="11"/>
        <rFont val="Arial Narrow"/>
        <family val="2"/>
      </rPr>
      <t>1,722</t>
    </r>
  </si>
  <si>
    <r>
      <t>h</t>
    </r>
    <r>
      <rPr>
        <sz val="11"/>
        <rFont val="Arial Narrow"/>
        <family val="2"/>
      </rPr>
      <t>1,730</t>
    </r>
  </si>
  <si>
    <r>
      <t>h</t>
    </r>
    <r>
      <rPr>
        <sz val="11"/>
        <rFont val="Arial Narrow"/>
        <family val="2"/>
      </rPr>
      <t>1,728</t>
    </r>
  </si>
  <si>
    <r>
      <t>h</t>
    </r>
    <r>
      <rPr>
        <sz val="11"/>
        <rFont val="Arial Narrow"/>
        <family val="2"/>
      </rPr>
      <t>1,992</t>
    </r>
  </si>
  <si>
    <r>
      <t>h</t>
    </r>
    <r>
      <rPr>
        <sz val="11"/>
        <rFont val="Arial Narrow"/>
        <family val="2"/>
      </rPr>
      <t>1,962</t>
    </r>
  </si>
  <si>
    <r>
      <t>f</t>
    </r>
    <r>
      <rPr>
        <sz val="11"/>
        <rFont val="Arial Narrow"/>
        <family val="2"/>
      </rPr>
      <t>25,291</t>
    </r>
  </si>
  <si>
    <r>
      <t>h</t>
    </r>
    <r>
      <rPr>
        <sz val="11"/>
        <rFont val="Arial Narrow"/>
        <family val="2"/>
      </rPr>
      <t>23,000</t>
    </r>
  </si>
  <si>
    <r>
      <t>h</t>
    </r>
    <r>
      <rPr>
        <sz val="11"/>
        <rFont val="Arial Narrow"/>
        <family val="2"/>
      </rPr>
      <t>22,000</t>
    </r>
  </si>
  <si>
    <r>
      <t>f</t>
    </r>
    <r>
      <rPr>
        <sz val="11"/>
        <rFont val="Arial Narrow"/>
        <family val="2"/>
      </rPr>
      <t>24,528</t>
    </r>
  </si>
  <si>
    <r>
      <t>h</t>
    </r>
    <r>
      <rPr>
        <sz val="11"/>
        <rFont val="Arial Narrow"/>
        <family val="2"/>
      </rPr>
      <t>25,000</t>
    </r>
  </si>
  <si>
    <r>
      <t>g</t>
    </r>
    <r>
      <rPr>
        <sz val="11"/>
        <rFont val="Arial Narrow"/>
        <family val="2"/>
      </rPr>
      <t>23,555</t>
    </r>
  </si>
  <si>
    <r>
      <t>g</t>
    </r>
    <r>
      <rPr>
        <sz val="11"/>
        <rFont val="Arial Narrow"/>
        <family val="2"/>
      </rPr>
      <t>23,278</t>
    </r>
  </si>
  <si>
    <r>
      <t>j</t>
    </r>
    <r>
      <rPr>
        <sz val="11"/>
        <rFont val="Arial Narrow"/>
        <family val="2"/>
      </rPr>
      <t>24,000</t>
    </r>
  </si>
  <si>
    <r>
      <t>R</t>
    </r>
    <r>
      <rPr>
        <sz val="11"/>
        <rFont val="Arial Narrow"/>
        <family val="2"/>
      </rPr>
      <t>34</t>
    </r>
  </si>
  <si>
    <r>
      <t>h</t>
    </r>
    <r>
      <rPr>
        <sz val="11"/>
        <rFont val="Arial Narrow"/>
        <family val="2"/>
      </rPr>
      <t>5,921</t>
    </r>
  </si>
  <si>
    <r>
      <t>h</t>
    </r>
    <r>
      <rPr>
        <sz val="11"/>
        <rFont val="Arial Narrow"/>
        <family val="2"/>
      </rPr>
      <t>6,057</t>
    </r>
  </si>
  <si>
    <r>
      <t>h</t>
    </r>
    <r>
      <rPr>
        <sz val="11"/>
        <rFont val="Arial Narrow"/>
        <family val="2"/>
      </rPr>
      <t>5,545</t>
    </r>
  </si>
  <si>
    <r>
      <t>h</t>
    </r>
    <r>
      <rPr>
        <sz val="11"/>
        <rFont val="Arial Narrow"/>
        <family val="2"/>
      </rPr>
      <t>5,050</t>
    </r>
  </si>
  <si>
    <r>
      <t>h</t>
    </r>
    <r>
      <rPr>
        <sz val="11"/>
        <rFont val="Arial Narrow"/>
        <family val="2"/>
      </rPr>
      <t>5,166</t>
    </r>
  </si>
  <si>
    <r>
      <t>h</t>
    </r>
    <r>
      <rPr>
        <sz val="11"/>
        <rFont val="Arial Narrow"/>
        <family val="2"/>
      </rPr>
      <t>5,330</t>
    </r>
  </si>
  <si>
    <r>
      <t>h</t>
    </r>
    <r>
      <rPr>
        <sz val="11"/>
        <rFont val="Arial Narrow"/>
        <family val="2"/>
      </rPr>
      <t>5,304</t>
    </r>
  </si>
  <si>
    <t xml:space="preserve"> Nontrespassers</t>
  </si>
  <si>
    <t xml:space="preserve">1960    </t>
  </si>
  <si>
    <t xml:space="preserve">1980    </t>
  </si>
  <si>
    <t xml:space="preserve">1990    </t>
  </si>
  <si>
    <t xml:space="preserve">1994    </t>
  </si>
  <si>
    <t xml:space="preserve">1995    </t>
  </si>
  <si>
    <t xml:space="preserve">1996    </t>
  </si>
  <si>
    <t xml:space="preserve">1997    </t>
  </si>
  <si>
    <t xml:space="preserve">1998    </t>
  </si>
  <si>
    <t xml:space="preserve">1999    </t>
  </si>
  <si>
    <r>
      <t>1970</t>
    </r>
    <r>
      <rPr>
        <b/>
        <vertAlign val="superscript"/>
        <sz val="11"/>
        <rFont val="Arial Narrow"/>
        <family val="2"/>
      </rPr>
      <t xml:space="preserve">a </t>
    </r>
    <r>
      <rPr>
        <b/>
        <sz val="11"/>
        <rFont val="Arial Narrow"/>
        <family val="2"/>
      </rPr>
      <t xml:space="preserve">  </t>
    </r>
  </si>
  <si>
    <r>
      <t>j</t>
    </r>
    <r>
      <rPr>
        <sz val="9"/>
        <rFont val="Arial"/>
        <family val="2"/>
      </rPr>
      <t xml:space="preserve"> Ibid., Route Miles by Railroad, Corp. Planning &amp; Development.</t>
    </r>
  </si>
  <si>
    <r>
      <t xml:space="preserve">l </t>
    </r>
    <r>
      <rPr>
        <sz val="9"/>
        <rFont val="Arial"/>
        <family val="2"/>
      </rPr>
      <t xml:space="preserve">Amtrak, </t>
    </r>
    <r>
      <rPr>
        <i/>
        <sz val="9"/>
        <rFont val="Arial"/>
        <family val="2"/>
      </rPr>
      <t>Train Information System Reports</t>
    </r>
    <r>
      <rPr>
        <sz val="9"/>
        <rFont val="Arial"/>
        <family val="2"/>
      </rPr>
      <t>.</t>
    </r>
  </si>
  <si>
    <r>
      <t xml:space="preserve">m </t>
    </r>
    <r>
      <rPr>
        <sz val="9"/>
        <rFont val="Arial"/>
        <family val="2"/>
      </rPr>
      <t>Ibid.,</t>
    </r>
    <r>
      <rPr>
        <i/>
        <sz val="9"/>
        <rFont val="Arial"/>
        <family val="2"/>
      </rPr>
      <t xml:space="preserve"> Train Earnings Reports</t>
    </r>
    <r>
      <rPr>
        <sz val="9"/>
        <rFont val="Arial"/>
        <family val="2"/>
      </rPr>
      <t>.</t>
    </r>
  </si>
  <si>
    <r>
      <t xml:space="preserve">n </t>
    </r>
    <r>
      <rPr>
        <sz val="9"/>
        <rFont val="Arial"/>
        <family val="2"/>
      </rPr>
      <t>1960-80:  U.S. Department of Transportation, Federal Railroad Administration, Systems Support Division, RRS-22,  personal communication.</t>
    </r>
  </si>
  <si>
    <r>
      <t xml:space="preserve">p </t>
    </r>
    <r>
      <rPr>
        <sz val="9"/>
        <rFont val="Arial"/>
        <family val="2"/>
      </rPr>
      <t>Amtrak General Acounting, Pennsylvania, personal communication, June 1999.</t>
    </r>
  </si>
  <si>
    <r>
      <t xml:space="preserve">Freight </t>
    </r>
    <r>
      <rPr>
        <vertAlign val="superscript"/>
        <sz val="11"/>
        <rFont val="Arial Narrow"/>
        <family val="2"/>
      </rPr>
      <t>k</t>
    </r>
  </si>
  <si>
    <r>
      <t>i</t>
    </r>
    <r>
      <rPr>
        <sz val="11"/>
        <rFont val="Arial Narrow"/>
        <family val="2"/>
      </rPr>
      <t>1,500</t>
    </r>
  </si>
  <si>
    <r>
      <t>i</t>
    </r>
    <r>
      <rPr>
        <sz val="11"/>
        <rFont val="Arial Narrow"/>
        <family val="2"/>
      </rPr>
      <t>21,416</t>
    </r>
  </si>
  <si>
    <r>
      <t>i</t>
    </r>
    <r>
      <rPr>
        <sz val="11"/>
        <rFont val="Arial Narrow"/>
        <family val="2"/>
      </rPr>
      <t>24,000</t>
    </r>
  </si>
  <si>
    <r>
      <t>l</t>
    </r>
    <r>
      <rPr>
        <sz val="11"/>
        <rFont val="Arial Narrow"/>
        <family val="2"/>
      </rPr>
      <t>213</t>
    </r>
  </si>
  <si>
    <r>
      <t>l</t>
    </r>
    <r>
      <rPr>
        <sz val="11"/>
        <rFont val="Arial Narrow"/>
        <family val="2"/>
      </rPr>
      <t>235</t>
    </r>
  </si>
  <si>
    <r>
      <t>l</t>
    </r>
    <r>
      <rPr>
        <sz val="11"/>
        <rFont val="Arial Narrow"/>
        <family val="2"/>
      </rPr>
      <t>301</t>
    </r>
  </si>
  <si>
    <r>
      <t>o</t>
    </r>
    <r>
      <rPr>
        <sz val="11"/>
        <rFont val="Arial Narrow"/>
        <family val="2"/>
      </rPr>
      <t>292</t>
    </r>
  </si>
  <si>
    <r>
      <t>o</t>
    </r>
    <r>
      <rPr>
        <sz val="11"/>
        <rFont val="Arial Narrow"/>
        <family val="2"/>
      </rPr>
      <t>276</t>
    </r>
  </si>
  <si>
    <r>
      <t>m</t>
    </r>
    <r>
      <rPr>
        <sz val="11"/>
        <rFont val="Arial Narrow"/>
        <family val="2"/>
      </rPr>
      <t>8.3</t>
    </r>
  </si>
  <si>
    <r>
      <t>o</t>
    </r>
    <r>
      <rPr>
        <sz val="11"/>
        <rFont val="Arial Narrow"/>
        <family val="2"/>
      </rPr>
      <t>288</t>
    </r>
  </si>
  <si>
    <r>
      <t>o</t>
    </r>
    <r>
      <rPr>
        <sz val="11"/>
        <rFont val="Arial Narrow"/>
        <family val="2"/>
      </rPr>
      <t>312</t>
    </r>
  </si>
  <si>
    <r>
      <t>o</t>
    </r>
    <r>
      <rPr>
        <sz val="11"/>
        <rFont val="Arial Narrow"/>
        <family val="2"/>
      </rPr>
      <t>342</t>
    </r>
  </si>
  <si>
    <r>
      <t>p</t>
    </r>
    <r>
      <rPr>
        <sz val="11"/>
        <rFont val="Arial Narrow"/>
        <family val="2"/>
      </rPr>
      <t>74</t>
    </r>
  </si>
  <si>
    <r>
      <t>p</t>
    </r>
    <r>
      <rPr>
        <sz val="11"/>
        <rFont val="Arial Narrow"/>
        <family val="2"/>
      </rPr>
      <t>75</t>
    </r>
  </si>
  <si>
    <r>
      <t>p</t>
    </r>
    <r>
      <rPr>
        <sz val="11"/>
        <rFont val="Arial Narrow"/>
        <family val="2"/>
      </rPr>
      <t>71.2</t>
    </r>
  </si>
  <si>
    <r>
      <t>p</t>
    </r>
    <r>
      <rPr>
        <sz val="11"/>
        <rFont val="Arial Narrow"/>
        <family val="2"/>
      </rPr>
      <t>66</t>
    </r>
  </si>
  <si>
    <r>
      <t xml:space="preserve">Revenue ton-miles of freight (millions) </t>
    </r>
    <r>
      <rPr>
        <vertAlign val="superscript"/>
        <sz val="11"/>
        <rFont val="Arial Narrow"/>
        <family val="2"/>
      </rPr>
      <t>f</t>
    </r>
  </si>
  <si>
    <r>
      <t xml:space="preserve">       Railroad only </t>
    </r>
    <r>
      <rPr>
        <vertAlign val="superscript"/>
        <sz val="11"/>
        <rFont val="Arial Narrow"/>
        <family val="2"/>
      </rPr>
      <t>e</t>
    </r>
  </si>
  <si>
    <r>
      <t xml:space="preserve">i </t>
    </r>
    <r>
      <rPr>
        <sz val="9"/>
        <rFont val="Arial"/>
        <family val="2"/>
      </rPr>
      <t>Ibid., Public Affairs, personal communication.</t>
    </r>
  </si>
  <si>
    <r>
      <t xml:space="preserve">Class I </t>
    </r>
    <r>
      <rPr>
        <b/>
        <vertAlign val="superscript"/>
        <sz val="11"/>
        <rFont val="Arial Narrow"/>
        <family val="2"/>
      </rPr>
      <t>b</t>
    </r>
  </si>
  <si>
    <r>
      <t>h</t>
    </r>
    <r>
      <rPr>
        <sz val="11"/>
        <rFont val="Arial Narrow"/>
        <family val="2"/>
      </rPr>
      <t>1,852</t>
    </r>
  </si>
  <si>
    <r>
      <t xml:space="preserve">Safety </t>
    </r>
    <r>
      <rPr>
        <b/>
        <vertAlign val="superscript"/>
        <sz val="11"/>
        <rFont val="Arial Narrow"/>
        <family val="2"/>
      </rPr>
      <t>d,n</t>
    </r>
  </si>
  <si>
    <t>KEY:  N = data do not exist; R = revised; U = data are not available.</t>
  </si>
  <si>
    <r>
      <t>h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>Statistical Appendix to Amtrak Annual Report,</t>
    </r>
    <r>
      <rPr>
        <sz val="9"/>
        <rFont val="Arial"/>
        <family val="2"/>
      </rPr>
      <t xml:space="preserve"> Annual issues.</t>
    </r>
  </si>
  <si>
    <r>
      <t xml:space="preserve">k </t>
    </r>
    <r>
      <rPr>
        <sz val="9"/>
        <rFont val="Arial"/>
        <family val="2"/>
      </rPr>
      <t xml:space="preserve">Association of American Railroads (AAR), </t>
    </r>
    <r>
      <rPr>
        <i/>
        <sz val="9"/>
        <rFont val="Arial"/>
        <family val="2"/>
      </rPr>
      <t>Analysis of Class 1 Railroads,</t>
    </r>
    <r>
      <rPr>
        <sz val="9"/>
        <rFont val="Arial"/>
        <family val="2"/>
      </rPr>
      <t xml:space="preserve"> Annual issues.</t>
    </r>
  </si>
  <si>
    <r>
      <t xml:space="preserve">o </t>
    </r>
    <r>
      <rPr>
        <sz val="9"/>
        <rFont val="Arial"/>
        <family val="2"/>
      </rPr>
      <t>Amtrak Corporate Reporting, Route Profitability System, Washington D.C., personal communication, August 2001.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</si>
</sst>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W"/>
    <numFmt numFmtId="165" formatCode="#,###_)"/>
    <numFmt numFmtId="166" formatCode="0.0"/>
    <numFmt numFmtId="167" formatCode="###0.00_)"/>
    <numFmt numFmtId="168" formatCode="#,##0.0"/>
    <numFmt numFmtId="169" formatCode="0.000"/>
    <numFmt numFmtId="170" formatCode="0.0000"/>
    <numFmt numFmtId="171" formatCode="#,##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8"/>
      <name val="Helv"/>
      <family val="0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5" fillId="0" borderId="1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2">
      <alignment horizontal="right"/>
      <protection/>
    </xf>
    <xf numFmtId="0" fontId="6" fillId="0" borderId="3">
      <alignment horizontal="left" vertical="center"/>
      <protection/>
    </xf>
    <xf numFmtId="0" fontId="6" fillId="2" borderId="4">
      <alignment horizontal="centerContinuous" wrapText="1"/>
      <protection/>
    </xf>
    <xf numFmtId="49" fontId="9" fillId="2" borderId="4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2" applyFill="0">
      <alignment horizontal="left"/>
      <protection/>
    </xf>
    <xf numFmtId="167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1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2">
      <alignment horizontal="left"/>
      <protection/>
    </xf>
    <xf numFmtId="0" fontId="14" fillId="0" borderId="2">
      <alignment horizontal="left"/>
      <protection/>
    </xf>
    <xf numFmtId="0" fontId="6" fillId="0" borderId="0">
      <alignment horizontal="left" vertical="center"/>
      <protection/>
    </xf>
  </cellStyleXfs>
  <cellXfs count="134">
    <xf numFmtId="0" fontId="0" fillId="0" borderId="0" xfId="0" applyAlignment="1">
      <alignment/>
    </xf>
    <xf numFmtId="3" fontId="15" fillId="0" borderId="0" xfId="20" applyFont="1" applyFill="1" applyBorder="1">
      <alignment horizontal="right"/>
      <protection/>
    </xf>
    <xf numFmtId="3" fontId="18" fillId="0" borderId="0" xfId="20" applyFont="1" applyFill="1" applyBorder="1" applyAlignment="1">
      <alignment horizontal="center"/>
      <protection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8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49" fontId="17" fillId="0" borderId="0" xfId="26" applyFont="1" applyFill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20" fillId="0" borderId="0" xfId="26" applyFont="1" applyFill="1">
      <alignment horizontal="center"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3" fontId="15" fillId="0" borderId="0" xfId="20" applyFont="1" applyFill="1" applyBorder="1" applyAlignment="1">
      <alignment horizontal="right"/>
      <protection/>
    </xf>
    <xf numFmtId="3" fontId="15" fillId="0" borderId="5" xfId="0" applyNumberFormat="1" applyFont="1" applyFill="1" applyBorder="1" applyAlignment="1">
      <alignment horizontal="right"/>
    </xf>
    <xf numFmtId="3" fontId="25" fillId="0" borderId="4" xfId="20" applyFont="1" applyFill="1" applyBorder="1" applyAlignment="1">
      <alignment horizontal="center"/>
      <protection/>
    </xf>
    <xf numFmtId="3" fontId="23" fillId="0" borderId="0" xfId="20" applyFont="1" applyFill="1" applyBorder="1">
      <alignment horizontal="right"/>
      <protection/>
    </xf>
    <xf numFmtId="3" fontId="24" fillId="0" borderId="0" xfId="20" applyFont="1" applyFill="1" applyBorder="1" applyAlignment="1">
      <alignment horizontal="center"/>
      <protection/>
    </xf>
    <xf numFmtId="3" fontId="26" fillId="0" borderId="0" xfId="20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/>
    </xf>
    <xf numFmtId="49" fontId="26" fillId="0" borderId="0" xfId="40" applyFont="1" applyFill="1" applyBorder="1">
      <alignment horizontal="left"/>
      <protection/>
    </xf>
    <xf numFmtId="49" fontId="26" fillId="0" borderId="6" xfId="40" applyFont="1" applyFill="1" applyBorder="1">
      <alignment horizontal="left"/>
      <protection/>
    </xf>
    <xf numFmtId="3" fontId="26" fillId="0" borderId="0" xfId="20" applyFont="1" applyFill="1" applyBorder="1">
      <alignment horizontal="right"/>
      <protection/>
    </xf>
    <xf numFmtId="3" fontId="25" fillId="0" borderId="0" xfId="20" applyFont="1" applyFill="1" applyBorder="1" applyAlignment="1">
      <alignment horizontal="center"/>
      <protection/>
    </xf>
    <xf numFmtId="3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3" fontId="25" fillId="0" borderId="0" xfId="20" applyFont="1" applyFill="1" applyBorder="1" applyAlignment="1">
      <alignment horizontal="right"/>
      <protection/>
    </xf>
    <xf numFmtId="3" fontId="25" fillId="0" borderId="0" xfId="0" applyNumberFormat="1" applyFont="1" applyFill="1" applyBorder="1" applyAlignment="1">
      <alignment horizontal="right"/>
    </xf>
    <xf numFmtId="3" fontId="26" fillId="0" borderId="4" xfId="0" applyNumberFormat="1" applyFont="1" applyFill="1" applyBorder="1" applyAlignment="1">
      <alignment/>
    </xf>
    <xf numFmtId="49" fontId="23" fillId="0" borderId="7" xfId="23" applyFont="1" applyFill="1" applyBorder="1" applyAlignment="1">
      <alignment horizontal="left"/>
      <protection/>
    </xf>
    <xf numFmtId="0" fontId="23" fillId="0" borderId="7" xfId="42" applyFont="1" applyFill="1" applyBorder="1">
      <alignment horizontal="left" vertical="center"/>
      <protection/>
    </xf>
    <xf numFmtId="49" fontId="25" fillId="0" borderId="8" xfId="29" applyFont="1" applyFill="1" applyBorder="1">
      <alignment horizontal="left"/>
      <protection/>
    </xf>
    <xf numFmtId="49" fontId="25" fillId="0" borderId="7" xfId="29" applyFont="1" applyFill="1" applyBorder="1">
      <alignment horizontal="left"/>
      <protection/>
    </xf>
    <xf numFmtId="49" fontId="25" fillId="0" borderId="7" xfId="29" applyFont="1" applyFill="1" applyBorder="1" applyAlignment="1">
      <alignment horizontal="center"/>
      <protection/>
    </xf>
    <xf numFmtId="49" fontId="25" fillId="0" borderId="7" xfId="29" applyFont="1" applyFill="1" applyBorder="1" applyAlignment="1">
      <alignment horizontal="left"/>
      <protection/>
    </xf>
    <xf numFmtId="49" fontId="26" fillId="0" borderId="7" xfId="29" applyFont="1" applyFill="1" applyBorder="1" applyAlignment="1">
      <alignment horizontal="right"/>
      <protection/>
    </xf>
    <xf numFmtId="3" fontId="26" fillId="0" borderId="7" xfId="0" applyNumberFormat="1" applyFont="1" applyFill="1" applyBorder="1" applyAlignment="1">
      <alignment/>
    </xf>
    <xf numFmtId="0" fontId="23" fillId="0" borderId="7" xfId="22" applyFont="1" applyFill="1" applyBorder="1">
      <alignment horizontal="centerContinuous" wrapText="1"/>
      <protection/>
    </xf>
    <xf numFmtId="1" fontId="23" fillId="0" borderId="7" xfId="22" applyNumberFormat="1" applyFont="1" applyFill="1" applyBorder="1">
      <alignment horizontal="centerContinuous" wrapText="1"/>
      <protection/>
    </xf>
    <xf numFmtId="0" fontId="24" fillId="0" borderId="7" xfId="22" applyFont="1" applyFill="1" applyBorder="1" applyAlignment="1">
      <alignment horizontal="center" wrapText="1"/>
      <protection/>
    </xf>
    <xf numFmtId="0" fontId="26" fillId="0" borderId="7" xfId="22" applyFont="1" applyFill="1" applyBorder="1" applyAlignment="1">
      <alignment horizontal="right" wrapText="1"/>
      <protection/>
    </xf>
    <xf numFmtId="0" fontId="23" fillId="0" borderId="7" xfId="22" applyFont="1" applyFill="1" applyBorder="1" applyAlignment="1">
      <alignment horizontal="center"/>
      <protection/>
    </xf>
    <xf numFmtId="3" fontId="26" fillId="0" borderId="0" xfId="20" applyFont="1" applyFill="1" applyBorder="1" applyAlignment="1">
      <alignment horizontal="center"/>
      <protection/>
    </xf>
    <xf numFmtId="2" fontId="26" fillId="0" borderId="0" xfId="20" applyNumberFormat="1" applyFont="1" applyFill="1" applyBorder="1">
      <alignment horizontal="right"/>
      <protection/>
    </xf>
    <xf numFmtId="2" fontId="25" fillId="0" borderId="0" xfId="20" applyNumberFormat="1" applyFont="1" applyFill="1" applyBorder="1" applyAlignment="1">
      <alignment horizontal="center"/>
      <protection/>
    </xf>
    <xf numFmtId="2" fontId="26" fillId="0" borderId="0" xfId="20" applyNumberFormat="1" applyFont="1" applyFill="1" applyBorder="1" applyAlignment="1">
      <alignment horizontal="right"/>
      <protection/>
    </xf>
    <xf numFmtId="166" fontId="26" fillId="0" borderId="0" xfId="20" applyNumberFormat="1" applyFont="1" applyFill="1" applyBorder="1">
      <alignment horizontal="right"/>
      <protection/>
    </xf>
    <xf numFmtId="166" fontId="25" fillId="0" borderId="0" xfId="20" applyNumberFormat="1" applyFont="1" applyFill="1" applyBorder="1" applyAlignment="1">
      <alignment horizontal="center"/>
      <protection/>
    </xf>
    <xf numFmtId="166" fontId="26" fillId="0" borderId="0" xfId="20" applyNumberFormat="1" applyFont="1" applyFill="1" applyBorder="1" applyAlignment="1">
      <alignment horizontal="right"/>
      <protection/>
    </xf>
    <xf numFmtId="166" fontId="26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 horizontal="right"/>
    </xf>
    <xf numFmtId="168" fontId="26" fillId="0" borderId="0" xfId="20" applyNumberFormat="1" applyFont="1" applyFill="1" applyBorder="1">
      <alignment horizontal="right"/>
      <protection/>
    </xf>
    <xf numFmtId="168" fontId="25" fillId="0" borderId="0" xfId="20" applyNumberFormat="1" applyFont="1" applyFill="1" applyBorder="1" applyAlignment="1">
      <alignment horizontal="center"/>
      <protection/>
    </xf>
    <xf numFmtId="168" fontId="26" fillId="0" borderId="0" xfId="20" applyNumberFormat="1" applyFont="1" applyFill="1" applyBorder="1" applyAlignment="1">
      <alignment horizontal="right"/>
      <protection/>
    </xf>
    <xf numFmtId="168" fontId="26" fillId="0" borderId="0" xfId="0" applyNumberFormat="1" applyFont="1" applyFill="1" applyBorder="1" applyAlignment="1">
      <alignment/>
    </xf>
    <xf numFmtId="1" fontId="26" fillId="0" borderId="0" xfId="20" applyNumberFormat="1" applyFont="1" applyFill="1" applyBorder="1">
      <alignment horizontal="right"/>
      <protection/>
    </xf>
    <xf numFmtId="1" fontId="25" fillId="0" borderId="0" xfId="20" applyNumberFormat="1" applyFont="1" applyFill="1" applyBorder="1" applyAlignment="1">
      <alignment horizontal="center"/>
      <protection/>
    </xf>
    <xf numFmtId="1" fontId="26" fillId="0" borderId="0" xfId="20" applyNumberFormat="1" applyFont="1" applyFill="1" applyBorder="1" applyAlignment="1">
      <alignment horizontal="right"/>
      <protection/>
    </xf>
    <xf numFmtId="3" fontId="25" fillId="0" borderId="0" xfId="20" applyFont="1" applyFill="1" applyBorder="1">
      <alignment horizontal="right"/>
      <protection/>
    </xf>
    <xf numFmtId="3" fontId="26" fillId="0" borderId="5" xfId="20" applyFont="1" applyFill="1" applyBorder="1">
      <alignment horizontal="right"/>
      <protection/>
    </xf>
    <xf numFmtId="3" fontId="25" fillId="0" borderId="5" xfId="20" applyFont="1" applyFill="1" applyBorder="1" applyAlignment="1">
      <alignment horizontal="center"/>
      <protection/>
    </xf>
    <xf numFmtId="3" fontId="26" fillId="0" borderId="5" xfId="20" applyFont="1" applyFill="1" applyBorder="1" applyAlignment="1">
      <alignment horizontal="right"/>
      <protection/>
    </xf>
    <xf numFmtId="3" fontId="26" fillId="0" borderId="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9" fontId="27" fillId="0" borderId="0" xfId="26" applyFont="1" applyFill="1">
      <alignment horizontal="center"/>
      <protection/>
    </xf>
    <xf numFmtId="49" fontId="19" fillId="0" borderId="0" xfId="40" applyFont="1" applyFill="1" applyBorder="1">
      <alignment horizontal="left"/>
      <protection/>
    </xf>
    <xf numFmtId="0" fontId="28" fillId="0" borderId="0" xfId="25" applyFont="1" applyFill="1">
      <alignment horizontal="right"/>
      <protection/>
    </xf>
    <xf numFmtId="0" fontId="19" fillId="0" borderId="0" xfId="28" applyFont="1" applyFill="1">
      <alignment horizontal="left"/>
      <protection/>
    </xf>
    <xf numFmtId="3" fontId="25" fillId="0" borderId="4" xfId="0" applyNumberFormat="1" applyFont="1" applyFill="1" applyBorder="1" applyAlignment="1">
      <alignment horizontal="right"/>
    </xf>
    <xf numFmtId="166" fontId="25" fillId="0" borderId="0" xfId="20" applyNumberFormat="1" applyFont="1" applyFill="1" applyBorder="1">
      <alignment horizontal="right"/>
      <protection/>
    </xf>
    <xf numFmtId="1" fontId="25" fillId="0" borderId="0" xfId="20" applyNumberFormat="1" applyFont="1" applyFill="1" applyBorder="1">
      <alignment horizontal="right"/>
      <protection/>
    </xf>
    <xf numFmtId="3" fontId="26" fillId="0" borderId="9" xfId="20" applyFont="1" applyFill="1" applyBorder="1">
      <alignment horizontal="right"/>
      <protection/>
    </xf>
    <xf numFmtId="3" fontId="26" fillId="0" borderId="4" xfId="20" applyFont="1" applyFill="1" applyBorder="1">
      <alignment horizontal="right"/>
      <protection/>
    </xf>
    <xf numFmtId="3" fontId="26" fillId="0" borderId="4" xfId="0" applyNumberFormat="1" applyFont="1" applyFill="1" applyBorder="1" applyAlignment="1">
      <alignment horizontal="right"/>
    </xf>
    <xf numFmtId="49" fontId="23" fillId="0" borderId="4" xfId="22" applyNumberFormat="1" applyFont="1" applyFill="1" applyBorder="1" applyAlignment="1">
      <alignment horizontal="right" wrapText="1"/>
      <protection/>
    </xf>
    <xf numFmtId="49" fontId="24" fillId="0" borderId="4" xfId="22" applyNumberFormat="1" applyFont="1" applyFill="1" applyBorder="1" applyAlignment="1">
      <alignment horizontal="right" wrapText="1"/>
      <protection/>
    </xf>
    <xf numFmtId="49" fontId="23" fillId="0" borderId="4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right"/>
    </xf>
    <xf numFmtId="49" fontId="26" fillId="0" borderId="4" xfId="40" applyFont="1" applyFill="1" applyBorder="1">
      <alignment horizontal="left"/>
      <protection/>
    </xf>
    <xf numFmtId="1" fontId="26" fillId="0" borderId="4" xfId="20" applyNumberFormat="1" applyFont="1" applyFill="1" applyBorder="1">
      <alignment horizontal="right"/>
      <protection/>
    </xf>
    <xf numFmtId="1" fontId="25" fillId="0" borderId="4" xfId="20" applyNumberFormat="1" applyFont="1" applyFill="1" applyBorder="1" applyAlignment="1">
      <alignment horizontal="center"/>
      <protection/>
    </xf>
    <xf numFmtId="1" fontId="26" fillId="0" borderId="4" xfId="20" applyNumberFormat="1" applyFont="1" applyFill="1" applyBorder="1" applyAlignment="1">
      <alignment horizontal="right"/>
      <protection/>
    </xf>
    <xf numFmtId="3" fontId="25" fillId="0" borderId="5" xfId="20" applyFont="1" applyFill="1" applyBorder="1" applyAlignment="1">
      <alignment horizontal="right" vertical="center"/>
      <protection/>
    </xf>
    <xf numFmtId="3" fontId="26" fillId="0" borderId="4" xfId="20" applyFont="1" applyFill="1" applyBorder="1" applyAlignment="1">
      <alignment horizontal="right"/>
      <protection/>
    </xf>
    <xf numFmtId="3" fontId="26" fillId="0" borderId="11" xfId="20" applyFont="1" applyFill="1" applyBorder="1">
      <alignment horizontal="right"/>
      <protection/>
    </xf>
    <xf numFmtId="3" fontId="26" fillId="0" borderId="12" xfId="20" applyFont="1" applyFill="1" applyBorder="1">
      <alignment horizontal="right"/>
      <protection/>
    </xf>
    <xf numFmtId="3" fontId="25" fillId="0" borderId="12" xfId="20" applyFont="1" applyFill="1" applyBorder="1" applyAlignment="1">
      <alignment horizontal="center"/>
      <protection/>
    </xf>
    <xf numFmtId="3" fontId="26" fillId="0" borderId="12" xfId="20" applyNumberFormat="1" applyFont="1" applyFill="1" applyBorder="1" applyAlignment="1">
      <alignment horizontal="right"/>
      <protection/>
    </xf>
    <xf numFmtId="3" fontId="26" fillId="0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 horizontal="right"/>
    </xf>
    <xf numFmtId="0" fontId="27" fillId="0" borderId="0" xfId="28" applyFont="1" applyFill="1" applyAlignment="1">
      <alignment horizontal="left"/>
      <protection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49" fontId="26" fillId="0" borderId="0" xfId="40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49" fontId="26" fillId="0" borderId="5" xfId="40" applyFont="1" applyFill="1" applyBorder="1" applyAlignment="1">
      <alignment horizontal="left"/>
      <protection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22" fillId="0" borderId="5" xfId="0" applyFont="1" applyFill="1" applyBorder="1" applyAlignment="1">
      <alignment/>
    </xf>
    <xf numFmtId="49" fontId="23" fillId="0" borderId="10" xfId="23" applyNumberFormat="1" applyFont="1" applyFill="1" applyBorder="1" applyAlignment="1">
      <alignment horizontal="left"/>
      <protection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26" fillId="0" borderId="4" xfId="40" applyFont="1" applyFill="1" applyBorder="1" applyAlignment="1">
      <alignment horizontal="left"/>
      <protection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49" fontId="23" fillId="0" borderId="7" xfId="23" applyFont="1" applyFill="1" applyBorder="1" applyAlignment="1">
      <alignment horizontal="left"/>
      <protection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9" fontId="23" fillId="0" borderId="12" xfId="40" applyFont="1" applyFill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49" fontId="23" fillId="0" borderId="0" xfId="40" applyFont="1" applyFill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27" fillId="0" borderId="0" xfId="28" applyFont="1" applyFill="1" applyAlignment="1">
      <alignment horizontal="left" wrapText="1"/>
      <protection/>
    </xf>
    <xf numFmtId="0" fontId="19" fillId="0" borderId="0" xfId="0" applyFont="1" applyFill="1" applyAlignment="1">
      <alignment wrapText="1"/>
    </xf>
    <xf numFmtId="0" fontId="19" fillId="0" borderId="0" xfId="28" applyFont="1" applyFill="1" applyAlignment="1">
      <alignment horizontal="left" wrapText="1"/>
      <protection/>
    </xf>
    <xf numFmtId="0" fontId="27" fillId="0" borderId="0" xfId="28" applyNumberFormat="1" applyFont="1" applyFill="1" applyAlignment="1">
      <alignment horizontal="left" wrapText="1"/>
      <protection/>
    </xf>
    <xf numFmtId="0" fontId="27" fillId="0" borderId="0" xfId="28" applyFont="1" applyFill="1" applyBorder="1" applyAlignment="1">
      <alignment horizontal="left" wrapText="1"/>
      <protection/>
    </xf>
    <xf numFmtId="0" fontId="16" fillId="0" borderId="0" xfId="0" applyFont="1" applyFill="1" applyAlignment="1">
      <alignment wrapText="1"/>
    </xf>
    <xf numFmtId="0" fontId="19" fillId="0" borderId="0" xfId="41" applyFont="1" applyFill="1" applyBorder="1" applyAlignment="1">
      <alignment horizontal="left" wrapText="1"/>
      <protection/>
    </xf>
    <xf numFmtId="0" fontId="19" fillId="0" borderId="17" xfId="28" applyFont="1" applyFill="1" applyBorder="1" applyAlignment="1">
      <alignment horizontal="left" wrapText="1"/>
      <protection/>
    </xf>
    <xf numFmtId="0" fontId="19" fillId="0" borderId="17" xfId="0" applyFont="1" applyFill="1" applyBorder="1" applyAlignment="1">
      <alignment wrapText="1"/>
    </xf>
    <xf numFmtId="0" fontId="16" fillId="0" borderId="0" xfId="28" applyFont="1" applyFill="1" applyAlignment="1">
      <alignment horizontal="left" wrapText="1"/>
      <protection/>
    </xf>
    <xf numFmtId="49" fontId="27" fillId="0" borderId="0" xfId="28" applyNumberFormat="1" applyFont="1" applyFill="1" applyAlignment="1">
      <alignment horizontal="left" wrapText="1"/>
      <protection/>
    </xf>
  </cellXfs>
  <cellStyles count="29">
    <cellStyle name="Normal" xfId="0"/>
    <cellStyle name="\" xfId="15"/>
    <cellStyle name="Comma" xfId="16"/>
    <cellStyle name="Comma [0]" xfId="17"/>
    <cellStyle name="Currency" xfId="18"/>
    <cellStyle name="Currency [0]" xfId="19"/>
    <cellStyle name="Data" xfId="20"/>
    <cellStyle name="Hed Side" xfId="21"/>
    <cellStyle name="Hed Top" xfId="22"/>
    <cellStyle name="Hed Top - SECTION" xfId="23"/>
    <cellStyle name="Percent" xfId="24"/>
    <cellStyle name="Source Hed" xfId="25"/>
    <cellStyle name="Source Letter" xfId="26"/>
    <cellStyle name="Source Superscript" xfId="27"/>
    <cellStyle name="Source Text" xfId="28"/>
    <cellStyle name="Superscript" xfId="29"/>
    <cellStyle name="Table Data" xfId="30"/>
    <cellStyle name="Table Head Top" xfId="31"/>
    <cellStyle name="Table Hed Side" xfId="32"/>
    <cellStyle name="Table Title" xfId="33"/>
    <cellStyle name="Title Text" xfId="34"/>
    <cellStyle name="Title Text 1" xfId="35"/>
    <cellStyle name="Title Text 2" xfId="36"/>
    <cellStyle name="Title-1" xfId="37"/>
    <cellStyle name="Title-2" xfId="38"/>
    <cellStyle name="Title-3" xfId="39"/>
    <cellStyle name="Wrap" xfId="40"/>
    <cellStyle name="Wrap Bold" xfId="41"/>
    <cellStyle name="Wrap Titl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showGridLines="0" tabSelected="1" workbookViewId="0" topLeftCell="A1">
      <selection activeCell="A92" sqref="A92:L92"/>
    </sheetView>
  </sheetViews>
  <sheetFormatPr defaultColWidth="9.140625" defaultRowHeight="12.75"/>
  <cols>
    <col min="1" max="3" width="0.9921875" style="16" customWidth="1"/>
    <col min="4" max="4" width="5.421875" style="16" customWidth="1"/>
    <col min="5" max="5" width="36.57421875" style="16" customWidth="1"/>
    <col min="6" max="9" width="9.7109375" style="16" customWidth="1"/>
    <col min="10" max="10" width="9.8515625" style="17" hidden="1" customWidth="1"/>
    <col min="11" max="11" width="1.7109375" style="18" hidden="1" customWidth="1"/>
    <col min="12" max="12" width="9.7109375" style="9" customWidth="1"/>
    <col min="13" max="13" width="9.7109375" style="17" customWidth="1"/>
    <col min="14" max="17" width="9.7109375" style="16" customWidth="1"/>
    <col min="18" max="245" width="8.8515625" style="16" customWidth="1"/>
    <col min="246" max="16384" width="9.140625" style="16" customWidth="1"/>
  </cols>
  <sheetData>
    <row r="1" spans="1:17" s="6" customFormat="1" ht="15.75" customHeight="1" thickBot="1">
      <c r="A1" s="107" t="s">
        <v>51</v>
      </c>
      <c r="B1" s="107"/>
      <c r="C1" s="107"/>
      <c r="D1" s="107"/>
      <c r="E1" s="107"/>
      <c r="F1" s="107"/>
      <c r="G1" s="107"/>
      <c r="H1" s="3"/>
      <c r="I1" s="3"/>
      <c r="J1" s="4"/>
      <c r="K1" s="5"/>
      <c r="L1" s="21"/>
      <c r="M1" s="4"/>
      <c r="N1" s="3"/>
      <c r="O1" s="3"/>
      <c r="P1" s="3"/>
      <c r="Q1" s="3"/>
    </row>
    <row r="2" spans="1:17" s="6" customFormat="1" ht="18">
      <c r="A2" s="108" t="s">
        <v>52</v>
      </c>
      <c r="B2" s="109"/>
      <c r="C2" s="109"/>
      <c r="D2" s="109"/>
      <c r="E2" s="110"/>
      <c r="F2" s="82" t="s">
        <v>127</v>
      </c>
      <c r="G2" s="82" t="s">
        <v>136</v>
      </c>
      <c r="H2" s="82" t="s">
        <v>128</v>
      </c>
      <c r="I2" s="82" t="s">
        <v>129</v>
      </c>
      <c r="J2" s="82" t="s">
        <v>130</v>
      </c>
      <c r="K2" s="83" t="s">
        <v>10</v>
      </c>
      <c r="L2" s="82" t="s">
        <v>130</v>
      </c>
      <c r="M2" s="82" t="s">
        <v>131</v>
      </c>
      <c r="N2" s="82" t="s">
        <v>132</v>
      </c>
      <c r="O2" s="82" t="s">
        <v>133</v>
      </c>
      <c r="P2" s="84" t="s">
        <v>134</v>
      </c>
      <c r="Q2" s="85" t="s">
        <v>135</v>
      </c>
    </row>
    <row r="3" spans="1:17" s="7" customFormat="1" ht="18">
      <c r="A3" s="117" t="s">
        <v>162</v>
      </c>
      <c r="B3" s="118"/>
      <c r="C3" s="118"/>
      <c r="D3" s="118"/>
      <c r="E3" s="119"/>
      <c r="F3" s="23"/>
      <c r="G3" s="23"/>
      <c r="H3" s="23"/>
      <c r="I3" s="23"/>
      <c r="J3" s="23"/>
      <c r="K3" s="24"/>
      <c r="L3" s="25"/>
      <c r="M3" s="23"/>
      <c r="N3" s="23"/>
      <c r="O3" s="23"/>
      <c r="P3" s="26"/>
      <c r="Q3" s="26"/>
    </row>
    <row r="4" spans="1:17" s="6" customFormat="1" ht="14.25" customHeight="1">
      <c r="A4" s="27"/>
      <c r="B4" s="101" t="s">
        <v>19</v>
      </c>
      <c r="C4" s="102"/>
      <c r="D4" s="102"/>
      <c r="E4" s="103"/>
      <c r="F4" s="29"/>
      <c r="G4" s="29"/>
      <c r="H4" s="29"/>
      <c r="I4" s="29"/>
      <c r="J4" s="29"/>
      <c r="K4" s="30"/>
      <c r="L4" s="25"/>
      <c r="M4" s="29"/>
      <c r="N4" s="29"/>
      <c r="O4" s="29"/>
      <c r="P4" s="31"/>
      <c r="Q4" s="32"/>
    </row>
    <row r="5" spans="1:17" s="6" customFormat="1" ht="18">
      <c r="A5" s="27"/>
      <c r="B5" s="27"/>
      <c r="C5" s="101" t="s">
        <v>74</v>
      </c>
      <c r="D5" s="102"/>
      <c r="E5" s="103"/>
      <c r="F5" s="29">
        <v>640</v>
      </c>
      <c r="G5" s="29">
        <v>421</v>
      </c>
      <c r="H5" s="29">
        <v>446</v>
      </c>
      <c r="I5" s="29">
        <v>94</v>
      </c>
      <c r="J5" s="29">
        <v>88</v>
      </c>
      <c r="K5" s="30" t="s">
        <v>9</v>
      </c>
      <c r="L5" s="25">
        <v>88</v>
      </c>
      <c r="M5" s="29">
        <v>89</v>
      </c>
      <c r="N5" s="29">
        <v>59</v>
      </c>
      <c r="O5" s="29">
        <v>60</v>
      </c>
      <c r="P5" s="31">
        <v>61</v>
      </c>
      <c r="Q5" s="33">
        <v>61</v>
      </c>
    </row>
    <row r="6" spans="1:17" s="6" customFormat="1" ht="18">
      <c r="A6" s="27"/>
      <c r="B6" s="27"/>
      <c r="C6" s="101" t="s">
        <v>1</v>
      </c>
      <c r="D6" s="102"/>
      <c r="E6" s="103"/>
      <c r="F6" s="29">
        <v>8025</v>
      </c>
      <c r="G6" s="29">
        <v>10922</v>
      </c>
      <c r="H6" s="29">
        <v>26350</v>
      </c>
      <c r="I6" s="29">
        <v>27471</v>
      </c>
      <c r="J6" s="29">
        <v>29931</v>
      </c>
      <c r="K6" s="30"/>
      <c r="L6" s="25">
        <v>29931</v>
      </c>
      <c r="M6" s="29">
        <v>31356</v>
      </c>
      <c r="N6" s="29">
        <v>31889</v>
      </c>
      <c r="O6" s="29">
        <v>32322</v>
      </c>
      <c r="P6" s="31">
        <v>32247</v>
      </c>
      <c r="Q6" s="33">
        <v>32680</v>
      </c>
    </row>
    <row r="7" spans="1:17" s="6" customFormat="1" ht="18">
      <c r="A7" s="27"/>
      <c r="B7" s="27"/>
      <c r="C7" s="101" t="s">
        <v>2</v>
      </c>
      <c r="D7" s="102"/>
      <c r="E7" s="103"/>
      <c r="F7" s="79">
        <v>849</v>
      </c>
      <c r="G7" s="80">
        <v>649</v>
      </c>
      <c r="H7" s="80">
        <v>1462</v>
      </c>
      <c r="I7" s="80">
        <v>805</v>
      </c>
      <c r="J7" s="80">
        <v>790</v>
      </c>
      <c r="K7" s="22"/>
      <c r="L7" s="91">
        <v>790</v>
      </c>
      <c r="M7" s="80">
        <v>835</v>
      </c>
      <c r="N7" s="80">
        <v>745</v>
      </c>
      <c r="O7" s="80">
        <v>736</v>
      </c>
      <c r="P7" s="36">
        <v>843</v>
      </c>
      <c r="Q7" s="81">
        <v>780</v>
      </c>
    </row>
    <row r="8" spans="1:17" s="6" customFormat="1" ht="18">
      <c r="A8" s="27"/>
      <c r="B8" s="27"/>
      <c r="C8" s="101" t="s">
        <v>3</v>
      </c>
      <c r="D8" s="102"/>
      <c r="E8" s="103"/>
      <c r="F8" s="92">
        <v>9514</v>
      </c>
      <c r="G8" s="93">
        <v>11992</v>
      </c>
      <c r="H8" s="93">
        <v>28258</v>
      </c>
      <c r="I8" s="93">
        <v>28370</v>
      </c>
      <c r="J8" s="93">
        <f>SUM(J5:J7)</f>
        <v>30809</v>
      </c>
      <c r="K8" s="94"/>
      <c r="L8" s="95">
        <v>30809</v>
      </c>
      <c r="M8" s="93">
        <v>32279</v>
      </c>
      <c r="N8" s="93">
        <v>32693</v>
      </c>
      <c r="O8" s="93">
        <f>SUM(O5:O7)</f>
        <v>33118</v>
      </c>
      <c r="P8" s="96">
        <v>33151</v>
      </c>
      <c r="Q8" s="97">
        <v>33521</v>
      </c>
    </row>
    <row r="9" spans="1:17" s="6" customFormat="1" ht="18">
      <c r="A9" s="27"/>
      <c r="B9" s="101" t="s">
        <v>63</v>
      </c>
      <c r="C9" s="102"/>
      <c r="D9" s="102"/>
      <c r="E9" s="103"/>
      <c r="F9" s="29">
        <v>8775</v>
      </c>
      <c r="G9" s="29">
        <v>11478</v>
      </c>
      <c r="H9" s="29">
        <v>26355</v>
      </c>
      <c r="I9" s="29">
        <v>24652</v>
      </c>
      <c r="J9" s="29">
        <v>25511</v>
      </c>
      <c r="K9" s="30"/>
      <c r="L9" s="25">
        <v>25511</v>
      </c>
      <c r="M9" s="29">
        <v>27897</v>
      </c>
      <c r="N9" s="29" t="s">
        <v>4</v>
      </c>
      <c r="O9" s="29">
        <v>27291</v>
      </c>
      <c r="P9" s="31">
        <v>27916</v>
      </c>
      <c r="Q9" s="33">
        <v>28011</v>
      </c>
    </row>
    <row r="10" spans="1:17" s="6" customFormat="1" ht="18">
      <c r="A10" s="120" t="s">
        <v>53</v>
      </c>
      <c r="B10" s="102"/>
      <c r="C10" s="102"/>
      <c r="D10" s="102"/>
      <c r="E10" s="103"/>
      <c r="F10" s="29"/>
      <c r="G10" s="29"/>
      <c r="H10" s="29"/>
      <c r="I10" s="29"/>
      <c r="J10" s="29"/>
      <c r="K10" s="30"/>
      <c r="L10" s="25"/>
      <c r="M10" s="29"/>
      <c r="N10" s="29"/>
      <c r="O10" s="29"/>
      <c r="P10" s="31"/>
      <c r="Q10" s="31"/>
    </row>
    <row r="11" spans="1:17" s="6" customFormat="1" ht="18">
      <c r="A11" s="27"/>
      <c r="B11" s="101" t="s">
        <v>20</v>
      </c>
      <c r="C11" s="102"/>
      <c r="D11" s="102"/>
      <c r="E11" s="103"/>
      <c r="F11" s="29" t="s">
        <v>5</v>
      </c>
      <c r="G11" s="29">
        <v>162</v>
      </c>
      <c r="H11" s="29">
        <v>429</v>
      </c>
      <c r="I11" s="66" t="s">
        <v>92</v>
      </c>
      <c r="J11" s="29">
        <v>1413.391</v>
      </c>
      <c r="K11" s="30" t="s">
        <v>13</v>
      </c>
      <c r="L11" s="34" t="s">
        <v>64</v>
      </c>
      <c r="M11" s="34" t="s">
        <v>91</v>
      </c>
      <c r="N11" s="34" t="s">
        <v>90</v>
      </c>
      <c r="O11" s="34" t="s">
        <v>89</v>
      </c>
      <c r="P11" s="35" t="s">
        <v>88</v>
      </c>
      <c r="Q11" s="35" t="s">
        <v>87</v>
      </c>
    </row>
    <row r="12" spans="1:17" s="6" customFormat="1" ht="18">
      <c r="A12" s="27"/>
      <c r="B12" s="111" t="s">
        <v>21</v>
      </c>
      <c r="C12" s="112"/>
      <c r="D12" s="112"/>
      <c r="E12" s="113"/>
      <c r="F12" s="29" t="s">
        <v>5</v>
      </c>
      <c r="G12" s="29">
        <v>301</v>
      </c>
      <c r="H12" s="29">
        <v>1103</v>
      </c>
      <c r="I12" s="29">
        <v>2011.8</v>
      </c>
      <c r="J12" s="29">
        <v>2246</v>
      </c>
      <c r="K12" s="30"/>
      <c r="L12" s="34" t="s">
        <v>65</v>
      </c>
      <c r="M12" s="34" t="s">
        <v>66</v>
      </c>
      <c r="N12" s="34" t="s">
        <v>67</v>
      </c>
      <c r="O12" s="34" t="s">
        <v>68</v>
      </c>
      <c r="P12" s="35" t="s">
        <v>69</v>
      </c>
      <c r="Q12" s="36">
        <v>2660</v>
      </c>
    </row>
    <row r="13" spans="1:17" s="6" customFormat="1" ht="18">
      <c r="A13" s="37" t="s">
        <v>54</v>
      </c>
      <c r="B13" s="38"/>
      <c r="C13" s="38"/>
      <c r="D13" s="38"/>
      <c r="E13" s="39"/>
      <c r="F13" s="40"/>
      <c r="G13" s="40"/>
      <c r="H13" s="40"/>
      <c r="I13" s="42"/>
      <c r="J13" s="40"/>
      <c r="K13" s="41"/>
      <c r="L13" s="43"/>
      <c r="M13" s="40"/>
      <c r="N13" s="40"/>
      <c r="O13" s="40"/>
      <c r="P13" s="44"/>
      <c r="Q13" s="44"/>
    </row>
    <row r="14" spans="1:17" s="6" customFormat="1" ht="18">
      <c r="A14" s="117" t="s">
        <v>162</v>
      </c>
      <c r="B14" s="118"/>
      <c r="C14" s="118"/>
      <c r="D14" s="118"/>
      <c r="E14" s="119"/>
      <c r="F14" s="29"/>
      <c r="G14" s="29"/>
      <c r="H14" s="29"/>
      <c r="I14" s="29"/>
      <c r="J14" s="29"/>
      <c r="K14" s="30"/>
      <c r="L14" s="25"/>
      <c r="M14" s="29"/>
      <c r="N14" s="29"/>
      <c r="O14" s="29"/>
      <c r="P14" s="31"/>
      <c r="Q14" s="31"/>
    </row>
    <row r="15" spans="1:17" s="6" customFormat="1" ht="18">
      <c r="A15" s="27"/>
      <c r="B15" s="101" t="s">
        <v>22</v>
      </c>
      <c r="C15" s="102"/>
      <c r="D15" s="102"/>
      <c r="E15" s="103"/>
      <c r="F15" s="29"/>
      <c r="G15" s="29"/>
      <c r="H15" s="29"/>
      <c r="I15" s="29"/>
      <c r="J15" s="29"/>
      <c r="K15" s="30"/>
      <c r="L15" s="25"/>
      <c r="M15" s="29"/>
      <c r="N15" s="29"/>
      <c r="O15" s="29"/>
      <c r="P15" s="31"/>
      <c r="Q15" s="31"/>
    </row>
    <row r="16" spans="1:17" s="6" customFormat="1" ht="18">
      <c r="A16" s="27"/>
      <c r="B16" s="27"/>
      <c r="C16" s="101" t="s">
        <v>58</v>
      </c>
      <c r="D16" s="102"/>
      <c r="E16" s="103"/>
      <c r="F16" s="29">
        <v>1658292</v>
      </c>
      <c r="G16" s="66" t="s">
        <v>93</v>
      </c>
      <c r="H16" s="66" t="s">
        <v>94</v>
      </c>
      <c r="I16" s="66" t="s">
        <v>95</v>
      </c>
      <c r="J16" s="29">
        <v>590930</v>
      </c>
      <c r="K16" s="30" t="s">
        <v>9</v>
      </c>
      <c r="L16" s="34" t="s">
        <v>96</v>
      </c>
      <c r="M16" s="66" t="s">
        <v>97</v>
      </c>
      <c r="N16" s="66" t="s">
        <v>98</v>
      </c>
      <c r="O16" s="66" t="s">
        <v>99</v>
      </c>
      <c r="P16" s="35" t="s">
        <v>100</v>
      </c>
      <c r="Q16" s="35" t="s">
        <v>101</v>
      </c>
    </row>
    <row r="17" spans="1:17" s="6" customFormat="1" ht="18">
      <c r="A17" s="27"/>
      <c r="B17" s="27"/>
      <c r="C17" s="101" t="s">
        <v>59</v>
      </c>
      <c r="D17" s="102"/>
      <c r="E17" s="103"/>
      <c r="F17" s="29">
        <v>307194</v>
      </c>
      <c r="G17" s="29">
        <v>360260</v>
      </c>
      <c r="H17" s="29">
        <v>542713</v>
      </c>
      <c r="I17" s="29">
        <v>553359</v>
      </c>
      <c r="J17" s="29">
        <v>601482</v>
      </c>
      <c r="K17" s="30"/>
      <c r="L17" s="25">
        <v>601482</v>
      </c>
      <c r="M17" s="29">
        <f>84724+550717</f>
        <v>635441</v>
      </c>
      <c r="N17" s="29">
        <f>87364+582344</f>
        <v>669708</v>
      </c>
      <c r="O17" s="29">
        <v>701926</v>
      </c>
      <c r="P17" s="31">
        <v>740063</v>
      </c>
      <c r="Q17" s="31">
        <v>789696</v>
      </c>
    </row>
    <row r="18" spans="1:17" s="6" customFormat="1" ht="18">
      <c r="A18" s="27"/>
      <c r="B18" s="27"/>
      <c r="C18" s="101" t="s">
        <v>23</v>
      </c>
      <c r="D18" s="102"/>
      <c r="E18" s="103"/>
      <c r="F18" s="29">
        <v>1965486</v>
      </c>
      <c r="G18" s="29">
        <v>1784181</v>
      </c>
      <c r="H18" s="29">
        <v>1710827</v>
      </c>
      <c r="I18" s="29">
        <v>1212261</v>
      </c>
      <c r="J18" s="29">
        <v>1192412</v>
      </c>
      <c r="K18" s="30"/>
      <c r="L18" s="25">
        <v>1192412</v>
      </c>
      <c r="M18" s="29">
        <v>1218927</v>
      </c>
      <c r="N18" s="29">
        <v>1240573</v>
      </c>
      <c r="O18" s="29">
        <v>1270419</v>
      </c>
      <c r="P18" s="31">
        <v>1315667</v>
      </c>
      <c r="Q18" s="31">
        <v>1368836</v>
      </c>
    </row>
    <row r="19" spans="1:17" s="6" customFormat="1" ht="18">
      <c r="A19" s="27"/>
      <c r="B19" s="27"/>
      <c r="C19" s="101" t="s">
        <v>6</v>
      </c>
      <c r="D19" s="102"/>
      <c r="E19" s="103"/>
      <c r="F19" s="29">
        <v>29031</v>
      </c>
      <c r="G19" s="29">
        <v>27077</v>
      </c>
      <c r="H19" s="29">
        <v>28094</v>
      </c>
      <c r="I19" s="29">
        <v>18835</v>
      </c>
      <c r="J19" s="29">
        <v>18505</v>
      </c>
      <c r="K19" s="30"/>
      <c r="L19" s="25">
        <v>18505</v>
      </c>
      <c r="M19" s="29">
        <v>18812</v>
      </c>
      <c r="N19" s="29">
        <v>19269</v>
      </c>
      <c r="O19" s="29">
        <v>19684</v>
      </c>
      <c r="P19" s="31">
        <v>20261</v>
      </c>
      <c r="Q19" s="31">
        <v>20256</v>
      </c>
    </row>
    <row r="20" spans="1:17" s="6" customFormat="1" ht="18">
      <c r="A20" s="27"/>
      <c r="B20" s="101" t="s">
        <v>24</v>
      </c>
      <c r="C20" s="102"/>
      <c r="D20" s="102"/>
      <c r="E20" s="103"/>
      <c r="F20" s="29">
        <v>106</v>
      </c>
      <c r="G20" s="29">
        <v>71</v>
      </c>
      <c r="H20" s="29">
        <v>38</v>
      </c>
      <c r="I20" s="29">
        <v>14</v>
      </c>
      <c r="J20" s="29">
        <v>12</v>
      </c>
      <c r="K20" s="30"/>
      <c r="L20" s="25">
        <v>12</v>
      </c>
      <c r="M20" s="29">
        <v>11</v>
      </c>
      <c r="N20" s="29">
        <v>10</v>
      </c>
      <c r="O20" s="29">
        <v>9</v>
      </c>
      <c r="P20" s="33">
        <v>9</v>
      </c>
      <c r="Q20" s="33">
        <v>9</v>
      </c>
    </row>
    <row r="21" spans="1:17" s="6" customFormat="1" ht="18">
      <c r="A21" s="27"/>
      <c r="B21" s="101" t="s">
        <v>25</v>
      </c>
      <c r="C21" s="102"/>
      <c r="D21" s="102"/>
      <c r="E21" s="103"/>
      <c r="F21" s="29">
        <v>780494</v>
      </c>
      <c r="G21" s="29">
        <v>566282</v>
      </c>
      <c r="H21" s="29">
        <v>458994</v>
      </c>
      <c r="I21" s="29">
        <v>216424</v>
      </c>
      <c r="J21" s="29">
        <v>189962</v>
      </c>
      <c r="K21" s="30"/>
      <c r="L21" s="25">
        <v>189962</v>
      </c>
      <c r="M21" s="29">
        <v>188215</v>
      </c>
      <c r="N21" s="29">
        <v>181809</v>
      </c>
      <c r="O21" s="29">
        <v>177981</v>
      </c>
      <c r="P21" s="31">
        <v>178222</v>
      </c>
      <c r="Q21" s="31">
        <v>177557</v>
      </c>
    </row>
    <row r="22" spans="1:17" s="6" customFormat="1" ht="18">
      <c r="A22" s="27"/>
      <c r="B22" s="101" t="s">
        <v>26</v>
      </c>
      <c r="C22" s="102"/>
      <c r="D22" s="102"/>
      <c r="E22" s="103"/>
      <c r="F22" s="29">
        <v>207334</v>
      </c>
      <c r="G22" s="29">
        <v>196479</v>
      </c>
      <c r="H22" s="29">
        <v>164822</v>
      </c>
      <c r="I22" s="29">
        <v>119758</v>
      </c>
      <c r="J22" s="29">
        <v>109332</v>
      </c>
      <c r="K22" s="30"/>
      <c r="L22" s="25">
        <v>109332</v>
      </c>
      <c r="M22" s="29">
        <v>108264</v>
      </c>
      <c r="N22" s="29">
        <v>105779</v>
      </c>
      <c r="O22" s="29">
        <v>102128</v>
      </c>
      <c r="P22" s="31">
        <v>100570</v>
      </c>
      <c r="Q22" s="31">
        <v>99430</v>
      </c>
    </row>
    <row r="23" spans="1:17" s="6" customFormat="1" ht="18">
      <c r="A23" s="120" t="s">
        <v>53</v>
      </c>
      <c r="B23" s="102"/>
      <c r="C23" s="102"/>
      <c r="D23" s="102"/>
      <c r="E23" s="103"/>
      <c r="F23" s="29"/>
      <c r="G23" s="29"/>
      <c r="H23" s="29"/>
      <c r="I23" s="29"/>
      <c r="J23" s="29"/>
      <c r="K23" s="30"/>
      <c r="L23" s="25"/>
      <c r="M23" s="29"/>
      <c r="N23" s="29"/>
      <c r="O23" s="29"/>
      <c r="P23" s="31"/>
      <c r="Q23" s="31"/>
    </row>
    <row r="24" spans="1:17" s="6" customFormat="1" ht="18">
      <c r="A24" s="27"/>
      <c r="B24" s="101" t="s">
        <v>22</v>
      </c>
      <c r="C24" s="102"/>
      <c r="D24" s="102"/>
      <c r="E24" s="103"/>
      <c r="F24" s="29"/>
      <c r="G24" s="29"/>
      <c r="H24" s="29"/>
      <c r="I24" s="29"/>
      <c r="J24" s="29"/>
      <c r="K24" s="30"/>
      <c r="L24" s="25"/>
      <c r="M24" s="29"/>
      <c r="N24" s="29"/>
      <c r="O24" s="29"/>
      <c r="P24" s="31"/>
      <c r="Q24" s="31"/>
    </row>
    <row r="25" spans="1:17" s="6" customFormat="1" ht="18">
      <c r="A25" s="27"/>
      <c r="B25" s="27"/>
      <c r="C25" s="101" t="s">
        <v>0</v>
      </c>
      <c r="D25" s="102"/>
      <c r="E25" s="103"/>
      <c r="F25" s="29"/>
      <c r="G25" s="29"/>
      <c r="H25" s="29"/>
      <c r="I25" s="29"/>
      <c r="J25" s="29"/>
      <c r="K25" s="30"/>
      <c r="L25" s="25"/>
      <c r="M25" s="29"/>
      <c r="N25" s="29"/>
      <c r="O25" s="29"/>
      <c r="P25" s="31"/>
      <c r="Q25" s="31"/>
    </row>
    <row r="26" spans="1:17" s="6" customFormat="1" ht="18">
      <c r="A26" s="27"/>
      <c r="B26" s="27"/>
      <c r="C26" s="101" t="s">
        <v>27</v>
      </c>
      <c r="D26" s="102"/>
      <c r="E26" s="103"/>
      <c r="F26" s="29" t="s">
        <v>5</v>
      </c>
      <c r="G26" s="66" t="s">
        <v>102</v>
      </c>
      <c r="H26" s="66" t="s">
        <v>103</v>
      </c>
      <c r="I26" s="66" t="s">
        <v>104</v>
      </c>
      <c r="J26" s="29">
        <v>1852</v>
      </c>
      <c r="K26" s="30" t="s">
        <v>13</v>
      </c>
      <c r="L26" s="34" t="s">
        <v>163</v>
      </c>
      <c r="M26" s="66" t="s">
        <v>105</v>
      </c>
      <c r="N26" s="66" t="s">
        <v>106</v>
      </c>
      <c r="O26" s="66" t="s">
        <v>107</v>
      </c>
      <c r="P26" s="35" t="s">
        <v>109</v>
      </c>
      <c r="Q26" s="35" t="s">
        <v>108</v>
      </c>
    </row>
    <row r="27" spans="1:17" s="6" customFormat="1" ht="18">
      <c r="A27" s="27"/>
      <c r="B27" s="27"/>
      <c r="C27" s="101" t="s">
        <v>7</v>
      </c>
      <c r="D27" s="102"/>
      <c r="E27" s="103"/>
      <c r="F27" s="29" t="s">
        <v>5</v>
      </c>
      <c r="G27" s="29">
        <v>185</v>
      </c>
      <c r="H27" s="29">
        <v>419</v>
      </c>
      <c r="I27" s="29">
        <v>318</v>
      </c>
      <c r="J27" s="29">
        <v>338</v>
      </c>
      <c r="K27" s="30"/>
      <c r="L27" s="29">
        <v>338</v>
      </c>
      <c r="M27" s="29">
        <v>313</v>
      </c>
      <c r="N27" s="29">
        <v>299</v>
      </c>
      <c r="O27" s="29">
        <v>332</v>
      </c>
      <c r="P27" s="31">
        <v>345</v>
      </c>
      <c r="Q27" s="31">
        <v>329</v>
      </c>
    </row>
    <row r="28" spans="1:17" s="6" customFormat="1" ht="18">
      <c r="A28" s="27"/>
      <c r="B28" s="101" t="s">
        <v>25</v>
      </c>
      <c r="C28" s="102"/>
      <c r="D28" s="102"/>
      <c r="E28" s="103"/>
      <c r="F28" s="29" t="s">
        <v>5</v>
      </c>
      <c r="G28" s="66" t="s">
        <v>143</v>
      </c>
      <c r="H28" s="66" t="s">
        <v>144</v>
      </c>
      <c r="I28" s="66" t="s">
        <v>145</v>
      </c>
      <c r="J28" s="29">
        <v>25049</v>
      </c>
      <c r="K28" s="30" t="s">
        <v>17</v>
      </c>
      <c r="L28" s="25">
        <v>25049</v>
      </c>
      <c r="M28" s="29">
        <v>23646</v>
      </c>
      <c r="N28" s="66" t="s">
        <v>116</v>
      </c>
      <c r="O28" s="66" t="s">
        <v>115</v>
      </c>
      <c r="P28" s="35" t="s">
        <v>113</v>
      </c>
      <c r="Q28" s="35" t="s">
        <v>110</v>
      </c>
    </row>
    <row r="29" spans="1:17" s="6" customFormat="1" ht="18">
      <c r="A29" s="27"/>
      <c r="B29" s="111" t="s">
        <v>28</v>
      </c>
      <c r="C29" s="112"/>
      <c r="D29" s="112"/>
      <c r="E29" s="113"/>
      <c r="F29" s="29" t="s">
        <v>5</v>
      </c>
      <c r="G29" s="29" t="s">
        <v>5</v>
      </c>
      <c r="H29" s="66" t="s">
        <v>117</v>
      </c>
      <c r="I29" s="66" t="s">
        <v>117</v>
      </c>
      <c r="J29" s="29">
        <v>25000</v>
      </c>
      <c r="K29" s="30"/>
      <c r="L29" s="25">
        <v>25000</v>
      </c>
      <c r="M29" s="29">
        <v>24000</v>
      </c>
      <c r="N29" s="66" t="s">
        <v>114</v>
      </c>
      <c r="O29" s="66" t="s">
        <v>114</v>
      </c>
      <c r="P29" s="35" t="s">
        <v>112</v>
      </c>
      <c r="Q29" s="76" t="s">
        <v>111</v>
      </c>
    </row>
    <row r="30" spans="1:17" s="6" customFormat="1" ht="18">
      <c r="A30" s="114" t="s">
        <v>55</v>
      </c>
      <c r="B30" s="115"/>
      <c r="C30" s="115"/>
      <c r="D30" s="115"/>
      <c r="E30" s="116"/>
      <c r="F30" s="46" t="s">
        <v>10</v>
      </c>
      <c r="G30" s="45" t="s">
        <v>10</v>
      </c>
      <c r="H30" s="45" t="s">
        <v>10</v>
      </c>
      <c r="I30" s="45" t="s">
        <v>10</v>
      </c>
      <c r="J30" s="45" t="s">
        <v>10</v>
      </c>
      <c r="K30" s="47"/>
      <c r="L30" s="48"/>
      <c r="M30" s="45" t="s">
        <v>10</v>
      </c>
      <c r="N30" s="49" t="s">
        <v>10</v>
      </c>
      <c r="O30" s="49" t="s">
        <v>10</v>
      </c>
      <c r="P30" s="44"/>
      <c r="Q30" s="44"/>
    </row>
    <row r="31" spans="1:17" s="6" customFormat="1" ht="18">
      <c r="A31" s="117" t="s">
        <v>62</v>
      </c>
      <c r="B31" s="118"/>
      <c r="C31" s="118"/>
      <c r="D31" s="118"/>
      <c r="E31" s="119"/>
      <c r="F31" s="29"/>
      <c r="G31" s="29"/>
      <c r="H31" s="29"/>
      <c r="I31" s="29"/>
      <c r="J31" s="29"/>
      <c r="K31" s="30"/>
      <c r="L31" s="25"/>
      <c r="M31" s="29"/>
      <c r="N31" s="29"/>
      <c r="O31" s="29"/>
      <c r="P31" s="31"/>
      <c r="Q31" s="31"/>
    </row>
    <row r="32" spans="1:17" s="6" customFormat="1" ht="18">
      <c r="A32" s="27"/>
      <c r="B32" s="101" t="s">
        <v>75</v>
      </c>
      <c r="C32" s="102"/>
      <c r="D32" s="102"/>
      <c r="E32" s="103"/>
      <c r="F32" s="29">
        <v>28170000</v>
      </c>
      <c r="G32" s="29">
        <v>29890000</v>
      </c>
      <c r="H32" s="29">
        <v>29277000</v>
      </c>
      <c r="I32" s="29">
        <v>26159000</v>
      </c>
      <c r="J32" s="29">
        <v>28485000</v>
      </c>
      <c r="K32" s="30" t="s">
        <v>9</v>
      </c>
      <c r="L32" s="25">
        <v>28485000</v>
      </c>
      <c r="M32" s="29">
        <v>30383000</v>
      </c>
      <c r="N32" s="29">
        <v>31715000</v>
      </c>
      <c r="O32" s="29">
        <v>31660000</v>
      </c>
      <c r="P32" s="31">
        <v>32657000</v>
      </c>
      <c r="Q32" s="31">
        <v>33851000</v>
      </c>
    </row>
    <row r="33" spans="1:17" s="6" customFormat="1" ht="18">
      <c r="A33" s="27"/>
      <c r="B33" s="101" t="s">
        <v>29</v>
      </c>
      <c r="C33" s="102"/>
      <c r="D33" s="102"/>
      <c r="E33" s="103"/>
      <c r="F33" s="29">
        <v>404464</v>
      </c>
      <c r="G33" s="29">
        <v>427065</v>
      </c>
      <c r="H33" s="29">
        <v>428498</v>
      </c>
      <c r="I33" s="29">
        <v>379582</v>
      </c>
      <c r="J33" s="29">
        <v>440896</v>
      </c>
      <c r="K33" s="30"/>
      <c r="L33" s="25">
        <v>440896</v>
      </c>
      <c r="M33" s="29">
        <v>458271</v>
      </c>
      <c r="N33" s="29">
        <v>468792</v>
      </c>
      <c r="O33" s="29">
        <v>474954</v>
      </c>
      <c r="P33" s="31">
        <v>474947</v>
      </c>
      <c r="Q33" s="31">
        <v>490442</v>
      </c>
    </row>
    <row r="34" spans="1:17" s="6" customFormat="1" ht="18">
      <c r="A34" s="27"/>
      <c r="B34" s="120" t="s">
        <v>30</v>
      </c>
      <c r="C34" s="102"/>
      <c r="D34" s="102"/>
      <c r="E34" s="103"/>
      <c r="F34" s="29"/>
      <c r="G34" s="29"/>
      <c r="H34" s="29"/>
      <c r="I34" s="29"/>
      <c r="J34" s="29"/>
      <c r="K34" s="30"/>
      <c r="L34" s="25"/>
      <c r="M34" s="29"/>
      <c r="N34" s="29"/>
      <c r="O34" s="29"/>
      <c r="P34" s="31"/>
      <c r="Q34" s="31"/>
    </row>
    <row r="35" spans="1:17" s="6" customFormat="1" ht="18">
      <c r="A35" s="27"/>
      <c r="B35" s="27"/>
      <c r="C35" s="101" t="s">
        <v>142</v>
      </c>
      <c r="D35" s="102"/>
      <c r="E35" s="103"/>
      <c r="F35" s="29">
        <v>421900</v>
      </c>
      <c r="G35" s="29">
        <v>1278200</v>
      </c>
      <c r="H35" s="29">
        <v>1319010</v>
      </c>
      <c r="I35" s="29">
        <v>1144559</v>
      </c>
      <c r="J35" s="29">
        <v>1261482</v>
      </c>
      <c r="K35" s="30" t="s">
        <v>14</v>
      </c>
      <c r="L35" s="25">
        <v>1261482</v>
      </c>
      <c r="M35" s="29">
        <v>1293851</v>
      </c>
      <c r="N35" s="29">
        <v>1311351</v>
      </c>
      <c r="O35" s="29">
        <v>1281768</v>
      </c>
      <c r="P35" s="31">
        <v>1285706</v>
      </c>
      <c r="Q35" s="31">
        <v>1349580</v>
      </c>
    </row>
    <row r="36" spans="1:17" s="6" customFormat="1" ht="18">
      <c r="A36" s="27"/>
      <c r="B36" s="27"/>
      <c r="C36" s="101" t="s">
        <v>31</v>
      </c>
      <c r="D36" s="102"/>
      <c r="E36" s="103"/>
      <c r="F36" s="29" t="s">
        <v>5</v>
      </c>
      <c r="G36" s="29" t="s">
        <v>5</v>
      </c>
      <c r="H36" s="29">
        <v>212040</v>
      </c>
      <c r="I36" s="29">
        <v>135806</v>
      </c>
      <c r="J36" s="29">
        <f>42163.758+101059.885</f>
        <v>143223.64299999998</v>
      </c>
      <c r="K36" s="30"/>
      <c r="L36" s="25">
        <v>143224</v>
      </c>
      <c r="M36" s="29">
        <v>150840</v>
      </c>
      <c r="N36" s="29">
        <f>45598+108200</f>
        <v>153798</v>
      </c>
      <c r="O36" s="29">
        <v>141461</v>
      </c>
      <c r="P36" s="31">
        <v>153997</v>
      </c>
      <c r="Q36" s="31">
        <v>154367</v>
      </c>
    </row>
    <row r="37" spans="1:17" s="6" customFormat="1" ht="18">
      <c r="A37" s="27"/>
      <c r="B37" s="27"/>
      <c r="C37" s="101" t="s">
        <v>3</v>
      </c>
      <c r="D37" s="102"/>
      <c r="E37" s="103"/>
      <c r="F37" s="29" t="s">
        <v>5</v>
      </c>
      <c r="G37" s="29" t="s">
        <v>5</v>
      </c>
      <c r="H37" s="29">
        <v>1531050</v>
      </c>
      <c r="I37" s="29">
        <v>1280365</v>
      </c>
      <c r="J37" s="29">
        <f>SUM(J35:J36)</f>
        <v>1404705.643</v>
      </c>
      <c r="K37" s="30"/>
      <c r="L37" s="25">
        <v>1404706</v>
      </c>
      <c r="M37" s="29">
        <f>SUM(M35:M36)</f>
        <v>1444691</v>
      </c>
      <c r="N37" s="29">
        <f>SUM(N35:N36)</f>
        <v>1465149</v>
      </c>
      <c r="O37" s="29">
        <f>SUM(O35:O36)</f>
        <v>1423229</v>
      </c>
      <c r="P37" s="31">
        <v>1439703</v>
      </c>
      <c r="Q37" s="31">
        <v>1503947</v>
      </c>
    </row>
    <row r="38" spans="1:17" s="6" customFormat="1" ht="18">
      <c r="A38" s="27"/>
      <c r="B38" s="101" t="s">
        <v>159</v>
      </c>
      <c r="C38" s="102"/>
      <c r="D38" s="102"/>
      <c r="E38" s="103"/>
      <c r="F38" s="29">
        <v>572309</v>
      </c>
      <c r="G38" s="29">
        <v>764809</v>
      </c>
      <c r="H38" s="29">
        <v>918958</v>
      </c>
      <c r="I38" s="29">
        <v>1033969</v>
      </c>
      <c r="J38" s="29">
        <v>1200701</v>
      </c>
      <c r="K38" s="30" t="s">
        <v>9</v>
      </c>
      <c r="L38" s="25">
        <v>1200701</v>
      </c>
      <c r="M38" s="29">
        <v>1305688</v>
      </c>
      <c r="N38" s="29">
        <v>1355975</v>
      </c>
      <c r="O38" s="29">
        <v>1348926</v>
      </c>
      <c r="P38" s="31">
        <v>1376802</v>
      </c>
      <c r="Q38" s="31">
        <v>1433461</v>
      </c>
    </row>
    <row r="39" spans="1:17" s="6" customFormat="1" ht="18">
      <c r="A39" s="27"/>
      <c r="B39" s="101" t="s">
        <v>32</v>
      </c>
      <c r="C39" s="102"/>
      <c r="D39" s="102"/>
      <c r="E39" s="103"/>
      <c r="F39" s="29">
        <v>461</v>
      </c>
      <c r="G39" s="29">
        <v>515</v>
      </c>
      <c r="H39" s="29">
        <v>616</v>
      </c>
      <c r="I39" s="29">
        <v>726</v>
      </c>
      <c r="J39" s="29">
        <v>816.8</v>
      </c>
      <c r="K39" s="30"/>
      <c r="L39" s="25">
        <v>817</v>
      </c>
      <c r="M39" s="29">
        <v>843</v>
      </c>
      <c r="N39" s="29">
        <v>842</v>
      </c>
      <c r="O39" s="29">
        <v>851</v>
      </c>
      <c r="P39" s="31">
        <v>835</v>
      </c>
      <c r="Q39" s="31">
        <v>835</v>
      </c>
    </row>
    <row r="40" spans="1:17" s="6" customFormat="1" ht="18">
      <c r="A40" s="27"/>
      <c r="B40" s="101" t="s">
        <v>33</v>
      </c>
      <c r="C40" s="102"/>
      <c r="D40" s="102"/>
      <c r="E40" s="103"/>
      <c r="F40" s="29">
        <v>3463</v>
      </c>
      <c r="G40" s="29">
        <v>3545</v>
      </c>
      <c r="H40" s="29">
        <v>3904</v>
      </c>
      <c r="I40" s="29">
        <v>3115</v>
      </c>
      <c r="J40" s="29">
        <v>3334</v>
      </c>
      <c r="K40" s="30"/>
      <c r="L40" s="25">
        <v>3334</v>
      </c>
      <c r="M40" s="29">
        <v>3480</v>
      </c>
      <c r="N40" s="29">
        <v>3579</v>
      </c>
      <c r="O40" s="29">
        <v>3575</v>
      </c>
      <c r="P40" s="31">
        <v>3583</v>
      </c>
      <c r="Q40" s="31">
        <v>3715</v>
      </c>
    </row>
    <row r="41" spans="1:17" s="6" customFormat="1" ht="18">
      <c r="A41" s="27"/>
      <c r="B41" s="120" t="s">
        <v>37</v>
      </c>
      <c r="C41" s="102"/>
      <c r="D41" s="102"/>
      <c r="E41" s="103"/>
      <c r="F41" s="29"/>
      <c r="G41" s="29"/>
      <c r="H41" s="29"/>
      <c r="I41" s="29"/>
      <c r="J41" s="29"/>
      <c r="K41" s="30"/>
      <c r="L41" s="25"/>
      <c r="M41" s="29"/>
      <c r="N41" s="29"/>
      <c r="O41" s="29"/>
      <c r="P41" s="31"/>
      <c r="Q41" s="31"/>
    </row>
    <row r="42" spans="1:17" s="6" customFormat="1" ht="18">
      <c r="A42" s="27"/>
      <c r="B42" s="101" t="s">
        <v>61</v>
      </c>
      <c r="C42" s="102"/>
      <c r="D42" s="102"/>
      <c r="E42" s="103"/>
      <c r="F42" s="29" t="s">
        <v>5</v>
      </c>
      <c r="G42" s="29" t="s">
        <v>5</v>
      </c>
      <c r="H42" s="29">
        <v>54497</v>
      </c>
      <c r="I42" s="29">
        <v>67978</v>
      </c>
      <c r="J42" s="29">
        <f>+(J37*1000)/J19</f>
        <v>75909.51867062956</v>
      </c>
      <c r="K42" s="30"/>
      <c r="L42" s="25">
        <v>75925</v>
      </c>
      <c r="M42" s="29">
        <f>+(M37*1000)/M19</f>
        <v>76796.24707633426</v>
      </c>
      <c r="N42" s="29">
        <f>+(N37*1000)/N19</f>
        <v>76036.58726451814</v>
      </c>
      <c r="O42" s="29">
        <f>+(O37*1000)/O19</f>
        <v>72303.85084332453</v>
      </c>
      <c r="P42" s="29">
        <f>+(P37*1000)/P19</f>
        <v>71057.84512116875</v>
      </c>
      <c r="Q42" s="29">
        <f>+(Q37*1000)/Q19</f>
        <v>74246.98854660348</v>
      </c>
    </row>
    <row r="43" spans="1:17" s="6" customFormat="1" ht="16.5">
      <c r="A43" s="27"/>
      <c r="B43" s="101" t="s">
        <v>12</v>
      </c>
      <c r="C43" s="102"/>
      <c r="D43" s="102"/>
      <c r="E43" s="103"/>
      <c r="F43" s="29">
        <v>14332</v>
      </c>
      <c r="G43" s="29">
        <v>16753</v>
      </c>
      <c r="H43" s="29">
        <v>17113</v>
      </c>
      <c r="I43" s="29">
        <v>21579</v>
      </c>
      <c r="J43" s="29">
        <f>+(J32*1000)/J18</f>
        <v>23888.555298001025</v>
      </c>
      <c r="K43" s="50"/>
      <c r="L43" s="25">
        <v>23889</v>
      </c>
      <c r="M43" s="29">
        <f>+(M32*1000)/M18</f>
        <v>24926.02100043727</v>
      </c>
      <c r="N43" s="29">
        <f>+(N32*1000)/N18</f>
        <v>25564.79949184772</v>
      </c>
      <c r="O43" s="29">
        <f>+(O32*1000)/O18</f>
        <v>24920.911919610775</v>
      </c>
      <c r="P43" s="29">
        <f>+(P32*1000)/P18</f>
        <v>24821.630397357385</v>
      </c>
      <c r="Q43" s="29">
        <f>+(Q32*1000)/Q18</f>
        <v>24729.770403466886</v>
      </c>
    </row>
    <row r="44" spans="1:17" s="6" customFormat="1" ht="18">
      <c r="A44" s="27"/>
      <c r="B44" s="120" t="s">
        <v>40</v>
      </c>
      <c r="C44" s="102"/>
      <c r="D44" s="102"/>
      <c r="E44" s="103"/>
      <c r="F44" s="29"/>
      <c r="G44" s="29"/>
      <c r="H44" s="29"/>
      <c r="I44" s="29"/>
      <c r="J44" s="29"/>
      <c r="K44" s="30"/>
      <c r="L44" s="25"/>
      <c r="M44" s="29"/>
      <c r="N44" s="29"/>
      <c r="O44" s="29"/>
      <c r="P44" s="32"/>
      <c r="Q44" s="31"/>
    </row>
    <row r="45" spans="1:17" s="6" customFormat="1" ht="18">
      <c r="A45" s="27"/>
      <c r="B45" s="101" t="s">
        <v>11</v>
      </c>
      <c r="C45" s="102"/>
      <c r="D45" s="102"/>
      <c r="E45" s="103"/>
      <c r="F45" s="51">
        <v>0.12</v>
      </c>
      <c r="G45" s="51">
        <v>0.12</v>
      </c>
      <c r="H45" s="51">
        <v>0.11</v>
      </c>
      <c r="I45" s="51">
        <v>0.12</v>
      </c>
      <c r="J45" s="51">
        <f>J33/(J40*1000)</f>
        <v>0.13224235152969407</v>
      </c>
      <c r="K45" s="52"/>
      <c r="L45" s="53">
        <v>0.13</v>
      </c>
      <c r="M45" s="51">
        <f>M33/(M40*1000)</f>
        <v>0.13168706896551724</v>
      </c>
      <c r="N45" s="51">
        <f>N33/(N40*1000)</f>
        <v>0.13098407376362112</v>
      </c>
      <c r="O45" s="51">
        <f>O33/(O40*1000)</f>
        <v>0.13285426573426573</v>
      </c>
      <c r="P45" s="51">
        <f>P33/(P40*1000)</f>
        <v>0.13255567959810216</v>
      </c>
      <c r="Q45" s="51">
        <f>Q33/(Q40*1000)</f>
        <v>0.13201668909825034</v>
      </c>
    </row>
    <row r="46" spans="1:17" s="6" customFormat="1" ht="18">
      <c r="A46" s="27"/>
      <c r="B46" s="101" t="s">
        <v>12</v>
      </c>
      <c r="C46" s="102"/>
      <c r="D46" s="102"/>
      <c r="E46" s="103"/>
      <c r="F46" s="51">
        <v>8.13</v>
      </c>
      <c r="G46" s="51">
        <v>8.43</v>
      </c>
      <c r="H46" s="51">
        <v>7.5</v>
      </c>
      <c r="I46" s="51">
        <v>8.4</v>
      </c>
      <c r="J46" s="51">
        <f>J32/(J40*1000)</f>
        <v>8.54379124175165</v>
      </c>
      <c r="K46" s="52"/>
      <c r="L46" s="53">
        <v>8.54</v>
      </c>
      <c r="M46" s="51">
        <f>M32/(M40*1000)</f>
        <v>8.730747126436782</v>
      </c>
      <c r="N46" s="51">
        <f>N32/(N40*1000)</f>
        <v>8.861413802738195</v>
      </c>
      <c r="O46" s="51">
        <f>O32/(O40*1000)</f>
        <v>8.855944055944056</v>
      </c>
      <c r="P46" s="51">
        <f>P32/(P40*1000)</f>
        <v>9.114429249232487</v>
      </c>
      <c r="Q46" s="51">
        <f>Q32/(Q40*1000)</f>
        <v>9.111978465679677</v>
      </c>
    </row>
    <row r="47" spans="1:17" s="6" customFormat="1" ht="18">
      <c r="A47" s="120" t="s">
        <v>53</v>
      </c>
      <c r="B47" s="102"/>
      <c r="C47" s="102"/>
      <c r="D47" s="102"/>
      <c r="E47" s="103"/>
      <c r="F47" s="29"/>
      <c r="G47" s="29"/>
      <c r="H47" s="29"/>
      <c r="I47" s="29"/>
      <c r="J47" s="29"/>
      <c r="K47" s="30"/>
      <c r="L47" s="25"/>
      <c r="M47" s="29"/>
      <c r="N47" s="29"/>
      <c r="O47" s="29"/>
      <c r="P47" s="32"/>
      <c r="Q47" s="31"/>
    </row>
    <row r="48" spans="1:17" s="6" customFormat="1" ht="18">
      <c r="A48" s="27"/>
      <c r="B48" s="101" t="s">
        <v>42</v>
      </c>
      <c r="C48" s="121"/>
      <c r="D48" s="121"/>
      <c r="E48" s="122"/>
      <c r="F48" s="29" t="s">
        <v>5</v>
      </c>
      <c r="G48" s="66" t="s">
        <v>146</v>
      </c>
      <c r="H48" s="66" t="s">
        <v>147</v>
      </c>
      <c r="I48" s="66" t="s">
        <v>148</v>
      </c>
      <c r="J48" s="29">
        <v>304</v>
      </c>
      <c r="K48" s="30" t="s">
        <v>56</v>
      </c>
      <c r="L48" s="25">
        <v>304</v>
      </c>
      <c r="M48" s="66" t="s">
        <v>149</v>
      </c>
      <c r="N48" s="66" t="s">
        <v>150</v>
      </c>
      <c r="O48" s="66" t="s">
        <v>152</v>
      </c>
      <c r="P48" s="35" t="s">
        <v>153</v>
      </c>
      <c r="Q48" s="35" t="s">
        <v>154</v>
      </c>
    </row>
    <row r="49" spans="1:17" s="6" customFormat="1" ht="18">
      <c r="A49" s="27"/>
      <c r="B49" s="27" t="s">
        <v>35</v>
      </c>
      <c r="C49" s="27"/>
      <c r="D49" s="27"/>
      <c r="E49" s="28"/>
      <c r="F49" s="29" t="s">
        <v>5</v>
      </c>
      <c r="G49" s="29">
        <v>26</v>
      </c>
      <c r="H49" s="29">
        <v>30</v>
      </c>
      <c r="I49" s="29">
        <v>33</v>
      </c>
      <c r="J49" s="29">
        <v>34</v>
      </c>
      <c r="K49" s="30"/>
      <c r="L49" s="34" t="s">
        <v>118</v>
      </c>
      <c r="M49" s="29">
        <v>32</v>
      </c>
      <c r="N49" s="29">
        <v>30</v>
      </c>
      <c r="O49" s="29">
        <v>32</v>
      </c>
      <c r="P49" s="31">
        <v>33</v>
      </c>
      <c r="Q49" s="31">
        <v>34</v>
      </c>
    </row>
    <row r="50" spans="1:17" s="6" customFormat="1" ht="18">
      <c r="A50" s="27"/>
      <c r="B50" s="101" t="s">
        <v>38</v>
      </c>
      <c r="C50" s="102"/>
      <c r="D50" s="102"/>
      <c r="E50" s="103"/>
      <c r="F50" s="29" t="s">
        <v>5</v>
      </c>
      <c r="G50" s="29" t="s">
        <v>5</v>
      </c>
      <c r="H50" s="29">
        <v>41</v>
      </c>
      <c r="I50" s="29">
        <v>49</v>
      </c>
      <c r="J50" s="29">
        <v>51</v>
      </c>
      <c r="K50" s="30"/>
      <c r="L50" s="25">
        <v>51</v>
      </c>
      <c r="M50" s="29">
        <v>48</v>
      </c>
      <c r="N50" s="29" t="s">
        <v>8</v>
      </c>
      <c r="O50" s="29" t="s">
        <v>8</v>
      </c>
      <c r="P50" s="33" t="s">
        <v>8</v>
      </c>
      <c r="Q50" s="33" t="s">
        <v>8</v>
      </c>
    </row>
    <row r="51" spans="1:17" s="6" customFormat="1" ht="18">
      <c r="A51" s="27"/>
      <c r="B51" s="101" t="s">
        <v>43</v>
      </c>
      <c r="C51" s="102"/>
      <c r="D51" s="102"/>
      <c r="E51" s="103"/>
      <c r="F51" s="29" t="s">
        <v>5</v>
      </c>
      <c r="G51" s="29">
        <v>16.6</v>
      </c>
      <c r="H51" s="29">
        <v>20.8</v>
      </c>
      <c r="I51" s="29">
        <v>22.1</v>
      </c>
      <c r="J51" s="29">
        <v>21.1</v>
      </c>
      <c r="K51" s="30"/>
      <c r="L51" s="25">
        <v>21</v>
      </c>
      <c r="M51" s="29">
        <v>20.7</v>
      </c>
      <c r="N51" s="29">
        <v>19.7</v>
      </c>
      <c r="O51" s="29">
        <v>20</v>
      </c>
      <c r="P51" s="31">
        <v>21</v>
      </c>
      <c r="Q51" s="31">
        <v>22</v>
      </c>
    </row>
    <row r="52" spans="1:17" s="6" customFormat="1" ht="18">
      <c r="A52" s="27"/>
      <c r="B52" s="101" t="s">
        <v>44</v>
      </c>
      <c r="C52" s="102"/>
      <c r="D52" s="102"/>
      <c r="E52" s="103"/>
      <c r="F52" s="29" t="s">
        <v>5</v>
      </c>
      <c r="G52" s="29">
        <v>3039</v>
      </c>
      <c r="H52" s="29">
        <v>4503</v>
      </c>
      <c r="I52" s="66" t="s">
        <v>120</v>
      </c>
      <c r="J52" s="29">
        <v>5921</v>
      </c>
      <c r="K52" s="30" t="s">
        <v>13</v>
      </c>
      <c r="L52" s="34" t="s">
        <v>119</v>
      </c>
      <c r="M52" s="66" t="s">
        <v>121</v>
      </c>
      <c r="N52" s="66" t="s">
        <v>122</v>
      </c>
      <c r="O52" s="66" t="s">
        <v>123</v>
      </c>
      <c r="P52" s="35" t="s">
        <v>125</v>
      </c>
      <c r="Q52" s="35" t="s">
        <v>124</v>
      </c>
    </row>
    <row r="53" spans="1:17" s="6" customFormat="1" ht="18">
      <c r="A53" s="27"/>
      <c r="B53" s="101" t="s">
        <v>34</v>
      </c>
      <c r="C53" s="102"/>
      <c r="D53" s="102"/>
      <c r="E53" s="103"/>
      <c r="F53" s="29" t="s">
        <v>5</v>
      </c>
      <c r="G53" s="77" t="s">
        <v>151</v>
      </c>
      <c r="H53" s="54">
        <v>17.72</v>
      </c>
      <c r="I53" s="54">
        <v>38.5</v>
      </c>
      <c r="J53" s="54">
        <f>809/21.2</f>
        <v>38.160377358490564</v>
      </c>
      <c r="K53" s="55"/>
      <c r="L53" s="56">
        <v>38.16</v>
      </c>
      <c r="M53" s="54">
        <v>39.03</v>
      </c>
      <c r="N53" s="54">
        <v>42.54</v>
      </c>
      <c r="O53" s="54">
        <v>44.31</v>
      </c>
      <c r="P53" s="57">
        <v>43.98</v>
      </c>
      <c r="Q53" s="58">
        <v>45.72</v>
      </c>
    </row>
    <row r="54" spans="1:17" s="6" customFormat="1" ht="18">
      <c r="A54" s="27"/>
      <c r="B54" s="101" t="s">
        <v>45</v>
      </c>
      <c r="C54" s="102"/>
      <c r="D54" s="102"/>
      <c r="E54" s="103"/>
      <c r="F54" s="29" t="s">
        <v>5</v>
      </c>
      <c r="G54" s="59">
        <v>4.5</v>
      </c>
      <c r="H54" s="59">
        <v>8.2</v>
      </c>
      <c r="I54" s="59">
        <v>14.1</v>
      </c>
      <c r="J54" s="59">
        <v>13.7</v>
      </c>
      <c r="K54" s="60"/>
      <c r="L54" s="61">
        <v>13.7</v>
      </c>
      <c r="M54" s="59">
        <v>14.57</v>
      </c>
      <c r="N54" s="59">
        <v>16.6</v>
      </c>
      <c r="O54" s="59">
        <v>17.3</v>
      </c>
      <c r="P54" s="62">
        <v>17.5</v>
      </c>
      <c r="Q54" s="62">
        <v>18.4</v>
      </c>
    </row>
    <row r="55" spans="1:17" s="6" customFormat="1" ht="18">
      <c r="A55" s="27"/>
      <c r="B55" s="101" t="s">
        <v>39</v>
      </c>
      <c r="C55" s="102"/>
      <c r="D55" s="102"/>
      <c r="E55" s="103"/>
      <c r="F55" s="29" t="s">
        <v>5</v>
      </c>
      <c r="G55" s="59">
        <v>182.6</v>
      </c>
      <c r="H55" s="59">
        <v>217</v>
      </c>
      <c r="I55" s="59">
        <v>273</v>
      </c>
      <c r="J55" s="59">
        <v>271.1</v>
      </c>
      <c r="K55" s="60"/>
      <c r="L55" s="61">
        <v>271.1</v>
      </c>
      <c r="M55" s="59">
        <v>267.6</v>
      </c>
      <c r="N55" s="59">
        <v>256.9</v>
      </c>
      <c r="O55" s="59">
        <v>255.8</v>
      </c>
      <c r="P55" s="62">
        <v>251.5</v>
      </c>
      <c r="Q55" s="62">
        <v>247.8</v>
      </c>
    </row>
    <row r="56" spans="1:17" s="6" customFormat="1" ht="18">
      <c r="A56" s="27"/>
      <c r="B56" s="120" t="s">
        <v>60</v>
      </c>
      <c r="C56" s="102"/>
      <c r="D56" s="102"/>
      <c r="E56" s="103"/>
      <c r="F56" s="29"/>
      <c r="G56" s="29"/>
      <c r="H56" s="29"/>
      <c r="I56" s="29"/>
      <c r="J56" s="29"/>
      <c r="K56" s="30"/>
      <c r="L56" s="25"/>
      <c r="M56" s="29"/>
      <c r="N56" s="29"/>
      <c r="O56" s="29"/>
      <c r="P56" s="31"/>
      <c r="Q56" s="31"/>
    </row>
    <row r="57" spans="1:17" s="6" customFormat="1" ht="18">
      <c r="A57" s="27"/>
      <c r="B57" s="101" t="s">
        <v>15</v>
      </c>
      <c r="C57" s="102"/>
      <c r="D57" s="102"/>
      <c r="E57" s="103"/>
      <c r="F57" s="29" t="s">
        <v>5</v>
      </c>
      <c r="G57" s="29" t="s">
        <v>5</v>
      </c>
      <c r="H57" s="63">
        <v>63.5</v>
      </c>
      <c r="I57" s="63">
        <v>82.1</v>
      </c>
      <c r="J57" s="63">
        <v>75</v>
      </c>
      <c r="K57" s="64" t="s">
        <v>57</v>
      </c>
      <c r="L57" s="65" t="s">
        <v>8</v>
      </c>
      <c r="M57" s="78" t="s">
        <v>158</v>
      </c>
      <c r="N57" s="78" t="s">
        <v>157</v>
      </c>
      <c r="O57" s="78" t="s">
        <v>156</v>
      </c>
      <c r="P57" s="35" t="s">
        <v>156</v>
      </c>
      <c r="Q57" s="35" t="s">
        <v>155</v>
      </c>
    </row>
    <row r="58" spans="1:17" s="6" customFormat="1" ht="18">
      <c r="A58" s="86"/>
      <c r="B58" s="111" t="s">
        <v>16</v>
      </c>
      <c r="C58" s="112"/>
      <c r="D58" s="112"/>
      <c r="E58" s="113"/>
      <c r="F58" s="80" t="s">
        <v>5</v>
      </c>
      <c r="G58" s="80" t="s">
        <v>5</v>
      </c>
      <c r="H58" s="87">
        <v>253.8</v>
      </c>
      <c r="I58" s="87">
        <v>329.6</v>
      </c>
      <c r="J58" s="87">
        <v>309</v>
      </c>
      <c r="K58" s="88"/>
      <c r="L58" s="89" t="s">
        <v>8</v>
      </c>
      <c r="M58" s="87">
        <v>304</v>
      </c>
      <c r="N58" s="87">
        <v>293</v>
      </c>
      <c r="O58" s="87">
        <v>282</v>
      </c>
      <c r="P58" s="36">
        <v>275</v>
      </c>
      <c r="Q58" s="36">
        <v>283</v>
      </c>
    </row>
    <row r="59" spans="1:17" s="6" customFormat="1" ht="18">
      <c r="A59" s="114" t="s">
        <v>164</v>
      </c>
      <c r="B59" s="115"/>
      <c r="C59" s="115"/>
      <c r="D59" s="115"/>
      <c r="E59" s="116"/>
      <c r="F59" s="46"/>
      <c r="G59" s="45"/>
      <c r="H59" s="45"/>
      <c r="I59" s="45"/>
      <c r="J59" s="45"/>
      <c r="K59" s="47"/>
      <c r="L59" s="48"/>
      <c r="M59" s="45"/>
      <c r="N59" s="49"/>
      <c r="O59" s="49"/>
      <c r="P59" s="44"/>
      <c r="Q59" s="44"/>
    </row>
    <row r="60" spans="1:17" s="6" customFormat="1" ht="18">
      <c r="A60" s="117" t="s">
        <v>46</v>
      </c>
      <c r="B60" s="118"/>
      <c r="C60" s="118"/>
      <c r="D60" s="118"/>
      <c r="E60" s="119"/>
      <c r="F60"/>
      <c r="G60" s="29"/>
      <c r="H60" s="29"/>
      <c r="I60" s="29"/>
      <c r="J60" s="29"/>
      <c r="K60" s="30"/>
      <c r="L60" s="25"/>
      <c r="M60" s="29"/>
      <c r="N60" s="29"/>
      <c r="O60" s="29"/>
      <c r="P60" s="31"/>
      <c r="Q60" s="31"/>
    </row>
    <row r="61" spans="1:17" s="6" customFormat="1" ht="18">
      <c r="A61" s="27"/>
      <c r="B61" s="101" t="s">
        <v>36</v>
      </c>
      <c r="C61" s="102"/>
      <c r="D61" s="102"/>
      <c r="E61" s="103"/>
      <c r="F61" s="29">
        <v>34</v>
      </c>
      <c r="G61" s="29">
        <v>10</v>
      </c>
      <c r="H61" s="29">
        <v>4</v>
      </c>
      <c r="I61" s="29">
        <v>3</v>
      </c>
      <c r="J61" s="29">
        <v>5</v>
      </c>
      <c r="K61" s="30"/>
      <c r="L61" s="25">
        <v>5</v>
      </c>
      <c r="M61" s="29">
        <v>0</v>
      </c>
      <c r="N61" s="29">
        <v>12</v>
      </c>
      <c r="O61" s="29">
        <v>6</v>
      </c>
      <c r="P61" s="31">
        <v>4</v>
      </c>
      <c r="Q61" s="31">
        <v>14</v>
      </c>
    </row>
    <row r="62" spans="1:17" s="6" customFormat="1" ht="18">
      <c r="A62" s="27"/>
      <c r="B62" s="101" t="s">
        <v>47</v>
      </c>
      <c r="C62" s="102"/>
      <c r="D62" s="102"/>
      <c r="E62" s="103"/>
      <c r="F62" s="29">
        <v>215</v>
      </c>
      <c r="G62" s="29">
        <v>179</v>
      </c>
      <c r="H62" s="29">
        <v>97</v>
      </c>
      <c r="I62" s="29">
        <v>40</v>
      </c>
      <c r="J62" s="29">
        <v>31</v>
      </c>
      <c r="K62" s="30"/>
      <c r="L62" s="25">
        <v>31</v>
      </c>
      <c r="M62" s="29">
        <v>34</v>
      </c>
      <c r="N62" s="29">
        <v>33</v>
      </c>
      <c r="O62" s="29">
        <v>37</v>
      </c>
      <c r="P62" s="31">
        <v>27</v>
      </c>
      <c r="Q62" s="31">
        <v>31</v>
      </c>
    </row>
    <row r="63" spans="1:17" s="6" customFormat="1" ht="18">
      <c r="A63" s="27"/>
      <c r="B63" s="101" t="s">
        <v>48</v>
      </c>
      <c r="C63" s="102"/>
      <c r="D63" s="102"/>
      <c r="E63" s="103"/>
      <c r="F63" s="29" t="s">
        <v>5</v>
      </c>
      <c r="G63" s="29" t="s">
        <v>5</v>
      </c>
      <c r="H63" s="29">
        <v>4</v>
      </c>
      <c r="I63" s="29">
        <v>0</v>
      </c>
      <c r="J63" s="29">
        <v>0</v>
      </c>
      <c r="K63" s="30"/>
      <c r="L63" s="25">
        <v>0</v>
      </c>
      <c r="M63" s="29">
        <v>2</v>
      </c>
      <c r="N63" s="29">
        <v>0</v>
      </c>
      <c r="O63" s="29">
        <v>0</v>
      </c>
      <c r="P63" s="31">
        <v>2</v>
      </c>
      <c r="Q63" s="31">
        <v>0</v>
      </c>
    </row>
    <row r="64" spans="1:17" s="6" customFormat="1" ht="18">
      <c r="A64" s="27"/>
      <c r="B64" s="101" t="s">
        <v>18</v>
      </c>
      <c r="C64" s="102"/>
      <c r="D64" s="102"/>
      <c r="E64" s="103"/>
      <c r="F64" s="29">
        <v>637</v>
      </c>
      <c r="G64" s="29">
        <v>607</v>
      </c>
      <c r="H64" s="29">
        <v>566</v>
      </c>
      <c r="I64" s="29">
        <v>700</v>
      </c>
      <c r="J64" s="29">
        <v>682</v>
      </c>
      <c r="K64" s="30"/>
      <c r="L64" s="25">
        <v>682</v>
      </c>
      <c r="M64" s="29">
        <v>660</v>
      </c>
      <c r="N64" s="29">
        <v>620</v>
      </c>
      <c r="O64" s="29">
        <v>646</v>
      </c>
      <c r="P64" s="31">
        <v>644</v>
      </c>
      <c r="Q64" s="31">
        <v>572</v>
      </c>
    </row>
    <row r="65" spans="1:17" s="6" customFormat="1" ht="18">
      <c r="A65" s="27"/>
      <c r="B65" s="101" t="s">
        <v>126</v>
      </c>
      <c r="C65" s="102"/>
      <c r="D65" s="102"/>
      <c r="E65" s="103"/>
      <c r="F65" s="29">
        <v>1459</v>
      </c>
      <c r="G65" s="29">
        <v>1535</v>
      </c>
      <c r="H65" s="66" t="s">
        <v>70</v>
      </c>
      <c r="I65" s="66" t="s">
        <v>71</v>
      </c>
      <c r="J65" s="29">
        <v>505</v>
      </c>
      <c r="K65" s="30"/>
      <c r="L65" s="25">
        <v>505</v>
      </c>
      <c r="M65" s="29">
        <v>443</v>
      </c>
      <c r="N65" s="29">
        <v>365</v>
      </c>
      <c r="O65" s="29">
        <v>363</v>
      </c>
      <c r="P65" s="31">
        <v>326</v>
      </c>
      <c r="Q65" s="31">
        <v>303</v>
      </c>
    </row>
    <row r="66" spans="1:17" s="6" customFormat="1" ht="18">
      <c r="A66" s="27"/>
      <c r="B66" s="101" t="s">
        <v>49</v>
      </c>
      <c r="C66" s="102"/>
      <c r="D66" s="102"/>
      <c r="E66" s="103"/>
      <c r="F66" s="29" t="s">
        <v>5</v>
      </c>
      <c r="G66" s="29" t="s">
        <v>5</v>
      </c>
      <c r="H66" s="29">
        <v>7</v>
      </c>
      <c r="I66" s="29">
        <v>3</v>
      </c>
      <c r="J66" s="29">
        <v>3</v>
      </c>
      <c r="K66" s="30"/>
      <c r="L66" s="25">
        <v>3</v>
      </c>
      <c r="M66" s="29">
        <v>7</v>
      </c>
      <c r="N66" s="29">
        <v>9</v>
      </c>
      <c r="O66" s="29">
        <v>11</v>
      </c>
      <c r="P66" s="31">
        <v>5</v>
      </c>
      <c r="Q66" s="31">
        <v>12</v>
      </c>
    </row>
    <row r="67" spans="1:17" s="6" customFormat="1" ht="18">
      <c r="A67" s="101" t="s">
        <v>41</v>
      </c>
      <c r="B67" s="102"/>
      <c r="C67" s="102"/>
      <c r="D67" s="102"/>
      <c r="E67" s="103"/>
      <c r="F67" s="29">
        <v>2345</v>
      </c>
      <c r="G67" s="29">
        <v>2225</v>
      </c>
      <c r="H67" s="29">
        <v>1417</v>
      </c>
      <c r="I67" s="29">
        <v>1297</v>
      </c>
      <c r="J67" s="29">
        <v>1226</v>
      </c>
      <c r="K67" s="30"/>
      <c r="L67" s="25">
        <v>1226</v>
      </c>
      <c r="M67" s="29">
        <f>SUM(M61:M66)+0</f>
        <v>1146</v>
      </c>
      <c r="N67" s="29">
        <f>SUM(N61:N66)+0</f>
        <v>1039</v>
      </c>
      <c r="O67" s="29">
        <v>1063</v>
      </c>
      <c r="P67" s="31">
        <v>1008</v>
      </c>
      <c r="Q67" s="31">
        <v>932</v>
      </c>
    </row>
    <row r="68" spans="1:17" s="6" customFormat="1" ht="18">
      <c r="A68" s="101" t="s">
        <v>50</v>
      </c>
      <c r="B68" s="102"/>
      <c r="C68" s="102"/>
      <c r="D68" s="102"/>
      <c r="E68" s="103"/>
      <c r="F68" s="29">
        <v>1421</v>
      </c>
      <c r="G68" s="29">
        <v>1440</v>
      </c>
      <c r="H68" s="66" t="s">
        <v>72</v>
      </c>
      <c r="I68" s="29">
        <v>698</v>
      </c>
      <c r="J68" s="29">
        <v>615</v>
      </c>
      <c r="K68" s="30"/>
      <c r="L68" s="25">
        <v>615</v>
      </c>
      <c r="M68" s="29">
        <v>579</v>
      </c>
      <c r="N68" s="29">
        <v>488</v>
      </c>
      <c r="O68" s="29">
        <v>461</v>
      </c>
      <c r="P68" s="31">
        <v>431</v>
      </c>
      <c r="Q68" s="31">
        <v>402</v>
      </c>
    </row>
    <row r="69" spans="1:17" s="6" customFormat="1" ht="18.75" thickBot="1">
      <c r="A69" s="104" t="s">
        <v>160</v>
      </c>
      <c r="B69" s="105"/>
      <c r="C69" s="105"/>
      <c r="D69" s="105"/>
      <c r="E69" s="106"/>
      <c r="F69" s="67">
        <v>924</v>
      </c>
      <c r="G69" s="67">
        <v>785</v>
      </c>
      <c r="H69" s="90" t="s">
        <v>73</v>
      </c>
      <c r="I69" s="67">
        <v>599</v>
      </c>
      <c r="J69" s="67">
        <f>J67-J68</f>
        <v>611</v>
      </c>
      <c r="K69" s="68"/>
      <c r="L69" s="69">
        <v>611</v>
      </c>
      <c r="M69" s="67">
        <f>M67-M68</f>
        <v>567</v>
      </c>
      <c r="N69" s="67">
        <f>N67-N68</f>
        <v>551</v>
      </c>
      <c r="O69" s="67">
        <f>O67-O68</f>
        <v>602</v>
      </c>
      <c r="P69" s="70">
        <v>577</v>
      </c>
      <c r="Q69" s="70">
        <v>530</v>
      </c>
    </row>
    <row r="70" spans="1:15" s="6" customFormat="1" ht="14.25">
      <c r="A70" s="130" t="s">
        <v>165</v>
      </c>
      <c r="B70" s="131"/>
      <c r="C70" s="131"/>
      <c r="D70" s="131"/>
      <c r="E70" s="131"/>
      <c r="F70" s="131"/>
      <c r="G70" s="131"/>
      <c r="H70" s="131"/>
      <c r="I70" s="131"/>
      <c r="J70" s="1"/>
      <c r="K70" s="2"/>
      <c r="L70" s="20"/>
      <c r="M70" s="1"/>
      <c r="N70" s="1"/>
      <c r="O70" s="1"/>
    </row>
    <row r="71" spans="1:16" s="6" customFormat="1" ht="14.25">
      <c r="A71" s="129"/>
      <c r="B71" s="124"/>
      <c r="C71" s="124"/>
      <c r="D71" s="124"/>
      <c r="E71" s="124"/>
      <c r="F71" s="124"/>
      <c r="G71" s="124"/>
      <c r="H71" s="124"/>
      <c r="I71" s="124"/>
      <c r="J71" s="1"/>
      <c r="K71" s="2"/>
      <c r="L71" s="20"/>
      <c r="M71" s="1"/>
      <c r="N71" s="1"/>
      <c r="O71" s="1"/>
      <c r="P71" s="8"/>
    </row>
    <row r="72" spans="1:14" s="10" customFormat="1" ht="14.25">
      <c r="A72" s="133" t="s">
        <v>76</v>
      </c>
      <c r="B72" s="124"/>
      <c r="C72" s="124"/>
      <c r="D72" s="124"/>
      <c r="E72" s="124"/>
      <c r="F72" s="124"/>
      <c r="G72" s="124"/>
      <c r="H72" s="124"/>
      <c r="I72" s="124"/>
      <c r="J72" s="12"/>
      <c r="K72" s="13"/>
      <c r="L72" s="9"/>
      <c r="M72" s="12"/>
      <c r="N72" s="12"/>
    </row>
    <row r="73" spans="1:14" s="6" customFormat="1" ht="14.25">
      <c r="A73" s="123" t="s">
        <v>77</v>
      </c>
      <c r="B73" s="124"/>
      <c r="C73" s="124"/>
      <c r="D73" s="124"/>
      <c r="E73" s="124"/>
      <c r="F73" s="124"/>
      <c r="G73" s="124"/>
      <c r="H73" s="124"/>
      <c r="I73" s="124"/>
      <c r="J73" s="8"/>
      <c r="K73" s="13"/>
      <c r="L73" s="9"/>
      <c r="M73" s="8"/>
      <c r="N73" s="8"/>
    </row>
    <row r="74" spans="1:14" s="6" customFormat="1" ht="23.25" customHeight="1">
      <c r="A74" s="126" t="s">
        <v>78</v>
      </c>
      <c r="B74" s="124"/>
      <c r="C74" s="124"/>
      <c r="D74" s="124"/>
      <c r="E74" s="124"/>
      <c r="F74" s="124"/>
      <c r="G74" s="124"/>
      <c r="H74" s="124"/>
      <c r="I74" s="124"/>
      <c r="J74" s="8"/>
      <c r="K74" s="13"/>
      <c r="L74" s="9"/>
      <c r="M74" s="8"/>
      <c r="N74" s="8"/>
    </row>
    <row r="75" spans="1:14" s="6" customFormat="1" ht="14.25">
      <c r="A75" s="123" t="s">
        <v>79</v>
      </c>
      <c r="B75" s="124"/>
      <c r="C75" s="124"/>
      <c r="D75" s="124"/>
      <c r="E75" s="124"/>
      <c r="F75" s="124"/>
      <c r="G75" s="124"/>
      <c r="H75" s="124"/>
      <c r="I75" s="124"/>
      <c r="J75" s="8"/>
      <c r="K75" s="13"/>
      <c r="L75" s="9"/>
      <c r="M75" s="8"/>
      <c r="N75" s="8"/>
    </row>
    <row r="76" spans="1:14" s="10" customFormat="1" ht="14.25">
      <c r="A76" s="123" t="s">
        <v>80</v>
      </c>
      <c r="B76" s="124"/>
      <c r="C76" s="124"/>
      <c r="D76" s="124"/>
      <c r="E76" s="124"/>
      <c r="F76" s="124"/>
      <c r="G76" s="124"/>
      <c r="H76" s="124"/>
      <c r="I76" s="124"/>
      <c r="J76" s="12"/>
      <c r="K76" s="13"/>
      <c r="L76" s="9"/>
      <c r="M76" s="12"/>
      <c r="N76" s="12"/>
    </row>
    <row r="77" spans="1:14" s="6" customFormat="1" ht="14.25">
      <c r="A77" s="10"/>
      <c r="B77" s="10"/>
      <c r="C77" s="71"/>
      <c r="D77" s="72"/>
      <c r="E77" s="73"/>
      <c r="F77" s="10"/>
      <c r="G77" s="10"/>
      <c r="H77" s="10"/>
      <c r="I77" s="10"/>
      <c r="J77" s="8"/>
      <c r="K77" s="13"/>
      <c r="L77" s="9"/>
      <c r="M77" s="8"/>
      <c r="N77" s="8"/>
    </row>
    <row r="78" spans="1:14" s="10" customFormat="1" ht="14.25">
      <c r="A78" s="132" t="s">
        <v>81</v>
      </c>
      <c r="B78" s="124"/>
      <c r="C78" s="124"/>
      <c r="D78" s="124"/>
      <c r="E78" s="124"/>
      <c r="F78" s="124"/>
      <c r="G78" s="124"/>
      <c r="H78" s="124"/>
      <c r="I78" s="124"/>
      <c r="J78" s="12"/>
      <c r="K78" s="13"/>
      <c r="L78" s="9"/>
      <c r="M78" s="12"/>
      <c r="N78" s="12"/>
    </row>
    <row r="79" spans="1:14" s="10" customFormat="1" ht="14.25">
      <c r="A79" s="71"/>
      <c r="C79" s="71"/>
      <c r="D79" s="74"/>
      <c r="E79" s="75"/>
      <c r="J79" s="12"/>
      <c r="K79" s="13"/>
      <c r="L79" s="9"/>
      <c r="M79" s="12"/>
      <c r="N79" s="12"/>
    </row>
    <row r="80" spans="1:14" s="10" customFormat="1" ht="14.25">
      <c r="A80" s="128" t="s">
        <v>82</v>
      </c>
      <c r="B80" s="124"/>
      <c r="C80" s="124"/>
      <c r="D80" s="124"/>
      <c r="E80" s="124"/>
      <c r="F80" s="124"/>
      <c r="G80" s="124"/>
      <c r="H80" s="124"/>
      <c r="I80" s="124"/>
      <c r="J80" s="12"/>
      <c r="K80" s="13"/>
      <c r="L80" s="9"/>
      <c r="M80" s="12"/>
      <c r="N80" s="12"/>
    </row>
    <row r="81" spans="1:14" s="10" customFormat="1" ht="24.75" customHeight="1">
      <c r="A81" s="126" t="s">
        <v>83</v>
      </c>
      <c r="B81" s="124"/>
      <c r="C81" s="124"/>
      <c r="D81" s="124"/>
      <c r="E81" s="124"/>
      <c r="F81" s="124"/>
      <c r="G81" s="124"/>
      <c r="H81" s="124"/>
      <c r="I81" s="124"/>
      <c r="J81" s="12"/>
      <c r="K81" s="13"/>
      <c r="L81" s="9"/>
      <c r="M81" s="12"/>
      <c r="N81" s="12"/>
    </row>
    <row r="82" spans="1:14" s="10" customFormat="1" ht="14.25">
      <c r="A82" s="123" t="s">
        <v>84</v>
      </c>
      <c r="B82" s="124"/>
      <c r="C82" s="124"/>
      <c r="D82" s="124"/>
      <c r="E82" s="124"/>
      <c r="F82" s="124"/>
      <c r="G82" s="124"/>
      <c r="H82" s="124"/>
      <c r="I82" s="124"/>
      <c r="J82" s="12"/>
      <c r="K82" s="13"/>
      <c r="L82" s="9"/>
      <c r="M82" s="12"/>
      <c r="N82" s="12"/>
    </row>
    <row r="83" spans="1:14" s="10" customFormat="1" ht="14.25">
      <c r="A83" s="127" t="s">
        <v>166</v>
      </c>
      <c r="B83" s="124"/>
      <c r="C83" s="124"/>
      <c r="D83" s="124"/>
      <c r="E83" s="124"/>
      <c r="F83" s="124"/>
      <c r="G83" s="124"/>
      <c r="H83" s="124"/>
      <c r="I83" s="124"/>
      <c r="J83" s="12"/>
      <c r="K83" s="13"/>
      <c r="L83" s="9"/>
      <c r="M83" s="12"/>
      <c r="N83" s="12"/>
    </row>
    <row r="84" spans="1:14" s="10" customFormat="1" ht="14.25">
      <c r="A84" s="123" t="s">
        <v>161</v>
      </c>
      <c r="B84" s="124"/>
      <c r="C84" s="124"/>
      <c r="D84" s="124"/>
      <c r="E84" s="124"/>
      <c r="F84" s="124"/>
      <c r="G84" s="124"/>
      <c r="H84" s="124"/>
      <c r="I84" s="124"/>
      <c r="J84" s="12"/>
      <c r="K84" s="13"/>
      <c r="L84" s="9"/>
      <c r="M84" s="12"/>
      <c r="N84" s="12"/>
    </row>
    <row r="85" spans="1:14" s="10" customFormat="1" ht="14.25">
      <c r="A85" s="123" t="s">
        <v>137</v>
      </c>
      <c r="B85" s="124"/>
      <c r="C85" s="124"/>
      <c r="D85" s="124"/>
      <c r="E85" s="124"/>
      <c r="F85" s="124"/>
      <c r="G85" s="124"/>
      <c r="H85" s="124"/>
      <c r="I85" s="124"/>
      <c r="J85" s="12"/>
      <c r="K85" s="13"/>
      <c r="L85" s="9"/>
      <c r="M85" s="12"/>
      <c r="N85" s="12"/>
    </row>
    <row r="86" spans="1:14" s="10" customFormat="1" ht="14.25">
      <c r="A86" s="123" t="s">
        <v>167</v>
      </c>
      <c r="B86" s="124"/>
      <c r="C86" s="124"/>
      <c r="D86" s="124"/>
      <c r="E86" s="124"/>
      <c r="F86" s="124"/>
      <c r="G86" s="124"/>
      <c r="H86" s="124"/>
      <c r="I86" s="124"/>
      <c r="J86" s="12"/>
      <c r="K86" s="13"/>
      <c r="L86" s="9"/>
      <c r="M86" s="12"/>
      <c r="N86" s="12"/>
    </row>
    <row r="87" spans="1:14" s="10" customFormat="1" ht="14.25">
      <c r="A87" s="123" t="s">
        <v>138</v>
      </c>
      <c r="B87" s="124"/>
      <c r="C87" s="124"/>
      <c r="D87" s="124"/>
      <c r="E87" s="124"/>
      <c r="F87" s="124"/>
      <c r="G87" s="124"/>
      <c r="H87" s="124"/>
      <c r="I87" s="124"/>
      <c r="J87" s="12"/>
      <c r="K87" s="13"/>
      <c r="L87" s="9"/>
      <c r="M87" s="12"/>
      <c r="N87" s="12"/>
    </row>
    <row r="88" spans="1:14" s="10" customFormat="1" ht="14.25">
      <c r="A88" s="123" t="s">
        <v>139</v>
      </c>
      <c r="B88" s="124"/>
      <c r="C88" s="124"/>
      <c r="D88" s="124"/>
      <c r="E88" s="124"/>
      <c r="F88" s="124"/>
      <c r="G88" s="124"/>
      <c r="H88" s="124"/>
      <c r="I88" s="124"/>
      <c r="J88" s="12"/>
      <c r="K88" s="13"/>
      <c r="L88" s="9"/>
      <c r="M88" s="12"/>
      <c r="N88" s="12"/>
    </row>
    <row r="89" spans="1:14" s="10" customFormat="1" ht="24.75" customHeight="1">
      <c r="A89" s="123" t="s">
        <v>140</v>
      </c>
      <c r="B89" s="124"/>
      <c r="C89" s="124"/>
      <c r="D89" s="124"/>
      <c r="E89" s="124"/>
      <c r="F89" s="124"/>
      <c r="G89" s="124"/>
      <c r="H89" s="124"/>
      <c r="I89" s="124"/>
      <c r="J89" s="12"/>
      <c r="K89" s="13"/>
      <c r="L89" s="9"/>
      <c r="M89" s="12"/>
      <c r="N89" s="12"/>
    </row>
    <row r="90" spans="1:14" s="10" customFormat="1" ht="14.25">
      <c r="A90" s="125" t="s">
        <v>85</v>
      </c>
      <c r="B90" s="124"/>
      <c r="C90" s="124"/>
      <c r="D90" s="124"/>
      <c r="E90" s="124"/>
      <c r="F90" s="124"/>
      <c r="G90" s="124"/>
      <c r="H90" s="124"/>
      <c r="I90" s="124"/>
      <c r="J90" s="12"/>
      <c r="K90" s="13"/>
      <c r="L90" s="9"/>
      <c r="M90" s="12"/>
      <c r="N90" s="12"/>
    </row>
    <row r="91" spans="1:14" s="10" customFormat="1" ht="14.25">
      <c r="A91" s="125" t="s">
        <v>86</v>
      </c>
      <c r="B91" s="124"/>
      <c r="C91" s="124"/>
      <c r="D91" s="124"/>
      <c r="E91" s="124"/>
      <c r="F91" s="124"/>
      <c r="G91" s="124"/>
      <c r="H91" s="124"/>
      <c r="I91" s="124"/>
      <c r="J91" s="12"/>
      <c r="K91" s="13"/>
      <c r="L91" s="9"/>
      <c r="M91" s="12"/>
      <c r="N91" s="12"/>
    </row>
    <row r="92" spans="1:14" s="10" customFormat="1" ht="13.5">
      <c r="A92" s="98" t="s">
        <v>168</v>
      </c>
      <c r="B92" s="99"/>
      <c r="C92" s="99"/>
      <c r="D92" s="99"/>
      <c r="E92" s="99"/>
      <c r="F92" s="99"/>
      <c r="G92" s="99"/>
      <c r="H92" s="99"/>
      <c r="I92" s="99"/>
      <c r="J92" s="100"/>
      <c r="K92" s="100"/>
      <c r="L92" s="100"/>
      <c r="M92" s="12"/>
      <c r="N92" s="12"/>
    </row>
    <row r="93" spans="1:14" s="10" customFormat="1" ht="14.25">
      <c r="A93" s="123" t="s">
        <v>141</v>
      </c>
      <c r="B93" s="124"/>
      <c r="C93" s="124"/>
      <c r="D93" s="124"/>
      <c r="E93" s="124"/>
      <c r="F93" s="124"/>
      <c r="G93" s="124"/>
      <c r="H93" s="124"/>
      <c r="I93" s="124"/>
      <c r="J93" s="12"/>
      <c r="K93" s="13"/>
      <c r="L93" s="9"/>
      <c r="M93" s="12"/>
      <c r="N93" s="12"/>
    </row>
    <row r="94" spans="1:14" s="6" customFormat="1" ht="14.25">
      <c r="A94" s="10"/>
      <c r="B94" s="10"/>
      <c r="C94" s="10"/>
      <c r="D94" s="72"/>
      <c r="E94" s="10"/>
      <c r="F94" s="10"/>
      <c r="G94" s="10"/>
      <c r="H94" s="10"/>
      <c r="I94" s="10"/>
      <c r="J94" s="8"/>
      <c r="K94" s="13"/>
      <c r="L94" s="9"/>
      <c r="M94" s="8"/>
      <c r="N94" s="8"/>
    </row>
    <row r="95" spans="1:14" s="6" customFormat="1" ht="14.25">
      <c r="A95" s="10"/>
      <c r="B95" s="10"/>
      <c r="C95" s="10"/>
      <c r="D95" s="72"/>
      <c r="E95" s="10"/>
      <c r="F95" s="10"/>
      <c r="G95" s="10"/>
      <c r="H95" s="10"/>
      <c r="I95" s="10"/>
      <c r="J95" s="8"/>
      <c r="K95" s="13"/>
      <c r="L95" s="9"/>
      <c r="M95" s="8"/>
      <c r="N95" s="8"/>
    </row>
    <row r="96" spans="4:14" s="6" customFormat="1" ht="14.25">
      <c r="D96" s="11"/>
      <c r="E96" s="16"/>
      <c r="F96" s="10"/>
      <c r="G96" s="10"/>
      <c r="H96" s="10"/>
      <c r="I96" s="10"/>
      <c r="J96" s="8"/>
      <c r="K96" s="13"/>
      <c r="L96" s="9"/>
      <c r="M96" s="8"/>
      <c r="N96" s="8"/>
    </row>
    <row r="97" spans="1:14" ht="15.75">
      <c r="A97" s="14"/>
      <c r="B97" s="14"/>
      <c r="C97" s="14"/>
      <c r="D97" s="15"/>
      <c r="N97" s="17"/>
    </row>
    <row r="98" spans="4:14" ht="15.75">
      <c r="D98" s="15"/>
      <c r="N98" s="17"/>
    </row>
    <row r="99" spans="4:14" ht="15.75">
      <c r="D99" s="19"/>
      <c r="N99" s="17"/>
    </row>
    <row r="100" spans="4:14" ht="15.75">
      <c r="D100" s="19"/>
      <c r="N100" s="17"/>
    </row>
    <row r="101" spans="4:14" ht="15.75">
      <c r="D101" s="19"/>
      <c r="N101" s="17"/>
    </row>
    <row r="102" spans="4:14" ht="15.75">
      <c r="D102" s="19"/>
      <c r="N102" s="17"/>
    </row>
    <row r="103" spans="4:14" ht="15.75">
      <c r="D103" s="19"/>
      <c r="N103" s="17"/>
    </row>
    <row r="104" ht="15.75">
      <c r="N104" s="17"/>
    </row>
    <row r="105" ht="15.75">
      <c r="N105" s="17"/>
    </row>
    <row r="106" ht="15.75">
      <c r="N106" s="17"/>
    </row>
    <row r="107" ht="15.75">
      <c r="N107" s="17"/>
    </row>
    <row r="108" ht="15.75">
      <c r="N108" s="17"/>
    </row>
    <row r="109" ht="15.75">
      <c r="N109" s="17"/>
    </row>
    <row r="110" ht="15.75">
      <c r="N110" s="17"/>
    </row>
    <row r="111" ht="15.75">
      <c r="N111" s="17"/>
    </row>
    <row r="112" ht="15.75">
      <c r="N112" s="17"/>
    </row>
    <row r="113" ht="15.75">
      <c r="N113" s="17"/>
    </row>
    <row r="114" ht="15.75">
      <c r="N114" s="17"/>
    </row>
    <row r="115" ht="15.75">
      <c r="N115" s="17"/>
    </row>
    <row r="116" ht="15.75">
      <c r="N116" s="17"/>
    </row>
    <row r="117" ht="15.75">
      <c r="N117" s="17"/>
    </row>
    <row r="118" ht="15.75">
      <c r="N118" s="17"/>
    </row>
    <row r="119" ht="15.75">
      <c r="N119" s="17"/>
    </row>
    <row r="120" ht="15.75">
      <c r="N120" s="17"/>
    </row>
    <row r="121" ht="15.75">
      <c r="N121" s="17"/>
    </row>
    <row r="122" ht="15.75">
      <c r="N122" s="17"/>
    </row>
    <row r="123" ht="15.75">
      <c r="N123" s="17"/>
    </row>
    <row r="124" ht="15.75">
      <c r="N124" s="17"/>
    </row>
    <row r="125" ht="15.75">
      <c r="N125" s="17"/>
    </row>
    <row r="126" ht="15.75">
      <c r="N126" s="17"/>
    </row>
    <row r="127" ht="15.75">
      <c r="N127" s="17"/>
    </row>
    <row r="128" ht="15.75">
      <c r="N128" s="17"/>
    </row>
    <row r="129" ht="15.75">
      <c r="N129" s="17"/>
    </row>
    <row r="130" ht="15.75">
      <c r="N130" s="17"/>
    </row>
    <row r="131" ht="15.75">
      <c r="N131" s="17"/>
    </row>
    <row r="132" ht="15.75">
      <c r="N132" s="17"/>
    </row>
    <row r="133" ht="15.75">
      <c r="N133" s="17"/>
    </row>
    <row r="134" ht="15.75">
      <c r="N134" s="17"/>
    </row>
    <row r="135" ht="15.75">
      <c r="N135" s="17"/>
    </row>
    <row r="136" ht="15.75">
      <c r="N136" s="17"/>
    </row>
    <row r="137" ht="15.75">
      <c r="N137" s="17"/>
    </row>
    <row r="138" ht="15.75">
      <c r="N138" s="17"/>
    </row>
    <row r="139" ht="15.75">
      <c r="N139" s="17"/>
    </row>
    <row r="140" ht="15.75">
      <c r="N140" s="17"/>
    </row>
    <row r="141" ht="15.75">
      <c r="N141" s="17"/>
    </row>
    <row r="142" ht="15.75">
      <c r="N142" s="17"/>
    </row>
    <row r="143" ht="15.75">
      <c r="N143" s="17"/>
    </row>
    <row r="144" ht="15.75">
      <c r="N144" s="17"/>
    </row>
  </sheetData>
  <mergeCells count="89">
    <mergeCell ref="A76:I76"/>
    <mergeCell ref="A71:I71"/>
    <mergeCell ref="A70:I70"/>
    <mergeCell ref="A78:I78"/>
    <mergeCell ref="A74:I74"/>
    <mergeCell ref="A72:I72"/>
    <mergeCell ref="A73:I73"/>
    <mergeCell ref="A75:I75"/>
    <mergeCell ref="A81:I81"/>
    <mergeCell ref="A82:I82"/>
    <mergeCell ref="A83:I83"/>
    <mergeCell ref="A80:I80"/>
    <mergeCell ref="A89:I89"/>
    <mergeCell ref="A90:I90"/>
    <mergeCell ref="A91:I91"/>
    <mergeCell ref="A84:I84"/>
    <mergeCell ref="A85:I85"/>
    <mergeCell ref="A86:I86"/>
    <mergeCell ref="A87:I87"/>
    <mergeCell ref="A93:I93"/>
    <mergeCell ref="A3:E3"/>
    <mergeCell ref="A14:E14"/>
    <mergeCell ref="A31:E31"/>
    <mergeCell ref="A23:E23"/>
    <mergeCell ref="B24:E24"/>
    <mergeCell ref="B22:E22"/>
    <mergeCell ref="B21:E21"/>
    <mergeCell ref="B20:E20"/>
    <mergeCell ref="A88:I88"/>
    <mergeCell ref="B11:E11"/>
    <mergeCell ref="A10:E10"/>
    <mergeCell ref="C19:E19"/>
    <mergeCell ref="C18:E18"/>
    <mergeCell ref="C17:E17"/>
    <mergeCell ref="C16:E16"/>
    <mergeCell ref="C5:E5"/>
    <mergeCell ref="B4:E4"/>
    <mergeCell ref="C26:E26"/>
    <mergeCell ref="C25:E25"/>
    <mergeCell ref="B9:E9"/>
    <mergeCell ref="C8:E8"/>
    <mergeCell ref="C7:E7"/>
    <mergeCell ref="C6:E6"/>
    <mergeCell ref="B15:E15"/>
    <mergeCell ref="B12:E12"/>
    <mergeCell ref="C27:E27"/>
    <mergeCell ref="B28:E28"/>
    <mergeCell ref="B29:E29"/>
    <mergeCell ref="A30:E30"/>
    <mergeCell ref="B32:E32"/>
    <mergeCell ref="B33:E33"/>
    <mergeCell ref="B34:E34"/>
    <mergeCell ref="C35:E35"/>
    <mergeCell ref="C36:E36"/>
    <mergeCell ref="C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A47:E47"/>
    <mergeCell ref="B48:E48"/>
    <mergeCell ref="B50:E50"/>
    <mergeCell ref="B51:E51"/>
    <mergeCell ref="B52:E52"/>
    <mergeCell ref="B53:E53"/>
    <mergeCell ref="B54:E54"/>
    <mergeCell ref="B55:E55"/>
    <mergeCell ref="B56:E56"/>
    <mergeCell ref="B63:E63"/>
    <mergeCell ref="B64:E64"/>
    <mergeCell ref="B57:E57"/>
    <mergeCell ref="B58:E58"/>
    <mergeCell ref="A59:E59"/>
    <mergeCell ref="A60:E60"/>
    <mergeCell ref="A92:L92"/>
    <mergeCell ref="A68:E68"/>
    <mergeCell ref="A69:E69"/>
    <mergeCell ref="A1:G1"/>
    <mergeCell ref="A2:E2"/>
    <mergeCell ref="B65:E65"/>
    <mergeCell ref="B66:E66"/>
    <mergeCell ref="A67:E67"/>
    <mergeCell ref="B61:E61"/>
    <mergeCell ref="B62:E62"/>
  </mergeCells>
  <printOptions/>
  <pageMargins left="0.75" right="0.75" top="0.53" bottom="0.75" header="0.25" footer="0.5"/>
  <pageSetup fitToHeight="2" horizontalDpi="300" verticalDpi="300" orientation="portrait" scale="56" r:id="rId1"/>
  <headerFooter alignWithMargins="0">
    <oddHeader>&amp;R&amp;F     &amp;D     &amp;P of &amp;N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1996 Rail Profile: A. Class I Rroads</dc:title>
  <dc:subject/>
  <dc:creator>RF</dc:creator>
  <cp:keywords/>
  <dc:description/>
  <cp:lastModifiedBy>dmegret</cp:lastModifiedBy>
  <cp:lastPrinted>2002-02-25T21:21:22Z</cp:lastPrinted>
  <dcterms:created xsi:type="dcterms:W3CDTF">1999-02-12T01:19:22Z</dcterms:created>
  <dcterms:modified xsi:type="dcterms:W3CDTF">2002-07-24T15:07:03Z</dcterms:modified>
  <cp:category/>
  <cp:version/>
  <cp:contentType/>
  <cp:contentStatus/>
</cp:coreProperties>
</file>