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tabRatio="898" activeTab="0"/>
  </bookViews>
  <sheets>
    <sheet name="Inbound FCMI BD" sheetId="1" r:id="rId1"/>
    <sheet name="Inbound FCMI Rates" sheetId="2" r:id="rId2"/>
    <sheet name="Inbound FCMI CAP Calculation" sheetId="3" r:id="rId3"/>
    <sheet name="Inbound FCMI Rate Tables" sheetId="4" r:id="rId4"/>
  </sheets>
  <definedNames>
    <definedName name="_xlnm.Print_Area" localSheetId="0">'Inbound FCMI BD'!$A$1:$I$103</definedName>
    <definedName name="_xlnm.Print_Area" localSheetId="2">'Inbound FCMI CAP Calculation'!$A$1:$J$35</definedName>
    <definedName name="_xlnm.Print_Area" localSheetId="3">'Inbound FCMI Rate Tables'!$A$1:$J$37</definedName>
    <definedName name="_xlnm.Print_Area" localSheetId="1">'Inbound FCMI Rates'!$A$1:$Q$55</definedName>
  </definedNames>
  <calcPr fullCalcOnLoad="1"/>
</workbook>
</file>

<file path=xl/comments1.xml><?xml version="1.0" encoding="utf-8"?>
<comments xmlns="http://schemas.openxmlformats.org/spreadsheetml/2006/main">
  <authors>
    <author>TROYFW</author>
  </authors>
  <commentList>
    <comment ref="H8" authorId="0">
      <text>
        <r>
          <rPr>
            <b/>
            <sz val="8"/>
            <rFont val="Tahoma"/>
            <family val="0"/>
          </rPr>
          <t>Inbound Calcs.xls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Column I TOTALS FROM 
'Kg1'! &amp; 'Kg2'</t>
        </r>
        <r>
          <rPr>
            <sz val="8"/>
            <rFont val="Tahoma"/>
            <family val="0"/>
          </rPr>
          <t>!</t>
        </r>
      </text>
    </comment>
  </commentList>
</comments>
</file>

<file path=xl/sharedStrings.xml><?xml version="1.0" encoding="utf-8"?>
<sst xmlns="http://schemas.openxmlformats.org/spreadsheetml/2006/main" count="140" uniqueCount="62">
  <si>
    <t>Per Item</t>
  </si>
  <si>
    <t>Percent</t>
  </si>
  <si>
    <t>Change</t>
  </si>
  <si>
    <t>(Inbound First-Class Mail Interntional/Surface and Air Letters)</t>
  </si>
  <si>
    <t>Kilo to Pound Conversion</t>
  </si>
  <si>
    <t>Kilo</t>
  </si>
  <si>
    <t>Pound</t>
  </si>
  <si>
    <t>SDR</t>
  </si>
  <si>
    <t>US$</t>
  </si>
  <si>
    <t>US Base Terminal Dues Prices in US$ - UPU</t>
  </si>
  <si>
    <t>Per Pound</t>
  </si>
  <si>
    <t>FCMI/Air and Surface Letter Class (LC) and Other Articles (AO)</t>
  </si>
  <si>
    <t>Volume</t>
  </si>
  <si>
    <t>Total</t>
  </si>
  <si>
    <t xml:space="preserve">ROW Air Letters </t>
  </si>
  <si>
    <t>ROW Surface AO</t>
  </si>
  <si>
    <t>Weight - Kilograms</t>
  </si>
  <si>
    <t>Weight - Pounds</t>
  </si>
  <si>
    <t>Item Price</t>
  </si>
  <si>
    <t>Revenue</t>
  </si>
  <si>
    <t xml:space="preserve">Percent </t>
  </si>
  <si>
    <t>Internal Air Conveyance - SDRs</t>
  </si>
  <si>
    <t>Internal Air Conveyance - US$</t>
  </si>
  <si>
    <t>Weight - Kilograms (air conveyance)</t>
  </si>
  <si>
    <t>Weight - Pounds (air conveyance)</t>
  </si>
  <si>
    <t>Air Conveyance</t>
  </si>
  <si>
    <t>Grand Total</t>
  </si>
  <si>
    <t>Inbound Single-piece First-Class Mail International</t>
  </si>
  <si>
    <t>Terminal Dues Prices in SDRs</t>
  </si>
  <si>
    <t>All Countries Except Canada</t>
  </si>
  <si>
    <t>Per Kilogram</t>
  </si>
  <si>
    <t>Percent Change</t>
  </si>
  <si>
    <t>(Inbound First-Class Mail Interntional/Air LC/AO)</t>
  </si>
  <si>
    <t>CY 2008</t>
  </si>
  <si>
    <t>Source</t>
  </si>
  <si>
    <t xml:space="preserve">ROW Air Letters (FCMI) </t>
  </si>
  <si>
    <t>ROW Surface AO (FCMI)</t>
  </si>
  <si>
    <t>Total FCMI ROW</t>
  </si>
  <si>
    <t>Minus ROW Registered Mail</t>
  </si>
  <si>
    <t>Assume Canada Registered average weight</t>
  </si>
  <si>
    <t>Tab 1 - Billing Determinants FCMI Inbound</t>
  </si>
  <si>
    <t>Tab 2 - Rates</t>
  </si>
  <si>
    <t>CY</t>
  </si>
  <si>
    <t>Tab 3 - CAP Calculation</t>
  </si>
  <si>
    <t>Weight and Total</t>
  </si>
  <si>
    <t>Pounds</t>
  </si>
  <si>
    <t>Pound Price</t>
  </si>
  <si>
    <t>ICRA, Reports.xls, ICRA Database</t>
  </si>
  <si>
    <t>ICRA, Inbound Calcs.xls, TD1, TD2</t>
  </si>
  <si>
    <t>Conversion from kilograms to pounds</t>
  </si>
  <si>
    <t xml:space="preserve">     Special Services</t>
  </si>
  <si>
    <t xml:space="preserve">ICRA, Inbound Cals.xls,Canada,Inputs.xls, </t>
  </si>
  <si>
    <t>CY 2009</t>
  </si>
  <si>
    <t>FY 2008</t>
  </si>
  <si>
    <t>January 5, 2009 SDR Conversion</t>
  </si>
  <si>
    <t>Terminal Dues in SDRs - UPU</t>
  </si>
  <si>
    <t>(Inbound First-Class Mail International/Surface and Air Letters)</t>
  </si>
  <si>
    <t xml:space="preserve">     per piece of 2.0385 ounces.</t>
  </si>
  <si>
    <t>Air Conveyance - All Countries</t>
  </si>
  <si>
    <t>Air Conveyance Prices in SDRs</t>
  </si>
  <si>
    <t>Total ROW FCMI</t>
  </si>
  <si>
    <t>Total ROW FCMI Revenue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</si>
</sst>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$&quot;#,##0.000000"/>
    <numFmt numFmtId="167" formatCode="&quot;$&quot;#,##0.00"/>
    <numFmt numFmtId="168" formatCode="&quot;$&quot;#,##0.000"/>
    <numFmt numFmtId="169" formatCode="&quot;$&quot;#,##0"/>
    <numFmt numFmtId="170" formatCode="0.0%"/>
    <numFmt numFmtId="171" formatCode="[$-409]dddd\,\ mmmm\ dd\,\ yyyy"/>
    <numFmt numFmtId="172" formatCode="0.00000000"/>
    <numFmt numFmtId="173" formatCode="0.0000000"/>
    <numFmt numFmtId="174" formatCode="0.000000"/>
    <numFmt numFmtId="175" formatCode="0.00000"/>
    <numFmt numFmtId="176" formatCode="0.000%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169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170" fontId="0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2.57421875" style="0" customWidth="1"/>
    <col min="3" max="3" width="11.7109375" style="0" customWidth="1"/>
    <col min="4" max="4" width="12.28125" style="0" customWidth="1"/>
    <col min="5" max="5" width="41.8515625" style="0" customWidth="1"/>
    <col min="8" max="8" width="13.00390625" style="0" customWidth="1"/>
    <col min="9" max="9" width="34.7109375" style="0" customWidth="1"/>
    <col min="10" max="10" width="9.57421875" style="0" customWidth="1"/>
    <col min="11" max="11" width="11.8515625" style="0" customWidth="1"/>
    <col min="12" max="12" width="11.28125" style="0" customWidth="1"/>
  </cols>
  <sheetData>
    <row r="1" spans="1:9" ht="15.75">
      <c r="A1" s="20" t="s">
        <v>40</v>
      </c>
      <c r="B1" s="13"/>
      <c r="C1" s="13"/>
      <c r="D1" s="13"/>
      <c r="E1" s="13"/>
      <c r="G1" s="20" t="s">
        <v>40</v>
      </c>
      <c r="H1" s="13"/>
      <c r="I1" s="13"/>
    </row>
    <row r="2" spans="1:5" ht="12.75">
      <c r="A2" s="13"/>
      <c r="B2" s="13"/>
      <c r="C2" s="13"/>
      <c r="D2" s="13"/>
      <c r="E2" s="13"/>
    </row>
    <row r="3" spans="1:9" ht="12.75">
      <c r="A3" s="19" t="s">
        <v>11</v>
      </c>
      <c r="B3" s="13"/>
      <c r="C3" s="13"/>
      <c r="D3" s="13"/>
      <c r="E3" s="13"/>
      <c r="G3" s="19" t="s">
        <v>11</v>
      </c>
      <c r="H3" s="13"/>
      <c r="I3" s="13"/>
    </row>
    <row r="4" spans="1:9" ht="12.75">
      <c r="A4" s="19" t="s">
        <v>12</v>
      </c>
      <c r="B4" s="13"/>
      <c r="C4" s="13"/>
      <c r="D4" s="13"/>
      <c r="E4" s="13"/>
      <c r="G4" s="19" t="s">
        <v>23</v>
      </c>
      <c r="H4" s="13"/>
      <c r="I4" s="13"/>
    </row>
    <row r="6" spans="1:9" ht="12.75">
      <c r="A6" s="2"/>
      <c r="H6" s="21" t="s">
        <v>13</v>
      </c>
      <c r="I6" s="21" t="s">
        <v>34</v>
      </c>
    </row>
    <row r="7" spans="1:5" ht="12.75">
      <c r="A7" s="2" t="s">
        <v>35</v>
      </c>
      <c r="D7" s="8">
        <v>287146195.3228857</v>
      </c>
      <c r="E7" t="s">
        <v>47</v>
      </c>
    </row>
    <row r="8" spans="1:9" ht="12.75">
      <c r="A8" s="2" t="s">
        <v>36</v>
      </c>
      <c r="D8" s="8">
        <v>26940951.398332864</v>
      </c>
      <c r="E8" t="s">
        <v>47</v>
      </c>
      <c r="G8" s="2" t="s">
        <v>13</v>
      </c>
      <c r="H8" s="8">
        <v>12821437.60000001</v>
      </c>
      <c r="I8" t="s">
        <v>48</v>
      </c>
    </row>
    <row r="9" ht="12.75">
      <c r="A9" s="2"/>
    </row>
    <row r="10" spans="1:5" ht="12.75">
      <c r="A10" s="2" t="s">
        <v>38</v>
      </c>
      <c r="D10" s="8">
        <v>14056978</v>
      </c>
      <c r="E10" s="25" t="s">
        <v>51</v>
      </c>
    </row>
    <row r="11" spans="1:9" ht="12.75">
      <c r="A11" s="2"/>
      <c r="E11" s="25" t="s">
        <v>50</v>
      </c>
      <c r="G11" s="19" t="s">
        <v>11</v>
      </c>
      <c r="H11" s="13"/>
      <c r="I11" s="13"/>
    </row>
    <row r="12" spans="1:9" ht="12.75">
      <c r="A12" s="2" t="s">
        <v>37</v>
      </c>
      <c r="D12" s="8">
        <f>D7+D8-D10</f>
        <v>300030168.7212186</v>
      </c>
      <c r="G12" s="19" t="s">
        <v>24</v>
      </c>
      <c r="H12" s="13"/>
      <c r="I12" s="13"/>
    </row>
    <row r="13" ht="12.75">
      <c r="A13" s="2"/>
    </row>
    <row r="14" spans="8:9" ht="12.75">
      <c r="H14" s="21" t="s">
        <v>13</v>
      </c>
      <c r="I14" s="21" t="s">
        <v>34</v>
      </c>
    </row>
    <row r="16" spans="7:9" ht="12.75">
      <c r="G16" s="2" t="s">
        <v>13</v>
      </c>
      <c r="H16" s="8">
        <f>H8*'Inbound FCMI Rates'!$H$30</f>
        <v>28266141.332960024</v>
      </c>
      <c r="I16" t="s">
        <v>49</v>
      </c>
    </row>
    <row r="17" spans="1:5" ht="15.75">
      <c r="A17" s="20" t="s">
        <v>40</v>
      </c>
      <c r="B17" s="13"/>
      <c r="C17" s="13"/>
      <c r="D17" s="13"/>
      <c r="E17" s="13"/>
    </row>
    <row r="19" spans="1:5" ht="12.75">
      <c r="A19" s="19" t="s">
        <v>11</v>
      </c>
      <c r="B19" s="13"/>
      <c r="C19" s="13"/>
      <c r="D19" s="13"/>
      <c r="E19" s="13"/>
    </row>
    <row r="20" spans="1:5" ht="12.75">
      <c r="A20" s="19" t="s">
        <v>16</v>
      </c>
      <c r="B20" s="13"/>
      <c r="C20" s="13"/>
      <c r="D20" s="13"/>
      <c r="E20" s="13"/>
    </row>
    <row r="22" spans="1:9" ht="12.75">
      <c r="A22" s="2"/>
      <c r="H22" s="14"/>
      <c r="I22" s="14"/>
    </row>
    <row r="23" spans="1:9" ht="12.75">
      <c r="A23" s="2" t="s">
        <v>35</v>
      </c>
      <c r="D23" s="8">
        <v>24407179.699999984</v>
      </c>
      <c r="E23" t="s">
        <v>47</v>
      </c>
      <c r="H23" s="29"/>
      <c r="I23" s="14"/>
    </row>
    <row r="24" spans="1:9" ht="12.75">
      <c r="A24" s="2" t="s">
        <v>36</v>
      </c>
      <c r="D24" s="8">
        <v>3988049</v>
      </c>
      <c r="E24" t="s">
        <v>47</v>
      </c>
      <c r="H24" s="29"/>
      <c r="I24" s="14"/>
    </row>
    <row r="25" spans="1:9" ht="12.75">
      <c r="A25" s="2"/>
      <c r="H25" s="29"/>
      <c r="I25" s="14"/>
    </row>
    <row r="26" spans="1:9" ht="12.75">
      <c r="A26" s="2" t="s">
        <v>38</v>
      </c>
      <c r="D26" s="8">
        <f>D10*2.0385/16/2.2046</f>
        <v>812368.1635273972</v>
      </c>
      <c r="E26" t="s">
        <v>39</v>
      </c>
      <c r="H26" s="14"/>
      <c r="I26" s="14"/>
    </row>
    <row r="27" spans="1:9" ht="12.75">
      <c r="A27" s="2"/>
      <c r="E27" t="s">
        <v>57</v>
      </c>
      <c r="H27" s="29"/>
      <c r="I27" s="14"/>
    </row>
    <row r="28" spans="1:9" ht="12.75">
      <c r="A28" s="2" t="s">
        <v>37</v>
      </c>
      <c r="D28" s="8">
        <f>D23+D24-D26</f>
        <v>27582860.53647259</v>
      </c>
      <c r="H28" s="29"/>
      <c r="I28" s="14"/>
    </row>
    <row r="29" spans="1:9" ht="12.75">
      <c r="A29" s="2"/>
      <c r="H29" s="30"/>
      <c r="I29" s="14"/>
    </row>
    <row r="33" spans="1:5" ht="15.75">
      <c r="A33" s="20" t="s">
        <v>40</v>
      </c>
      <c r="B33" s="13"/>
      <c r="C33" s="13"/>
      <c r="D33" s="13"/>
      <c r="E33" s="13"/>
    </row>
    <row r="35" spans="1:5" ht="12.75">
      <c r="A35" s="19" t="s">
        <v>11</v>
      </c>
      <c r="B35" s="13"/>
      <c r="C35" s="13"/>
      <c r="D35" s="13"/>
      <c r="E35" s="13"/>
    </row>
    <row r="36" spans="1:5" ht="12.75">
      <c r="A36" s="19" t="s">
        <v>17</v>
      </c>
      <c r="B36" s="13"/>
      <c r="C36" s="13"/>
      <c r="D36" s="13"/>
      <c r="E36" s="13"/>
    </row>
    <row r="38" ht="12.75">
      <c r="A38" s="2"/>
    </row>
    <row r="39" spans="1:5" ht="12.75">
      <c r="A39" s="2" t="s">
        <v>14</v>
      </c>
      <c r="D39" s="8">
        <f>D23*$H$67</f>
        <v>53808068.36661997</v>
      </c>
      <c r="E39" t="s">
        <v>49</v>
      </c>
    </row>
    <row r="40" spans="1:5" ht="12.75">
      <c r="A40" s="2" t="s">
        <v>15</v>
      </c>
      <c r="D40" s="8">
        <f>D24*$H$67</f>
        <v>8792052.8254</v>
      </c>
      <c r="E40" t="s">
        <v>49</v>
      </c>
    </row>
    <row r="41" ht="12.75">
      <c r="A41" s="2"/>
    </row>
    <row r="42" spans="1:5" ht="12.75">
      <c r="A42" s="2" t="s">
        <v>38</v>
      </c>
      <c r="D42" s="8">
        <f>D26*$H$67</f>
        <v>1790946.8533125</v>
      </c>
      <c r="E42" t="s">
        <v>49</v>
      </c>
    </row>
    <row r="43" ht="12.75">
      <c r="A43" s="2"/>
    </row>
    <row r="44" spans="1:4" ht="12.75">
      <c r="A44" s="2" t="s">
        <v>37</v>
      </c>
      <c r="D44" s="8">
        <f>D39+D40-D42</f>
        <v>60809174.33870747</v>
      </c>
    </row>
    <row r="45" ht="12.75">
      <c r="A45" s="2"/>
    </row>
    <row r="46" spans="1:4" ht="12.75">
      <c r="A46" s="2"/>
      <c r="D46" s="8"/>
    </row>
    <row r="54" spans="2:5" ht="12.75">
      <c r="B54" s="8"/>
      <c r="C54" s="8"/>
      <c r="D54" s="8"/>
      <c r="E54" s="8"/>
    </row>
    <row r="55" spans="2:5" ht="12.75">
      <c r="B55" s="8"/>
      <c r="C55" s="8"/>
      <c r="D55" s="8"/>
      <c r="E55" s="8"/>
    </row>
    <row r="56" ht="12.75">
      <c r="E56" s="8"/>
    </row>
    <row r="57" spans="2:5" ht="12.75">
      <c r="B57" s="8"/>
      <c r="C57" s="8"/>
      <c r="D57" s="8"/>
      <c r="E57" s="8"/>
    </row>
    <row r="58" ht="12.75">
      <c r="G58" t="s">
        <v>54</v>
      </c>
    </row>
    <row r="59" spans="2:5" ht="12.75">
      <c r="B59" s="8"/>
      <c r="C59" s="8"/>
      <c r="D59" s="8"/>
      <c r="E59" s="8"/>
    </row>
    <row r="60" spans="2:9" ht="12.75">
      <c r="B60" s="8"/>
      <c r="C60" s="8"/>
      <c r="D60" s="8"/>
      <c r="G60" t="s">
        <v>7</v>
      </c>
      <c r="H60">
        <v>1</v>
      </c>
      <c r="I60" s="6">
        <v>0.658149</v>
      </c>
    </row>
    <row r="61" spans="7:9" ht="12.75">
      <c r="G61" t="s">
        <v>8</v>
      </c>
      <c r="H61" s="6">
        <v>1.5194127773498098</v>
      </c>
      <c r="I61">
        <v>1</v>
      </c>
    </row>
    <row r="62" spans="2:4" ht="12.75">
      <c r="B62" s="8"/>
      <c r="C62" s="8"/>
      <c r="D62" s="8"/>
    </row>
    <row r="64" spans="2:7" ht="12.75">
      <c r="B64" s="8"/>
      <c r="C64" s="8"/>
      <c r="D64" s="8"/>
      <c r="G64" t="s">
        <v>4</v>
      </c>
    </row>
    <row r="66" spans="4:9" ht="12.75">
      <c r="D66" s="8"/>
      <c r="G66" t="s">
        <v>5</v>
      </c>
      <c r="H66">
        <v>1</v>
      </c>
      <c r="I66" s="5">
        <f>H66/H67</f>
        <v>0.4535970244035199</v>
      </c>
    </row>
    <row r="67" spans="4:9" ht="12.75">
      <c r="D67" s="8"/>
      <c r="G67" t="s">
        <v>6</v>
      </c>
      <c r="H67">
        <v>2.2046</v>
      </c>
      <c r="I67">
        <v>1</v>
      </c>
    </row>
    <row r="69" ht="12.75">
      <c r="D69" s="8"/>
    </row>
    <row r="71" ht="12.75">
      <c r="D71" s="8"/>
    </row>
    <row r="73" ht="12.75">
      <c r="D73" s="8"/>
    </row>
    <row r="74" ht="12.75">
      <c r="D74" s="8"/>
    </row>
    <row r="76" ht="12.75">
      <c r="D76" s="8"/>
    </row>
    <row r="81" spans="2:4" ht="12.75">
      <c r="B81" s="8"/>
      <c r="C81" s="8"/>
      <c r="D81" s="8"/>
    </row>
    <row r="82" spans="2:4" ht="12.75">
      <c r="B82" s="8"/>
      <c r="C82" s="8"/>
      <c r="D82" s="8"/>
    </row>
    <row r="84" spans="2:4" ht="12.75">
      <c r="B84" s="8"/>
      <c r="C84" s="8"/>
      <c r="D84" s="8"/>
    </row>
    <row r="86" spans="2:4" ht="12.75">
      <c r="B86" s="8"/>
      <c r="C86" s="8"/>
      <c r="D86" s="8"/>
    </row>
    <row r="87" spans="2:4" ht="12.75">
      <c r="B87" s="8"/>
      <c r="C87" s="8"/>
      <c r="D87" s="8"/>
    </row>
    <row r="89" spans="2:4" ht="12.75">
      <c r="B89" s="8"/>
      <c r="C89" s="8"/>
      <c r="D89" s="8"/>
    </row>
    <row r="91" spans="2:4" ht="12.75">
      <c r="B91" s="8"/>
      <c r="C91" s="8"/>
      <c r="D91" s="8"/>
    </row>
    <row r="93" ht="12.75">
      <c r="D93" s="8"/>
    </row>
    <row r="94" ht="12.75">
      <c r="D94" s="8"/>
    </row>
    <row r="96" ht="12.75">
      <c r="D96" s="8"/>
    </row>
    <row r="98" ht="12.75">
      <c r="D98" s="8"/>
    </row>
    <row r="100" ht="12.75">
      <c r="D100" s="8"/>
    </row>
    <row r="101" ht="12.75">
      <c r="D101" s="8"/>
    </row>
    <row r="103" ht="12.75">
      <c r="D103" s="8"/>
    </row>
    <row r="110" spans="2:4" ht="12.75">
      <c r="B110" s="8"/>
      <c r="C110" s="8"/>
      <c r="D110" s="8"/>
    </row>
    <row r="111" spans="2:4" ht="12.75">
      <c r="B111" s="8"/>
      <c r="C111" s="8"/>
      <c r="D111" s="8"/>
    </row>
    <row r="113" spans="2:4" ht="12.75">
      <c r="B113" s="8"/>
      <c r="C113" s="8"/>
      <c r="D113" s="8"/>
    </row>
    <row r="115" spans="2:4" ht="12.75">
      <c r="B115" s="8"/>
      <c r="C115" s="8"/>
      <c r="D115" s="8"/>
    </row>
    <row r="116" spans="2:4" ht="12.75">
      <c r="B116" s="8"/>
      <c r="C116" s="8"/>
      <c r="D116" s="8"/>
    </row>
    <row r="118" spans="2:4" ht="12.75">
      <c r="B118" s="8"/>
      <c r="C118" s="8"/>
      <c r="D118" s="8"/>
    </row>
    <row r="120" spans="2:4" ht="12.75">
      <c r="B120" s="8"/>
      <c r="C120" s="8"/>
      <c r="D120" s="8"/>
    </row>
    <row r="122" spans="2:4" ht="12.75">
      <c r="B122" s="8"/>
      <c r="C122" s="8"/>
      <c r="D122" s="8"/>
    </row>
    <row r="123" spans="2:4" ht="12.75">
      <c r="B123" s="8"/>
      <c r="C123" s="8"/>
      <c r="D123" s="8"/>
    </row>
    <row r="124" ht="12.75">
      <c r="B124" s="8"/>
    </row>
    <row r="125" spans="2:4" ht="12.75">
      <c r="B125" s="8"/>
      <c r="C125" s="8"/>
      <c r="D125" s="8"/>
    </row>
    <row r="126" ht="12.75">
      <c r="B126" s="8"/>
    </row>
    <row r="127" spans="2:4" ht="12.75">
      <c r="B127" s="8"/>
      <c r="C127" s="8"/>
      <c r="D127" s="8"/>
    </row>
    <row r="129" spans="2:4" ht="12.75">
      <c r="B129" s="8"/>
      <c r="C129" s="8"/>
      <c r="D129" s="8"/>
    </row>
    <row r="130" spans="2:4" ht="12.75">
      <c r="B130" s="8"/>
      <c r="C130" s="8"/>
      <c r="D130" s="8"/>
    </row>
    <row r="132" spans="2:4" ht="12.75">
      <c r="B132" s="8"/>
      <c r="C132" s="8"/>
      <c r="D132" s="8"/>
    </row>
  </sheetData>
  <sheetProtection/>
  <printOptions horizontalCentered="1"/>
  <pageMargins left="0.79" right="0.82" top="1" bottom="1" header="0.5" footer="0.5"/>
  <pageSetup fitToHeight="1" fitToWidth="1" horizontalDpi="600" verticalDpi="600" orientation="portrait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3" width="11.00390625" style="0" customWidth="1"/>
    <col min="4" max="4" width="3.8515625" style="0" customWidth="1"/>
    <col min="5" max="5" width="11.421875" style="0" customWidth="1"/>
    <col min="7" max="7" width="19.140625" style="0" customWidth="1"/>
    <col min="8" max="9" width="11.00390625" style="0" customWidth="1"/>
    <col min="10" max="10" width="3.8515625" style="0" customWidth="1"/>
    <col min="11" max="11" width="11.00390625" style="0" customWidth="1"/>
    <col min="13" max="13" width="19.140625" style="0" customWidth="1"/>
    <col min="14" max="15" width="11.00390625" style="0" customWidth="1"/>
    <col min="16" max="16" width="3.8515625" style="0" customWidth="1"/>
    <col min="17" max="17" width="10.8515625" style="0" customWidth="1"/>
  </cols>
  <sheetData>
    <row r="1" spans="1:17" ht="15.75">
      <c r="A1" s="20" t="s">
        <v>41</v>
      </c>
      <c r="B1" s="20"/>
      <c r="C1" s="20"/>
      <c r="D1" s="20"/>
      <c r="E1" s="20"/>
      <c r="G1" s="20" t="s">
        <v>41</v>
      </c>
      <c r="H1" s="13"/>
      <c r="I1" s="13"/>
      <c r="J1" s="13"/>
      <c r="K1" s="13"/>
      <c r="M1" s="20" t="s">
        <v>41</v>
      </c>
      <c r="N1" s="13"/>
      <c r="O1" s="13"/>
      <c r="P1" s="13"/>
      <c r="Q1" s="13"/>
    </row>
    <row r="3" spans="1:17" ht="12.75">
      <c r="A3" s="19" t="s">
        <v>55</v>
      </c>
      <c r="B3" s="13"/>
      <c r="C3" s="13"/>
      <c r="D3" s="13"/>
      <c r="E3" s="13"/>
      <c r="G3" s="19" t="s">
        <v>9</v>
      </c>
      <c r="H3" s="13"/>
      <c r="I3" s="13"/>
      <c r="J3" s="13"/>
      <c r="K3" s="13"/>
      <c r="M3" s="19" t="s">
        <v>21</v>
      </c>
      <c r="N3" s="13"/>
      <c r="O3" s="13"/>
      <c r="P3" s="13"/>
      <c r="Q3" s="13"/>
    </row>
    <row r="4" spans="1:17" ht="12.75">
      <c r="A4" s="19" t="s">
        <v>56</v>
      </c>
      <c r="B4" s="13"/>
      <c r="C4" s="13"/>
      <c r="D4" s="13"/>
      <c r="E4" s="13"/>
      <c r="G4" s="19" t="s">
        <v>3</v>
      </c>
      <c r="H4" s="13"/>
      <c r="I4" s="13"/>
      <c r="J4" s="13"/>
      <c r="K4" s="13"/>
      <c r="M4" s="19" t="s">
        <v>32</v>
      </c>
      <c r="N4" s="13"/>
      <c r="O4" s="13"/>
      <c r="P4" s="13"/>
      <c r="Q4" s="13"/>
    </row>
    <row r="6" spans="2:17" ht="12.75">
      <c r="B6" s="3" t="s">
        <v>42</v>
      </c>
      <c r="C6" s="3" t="s">
        <v>42</v>
      </c>
      <c r="D6" s="3"/>
      <c r="E6" s="3" t="s">
        <v>1</v>
      </c>
      <c r="H6" s="3" t="s">
        <v>42</v>
      </c>
      <c r="I6" s="3" t="s">
        <v>42</v>
      </c>
      <c r="J6" s="3"/>
      <c r="K6" s="3" t="s">
        <v>1</v>
      </c>
      <c r="N6" s="3" t="s">
        <v>42</v>
      </c>
      <c r="O6" s="3" t="s">
        <v>42</v>
      </c>
      <c r="P6" s="3"/>
      <c r="Q6" s="3" t="s">
        <v>1</v>
      </c>
    </row>
    <row r="7" spans="2:17" ht="12.75">
      <c r="B7" s="45">
        <v>2008</v>
      </c>
      <c r="C7" s="45">
        <v>2009</v>
      </c>
      <c r="D7" s="3"/>
      <c r="E7" s="46" t="s">
        <v>2</v>
      </c>
      <c r="H7" s="45">
        <v>2008</v>
      </c>
      <c r="I7" s="45">
        <v>2009</v>
      </c>
      <c r="J7" s="3"/>
      <c r="K7" s="46" t="s">
        <v>2</v>
      </c>
      <c r="N7" s="45">
        <v>2008</v>
      </c>
      <c r="O7" s="45">
        <v>2009</v>
      </c>
      <c r="P7" s="3"/>
      <c r="Q7" s="46" t="s">
        <v>2</v>
      </c>
    </row>
    <row r="9" spans="1:17" ht="12.75">
      <c r="A9" s="2" t="s">
        <v>0</v>
      </c>
      <c r="B9">
        <v>0.158</v>
      </c>
      <c r="C9">
        <v>0.161</v>
      </c>
      <c r="E9" s="1">
        <f>(C9-B9)/B9</f>
        <v>0.018987341772151917</v>
      </c>
      <c r="G9" s="2" t="s">
        <v>0</v>
      </c>
      <c r="H9" s="7">
        <f>B9*($H$24/$H$23)</f>
        <v>0.24006721882126997</v>
      </c>
      <c r="I9" s="7">
        <f>C9*($H$24/$H$23)</f>
        <v>0.2446254571533194</v>
      </c>
      <c r="K9" s="1">
        <f>(I9-H9)/H9</f>
        <v>0.018987341772151924</v>
      </c>
      <c r="M9" s="2" t="s">
        <v>30</v>
      </c>
      <c r="N9">
        <v>0.106</v>
      </c>
      <c r="O9">
        <v>0.107</v>
      </c>
      <c r="Q9" s="1">
        <f>(O9-N9)/N9</f>
        <v>0.009433962264150952</v>
      </c>
    </row>
    <row r="10" spans="1:11" ht="12.75">
      <c r="A10" s="2" t="s">
        <v>30</v>
      </c>
      <c r="B10">
        <v>1.598</v>
      </c>
      <c r="C10">
        <v>1.63</v>
      </c>
      <c r="E10" s="1">
        <f>(C10-B10)/B10</f>
        <v>0.02002503128911127</v>
      </c>
      <c r="G10" s="2" t="s">
        <v>10</v>
      </c>
      <c r="H10" s="7">
        <f>B10*($H$24/$H$23)/$H$30</f>
        <v>1.1013433812052056</v>
      </c>
      <c r="I10" s="7">
        <f>C10*($H$24/$H$23)/$H$30</f>
        <v>1.1233978168738954</v>
      </c>
      <c r="K10" s="1">
        <f>(I10-H10)/H10</f>
        <v>0.02002503128911124</v>
      </c>
    </row>
    <row r="12" spans="1:17" ht="12.75">
      <c r="A12" s="2"/>
      <c r="G12" s="2"/>
      <c r="M12" s="19" t="s">
        <v>22</v>
      </c>
      <c r="N12" s="13"/>
      <c r="O12" s="13"/>
      <c r="P12" s="13"/>
      <c r="Q12" s="13"/>
    </row>
    <row r="13" spans="1:17" ht="12.75">
      <c r="A13" s="2"/>
      <c r="G13" s="2"/>
      <c r="M13" s="19" t="s">
        <v>32</v>
      </c>
      <c r="N13" s="13"/>
      <c r="O13" s="13"/>
      <c r="P13" s="13"/>
      <c r="Q13" s="13"/>
    </row>
    <row r="14" ht="12.75">
      <c r="G14" s="2"/>
    </row>
    <row r="15" spans="2:17" ht="12.75">
      <c r="B15" s="3"/>
      <c r="C15" s="3"/>
      <c r="D15" s="3"/>
      <c r="E15" s="3"/>
      <c r="G15" s="2"/>
      <c r="N15" s="3" t="s">
        <v>42</v>
      </c>
      <c r="O15" s="3" t="s">
        <v>42</v>
      </c>
      <c r="P15" s="3"/>
      <c r="Q15" s="3" t="s">
        <v>1</v>
      </c>
    </row>
    <row r="16" spans="2:17" ht="12.75">
      <c r="B16" s="4"/>
      <c r="C16" s="4"/>
      <c r="D16" s="3"/>
      <c r="E16" s="3"/>
      <c r="G16" s="2"/>
      <c r="N16" s="45">
        <v>2008</v>
      </c>
      <c r="O16" s="45">
        <v>2009</v>
      </c>
      <c r="P16" s="3"/>
      <c r="Q16" s="46" t="s">
        <v>2</v>
      </c>
    </row>
    <row r="18" spans="8:17" ht="12.75">
      <c r="H18" s="3"/>
      <c r="I18" s="3"/>
      <c r="J18" s="3"/>
      <c r="K18" s="3"/>
      <c r="M18" s="2" t="s">
        <v>10</v>
      </c>
      <c r="N18" s="7">
        <f>N9*($H$24/$H$23)/$H$30</f>
        <v>0.07305531815253553</v>
      </c>
      <c r="O18" s="7">
        <f>O9*($H$24/$H$23)/$H$30</f>
        <v>0.07374451926718209</v>
      </c>
      <c r="Q18" s="1">
        <f>(O18-N18)/N18</f>
        <v>0.009433962264150874</v>
      </c>
    </row>
    <row r="19" spans="8:11" ht="12.75">
      <c r="H19" s="4"/>
      <c r="I19" s="4"/>
      <c r="J19" s="3"/>
      <c r="K19" s="3"/>
    </row>
    <row r="21" ht="12.75">
      <c r="G21" t="s">
        <v>54</v>
      </c>
    </row>
    <row r="23" spans="7:9" ht="12.75">
      <c r="G23" t="s">
        <v>7</v>
      </c>
      <c r="H23">
        <v>1</v>
      </c>
      <c r="I23" s="6">
        <v>0.658149</v>
      </c>
    </row>
    <row r="24" spans="7:9" ht="12.75">
      <c r="G24" t="s">
        <v>8</v>
      </c>
      <c r="H24" s="6">
        <v>1.5194127773498098</v>
      </c>
      <c r="I24">
        <v>1</v>
      </c>
    </row>
    <row r="27" ht="12.75">
      <c r="G27" t="s">
        <v>4</v>
      </c>
    </row>
    <row r="29" spans="7:9" ht="12.75">
      <c r="G29" t="s">
        <v>5</v>
      </c>
      <c r="H29">
        <v>1</v>
      </c>
      <c r="I29" s="5">
        <f>H29/H30</f>
        <v>0.4535970244035199</v>
      </c>
    </row>
    <row r="30" spans="7:9" ht="12.75">
      <c r="G30" t="s">
        <v>6</v>
      </c>
      <c r="H30">
        <v>2.2046</v>
      </c>
      <c r="I30">
        <v>1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3.8515625" style="0" customWidth="1"/>
    <col min="3" max="3" width="12.140625" style="0" customWidth="1"/>
    <col min="4" max="4" width="11.8515625" style="0" customWidth="1"/>
    <col min="5" max="5" width="12.57421875" style="0" customWidth="1"/>
    <col min="6" max="6" width="3.140625" style="0" customWidth="1"/>
    <col min="7" max="7" width="12.28125" style="0" customWidth="1"/>
    <col min="8" max="8" width="11.8515625" style="0" customWidth="1"/>
    <col min="9" max="9" width="2.7109375" style="0" customWidth="1"/>
  </cols>
  <sheetData>
    <row r="1" spans="1:10" ht="15.75">
      <c r="A1" s="47" t="s">
        <v>43</v>
      </c>
      <c r="B1" s="13"/>
      <c r="C1" s="13"/>
      <c r="D1" s="13"/>
      <c r="E1" s="13"/>
      <c r="F1" s="13"/>
      <c r="G1" s="13"/>
      <c r="H1" s="13"/>
      <c r="I1" s="13"/>
      <c r="J1" s="13"/>
    </row>
    <row r="2" ht="12.75">
      <c r="A2" s="2"/>
    </row>
    <row r="3" spans="1:10" ht="12.75">
      <c r="A3" s="19" t="s">
        <v>12</v>
      </c>
      <c r="B3" s="13"/>
      <c r="C3" s="13"/>
      <c r="D3" s="13"/>
      <c r="E3" s="13"/>
      <c r="F3" s="13"/>
      <c r="G3" s="13"/>
      <c r="H3" s="13"/>
      <c r="I3" s="13"/>
      <c r="J3" s="13"/>
    </row>
    <row r="5" spans="3:10" ht="12.75">
      <c r="C5" s="3" t="s">
        <v>53</v>
      </c>
      <c r="D5" s="3" t="s">
        <v>33</v>
      </c>
      <c r="E5" s="3"/>
      <c r="F5" s="3"/>
      <c r="G5" s="3" t="s">
        <v>52</v>
      </c>
      <c r="H5" s="3"/>
      <c r="I5" s="3"/>
      <c r="J5" s="3" t="s">
        <v>20</v>
      </c>
    </row>
    <row r="6" spans="3:10" ht="12.75">
      <c r="C6" s="46" t="s">
        <v>12</v>
      </c>
      <c r="D6" s="46" t="s">
        <v>18</v>
      </c>
      <c r="E6" s="46" t="s">
        <v>19</v>
      </c>
      <c r="F6" s="3"/>
      <c r="G6" s="46" t="s">
        <v>18</v>
      </c>
      <c r="H6" s="46" t="s">
        <v>19</v>
      </c>
      <c r="I6" s="3"/>
      <c r="J6" s="46" t="s">
        <v>2</v>
      </c>
    </row>
    <row r="7" ht="12.75">
      <c r="A7" s="2"/>
    </row>
    <row r="8" spans="1:10" ht="12.75">
      <c r="A8" s="2" t="s">
        <v>35</v>
      </c>
      <c r="C8" s="8">
        <f>'Inbound FCMI BD'!D7</f>
        <v>287146195.3228857</v>
      </c>
      <c r="D8" s="7">
        <f>'Inbound FCMI Rates'!H9</f>
        <v>0.24006721882126997</v>
      </c>
      <c r="E8" s="9">
        <f>C8*D8</f>
        <v>68934388.50627433</v>
      </c>
      <c r="G8" s="7">
        <f>'Inbound FCMI Rates'!I9</f>
        <v>0.2446254571533194</v>
      </c>
      <c r="H8" s="9">
        <f>C8*G8</f>
        <v>70243269.30069725</v>
      </c>
      <c r="J8" s="11">
        <f>(H8-E8)/E8</f>
        <v>0.018987341772151816</v>
      </c>
    </row>
    <row r="9" spans="1:10" ht="12.75">
      <c r="A9" s="2" t="s">
        <v>36</v>
      </c>
      <c r="C9" s="8">
        <f>'Inbound FCMI BD'!D8</f>
        <v>26940951.398332864</v>
      </c>
      <c r="D9" s="7">
        <f>'Inbound FCMI Rates'!H9</f>
        <v>0.24006721882126997</v>
      </c>
      <c r="E9" s="9">
        <f>C9*D9</f>
        <v>6467639.274596775</v>
      </c>
      <c r="G9" s="7">
        <f>'Inbound FCMI Rates'!I9</f>
        <v>0.2446254571533194</v>
      </c>
      <c r="H9" s="9">
        <f>C9*G9</f>
        <v>6590442.551962537</v>
      </c>
      <c r="J9" s="11">
        <f>(H9-E9)/E9</f>
        <v>0.018987341772151937</v>
      </c>
    </row>
    <row r="10" ht="12.75">
      <c r="A10" s="2"/>
    </row>
    <row r="11" spans="1:10" ht="12.75">
      <c r="A11" s="2" t="s">
        <v>38</v>
      </c>
      <c r="C11" s="8">
        <f>'Inbound FCMI BD'!D10</f>
        <v>14056978</v>
      </c>
      <c r="D11" s="7">
        <f>'Inbound FCMI Rates'!H9</f>
        <v>0.24006721882126997</v>
      </c>
      <c r="E11" s="9">
        <f>C11*D11</f>
        <v>3374619.613491778</v>
      </c>
      <c r="G11" s="7">
        <f>'Inbound FCMI Rates'!I9</f>
        <v>0.2446254571533194</v>
      </c>
      <c r="H11" s="9">
        <f>C11*G11</f>
        <v>3438694.6694441536</v>
      </c>
      <c r="J11" s="11">
        <f>(H11-E11)/E11</f>
        <v>0.018987341772151965</v>
      </c>
    </row>
    <row r="12" ht="12.75">
      <c r="A12" s="2"/>
    </row>
    <row r="13" spans="1:10" ht="12.75">
      <c r="A13" s="2" t="s">
        <v>60</v>
      </c>
      <c r="C13" s="8">
        <f>C8+C9-C11</f>
        <v>300030168.7212186</v>
      </c>
      <c r="D13" s="7"/>
      <c r="E13" s="9">
        <f>E8+E9-E11</f>
        <v>72027408.16737933</v>
      </c>
      <c r="H13" s="9">
        <f>H8+H9-H11</f>
        <v>73395017.18321563</v>
      </c>
      <c r="J13" s="11">
        <f>(H13-E13)/E13</f>
        <v>0.01898734177215165</v>
      </c>
    </row>
    <row r="14" ht="12.75">
      <c r="A14" s="2"/>
    </row>
    <row r="16" spans="1:10" ht="15.75">
      <c r="A16" s="20" t="s">
        <v>43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9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9" t="s">
        <v>44</v>
      </c>
      <c r="B18" s="13"/>
      <c r="C18" s="13"/>
      <c r="D18" s="13"/>
      <c r="E18" s="13"/>
      <c r="F18" s="13"/>
      <c r="G18" s="13"/>
      <c r="H18" s="13"/>
      <c r="I18" s="13"/>
      <c r="J18" s="13"/>
    </row>
    <row r="20" spans="3:9" ht="12.75">
      <c r="C20" s="10"/>
      <c r="D20" s="10"/>
      <c r="E20" s="10"/>
      <c r="F20" s="10"/>
      <c r="G20" s="10"/>
      <c r="H20" s="10"/>
      <c r="I20" s="10"/>
    </row>
    <row r="21" spans="3:10" ht="12.75">
      <c r="C21" s="3" t="s">
        <v>53</v>
      </c>
      <c r="D21" s="3" t="s">
        <v>33</v>
      </c>
      <c r="E21" s="3"/>
      <c r="F21" s="3"/>
      <c r="G21" s="3" t="s">
        <v>52</v>
      </c>
      <c r="H21" s="3"/>
      <c r="I21" s="3"/>
      <c r="J21" s="3" t="s">
        <v>20</v>
      </c>
    </row>
    <row r="22" spans="3:10" ht="12.75">
      <c r="C22" s="46" t="s">
        <v>45</v>
      </c>
      <c r="D22" s="46" t="s">
        <v>46</v>
      </c>
      <c r="E22" s="46" t="s">
        <v>19</v>
      </c>
      <c r="F22" s="3"/>
      <c r="G22" s="46" t="s">
        <v>46</v>
      </c>
      <c r="H22" s="46" t="s">
        <v>19</v>
      </c>
      <c r="I22" s="3"/>
      <c r="J22" s="46" t="s">
        <v>2</v>
      </c>
    </row>
    <row r="23" ht="12.75">
      <c r="A23" s="2"/>
    </row>
    <row r="24" spans="1:10" ht="12.75">
      <c r="A24" s="2" t="s">
        <v>35</v>
      </c>
      <c r="C24" s="8">
        <f>'Inbound FCMI BD'!D39</f>
        <v>53808068.36661997</v>
      </c>
      <c r="D24" s="7">
        <f>'Inbound FCMI Rates'!H10</f>
        <v>1.1013433812052056</v>
      </c>
      <c r="E24" s="9">
        <f>C24*D24</f>
        <v>59261159.9510141</v>
      </c>
      <c r="G24" s="7">
        <f>'Inbound FCMI Rates'!I10</f>
        <v>1.1233978168738954</v>
      </c>
      <c r="H24" s="9">
        <f>C24*G24</f>
        <v>60447866.53326218</v>
      </c>
      <c r="J24" s="11">
        <f>(H24-E24)/E24</f>
        <v>0.02002503128911113</v>
      </c>
    </row>
    <row r="25" spans="1:10" ht="12.75">
      <c r="A25" s="2" t="s">
        <v>36</v>
      </c>
      <c r="C25" s="8">
        <f>'Inbound FCMI BD'!D40</f>
        <v>8792052.8254</v>
      </c>
      <c r="D25" s="7">
        <f>'Inbound FCMI Rates'!H10</f>
        <v>1.1013433812052056</v>
      </c>
      <c r="E25" s="9">
        <f>C25*D25</f>
        <v>9683069.186460817</v>
      </c>
      <c r="G25" s="7">
        <f>'Inbound FCMI Rates'!I10</f>
        <v>1.1233978168738954</v>
      </c>
      <c r="H25" s="9">
        <f>C25*G25</f>
        <v>9876972.949894324</v>
      </c>
      <c r="J25" s="11">
        <f>(H25-E25)/E25</f>
        <v>0.020025031289111234</v>
      </c>
    </row>
    <row r="26" ht="12.75">
      <c r="A26" s="2"/>
    </row>
    <row r="27" spans="1:10" ht="12.75">
      <c r="A27" s="2" t="s">
        <v>38</v>
      </c>
      <c r="C27" s="8">
        <f>'Inbound FCMI BD'!D42</f>
        <v>1790946.8533125</v>
      </c>
      <c r="D27" s="7">
        <f>'Inbound FCMI Rates'!H10</f>
        <v>1.1013433812052056</v>
      </c>
      <c r="E27" s="9">
        <f>C27*D27</f>
        <v>1972447.4629860122</v>
      </c>
      <c r="G27" s="7">
        <f>'Inbound FCMI Rates'!I10</f>
        <v>1.1233978168738954</v>
      </c>
      <c r="H27" s="9">
        <f>C27*G27</f>
        <v>2011945.785148435</v>
      </c>
      <c r="J27" s="11">
        <f>(H27-E27)/E27</f>
        <v>0.020025031289111157</v>
      </c>
    </row>
    <row r="28" ht="12.75">
      <c r="A28" s="2"/>
    </row>
    <row r="29" spans="1:10" ht="12.75">
      <c r="A29" s="2" t="s">
        <v>60</v>
      </c>
      <c r="C29" s="8">
        <f>C24+C25-C27</f>
        <v>60809174.33870747</v>
      </c>
      <c r="D29" s="7"/>
      <c r="E29" s="9">
        <f>E24+E25-E27</f>
        <v>66971781.67448891</v>
      </c>
      <c r="H29" s="9">
        <f>H24+H25-H27</f>
        <v>68312893.69800806</v>
      </c>
      <c r="J29" s="11">
        <f>(H29-E29)/E29</f>
        <v>0.020025031289110998</v>
      </c>
    </row>
    <row r="30" spans="1:10" ht="12.75">
      <c r="A30" s="2"/>
      <c r="J30" s="11"/>
    </row>
    <row r="31" spans="1:10" ht="12.75">
      <c r="A31" s="2" t="s">
        <v>61</v>
      </c>
      <c r="E31" s="9">
        <f>E13+E29</f>
        <v>138999189.84186825</v>
      </c>
      <c r="H31" s="9">
        <f>H13+H29</f>
        <v>141707910.88122368</v>
      </c>
      <c r="J31" s="11">
        <f>(H31-E31)/E31</f>
        <v>0.019487315303326518</v>
      </c>
    </row>
    <row r="32" ht="12.75">
      <c r="A32" s="2"/>
    </row>
    <row r="33" spans="1:10" ht="12.75">
      <c r="A33" s="2" t="s">
        <v>25</v>
      </c>
      <c r="C33" s="8">
        <f>'Inbound FCMI BD'!H16</f>
        <v>28266141.332960024</v>
      </c>
      <c r="D33" s="7">
        <f>'Inbound FCMI Rates'!N18</f>
        <v>0.07305531815253553</v>
      </c>
      <c r="E33" s="9">
        <f>C33*D33</f>
        <v>2064991.9480239295</v>
      </c>
      <c r="G33" s="7">
        <f>'Inbound FCMI Rates'!O18</f>
        <v>0.07374451926718209</v>
      </c>
      <c r="H33" s="9">
        <f>C33*G33</f>
        <v>2084473.0041373626</v>
      </c>
      <c r="J33" s="11">
        <f>(H33-E33)/E33</f>
        <v>0.009433962264150844</v>
      </c>
    </row>
    <row r="35" spans="1:10" ht="12.75">
      <c r="A35" s="12" t="s">
        <v>26</v>
      </c>
      <c r="E35" s="26">
        <f>E13+E29+E33</f>
        <v>141064181.78989217</v>
      </c>
      <c r="H35" s="26">
        <f>H13+H29+H33</f>
        <v>143792383.88536105</v>
      </c>
      <c r="J35" s="27">
        <f>(H35-E35)/E35</f>
        <v>0.019340147589927508</v>
      </c>
    </row>
    <row r="38" spans="5:8" ht="12.75">
      <c r="E38" s="9"/>
      <c r="G38" s="9"/>
      <c r="H38" s="9"/>
    </row>
    <row r="39" spans="7:8" ht="12.75">
      <c r="G39" s="28"/>
      <c r="H39" s="28"/>
    </row>
  </sheetData>
  <sheetProtection/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32" bestFit="1" customWidth="1"/>
    <col min="2" max="4" width="18.140625" style="32" customWidth="1"/>
    <col min="5" max="6" width="9.140625" style="32" customWidth="1"/>
    <col min="7" max="7" width="13.140625" style="32" bestFit="1" customWidth="1"/>
    <col min="8" max="10" width="17.28125" style="32" customWidth="1"/>
    <col min="11" max="16384" width="9.140625" style="32" customWidth="1"/>
  </cols>
  <sheetData>
    <row r="1" spans="1:10" ht="12.75">
      <c r="A1" s="19" t="s">
        <v>27</v>
      </c>
      <c r="B1" s="31"/>
      <c r="C1" s="31"/>
      <c r="D1" s="31"/>
      <c r="G1" s="19" t="s">
        <v>27</v>
      </c>
      <c r="H1" s="31"/>
      <c r="I1" s="31"/>
      <c r="J1" s="31"/>
    </row>
    <row r="2" spans="1:10" ht="12.75">
      <c r="A2" s="19" t="s">
        <v>29</v>
      </c>
      <c r="B2" s="31"/>
      <c r="C2" s="31"/>
      <c r="D2" s="31"/>
      <c r="G2" s="19" t="s">
        <v>58</v>
      </c>
      <c r="H2" s="31"/>
      <c r="I2" s="31"/>
      <c r="J2" s="31"/>
    </row>
    <row r="3" ht="13.5" thickBot="1"/>
    <row r="4" spans="1:10" ht="13.5" thickTop="1">
      <c r="A4" s="33"/>
      <c r="B4" s="16" t="s">
        <v>28</v>
      </c>
      <c r="C4" s="16"/>
      <c r="D4" s="17"/>
      <c r="G4" s="33"/>
      <c r="H4" s="16" t="s">
        <v>59</v>
      </c>
      <c r="I4" s="16"/>
      <c r="J4" s="17"/>
    </row>
    <row r="5" spans="1:10" ht="12.75">
      <c r="A5" s="34"/>
      <c r="B5" s="35"/>
      <c r="C5" s="35"/>
      <c r="D5" s="36"/>
      <c r="G5" s="34"/>
      <c r="H5" s="35"/>
      <c r="I5" s="35"/>
      <c r="J5" s="36"/>
    </row>
    <row r="6" spans="1:10" ht="12.75">
      <c r="A6" s="34"/>
      <c r="B6" s="15" t="s">
        <v>33</v>
      </c>
      <c r="C6" s="15" t="s">
        <v>52</v>
      </c>
      <c r="D6" s="18" t="s">
        <v>31</v>
      </c>
      <c r="G6" s="34"/>
      <c r="H6" s="15" t="s">
        <v>33</v>
      </c>
      <c r="I6" s="15" t="s">
        <v>52</v>
      </c>
      <c r="J6" s="18" t="s">
        <v>31</v>
      </c>
    </row>
    <row r="7" spans="1:10" ht="12.75" customHeight="1">
      <c r="A7" s="34"/>
      <c r="B7" s="35"/>
      <c r="C7" s="35"/>
      <c r="D7" s="36"/>
      <c r="G7" s="34"/>
      <c r="H7" s="35"/>
      <c r="I7" s="35"/>
      <c r="J7" s="36"/>
    </row>
    <row r="8" spans="1:10" ht="13.5" thickBot="1">
      <c r="A8" s="22" t="s">
        <v>0</v>
      </c>
      <c r="B8" s="37">
        <f>'Inbound FCMI Rates'!B9</f>
        <v>0.158</v>
      </c>
      <c r="C8" s="37">
        <f>'Inbound FCMI Rates'!C9</f>
        <v>0.161</v>
      </c>
      <c r="D8" s="38">
        <f>(C8-B8)/B8</f>
        <v>0.018987341772151917</v>
      </c>
      <c r="G8" s="24" t="s">
        <v>30</v>
      </c>
      <c r="H8" s="39">
        <v>0.106</v>
      </c>
      <c r="I8" s="39">
        <v>0.107</v>
      </c>
      <c r="J8" s="40">
        <f>(I8-H8)/H8</f>
        <v>0.009433962264150952</v>
      </c>
    </row>
    <row r="9" spans="1:10" ht="12.75" customHeight="1" thickBot="1" thickTop="1">
      <c r="A9" s="23" t="s">
        <v>30</v>
      </c>
      <c r="B9" s="39">
        <f>'Inbound FCMI Rates'!B10</f>
        <v>1.598</v>
      </c>
      <c r="C9" s="44">
        <f>'Inbound FCMI Rates'!C10</f>
        <v>1.63</v>
      </c>
      <c r="D9" s="40">
        <f>(C9-B9)/B9</f>
        <v>0.02002503128911127</v>
      </c>
      <c r="G9" s="41"/>
      <c r="H9" s="42"/>
      <c r="I9" s="42"/>
      <c r="J9" s="43"/>
    </row>
    <row r="10" ht="13.5" thickTop="1"/>
  </sheetData>
  <sheetProtection/>
  <printOptions horizontalCentered="1"/>
  <pageMargins left="0.75" right="0.75" top="1" bottom="1" header="0.5" footer="0.5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Troyfw</dc:creator>
  <cp:keywords/>
  <dc:description/>
  <cp:lastModifiedBy>Authorized User</cp:lastModifiedBy>
  <cp:lastPrinted>2009-02-10T16:54:05Z</cp:lastPrinted>
  <dcterms:created xsi:type="dcterms:W3CDTF">2008-01-08T13:18:32Z</dcterms:created>
  <dcterms:modified xsi:type="dcterms:W3CDTF">2009-02-17T15:58:13Z</dcterms:modified>
  <cp:category/>
  <cp:version/>
  <cp:contentType/>
  <cp:contentStatus/>
</cp:coreProperties>
</file>