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30" yWindow="195" windowWidth="10245" windowHeight="7920" tabRatio="760" activeTab="0"/>
  </bookViews>
  <sheets>
    <sheet name="Summary" sheetId="1" r:id="rId1"/>
    <sheet name="Graphs" sheetId="2" r:id="rId2"/>
    <sheet name="RFQs by Agency" sheetId="3" r:id="rId3"/>
    <sheet name="RFQs by Schedule" sheetId="4" r:id="rId4"/>
    <sheet name="RFQs by Center" sheetId="5" r:id="rId5"/>
    <sheet name="Scratch Tables" sheetId="6" r:id="rId6"/>
  </sheets>
  <definedNames/>
  <calcPr fullCalcOnLoad="1"/>
</workbook>
</file>

<file path=xl/sharedStrings.xml><?xml version="1.0" encoding="utf-8"?>
<sst xmlns="http://schemas.openxmlformats.org/spreadsheetml/2006/main" count="759" uniqueCount="439">
  <si>
    <t>Statistic</t>
  </si>
  <si>
    <t>Aug, 2003</t>
  </si>
  <si>
    <t>#</t>
  </si>
  <si>
    <t>%</t>
  </si>
  <si>
    <t>% Change</t>
  </si>
  <si>
    <t>Total Quotes Requested</t>
  </si>
  <si>
    <t>Total # RFQs created during period</t>
  </si>
  <si>
    <t># "No-Quotes" Received</t>
  </si>
  <si>
    <t>Average Send Rate (Requested over # RFQs)</t>
  </si>
  <si>
    <t># Closed RFQs receiving 0 Responses</t>
  </si>
  <si>
    <t># Closed RFQs receiving 3 or more Responses</t>
  </si>
  <si>
    <t># Closed RFQs receiving 3 or more Quotes</t>
  </si>
  <si>
    <t># Closed RFQs receiving 0 Quotes</t>
  </si>
  <si>
    <t>n/a</t>
  </si>
  <si>
    <t># Responses* Received</t>
  </si>
  <si>
    <t># Quotes** Received</t>
  </si>
  <si>
    <t>***RFQs receiving quotes may also receive "no-quotes" - this is not considered when calculating RFQs receiving quotes.</t>
  </si>
  <si>
    <t># RFQs receiving a quote***</t>
  </si>
  <si>
    <t>Action</t>
  </si>
  <si>
    <t>Architect of the Capitol</t>
  </si>
  <si>
    <t>Consumer Product Safety Commission</t>
  </si>
  <si>
    <t>District of Columbia</t>
  </si>
  <si>
    <t>Executive Office of the President</t>
  </si>
  <si>
    <t>Federal Maritime Commission</t>
  </si>
  <si>
    <t>Judiciary</t>
  </si>
  <si>
    <t>National Science Foundation</t>
  </si>
  <si>
    <t>Railroad Retirement Board</t>
  </si>
  <si>
    <t>Small Business Administration</t>
  </si>
  <si>
    <t>Smithsonian Institution</t>
  </si>
  <si>
    <t>Vendor</t>
  </si>
  <si>
    <t>Visitor</t>
  </si>
  <si>
    <t>Schedule #</t>
  </si>
  <si>
    <t>Name/Description</t>
  </si>
  <si>
    <t>#RFQs</t>
  </si>
  <si>
    <t>Resp. Rate</t>
  </si>
  <si>
    <t>% of total RFQs</t>
  </si>
  <si>
    <t>00JWOD</t>
  </si>
  <si>
    <t>03FAC</t>
  </si>
  <si>
    <t>451 III</t>
  </si>
  <si>
    <t>51 V</t>
  </si>
  <si>
    <t>Hardware Superstore</t>
  </si>
  <si>
    <t>58 I</t>
  </si>
  <si>
    <t>621 I</t>
  </si>
  <si>
    <t>65 II A</t>
  </si>
  <si>
    <t>65 II C</t>
  </si>
  <si>
    <t>65 II F</t>
  </si>
  <si>
    <t>65 V A</t>
  </si>
  <si>
    <t>65 VII</t>
  </si>
  <si>
    <t>66 II J</t>
  </si>
  <si>
    <t>66 II N</t>
  </si>
  <si>
    <t>66 II Q</t>
  </si>
  <si>
    <t>71 I</t>
  </si>
  <si>
    <t>71 II</t>
  </si>
  <si>
    <t>71 II H</t>
  </si>
  <si>
    <t>71 II K</t>
  </si>
  <si>
    <t>71 III</t>
  </si>
  <si>
    <t>71 III E</t>
  </si>
  <si>
    <t>72 I A</t>
  </si>
  <si>
    <t>72 II</t>
  </si>
  <si>
    <t>738 II</t>
  </si>
  <si>
    <t>738 X</t>
  </si>
  <si>
    <t>871 II</t>
  </si>
  <si>
    <t>874 V</t>
  </si>
  <si>
    <t>RFQs w Quotes</t>
  </si>
  <si>
    <t># Responses</t>
  </si>
  <si>
    <t># Quotes</t>
  </si>
  <si>
    <t>RFQs w. resp.</t>
  </si>
  <si>
    <t>Closed RFQs receiving 0 Responses</t>
  </si>
  <si>
    <t>Closed RFQs receiving any response at all</t>
  </si>
  <si>
    <t>Closed RFQs receiving 1 Response</t>
  </si>
  <si>
    <t>Closed RFQs receiving 2 Responses</t>
  </si>
  <si>
    <t>Closed RFQs receiving 3 or more Responses</t>
  </si>
  <si>
    <t>Total</t>
  </si>
  <si>
    <t>Total RFQs created during period</t>
  </si>
  <si>
    <t>Total RFQs open as of report date</t>
  </si>
  <si>
    <t>Total RFQs closed as of report date</t>
  </si>
  <si>
    <t>Total RFQs saved to draft as of report date</t>
  </si>
  <si>
    <t>Total RFQs cancelled as of report date</t>
  </si>
  <si>
    <t>RFQs sent to 3 or More Vendors</t>
  </si>
  <si>
    <t>RFQs sent to EXACTLY 3 Vendors</t>
  </si>
  <si>
    <t>RFQs sent to Less than 3 Vendors</t>
  </si>
  <si>
    <t>RFQs sent to 10 or more Vendors</t>
  </si>
  <si>
    <t>Quotes Received</t>
  </si>
  <si>
    <t>Response Rate (received over requested)</t>
  </si>
  <si>
    <t>Average Response (received over RFQs)</t>
  </si>
  <si>
    <t>Average Send Rate (requested over RFQs)</t>
  </si>
  <si>
    <t>Adjusted Response Rate (Total Resp/RFQs w resp.)</t>
  </si>
  <si>
    <t>RFQs By Schedule Breakdown</t>
  </si>
  <si>
    <t>Automotive Center</t>
  </si>
  <si>
    <t>23 V</t>
  </si>
  <si>
    <t>26 I</t>
  </si>
  <si>
    <t xml:space="preserve">Office of Scientific Equipment </t>
  </si>
  <si>
    <t>IT Acquisition Center</t>
  </si>
  <si>
    <t>Services Acquisition Center</t>
  </si>
  <si>
    <t>738  I</t>
  </si>
  <si>
    <t>Transport. and Property Mgt.</t>
  </si>
  <si>
    <t>Office Supplies &amp; Paper Products</t>
  </si>
  <si>
    <t>81 I B</t>
  </si>
  <si>
    <t>"National Furniture Center</t>
  </si>
  <si>
    <t>Management Services Center</t>
  </si>
  <si>
    <t>00CORP</t>
  </si>
  <si>
    <t>General Products Center</t>
  </si>
  <si>
    <t>VA Schedules</t>
  </si>
  <si>
    <t>65 I B</t>
  </si>
  <si>
    <t>TOTAL</t>
  </si>
  <si>
    <t>May, 2003</t>
  </si>
  <si>
    <t>Oct, 2002</t>
  </si>
  <si>
    <t>Nov, 2002</t>
  </si>
  <si>
    <t>Dec, 2002</t>
  </si>
  <si>
    <t>Jan, 2003</t>
  </si>
  <si>
    <t>Feb, 2003</t>
  </si>
  <si>
    <t>Mar, 2003</t>
  </si>
  <si>
    <t>Apr, 2003</t>
  </si>
  <si>
    <t>Jun, 2003</t>
  </si>
  <si>
    <t>Jul, 2003</t>
  </si>
  <si>
    <t>Sep, 2003</t>
  </si>
  <si>
    <t>Centers</t>
  </si>
  <si>
    <t>RFQ/Sch</t>
  </si>
  <si>
    <t># RFQs receiving a response</t>
  </si>
  <si>
    <t>Oct, 2003</t>
  </si>
  <si>
    <t>Nov, 2003</t>
  </si>
  <si>
    <t>Dec, 2003</t>
  </si>
  <si>
    <t>Jan, 2004</t>
  </si>
  <si>
    <t>Feb, 2004</t>
  </si>
  <si>
    <t>Mar, 2004</t>
  </si>
  <si>
    <t>Apr, 2004</t>
  </si>
  <si>
    <t>May, 2004</t>
  </si>
  <si>
    <t>Jun, 2004</t>
  </si>
  <si>
    <t>Jul, 2004</t>
  </si>
  <si>
    <t>Aug, 2004</t>
  </si>
  <si>
    <t>Sep, 2004</t>
  </si>
  <si>
    <t>National Furniture Center</t>
  </si>
  <si>
    <t>Oct</t>
  </si>
  <si>
    <t>Nov</t>
  </si>
  <si>
    <t>Dec</t>
  </si>
  <si>
    <t>Jan</t>
  </si>
  <si>
    <t>Feb</t>
  </si>
  <si>
    <t>Mar</t>
  </si>
  <si>
    <t>Apr</t>
  </si>
  <si>
    <t>May</t>
  </si>
  <si>
    <t>Jun</t>
  </si>
  <si>
    <t>Jul</t>
  </si>
  <si>
    <t>Aug</t>
  </si>
  <si>
    <t>Sep</t>
  </si>
  <si>
    <t>Agency for International Development</t>
  </si>
  <si>
    <t>American Battle Monuments Commission</t>
  </si>
  <si>
    <t>Central Intelligence Agency</t>
  </si>
  <si>
    <t>Corps of Engineers, Civil</t>
  </si>
  <si>
    <t xml:space="preserve">Defense Civil Preparedness Agency (Exp. Code) </t>
  </si>
  <si>
    <t>Department of Agriculture</t>
  </si>
  <si>
    <t>Department of Commerce</t>
  </si>
  <si>
    <t>Department of Education</t>
  </si>
  <si>
    <t>Department of Energy</t>
  </si>
  <si>
    <t>Department of Health and Human Services</t>
  </si>
  <si>
    <t>Department of Housing and Urban Development</t>
  </si>
  <si>
    <t>Department of Justice</t>
  </si>
  <si>
    <t>Department of Labor</t>
  </si>
  <si>
    <t>Department of State</t>
  </si>
  <si>
    <t>Department of Transportation</t>
  </si>
  <si>
    <t>Department of Veterans Affairs</t>
  </si>
  <si>
    <t>Environmental Protection Agency</t>
  </si>
  <si>
    <t>Export-Import Bank of the United States</t>
  </si>
  <si>
    <t>Farm Credit Administration</t>
  </si>
  <si>
    <t>Federal Communications Commission</t>
  </si>
  <si>
    <t>Federal Deposit Insurance Corporation</t>
  </si>
  <si>
    <t>Federal Emergency Management Agency</t>
  </si>
  <si>
    <t>Federal Mediation and Conciliation Service</t>
  </si>
  <si>
    <t>Federal Retirement Thrift Investment Board</t>
  </si>
  <si>
    <t>Federal Trade Commission</t>
  </si>
  <si>
    <t xml:space="preserve">Foreign Claims Settlement Comm. Of the U.S. (Exp. Code) </t>
  </si>
  <si>
    <t>General Accounting Office</t>
  </si>
  <si>
    <t>General Services Administration</t>
  </si>
  <si>
    <t>Government Printing Office</t>
  </si>
  <si>
    <t>Legislative, All Other</t>
  </si>
  <si>
    <t>Library of Congress</t>
  </si>
  <si>
    <t>Merit Systems Protection Board</t>
  </si>
  <si>
    <t>Miscellaneous Commissions</t>
  </si>
  <si>
    <t>National Aeronautics and Space Administration</t>
  </si>
  <si>
    <t>National Archives and Records Administration {PBS space (Rent) and FTS2000 only}</t>
  </si>
  <si>
    <t>National Credit Union Administration</t>
  </si>
  <si>
    <t>National Labor Relations Board</t>
  </si>
  <si>
    <t>Nuclear Regulatory Commission</t>
  </si>
  <si>
    <t>Office of Personnel Management</t>
  </si>
  <si>
    <t xml:space="preserve">Office of Technology and Assessment (Exp. Code) </t>
  </si>
  <si>
    <t>Other Department of Defense</t>
  </si>
  <si>
    <t>Overseas Private Investment Corporation</t>
  </si>
  <si>
    <t>Pennsylvania Avenue Development Corporation</t>
  </si>
  <si>
    <t>Regional Commissions</t>
  </si>
  <si>
    <t>Securities and Exchange Commission</t>
  </si>
  <si>
    <t>Selective Service System</t>
  </si>
  <si>
    <t>Social Security Administration</t>
  </si>
  <si>
    <t>Synthetic Fuels Corporation</t>
  </si>
  <si>
    <t>Tennessee Valley Authority</t>
  </si>
  <si>
    <t xml:space="preserve">U.S. Office of Special Counsel </t>
  </si>
  <si>
    <t>United States Information Agency</t>
  </si>
  <si>
    <t>United States Railway Association</t>
  </si>
  <si>
    <t>United States Tax Court</t>
  </si>
  <si>
    <t>Water Resources Council</t>
  </si>
  <si>
    <t># Closed RFQs (used in calculating response rates)</t>
  </si>
  <si>
    <t>Agency</t>
  </si>
  <si>
    <t>Difference</t>
  </si>
  <si>
    <t>Total Created</t>
  </si>
  <si>
    <t>x</t>
  </si>
  <si>
    <t xml:space="preserve">00CORP    </t>
  </si>
  <si>
    <t xml:space="preserve">00JWOD    </t>
  </si>
  <si>
    <t xml:space="preserve">03FAC     </t>
  </si>
  <si>
    <t xml:space="preserve">23 V      </t>
  </si>
  <si>
    <t xml:space="preserve">26 I      </t>
  </si>
  <si>
    <t xml:space="preserve">451 III   </t>
  </si>
  <si>
    <t xml:space="preserve">51 V      </t>
  </si>
  <si>
    <t xml:space="preserve">58 I      </t>
  </si>
  <si>
    <t xml:space="preserve">621 I     </t>
  </si>
  <si>
    <t xml:space="preserve">65 I B    </t>
  </si>
  <si>
    <t xml:space="preserve">65 II A   </t>
  </si>
  <si>
    <t xml:space="preserve">65 II C   </t>
  </si>
  <si>
    <t xml:space="preserve">65 II F   </t>
  </si>
  <si>
    <t xml:space="preserve">65 V A    </t>
  </si>
  <si>
    <t xml:space="preserve">65 VII    </t>
  </si>
  <si>
    <t xml:space="preserve">66 II J   </t>
  </si>
  <si>
    <t xml:space="preserve">66 II N   </t>
  </si>
  <si>
    <t xml:space="preserve">66 II Q   </t>
  </si>
  <si>
    <t xml:space="preserve">66 III    </t>
  </si>
  <si>
    <t xml:space="preserve">71 I      </t>
  </si>
  <si>
    <t xml:space="preserve">71 II     </t>
  </si>
  <si>
    <t xml:space="preserve">71 II H   </t>
  </si>
  <si>
    <t xml:space="preserve">71 II K   </t>
  </si>
  <si>
    <t xml:space="preserve">71 III    </t>
  </si>
  <si>
    <t xml:space="preserve">71 III E  </t>
  </si>
  <si>
    <t xml:space="preserve">72 I A    </t>
  </si>
  <si>
    <t xml:space="preserve">72 II     </t>
  </si>
  <si>
    <t xml:space="preserve">738 I     </t>
  </si>
  <si>
    <t xml:space="preserve">738 II    </t>
  </si>
  <si>
    <t xml:space="preserve">738 X     </t>
  </si>
  <si>
    <t xml:space="preserve">75 I D    </t>
  </si>
  <si>
    <t xml:space="preserve">75 II A   </t>
  </si>
  <si>
    <t xml:space="preserve">75 XI     </t>
  </si>
  <si>
    <t xml:space="preserve">81 I B    </t>
  </si>
  <si>
    <t xml:space="preserve">85 I A    </t>
  </si>
  <si>
    <t xml:space="preserve">871 II    </t>
  </si>
  <si>
    <t xml:space="preserve">874 V     </t>
  </si>
  <si>
    <t>THE OFFICE, IMAGING AND DOCUMENT SOLUTION (EFFECTI</t>
  </si>
  <si>
    <t>BUILDINGS AND BUILDING MATERIALS/INDUSTRIAL SERVIC</t>
  </si>
  <si>
    <t>TRAINING AIDS &amp; DEVICES, INSTRUCTOR-LED TRAINING;</t>
  </si>
  <si>
    <t>GENERAL PURPOSE COMMERCIAL INFORMATION TECHNOLOGY</t>
  </si>
  <si>
    <t>FOOD SERVICE, HOSPITALITY, CLEANING EQUIPMENT AND</t>
  </si>
  <si>
    <t>OFFICE PRODUCTS/SUPPLIES AND SERVICES AND NEW PROD</t>
  </si>
  <si>
    <t>PUBLICATION MEDIA</t>
  </si>
  <si>
    <t>SPORTS, PROMOTIONAL, OUTDOOR, RECREATION, TROPHIES</t>
  </si>
  <si>
    <t>TOTAL SOLUTIONS FOR LAW ENFORCEMENT, SECURITY, FAC</t>
  </si>
  <si>
    <t>FINANCIAL AND BUSINESS SOLUTIONS  (FABS)</t>
  </si>
  <si>
    <t>SOLUTIONS AND MORE (SAM)  Effective 4/1/03 Schedul</t>
  </si>
  <si>
    <t>TRAVEL SERVICES SOLUTIONS</t>
  </si>
  <si>
    <t>GOVERNMENTWIDE EMPLOYEE RELOCATION SERVICES</t>
  </si>
  <si>
    <t>TEMPORARY ADMINISTRATIVE AND PROFESSIONAL STAFFING</t>
  </si>
  <si>
    <t>LEASING OF AUTOMOBILES AND LIGHT TRUCKS</t>
  </si>
  <si>
    <t>PROFESSIONAL ENGINEERING SERVICES</t>
  </si>
  <si>
    <t>LABORATORY TESTING AND ANALYSIS SERVICES (EFFECTIV</t>
  </si>
  <si>
    <t>MANAGEMENT, ORGANIZATION, AND BUSINESS IMPROVEMENT</t>
  </si>
  <si>
    <t>ENVIRONMENTAL SERVICES</t>
  </si>
  <si>
    <t>CORPORATE CONTRACT SCHEDULE</t>
  </si>
  <si>
    <t>NIB/NISH PRODUCTS</t>
  </si>
  <si>
    <t>FACILITIES MAINTENANCE AND MANAGEMENT</t>
  </si>
  <si>
    <t>VEHICULAR MULTIPLE AWARD SCHEDULE (VMAS)</t>
  </si>
  <si>
    <t>TIRES, PNEUMATIC (NEW), FOR PASSENGER, LIGHT TRUCK</t>
  </si>
  <si>
    <t>DOMESTIC DELIVERY SERVICES</t>
  </si>
  <si>
    <t>HARDWARE SUPERSTORE</t>
  </si>
  <si>
    <t>PROFESSIONAL AUDIO/VIDEO, TELECOMMUNICATIONS, AND</t>
  </si>
  <si>
    <t>PROFESSIONAL AND ALLIED HEALTHCARE STAFFING SERVIC</t>
  </si>
  <si>
    <t>PHARMACEUTICALS AND DRUGS</t>
  </si>
  <si>
    <t>MEDICAL EQUIPMENT AND SUPPLIES</t>
  </si>
  <si>
    <t>DENTAL EQUIPMENT AND SUPPLIES</t>
  </si>
  <si>
    <t>PATIENT MOBILITY DEVICES</t>
  </si>
  <si>
    <t>X-RAY EQUIPMENT AND SUPPLIES</t>
  </si>
  <si>
    <t>INVITRO DIAGNOSTICS, REAGENTS, TEST KITS AND TEST</t>
  </si>
  <si>
    <t>TEST &amp; MEASUREMENT EQUIPMENT, AVIONICS EQUIPMENT,</t>
  </si>
  <si>
    <t>CHEMISTRY, BIOCHEMISTRY, CLINICAL INSTRUMENTS, GEN</t>
  </si>
  <si>
    <t>GEOPHYSICAL, ENVIRONMENTAL ANALYSIS EQUIPMENT AND</t>
  </si>
  <si>
    <t>CLINICAL ANALYZERS, LABORATORY, COST-PER-TEST</t>
  </si>
  <si>
    <t>OFFICE FURNITURE</t>
  </si>
  <si>
    <t>HOUSEHOLD AND QUARTERS FURNITURE</t>
  </si>
  <si>
    <t>PACKAGED FURNITURE</t>
  </si>
  <si>
    <t>COMPREHENSIVE FURNITURE MANAGEMENT SERVICES</t>
  </si>
  <si>
    <t>SPECIAL USE FURNITURE</t>
  </si>
  <si>
    <t>MISCELLANEOUS FURNITURE</t>
  </si>
  <si>
    <t>FLOOR COVERINGS</t>
  </si>
  <si>
    <t>FURNISHINGS</t>
  </si>
  <si>
    <t>MARKETING, MEDIA AND PUBLIC INFORMATION SERVICES</t>
  </si>
  <si>
    <t>LANGUAGE SERVICES</t>
  </si>
  <si>
    <t>HUMAN RESOURCES &amp; EQUAL EMPLOYMENT OPPORTUNITY SER</t>
  </si>
  <si>
    <t>Office Supplies; Plotter, Facsimile, Recording &amp; T</t>
  </si>
  <si>
    <t>Office Products/Supplies and Services and New Prod</t>
  </si>
  <si>
    <t>Office Supplies; Paper, Xerographic, Thermal Copy</t>
  </si>
  <si>
    <t>SHIPPING, PACKAGING AND PACKING SUPPLIES</t>
  </si>
  <si>
    <t>Restroom Products (EFFECTIVE 10/1/03, THIS SCHEDUL</t>
  </si>
  <si>
    <t>ENERGY SERVICES</t>
  </si>
  <si>
    <t>LOGISTICS WORLDWIDE  (LOGWORLD)</t>
  </si>
  <si>
    <t>N/A</t>
  </si>
  <si>
    <t>66III</t>
  </si>
  <si>
    <t>a</t>
  </si>
  <si>
    <t>Department of Homeland Security</t>
  </si>
  <si>
    <t>Average Quotes per closed RFQ</t>
  </si>
  <si>
    <t>FY2004</t>
  </si>
  <si>
    <t>FY2003</t>
  </si>
  <si>
    <t>The Sum of Sched. RFQs will at times be GREATER than the "RFQs 
created" because some RFQs are posted under multiple schedules.  While
 this is not reflected in the "creation" count because it is technically one RFQ, however, it is reflected in the "schedule" count.</t>
  </si>
  <si>
    <t>The Sum of Center RFQs will at times be GREATER than the "RFQs 
created" because some RFQs are posted under multiple schedules.  While this is not reflected in the "creation" count, it is  reflected in the 
"schedule" count.</t>
  </si>
  <si>
    <t>#Closed RFQs</t>
  </si>
  <si>
    <t>Total RFIs Created (already counted in created)</t>
  </si>
  <si>
    <t xml:space="preserve">621 II    </t>
  </si>
  <si>
    <t>TRANSPORTATION DELIVERY AND RELOCATION SERVICES</t>
  </si>
  <si>
    <t>PHOTOGRAPHIC EQUIPMENT - CAMERAS, PHOTOGRAPHIC PRI</t>
  </si>
  <si>
    <t>ADVERTISING &amp; INTEGRATED MARKETING SOLUTIONS (AIMS</t>
  </si>
  <si>
    <t>MEDICAL LABORATORY TESTING AND ANALYSIS SERVICES</t>
  </si>
  <si>
    <t>621 II</t>
  </si>
  <si>
    <t>Advisory Commission on Inter-governmental Relations</t>
  </si>
  <si>
    <t>Armed Forces Retirement Home</t>
  </si>
  <si>
    <t>Commemorative Commissions</t>
  </si>
  <si>
    <t>Congress</t>
  </si>
  <si>
    <t>Corporation for National Service</t>
  </si>
  <si>
    <t>Department of Defense (Office of the Secretary of Defense)</t>
  </si>
  <si>
    <t>Department of the Air Force</t>
  </si>
  <si>
    <t>Department of the Army</t>
  </si>
  <si>
    <t>Department of the Interior</t>
  </si>
  <si>
    <t>Department of the Navy</t>
  </si>
  <si>
    <t>Department of the Treasury</t>
  </si>
  <si>
    <t>Equal Employment Opportunity Commission</t>
  </si>
  <si>
    <t>Federal Home Loan Bank Board</t>
  </si>
  <si>
    <t>Federal Labor Relations Authority</t>
  </si>
  <si>
    <t>Independent U.S. Government Offices</t>
  </si>
  <si>
    <t>International Trade Commission</t>
  </si>
  <si>
    <t>National Foundation on the Arts and the Humanities</t>
  </si>
  <si>
    <t>Permitting and Enforcement Federal Inspector for the Alaska Gas Pipeline</t>
  </si>
  <si>
    <t>Resolution Trust Corporation (Inactive Eff. 08/30/1996)</t>
  </si>
  <si>
    <t>State Governors (FTS Only)</t>
  </si>
  <si>
    <t>United States Arms Control and Disarmament Agency</t>
  </si>
  <si>
    <t>United States Postal Service</t>
  </si>
  <si>
    <t>Figures below here are to be ignored, they are merely formatted to facilitate data entry and calculation for other sheets within this report.</t>
  </si>
  <si>
    <t># of Months</t>
  </si>
  <si>
    <t xml:space="preserve"> HOME INFUSION THERAPY SERVICES,/PSC Q999 - OTHER</t>
  </si>
  <si>
    <t>621 III</t>
  </si>
  <si>
    <t>621 IV</t>
  </si>
  <si>
    <t>621 V</t>
  </si>
  <si>
    <t>PHARMACEUTICAL REVERSE DISTRIBUTION SERVICES</t>
  </si>
  <si>
    <t>TELERADIOLOGY SERVICES</t>
  </si>
  <si>
    <t>Oct, 2004</t>
  </si>
  <si>
    <t>Nov, 2004</t>
  </si>
  <si>
    <t>Dec, 2004</t>
  </si>
  <si>
    <t>Jan, 2005</t>
  </si>
  <si>
    <t>Feb, 2005</t>
  </si>
  <si>
    <t>Mar, 2005</t>
  </si>
  <si>
    <t>Apr, 2005</t>
  </si>
  <si>
    <t>May, 2005</t>
  </si>
  <si>
    <t>Jun, 2005</t>
  </si>
  <si>
    <t>Jul, 2005</t>
  </si>
  <si>
    <t>Aug, 2005</t>
  </si>
  <si>
    <t>Sep, 2005</t>
  </si>
  <si>
    <t>FY2005</t>
  </si>
  <si>
    <t>****All %s are calculated as % change ([n2-n1]/n1).</t>
  </si>
  <si>
    <t xml:space="preserve"> </t>
  </si>
  <si>
    <t>RFQs:</t>
  </si>
  <si>
    <t>Responses:</t>
  </si>
  <si>
    <t>RFQs created during period</t>
  </si>
  <si>
    <t>RFIs created (included in RFQ count)</t>
  </si>
  <si>
    <t>RFQs closed during the period</t>
  </si>
  <si>
    <t>Total quotes requested</t>
  </si>
  <si>
    <t>Total responses (distributed as follows)</t>
  </si>
  <si>
    <t>RFQs receiving a response</t>
  </si>
  <si>
    <t>RFQs receiving a quote***</t>
  </si>
  <si>
    <t>RFQs receiving 3 or more Responses</t>
  </si>
  <si>
    <t>RFQs receiving 3 or more Quotes</t>
  </si>
  <si>
    <t>RFQs receiving 0 responses</t>
  </si>
  <si>
    <t>RFQs receiving 0 quotes</t>
  </si>
  <si>
    <t>2005 FYTD</t>
  </si>
  <si>
    <t>2004 FYTD</t>
  </si>
  <si>
    <t xml:space="preserve">   • Quote responses </t>
  </si>
  <si>
    <t xml:space="preserve">   • No-quote responses</t>
  </si>
  <si>
    <t xml:space="preserve">   • RFI responses</t>
  </si>
  <si>
    <t xml:space="preserve">Response Rates 
 (Unique RFQs) </t>
  </si>
  <si>
    <t>** A "quote" only refers to a full and formal quote prepared by a vendor.  It does NOT include a "no quote" entry or RFI response.</t>
  </si>
  <si>
    <t>Average # vendors invited to quote per RFQ</t>
  </si>
  <si>
    <t>RFI Responses</t>
  </si>
  <si>
    <t>FYTD</t>
  </si>
  <si>
    <t>Year Comparison</t>
  </si>
  <si>
    <t>*****Items that are marked n/a were not implemented at the time they appear, thus cannot be counted (eg. RFI responses in 04)</t>
  </si>
  <si>
    <t>Average Quotes received per closed RFQ</t>
  </si>
  <si>
    <t>* A "response" can be any of the following: a quote, an RFI response or a "No-Quote" entry.</t>
  </si>
  <si>
    <t xml:space="preserve">8ASTAR    </t>
  </si>
  <si>
    <t xml:space="preserve"> The 8(a) Streamlined Technology Acquisition Resou</t>
  </si>
  <si>
    <t xml:space="preserve">ACES      </t>
  </si>
  <si>
    <t>Access Certificates for Electronic Services (ACES)</t>
  </si>
  <si>
    <t xml:space="preserve">ANSWER    </t>
  </si>
  <si>
    <t>Applications 'n Support for Widely-diverse End Use</t>
  </si>
  <si>
    <t xml:space="preserve">DISREC    </t>
  </si>
  <si>
    <t>Disaster Recovery Services Program (DRSP)</t>
  </si>
  <si>
    <t xml:space="preserve">HUBZON    </t>
  </si>
  <si>
    <t>HUBZone</t>
  </si>
  <si>
    <t xml:space="preserve">ITOPII    </t>
  </si>
  <si>
    <t>(Information Technology Omnibus Procurement II)</t>
  </si>
  <si>
    <t xml:space="preserve">MILITE    </t>
  </si>
  <si>
    <t>Millennia Lite</t>
  </si>
  <si>
    <t xml:space="preserve">MILLEN    </t>
  </si>
  <si>
    <t>Millennia</t>
  </si>
  <si>
    <t xml:space="preserve">SMARTC    </t>
  </si>
  <si>
    <t>Smart Card</t>
  </si>
  <si>
    <t xml:space="preserve">SMCARD    </t>
  </si>
  <si>
    <t xml:space="preserve">VIRDAT    </t>
  </si>
  <si>
    <t>Virtual Data Center Support Services (VDCS)</t>
  </si>
  <si>
    <t>Enterprise GWAC Center</t>
  </si>
  <si>
    <t>IT GWAC Center</t>
  </si>
  <si>
    <t>Small Business Center</t>
  </si>
  <si>
    <t xml:space="preserve">36        </t>
  </si>
  <si>
    <t xml:space="preserve">69        </t>
  </si>
  <si>
    <t xml:space="preserve">70        </t>
  </si>
  <si>
    <t xml:space="preserve">75        </t>
  </si>
  <si>
    <t xml:space="preserve">76        </t>
  </si>
  <si>
    <t xml:space="preserve">871       </t>
  </si>
  <si>
    <t xml:space="preserve">873       </t>
  </si>
  <si>
    <t xml:space="preserve">899       </t>
  </si>
  <si>
    <t xml:space="preserve">520       </t>
  </si>
  <si>
    <t xml:space="preserve">599       </t>
  </si>
  <si>
    <t xml:space="preserve">56        </t>
  </si>
  <si>
    <t xml:space="preserve">73        </t>
  </si>
  <si>
    <t xml:space="preserve">78        </t>
  </si>
  <si>
    <t xml:space="preserve">84        </t>
  </si>
  <si>
    <t xml:space="preserve">539       </t>
  </si>
  <si>
    <t xml:space="preserve">874       </t>
  </si>
  <si>
    <t xml:space="preserve">751       </t>
  </si>
  <si>
    <t xml:space="preserve">48        </t>
  </si>
  <si>
    <t xml:space="preserve">541       </t>
  </si>
  <si>
    <t xml:space="preserve">67        </t>
  </si>
  <si>
    <t xml:space="preserve">653       </t>
  </si>
  <si>
    <t xml:space="preserve">736       </t>
  </si>
  <si>
    <t xml:space="preserve">621 III   </t>
  </si>
  <si>
    <t xml:space="preserve">621 IV    </t>
  </si>
  <si>
    <t xml:space="preserve">621 V     </t>
  </si>
  <si>
    <t>Sept, 2005</t>
  </si>
  <si>
    <t>Sept, 2004</t>
  </si>
  <si>
    <t xml:space="preserve"> …::: e-Buy Fiscal Year 2005 - Full Year Report :::…</t>
  </si>
  <si>
    <t>Fiscal Year 2005</t>
  </si>
  <si>
    <t>Fiscal Year 2004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</si>
</sst>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
    <numFmt numFmtId="167" formatCode="&quot;$&quot;#,##0.00;[Red]&quot;$&quot;#,##0.00"/>
  </numFmts>
  <fonts count="13">
    <font>
      <sz val="10"/>
      <name val="Arial"/>
      <family val="0"/>
    </font>
    <font>
      <b/>
      <sz val="10"/>
      <name val="Arial"/>
      <family val="2"/>
    </font>
    <font>
      <sz val="8"/>
      <name val="Arial"/>
      <family val="0"/>
    </font>
    <font>
      <u val="single"/>
      <sz val="10"/>
      <color indexed="36"/>
      <name val="Arial"/>
      <family val="0"/>
    </font>
    <font>
      <u val="single"/>
      <sz val="10"/>
      <color indexed="12"/>
      <name val="Arial"/>
      <family val="0"/>
    </font>
    <font>
      <b/>
      <sz val="16"/>
      <name val="Arial"/>
      <family val="0"/>
    </font>
    <font>
      <sz val="14.25"/>
      <name val="Arial"/>
      <family val="0"/>
    </font>
    <font>
      <sz val="12"/>
      <name val="Arial"/>
      <family val="0"/>
    </font>
    <font>
      <b/>
      <sz val="12"/>
      <name val="Arial"/>
      <family val="0"/>
    </font>
    <font>
      <sz val="9.75"/>
      <name val="Arial"/>
      <family val="0"/>
    </font>
    <font>
      <sz val="10.25"/>
      <name val="Arial"/>
      <family val="0"/>
    </font>
    <font>
      <b/>
      <sz val="10.25"/>
      <name val="Arial"/>
      <family val="0"/>
    </font>
    <font>
      <b/>
      <sz val="8"/>
      <name val="Arial"/>
      <family val="2"/>
    </font>
  </fonts>
  <fills count="17">
    <fill>
      <patternFill/>
    </fill>
    <fill>
      <patternFill patternType="gray125"/>
    </fill>
    <fill>
      <patternFill patternType="solid">
        <fgColor indexed="47"/>
        <bgColor indexed="64"/>
      </patternFill>
    </fill>
    <fill>
      <patternFill patternType="solid">
        <fgColor indexed="41"/>
        <bgColor indexed="64"/>
      </patternFill>
    </fill>
    <fill>
      <patternFill patternType="solid">
        <fgColor indexed="49"/>
        <bgColor indexed="64"/>
      </patternFill>
    </fill>
    <fill>
      <patternFill patternType="solid">
        <fgColor indexed="44"/>
        <bgColor indexed="64"/>
      </patternFill>
    </fill>
    <fill>
      <patternFill patternType="solid">
        <fgColor indexed="40"/>
        <bgColor indexed="64"/>
      </patternFill>
    </fill>
    <fill>
      <patternFill patternType="solid">
        <fgColor indexed="46"/>
        <bgColor indexed="64"/>
      </patternFill>
    </fill>
    <fill>
      <patternFill patternType="solid">
        <fgColor indexed="15"/>
        <bgColor indexed="64"/>
      </patternFill>
    </fill>
    <fill>
      <patternFill patternType="solid">
        <fgColor indexed="17"/>
        <bgColor indexed="64"/>
      </patternFill>
    </fill>
    <fill>
      <patternFill patternType="solid">
        <fgColor indexed="43"/>
        <bgColor indexed="64"/>
      </patternFill>
    </fill>
    <fill>
      <patternFill patternType="solid">
        <fgColor indexed="52"/>
        <bgColor indexed="64"/>
      </patternFill>
    </fill>
    <fill>
      <patternFill patternType="solid">
        <fgColor indexed="53"/>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
      <patternFill patternType="solid">
        <fgColor indexed="42"/>
        <bgColor indexed="64"/>
      </patternFill>
    </fill>
  </fills>
  <borders count="27">
    <border>
      <left/>
      <right/>
      <top/>
      <bottom/>
      <diagonal/>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style="thick"/>
      <bottom style="thin"/>
    </border>
    <border>
      <left style="thin"/>
      <right style="thin"/>
      <top style="thin"/>
      <bottom style="thick"/>
    </border>
    <border>
      <left>
        <color indexed="63"/>
      </left>
      <right>
        <color indexed="63"/>
      </right>
      <top style="thick"/>
      <bottom>
        <color indexed="63"/>
      </bottom>
    </border>
    <border>
      <left style="thick"/>
      <right style="thin"/>
      <top style="thick"/>
      <bottom style="thick"/>
    </border>
    <border>
      <left style="thick"/>
      <right style="thin"/>
      <top style="thin"/>
      <bottom style="thin"/>
    </border>
    <border>
      <left style="thick"/>
      <right style="thin"/>
      <top style="thin"/>
      <bottom style="thick"/>
    </border>
    <border>
      <left style="thick"/>
      <right style="thin"/>
      <top style="thick"/>
      <bottom style="thin"/>
    </border>
    <border>
      <left style="thin"/>
      <right style="thick"/>
      <top style="thick"/>
      <bottom style="thin"/>
    </border>
    <border>
      <left style="thin"/>
      <right style="thick"/>
      <top style="thin"/>
      <bottom style="thin"/>
    </border>
    <border>
      <left style="thin"/>
      <right style="thick"/>
      <top style="thin"/>
      <bottom style="thick"/>
    </border>
    <border>
      <left style="thick"/>
      <right>
        <color indexed="63"/>
      </right>
      <top style="thin"/>
      <bottom style="thin"/>
    </border>
    <border>
      <left>
        <color indexed="63"/>
      </left>
      <right style="thin"/>
      <top style="thin"/>
      <bottom style="thin"/>
    </border>
    <border>
      <left style="thin"/>
      <right style="thin"/>
      <top style="thick"/>
      <bottom>
        <color indexed="63"/>
      </bottom>
    </border>
    <border>
      <left>
        <color indexed="63"/>
      </left>
      <right>
        <color indexed="63"/>
      </right>
      <top style="thick"/>
      <bottom style="thick"/>
    </border>
    <border>
      <left style="thin"/>
      <right style="thick"/>
      <top style="thick"/>
      <bottom>
        <color indexed="63"/>
      </bottom>
    </border>
    <border>
      <left style="thick"/>
      <right style="thin"/>
      <top style="thick"/>
      <bottom>
        <color indexed="63"/>
      </bottom>
    </border>
    <border>
      <left style="thick"/>
      <right style="thin"/>
      <top>
        <color indexed="63"/>
      </top>
      <bottom style="thick"/>
    </border>
    <border>
      <left style="thick"/>
      <right>
        <color indexed="63"/>
      </right>
      <top style="thick"/>
      <bottom style="thick"/>
    </border>
    <border>
      <left>
        <color indexed="63"/>
      </left>
      <right style="thick"/>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69">
    <xf numFmtId="0" fontId="0" fillId="0" borderId="0" xfId="0" applyAlignment="1">
      <alignment/>
    </xf>
    <xf numFmtId="0" fontId="1" fillId="0" borderId="0" xfId="0" applyFont="1" applyAlignment="1">
      <alignment/>
    </xf>
    <xf numFmtId="0" fontId="1" fillId="0" borderId="0" xfId="0" applyFont="1" applyAlignment="1">
      <alignment wrapText="1"/>
    </xf>
    <xf numFmtId="0" fontId="0" fillId="2" borderId="1" xfId="0" applyFont="1" applyFill="1" applyBorder="1" applyAlignment="1">
      <alignment/>
    </xf>
    <xf numFmtId="164" fontId="0" fillId="3" borderId="1" xfId="0" applyNumberFormat="1" applyFill="1" applyBorder="1" applyAlignment="1">
      <alignment/>
    </xf>
    <xf numFmtId="0" fontId="0" fillId="2" borderId="1" xfId="0" applyFill="1" applyBorder="1" applyAlignment="1">
      <alignment/>
    </xf>
    <xf numFmtId="0" fontId="0" fillId="0" borderId="0" xfId="0" applyFill="1" applyBorder="1" applyAlignment="1">
      <alignment/>
    </xf>
    <xf numFmtId="164" fontId="0" fillId="0" borderId="2" xfId="0" applyNumberFormat="1" applyFill="1" applyBorder="1" applyAlignment="1">
      <alignment/>
    </xf>
    <xf numFmtId="0" fontId="0" fillId="0" borderId="2" xfId="0" applyFill="1" applyBorder="1" applyAlignment="1">
      <alignment/>
    </xf>
    <xf numFmtId="0" fontId="1" fillId="0" borderId="0" xfId="0" applyFont="1" applyAlignment="1">
      <alignment horizontal="left"/>
    </xf>
    <xf numFmtId="0" fontId="0" fillId="2" borderId="3" xfId="0" applyFill="1" applyBorder="1" applyAlignment="1">
      <alignment/>
    </xf>
    <xf numFmtId="0" fontId="0" fillId="0" borderId="0" xfId="0" applyBorder="1" applyAlignment="1">
      <alignment/>
    </xf>
    <xf numFmtId="1" fontId="0" fillId="0" borderId="2" xfId="0" applyNumberFormat="1" applyFill="1" applyBorder="1" applyAlignment="1">
      <alignment/>
    </xf>
    <xf numFmtId="1" fontId="0" fillId="0" borderId="4" xfId="0" applyNumberFormat="1" applyFill="1" applyBorder="1" applyAlignment="1">
      <alignment/>
    </xf>
    <xf numFmtId="0" fontId="1" fillId="0" borderId="0" xfId="0" applyFont="1" applyBorder="1" applyAlignment="1">
      <alignment horizontal="left"/>
    </xf>
    <xf numFmtId="0" fontId="1" fillId="0" borderId="0" xfId="0" applyFont="1" applyFill="1" applyBorder="1" applyAlignment="1">
      <alignment horizontal="left"/>
    </xf>
    <xf numFmtId="0" fontId="1" fillId="4" borderId="1" xfId="0" applyFont="1" applyFill="1" applyBorder="1" applyAlignment="1">
      <alignment/>
    </xf>
    <xf numFmtId="0" fontId="0" fillId="5" borderId="1" xfId="0" applyFill="1" applyBorder="1" applyAlignment="1">
      <alignment/>
    </xf>
    <xf numFmtId="0" fontId="0" fillId="4" borderId="1" xfId="0" applyFill="1" applyBorder="1" applyAlignment="1">
      <alignment/>
    </xf>
    <xf numFmtId="0" fontId="0" fillId="6" borderId="1" xfId="0" applyFill="1" applyBorder="1" applyAlignment="1">
      <alignment/>
    </xf>
    <xf numFmtId="0" fontId="1" fillId="6" borderId="1" xfId="0" applyFont="1" applyFill="1" applyBorder="1" applyAlignment="1">
      <alignment horizontal="right"/>
    </xf>
    <xf numFmtId="0" fontId="1" fillId="6" borderId="1" xfId="0" applyFont="1" applyFill="1" applyBorder="1" applyAlignment="1">
      <alignment/>
    </xf>
    <xf numFmtId="0" fontId="0" fillId="6" borderId="1" xfId="0" applyFill="1" applyBorder="1" applyAlignment="1">
      <alignment horizontal="right"/>
    </xf>
    <xf numFmtId="165" fontId="0" fillId="7" borderId="1" xfId="0" applyNumberFormat="1" applyFill="1" applyBorder="1" applyAlignment="1">
      <alignment/>
    </xf>
    <xf numFmtId="0" fontId="0" fillId="0" borderId="0" xfId="0" applyNumberFormat="1" applyAlignment="1">
      <alignment/>
    </xf>
    <xf numFmtId="0" fontId="0" fillId="0" borderId="0" xfId="0" applyAlignment="1">
      <alignment horizontal="right"/>
    </xf>
    <xf numFmtId="0" fontId="1" fillId="0" borderId="0" xfId="0" applyFont="1" applyAlignment="1">
      <alignment horizontal="right"/>
    </xf>
    <xf numFmtId="0" fontId="0" fillId="0" borderId="1" xfId="0" applyFont="1" applyBorder="1" applyAlignment="1">
      <alignment/>
    </xf>
    <xf numFmtId="164" fontId="0" fillId="5" borderId="1" xfId="0" applyNumberFormat="1" applyFill="1" applyBorder="1" applyAlignment="1">
      <alignment/>
    </xf>
    <xf numFmtId="164" fontId="0" fillId="8" borderId="1" xfId="0" applyNumberFormat="1" applyFill="1" applyBorder="1" applyAlignment="1">
      <alignment/>
    </xf>
    <xf numFmtId="164" fontId="0" fillId="8" borderId="5" xfId="0" applyNumberFormat="1" applyFill="1" applyBorder="1" applyAlignment="1">
      <alignment/>
    </xf>
    <xf numFmtId="0" fontId="0" fillId="0" borderId="1" xfId="0" applyBorder="1" applyAlignment="1">
      <alignment/>
    </xf>
    <xf numFmtId="0" fontId="0" fillId="0" borderId="5" xfId="0" applyFill="1" applyBorder="1" applyAlignment="1">
      <alignment/>
    </xf>
    <xf numFmtId="0" fontId="1" fillId="0" borderId="0" xfId="0" applyFont="1" applyAlignment="1">
      <alignment/>
    </xf>
    <xf numFmtId="1" fontId="0" fillId="9" borderId="1" xfId="0" applyNumberFormat="1" applyFill="1" applyBorder="1" applyAlignment="1">
      <alignment/>
    </xf>
    <xf numFmtId="0" fontId="1" fillId="0" borderId="6" xfId="0" applyFont="1" applyBorder="1" applyAlignment="1">
      <alignment/>
    </xf>
    <xf numFmtId="0" fontId="0" fillId="0" borderId="0" xfId="0" applyFont="1" applyAlignment="1">
      <alignment/>
    </xf>
    <xf numFmtId="0" fontId="0" fillId="0" borderId="0" xfId="0" applyFont="1" applyAlignment="1">
      <alignment horizontal="left"/>
    </xf>
    <xf numFmtId="0" fontId="0" fillId="8" borderId="1" xfId="0" applyFill="1" applyBorder="1" applyAlignment="1">
      <alignment/>
    </xf>
    <xf numFmtId="0" fontId="0" fillId="0" borderId="0" xfId="0" applyAlignment="1">
      <alignment horizontal="center"/>
    </xf>
    <xf numFmtId="0" fontId="1" fillId="6" borderId="1" xfId="0" applyFont="1" applyFill="1" applyBorder="1" applyAlignment="1">
      <alignment horizontal="center"/>
    </xf>
    <xf numFmtId="0" fontId="0" fillId="6" borderId="1" xfId="0" applyFill="1" applyBorder="1" applyAlignment="1">
      <alignment horizontal="center"/>
    </xf>
    <xf numFmtId="0" fontId="1" fillId="5" borderId="1" xfId="0" applyFont="1" applyFill="1" applyBorder="1" applyAlignment="1">
      <alignment horizontal="center"/>
    </xf>
    <xf numFmtId="165" fontId="0" fillId="4" borderId="1" xfId="0" applyNumberFormat="1" applyFill="1" applyBorder="1" applyAlignment="1">
      <alignment horizontal="right"/>
    </xf>
    <xf numFmtId="0" fontId="0" fillId="5" borderId="1" xfId="0" applyFill="1" applyBorder="1" applyAlignment="1">
      <alignment horizontal="right"/>
    </xf>
    <xf numFmtId="0" fontId="0" fillId="3" borderId="1" xfId="0" applyFill="1" applyBorder="1" applyAlignment="1">
      <alignment horizontal="right"/>
    </xf>
    <xf numFmtId="165" fontId="1" fillId="0" borderId="0" xfId="0" applyNumberFormat="1" applyFont="1" applyAlignment="1">
      <alignment/>
    </xf>
    <xf numFmtId="0" fontId="0" fillId="0" borderId="1" xfId="0" applyFont="1" applyFill="1" applyBorder="1" applyAlignment="1">
      <alignment horizontal="center"/>
    </xf>
    <xf numFmtId="0" fontId="0" fillId="0" borderId="1" xfId="0" applyFill="1" applyBorder="1" applyAlignment="1">
      <alignment horizontal="right"/>
    </xf>
    <xf numFmtId="17" fontId="1" fillId="4" borderId="1" xfId="0" applyNumberFormat="1" applyFont="1" applyFill="1" applyBorder="1" applyAlignment="1">
      <alignment/>
    </xf>
    <xf numFmtId="0" fontId="0" fillId="0" borderId="0" xfId="0" applyFont="1" applyAlignment="1">
      <alignment horizontal="right"/>
    </xf>
    <xf numFmtId="0" fontId="0" fillId="0" borderId="0" xfId="0" applyAlignment="1">
      <alignment horizontal="left"/>
    </xf>
    <xf numFmtId="0" fontId="0" fillId="0" borderId="6" xfId="0" applyFill="1" applyBorder="1" applyAlignment="1">
      <alignment/>
    </xf>
    <xf numFmtId="49" fontId="0" fillId="0" borderId="0" xfId="0" applyNumberFormat="1" applyAlignment="1">
      <alignment horizontal="left"/>
    </xf>
    <xf numFmtId="1" fontId="0" fillId="0" borderId="0" xfId="0" applyNumberFormat="1" applyAlignment="1">
      <alignment/>
    </xf>
    <xf numFmtId="1" fontId="0" fillId="0" borderId="0" xfId="0" applyNumberFormat="1" applyFill="1" applyBorder="1" applyAlignment="1">
      <alignment/>
    </xf>
    <xf numFmtId="0" fontId="0" fillId="10" borderId="1" xfId="0" applyFont="1" applyFill="1" applyBorder="1" applyAlignment="1">
      <alignment/>
    </xf>
    <xf numFmtId="0" fontId="0" fillId="10" borderId="1" xfId="0" applyFill="1" applyBorder="1" applyAlignment="1">
      <alignment/>
    </xf>
    <xf numFmtId="0" fontId="0" fillId="10" borderId="3" xfId="0" applyFill="1" applyBorder="1" applyAlignment="1">
      <alignment/>
    </xf>
    <xf numFmtId="1" fontId="0" fillId="11" borderId="1" xfId="0" applyNumberFormat="1" applyFill="1" applyBorder="1" applyAlignment="1">
      <alignment/>
    </xf>
    <xf numFmtId="1" fontId="0" fillId="12" borderId="1" xfId="0" applyNumberFormat="1" applyFill="1" applyBorder="1" applyAlignment="1">
      <alignment/>
    </xf>
    <xf numFmtId="1" fontId="0" fillId="11" borderId="7" xfId="0" applyNumberFormat="1" applyFill="1" applyBorder="1" applyAlignment="1">
      <alignment/>
    </xf>
    <xf numFmtId="1" fontId="0" fillId="11" borderId="3" xfId="0" applyNumberFormat="1" applyFill="1" applyBorder="1" applyAlignment="1">
      <alignment/>
    </xf>
    <xf numFmtId="9" fontId="0" fillId="11" borderId="1" xfId="0" applyNumberFormat="1" applyFill="1" applyBorder="1" applyAlignment="1">
      <alignment/>
    </xf>
    <xf numFmtId="9" fontId="0" fillId="0" borderId="0" xfId="0" applyNumberFormat="1" applyAlignment="1">
      <alignment/>
    </xf>
    <xf numFmtId="9" fontId="0" fillId="0" borderId="2" xfId="0" applyNumberFormat="1" applyFill="1" applyBorder="1" applyAlignment="1">
      <alignment/>
    </xf>
    <xf numFmtId="9" fontId="0" fillId="11" borderId="3" xfId="0" applyNumberFormat="1" applyFill="1" applyBorder="1" applyAlignment="1">
      <alignment/>
    </xf>
    <xf numFmtId="9" fontId="0" fillId="0" borderId="0" xfId="0" applyNumberFormat="1" applyFill="1" applyBorder="1" applyAlignment="1">
      <alignment/>
    </xf>
    <xf numFmtId="1" fontId="0" fillId="13" borderId="1" xfId="0" applyNumberFormat="1" applyFill="1" applyBorder="1" applyAlignment="1">
      <alignment/>
    </xf>
    <xf numFmtId="1" fontId="0" fillId="13" borderId="1" xfId="0" applyNumberFormat="1" applyFill="1" applyBorder="1" applyAlignment="1">
      <alignment horizontal="right"/>
    </xf>
    <xf numFmtId="1" fontId="0" fillId="13" borderId="1" xfId="0" applyNumberFormat="1" applyFont="1" applyFill="1" applyBorder="1" applyAlignment="1">
      <alignment/>
    </xf>
    <xf numFmtId="1" fontId="0" fillId="13" borderId="3" xfId="0" applyNumberFormat="1" applyFill="1" applyBorder="1" applyAlignment="1">
      <alignment horizontal="right"/>
    </xf>
    <xf numFmtId="1" fontId="0" fillId="11" borderId="8" xfId="0" applyNumberFormat="1" applyFill="1" applyBorder="1" applyAlignment="1">
      <alignment/>
    </xf>
    <xf numFmtId="9" fontId="0" fillId="11" borderId="8" xfId="0" applyNumberFormat="1" applyFill="1" applyBorder="1" applyAlignment="1">
      <alignment/>
    </xf>
    <xf numFmtId="1" fontId="0" fillId="13" borderId="8" xfId="0" applyNumberFormat="1" applyFill="1" applyBorder="1" applyAlignment="1">
      <alignment/>
    </xf>
    <xf numFmtId="1" fontId="0" fillId="11" borderId="9" xfId="0" applyNumberFormat="1" applyFill="1" applyBorder="1" applyAlignment="1">
      <alignment/>
    </xf>
    <xf numFmtId="1" fontId="0" fillId="14" borderId="1" xfId="0" applyNumberFormat="1" applyFill="1" applyBorder="1" applyAlignment="1">
      <alignment/>
    </xf>
    <xf numFmtId="9" fontId="0" fillId="11" borderId="9" xfId="0" applyNumberFormat="1" applyFill="1" applyBorder="1" applyAlignment="1">
      <alignment/>
    </xf>
    <xf numFmtId="1" fontId="0" fillId="13" borderId="9" xfId="0" applyNumberFormat="1" applyFill="1" applyBorder="1" applyAlignment="1">
      <alignment/>
    </xf>
    <xf numFmtId="1" fontId="0" fillId="0" borderId="10" xfId="0" applyNumberFormat="1" applyFill="1" applyBorder="1" applyAlignment="1">
      <alignment/>
    </xf>
    <xf numFmtId="9" fontId="0" fillId="0" borderId="10" xfId="0" applyNumberFormat="1" applyFill="1" applyBorder="1" applyAlignment="1">
      <alignment/>
    </xf>
    <xf numFmtId="1" fontId="0" fillId="0" borderId="10" xfId="0" applyNumberFormat="1" applyFill="1" applyBorder="1" applyAlignment="1">
      <alignment horizontal="right"/>
    </xf>
    <xf numFmtId="9" fontId="0" fillId="0" borderId="10" xfId="0" applyNumberFormat="1" applyFill="1" applyBorder="1" applyAlignment="1">
      <alignment horizontal="right"/>
    </xf>
    <xf numFmtId="0" fontId="1" fillId="0" borderId="0" xfId="0" applyFont="1" applyBorder="1" applyAlignment="1">
      <alignment wrapText="1"/>
    </xf>
    <xf numFmtId="1" fontId="0" fillId="13" borderId="8" xfId="0" applyNumberFormat="1" applyFont="1" applyFill="1" applyBorder="1" applyAlignment="1">
      <alignment horizontal="right"/>
    </xf>
    <xf numFmtId="1" fontId="1" fillId="11" borderId="8" xfId="0" applyNumberFormat="1" applyFont="1" applyFill="1" applyBorder="1" applyAlignment="1">
      <alignment/>
    </xf>
    <xf numFmtId="1" fontId="1" fillId="11" borderId="9" xfId="0" applyNumberFormat="1" applyFont="1" applyFill="1" applyBorder="1" applyAlignment="1">
      <alignment/>
    </xf>
    <xf numFmtId="164" fontId="1" fillId="13" borderId="9" xfId="0" applyNumberFormat="1" applyFont="1" applyFill="1" applyBorder="1" applyAlignment="1">
      <alignment/>
    </xf>
    <xf numFmtId="1" fontId="1" fillId="2" borderId="8" xfId="0" applyNumberFormat="1" applyFont="1" applyFill="1" applyBorder="1" applyAlignment="1">
      <alignment/>
    </xf>
    <xf numFmtId="9" fontId="0" fillId="2" borderId="8" xfId="0" applyNumberFormat="1" applyFill="1" applyBorder="1" applyAlignment="1">
      <alignment/>
    </xf>
    <xf numFmtId="1" fontId="0" fillId="2" borderId="1" xfId="0" applyNumberFormat="1" applyFill="1" applyBorder="1" applyAlignment="1">
      <alignment horizontal="right"/>
    </xf>
    <xf numFmtId="9" fontId="0" fillId="2" borderId="1" xfId="0" applyNumberFormat="1" applyFill="1" applyBorder="1" applyAlignment="1">
      <alignment horizontal="right"/>
    </xf>
    <xf numFmtId="1" fontId="0" fillId="2" borderId="1" xfId="0" applyNumberFormat="1" applyFill="1" applyBorder="1" applyAlignment="1">
      <alignment/>
    </xf>
    <xf numFmtId="9" fontId="0" fillId="2" borderId="1" xfId="0" applyNumberFormat="1" applyFill="1" applyBorder="1" applyAlignment="1">
      <alignment/>
    </xf>
    <xf numFmtId="1" fontId="0" fillId="2" borderId="9" xfId="0" applyNumberFormat="1" applyFill="1" applyBorder="1" applyAlignment="1">
      <alignment/>
    </xf>
    <xf numFmtId="9" fontId="0" fillId="2" borderId="9" xfId="0" applyNumberFormat="1" applyFill="1" applyBorder="1" applyAlignment="1">
      <alignment horizontal="right"/>
    </xf>
    <xf numFmtId="1" fontId="0" fillId="2" borderId="8" xfId="0" applyNumberFormat="1" applyFill="1" applyBorder="1" applyAlignment="1">
      <alignment/>
    </xf>
    <xf numFmtId="9" fontId="0" fillId="2" borderId="8" xfId="0" applyNumberFormat="1" applyFill="1" applyBorder="1" applyAlignment="1">
      <alignment horizontal="right"/>
    </xf>
    <xf numFmtId="9" fontId="0" fillId="2" borderId="7" xfId="0" applyNumberFormat="1" applyFill="1" applyBorder="1" applyAlignment="1">
      <alignment/>
    </xf>
    <xf numFmtId="1" fontId="1" fillId="2" borderId="9" xfId="0" applyNumberFormat="1" applyFont="1" applyFill="1" applyBorder="1" applyAlignment="1">
      <alignment horizontal="right"/>
    </xf>
    <xf numFmtId="1" fontId="0" fillId="2" borderId="8" xfId="0" applyNumberFormat="1" applyFill="1" applyBorder="1" applyAlignment="1">
      <alignment horizontal="right"/>
    </xf>
    <xf numFmtId="9" fontId="0" fillId="2" borderId="9" xfId="0" applyNumberFormat="1" applyFill="1" applyBorder="1" applyAlignment="1">
      <alignment/>
    </xf>
    <xf numFmtId="1" fontId="0" fillId="15" borderId="1" xfId="0" applyNumberFormat="1" applyFill="1" applyBorder="1" applyAlignment="1">
      <alignment/>
    </xf>
    <xf numFmtId="164" fontId="0" fillId="0" borderId="0" xfId="0" applyNumberFormat="1" applyAlignment="1">
      <alignment/>
    </xf>
    <xf numFmtId="1" fontId="0" fillId="15" borderId="3" xfId="0" applyNumberFormat="1" applyFill="1" applyBorder="1" applyAlignment="1">
      <alignment/>
    </xf>
    <xf numFmtId="1" fontId="0" fillId="16" borderId="1" xfId="0" applyNumberFormat="1" applyFill="1" applyBorder="1" applyAlignment="1">
      <alignment/>
    </xf>
    <xf numFmtId="1" fontId="0" fillId="16" borderId="3" xfId="0" applyNumberFormat="1" applyFill="1" applyBorder="1" applyAlignment="1">
      <alignment/>
    </xf>
    <xf numFmtId="1" fontId="0" fillId="14" borderId="3" xfId="0" applyNumberFormat="1" applyFill="1" applyBorder="1" applyAlignment="1">
      <alignment/>
    </xf>
    <xf numFmtId="0" fontId="12" fillId="10" borderId="11" xfId="0" applyFont="1" applyFill="1" applyBorder="1" applyAlignment="1">
      <alignment wrapText="1"/>
    </xf>
    <xf numFmtId="0" fontId="12" fillId="10" borderId="11" xfId="0" applyFont="1" applyFill="1" applyBorder="1" applyAlignment="1">
      <alignment/>
    </xf>
    <xf numFmtId="0" fontId="2" fillId="10" borderId="8" xfId="0" applyFont="1" applyFill="1" applyBorder="1" applyAlignment="1">
      <alignment/>
    </xf>
    <xf numFmtId="0" fontId="2" fillId="10" borderId="12" xfId="0" applyFont="1" applyFill="1" applyBorder="1" applyAlignment="1">
      <alignment/>
    </xf>
    <xf numFmtId="0" fontId="2" fillId="10" borderId="13"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10" borderId="1" xfId="0" applyFont="1" applyFill="1" applyBorder="1" applyAlignment="1">
      <alignment/>
    </xf>
    <xf numFmtId="0" fontId="2" fillId="0" borderId="2" xfId="0" applyFont="1" applyFill="1" applyBorder="1" applyAlignment="1">
      <alignment/>
    </xf>
    <xf numFmtId="9" fontId="0" fillId="0" borderId="0" xfId="0" applyNumberFormat="1" applyFill="1" applyBorder="1" applyAlignment="1">
      <alignment horizontal="right"/>
    </xf>
    <xf numFmtId="1" fontId="0" fillId="15" borderId="12" xfId="0" applyNumberFormat="1" applyFill="1" applyBorder="1" applyAlignment="1">
      <alignment/>
    </xf>
    <xf numFmtId="1" fontId="0" fillId="15" borderId="13" xfId="0" applyNumberFormat="1" applyFill="1" applyBorder="1" applyAlignment="1">
      <alignment/>
    </xf>
    <xf numFmtId="1" fontId="0" fillId="15" borderId="14" xfId="0" applyNumberFormat="1" applyFill="1" applyBorder="1" applyAlignment="1">
      <alignment/>
    </xf>
    <xf numFmtId="1" fontId="1" fillId="15" borderId="13" xfId="0" applyNumberFormat="1" applyFont="1" applyFill="1" applyBorder="1" applyAlignment="1">
      <alignment/>
    </xf>
    <xf numFmtId="1" fontId="1" fillId="15" borderId="14" xfId="0" applyNumberFormat="1" applyFont="1" applyFill="1" applyBorder="1" applyAlignment="1">
      <alignment/>
    </xf>
    <xf numFmtId="9" fontId="0" fillId="13" borderId="15" xfId="0" applyNumberFormat="1" applyFill="1" applyBorder="1" applyAlignment="1">
      <alignment/>
    </xf>
    <xf numFmtId="9" fontId="0" fillId="13" borderId="16" xfId="0" applyNumberFormat="1" applyFill="1" applyBorder="1" applyAlignment="1">
      <alignment/>
    </xf>
    <xf numFmtId="9" fontId="0" fillId="13" borderId="17" xfId="0" applyNumberFormat="1" applyFill="1" applyBorder="1" applyAlignment="1">
      <alignment/>
    </xf>
    <xf numFmtId="9" fontId="0" fillId="13" borderId="15" xfId="0" applyNumberFormat="1" applyFill="1" applyBorder="1" applyAlignment="1">
      <alignment horizontal="right"/>
    </xf>
    <xf numFmtId="0" fontId="12"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9" fontId="12" fillId="0" borderId="0" xfId="0" applyNumberFormat="1" applyFont="1" applyAlignment="1">
      <alignment horizontal="center"/>
    </xf>
    <xf numFmtId="1" fontId="12" fillId="0" borderId="0" xfId="0" applyNumberFormat="1" applyFont="1" applyAlignment="1">
      <alignment horizontal="center"/>
    </xf>
    <xf numFmtId="1" fontId="12" fillId="0" borderId="0" xfId="0" applyNumberFormat="1" applyFont="1" applyAlignment="1">
      <alignment/>
    </xf>
    <xf numFmtId="9" fontId="12" fillId="0" borderId="0" xfId="0" applyNumberFormat="1" applyFont="1" applyAlignment="1">
      <alignment/>
    </xf>
    <xf numFmtId="9" fontId="0" fillId="2" borderId="15" xfId="0" applyNumberFormat="1" applyFill="1" applyBorder="1" applyAlignment="1">
      <alignment/>
    </xf>
    <xf numFmtId="9" fontId="0" fillId="2" borderId="16" xfId="0" applyNumberFormat="1" applyFill="1" applyBorder="1" applyAlignment="1">
      <alignment/>
    </xf>
    <xf numFmtId="9" fontId="0" fillId="2" borderId="17" xfId="0" applyNumberFormat="1" applyFill="1" applyBorder="1" applyAlignment="1">
      <alignment/>
    </xf>
    <xf numFmtId="164" fontId="0" fillId="2" borderId="9" xfId="0" applyNumberFormat="1" applyFill="1" applyBorder="1" applyAlignment="1">
      <alignment/>
    </xf>
    <xf numFmtId="9" fontId="0" fillId="13" borderId="16" xfId="0" applyNumberFormat="1" applyFill="1" applyBorder="1" applyAlignment="1">
      <alignment horizontal="right"/>
    </xf>
    <xf numFmtId="9" fontId="0" fillId="2" borderId="16" xfId="0" applyNumberFormat="1" applyFill="1" applyBorder="1" applyAlignment="1">
      <alignment horizontal="right"/>
    </xf>
    <xf numFmtId="1" fontId="0" fillId="15" borderId="18" xfId="0" applyNumberFormat="1" applyFill="1" applyBorder="1" applyAlignment="1">
      <alignment/>
    </xf>
    <xf numFmtId="1" fontId="0" fillId="2" borderId="19" xfId="0" applyNumberFormat="1" applyFill="1" applyBorder="1" applyAlignment="1">
      <alignment/>
    </xf>
    <xf numFmtId="1" fontId="1" fillId="15" borderId="20" xfId="0" applyNumberFormat="1" applyFont="1" applyFill="1" applyBorder="1" applyAlignment="1">
      <alignment/>
    </xf>
    <xf numFmtId="1" fontId="1" fillId="15" borderId="3" xfId="0" applyNumberFormat="1" applyFont="1" applyFill="1" applyBorder="1" applyAlignment="1">
      <alignment/>
    </xf>
    <xf numFmtId="1" fontId="1" fillId="0" borderId="21" xfId="0" applyNumberFormat="1" applyFont="1" applyFill="1" applyBorder="1" applyAlignment="1">
      <alignment/>
    </xf>
    <xf numFmtId="1" fontId="0" fillId="15" borderId="1" xfId="0" applyNumberFormat="1" applyFont="1" applyFill="1" applyBorder="1" applyAlignment="1">
      <alignment/>
    </xf>
    <xf numFmtId="1" fontId="0" fillId="15" borderId="3" xfId="0" applyNumberFormat="1" applyFont="1" applyFill="1" applyBorder="1" applyAlignment="1">
      <alignment/>
    </xf>
    <xf numFmtId="1" fontId="0" fillId="0" borderId="21" xfId="0" applyNumberFormat="1" applyFont="1" applyFill="1" applyBorder="1" applyAlignment="1">
      <alignment/>
    </xf>
    <xf numFmtId="1" fontId="0" fillId="15" borderId="20" xfId="0" applyNumberFormat="1" applyFont="1" applyFill="1" applyBorder="1" applyAlignment="1">
      <alignment/>
    </xf>
    <xf numFmtId="1" fontId="0" fillId="15" borderId="8" xfId="0" applyNumberFormat="1" applyFont="1" applyFill="1" applyBorder="1" applyAlignment="1">
      <alignment/>
    </xf>
    <xf numFmtId="1" fontId="0" fillId="15" borderId="9" xfId="0" applyNumberFormat="1" applyFont="1" applyFill="1" applyBorder="1" applyAlignment="1">
      <alignment/>
    </xf>
    <xf numFmtId="1" fontId="0" fillId="13" borderId="20" xfId="0" applyNumberFormat="1" applyFill="1" applyBorder="1" applyAlignment="1">
      <alignment/>
    </xf>
    <xf numFmtId="9" fontId="0" fillId="13" borderId="22" xfId="0" applyNumberFormat="1" applyFill="1" applyBorder="1" applyAlignment="1">
      <alignment/>
    </xf>
    <xf numFmtId="0" fontId="0" fillId="0" borderId="0" xfId="0" applyFill="1" applyBorder="1" applyAlignment="1">
      <alignment horizontal="right"/>
    </xf>
    <xf numFmtId="1" fontId="1" fillId="0" borderId="0" xfId="0" applyNumberFormat="1" applyFont="1" applyBorder="1" applyAlignment="1">
      <alignment horizontal="left"/>
    </xf>
    <xf numFmtId="0" fontId="1" fillId="0" borderId="0" xfId="0" applyFont="1" applyFill="1" applyBorder="1" applyAlignment="1">
      <alignment/>
    </xf>
    <xf numFmtId="0" fontId="12" fillId="10" borderId="23" xfId="0" applyFont="1" applyFill="1" applyBorder="1" applyAlignment="1">
      <alignment horizontal="center" wrapText="1"/>
    </xf>
    <xf numFmtId="0" fontId="12" fillId="10" borderId="24" xfId="0" applyFont="1" applyFill="1" applyBorder="1" applyAlignment="1">
      <alignment horizontal="center" wrapText="1"/>
    </xf>
    <xf numFmtId="0" fontId="12" fillId="0" borderId="0" xfId="0" applyFont="1" applyAlignment="1">
      <alignment horizontal="left"/>
    </xf>
    <xf numFmtId="0" fontId="5" fillId="0" borderId="25" xfId="0" applyFont="1" applyBorder="1" applyAlignment="1">
      <alignment horizontal="center"/>
    </xf>
    <xf numFmtId="0" fontId="5" fillId="0" borderId="21" xfId="0" applyFont="1" applyBorder="1" applyAlignment="1">
      <alignment horizontal="center"/>
    </xf>
    <xf numFmtId="0" fontId="5" fillId="0" borderId="26" xfId="0" applyFont="1" applyBorder="1" applyAlignment="1">
      <alignment horizontal="center"/>
    </xf>
    <xf numFmtId="0" fontId="12" fillId="0" borderId="0" xfId="0" applyFont="1" applyAlignment="1">
      <alignment horizontal="center"/>
    </xf>
    <xf numFmtId="0" fontId="2" fillId="0" borderId="0" xfId="0" applyFont="1" applyAlignment="1">
      <alignment horizontal="center"/>
    </xf>
    <xf numFmtId="17" fontId="12" fillId="0" borderId="0" xfId="0" applyNumberFormat="1" applyFont="1" applyAlignment="1">
      <alignment horizontal="center"/>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0" fillId="0" borderId="0" xfId="0" applyAlignment="1">
      <alignment horizontal="center" wrapText="1"/>
    </xf>
    <xf numFmtId="0" fontId="0" fillId="0" borderId="0" xfId="0"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RFQs created per Month FY03/04/05</a:t>
            </a:r>
          </a:p>
        </c:rich>
      </c:tx>
      <c:layout>
        <c:manualLayout>
          <c:xMode val="factor"/>
          <c:yMode val="factor"/>
          <c:x val="-0.2385"/>
          <c:y val="-0.022"/>
        </c:manualLayout>
      </c:layout>
      <c:spPr>
        <a:noFill/>
        <a:ln>
          <a:noFill/>
        </a:ln>
      </c:spPr>
    </c:title>
    <c:plotArea>
      <c:layout>
        <c:manualLayout>
          <c:xMode val="edge"/>
          <c:yMode val="edge"/>
          <c:x val="0.04825"/>
          <c:y val="0.08375"/>
          <c:w val="0.90575"/>
          <c:h val="0.91625"/>
        </c:manualLayout>
      </c:layout>
      <c:barChart>
        <c:barDir val="col"/>
        <c:grouping val="clustered"/>
        <c:varyColors val="0"/>
        <c:ser>
          <c:idx val="0"/>
          <c:order val="0"/>
          <c:tx>
            <c:v>FY 2003</c:v>
          </c:tx>
          <c:invertIfNegative val="0"/>
          <c:extLst>
            <c:ext xmlns:c14="http://schemas.microsoft.com/office/drawing/2007/8/2/chart" uri="{6F2FDCE9-48DA-4B69-8628-5D25D57E5C99}">
              <c14:invertSolidFillFmt>
                <c14:spPr>
                  <a:solidFill>
                    <a:srgbClr val="000000"/>
                  </a:solidFill>
                </c14:spPr>
              </c14:invertSolidFillFmt>
            </c:ext>
          </c:extLst>
          <c:cat>
            <c:strRef>
              <c:f>'Scratch Tables'!$C$51:$N$51</c:f>
              <c:strCache>
                <c:ptCount val="12"/>
                <c:pt idx="0">
                  <c:v>Oct</c:v>
                </c:pt>
                <c:pt idx="1">
                  <c:v>Nov</c:v>
                </c:pt>
                <c:pt idx="2">
                  <c:v>Dec</c:v>
                </c:pt>
                <c:pt idx="3">
                  <c:v>Jan</c:v>
                </c:pt>
                <c:pt idx="4">
                  <c:v>Feb</c:v>
                </c:pt>
                <c:pt idx="5">
                  <c:v>Mar</c:v>
                </c:pt>
                <c:pt idx="6">
                  <c:v>Apr</c:v>
                </c:pt>
                <c:pt idx="7">
                  <c:v>May</c:v>
                </c:pt>
                <c:pt idx="8">
                  <c:v>Jun</c:v>
                </c:pt>
                <c:pt idx="9">
                  <c:v>Jul</c:v>
                </c:pt>
                <c:pt idx="10">
                  <c:v>Aug</c:v>
                </c:pt>
                <c:pt idx="11">
                  <c:v>Sep</c:v>
                </c:pt>
              </c:strCache>
            </c:strRef>
          </c:cat>
          <c:val>
            <c:numRef>
              <c:f>'Scratch Tables'!$C$53:$N$53</c:f>
              <c:numCache>
                <c:ptCount val="12"/>
                <c:pt idx="0">
                  <c:v>217</c:v>
                </c:pt>
                <c:pt idx="1">
                  <c:v>295</c:v>
                </c:pt>
                <c:pt idx="2">
                  <c:v>386</c:v>
                </c:pt>
                <c:pt idx="3">
                  <c:v>499</c:v>
                </c:pt>
                <c:pt idx="4">
                  <c:v>504</c:v>
                </c:pt>
                <c:pt idx="5">
                  <c:v>712</c:v>
                </c:pt>
                <c:pt idx="6">
                  <c:v>897</c:v>
                </c:pt>
                <c:pt idx="7">
                  <c:v>861</c:v>
                </c:pt>
                <c:pt idx="8">
                  <c:v>1095</c:v>
                </c:pt>
                <c:pt idx="9">
                  <c:v>1494</c:v>
                </c:pt>
                <c:pt idx="10">
                  <c:v>2406</c:v>
                </c:pt>
                <c:pt idx="11">
                  <c:v>3916</c:v>
                </c:pt>
              </c:numCache>
            </c:numRef>
          </c:val>
        </c:ser>
        <c:ser>
          <c:idx val="1"/>
          <c:order val="1"/>
          <c:tx>
            <c:v>FY 2004</c:v>
          </c:tx>
          <c:invertIfNegative val="0"/>
          <c:extLst>
            <c:ext xmlns:c14="http://schemas.microsoft.com/office/drawing/2007/8/2/chart" uri="{6F2FDCE9-48DA-4B69-8628-5D25D57E5C99}">
              <c14:invertSolidFillFmt>
                <c14:spPr>
                  <a:solidFill>
                    <a:srgbClr val="000000"/>
                  </a:solidFill>
                </c14:spPr>
              </c14:invertSolidFillFmt>
            </c:ext>
          </c:extLst>
          <c:cat>
            <c:strRef>
              <c:f>'Scratch Tables'!$C$51:$N$51</c:f>
              <c:strCache>
                <c:ptCount val="12"/>
                <c:pt idx="0">
                  <c:v>Oct</c:v>
                </c:pt>
                <c:pt idx="1">
                  <c:v>Nov</c:v>
                </c:pt>
                <c:pt idx="2">
                  <c:v>Dec</c:v>
                </c:pt>
                <c:pt idx="3">
                  <c:v>Jan</c:v>
                </c:pt>
                <c:pt idx="4">
                  <c:v>Feb</c:v>
                </c:pt>
                <c:pt idx="5">
                  <c:v>Mar</c:v>
                </c:pt>
                <c:pt idx="6">
                  <c:v>Apr</c:v>
                </c:pt>
                <c:pt idx="7">
                  <c:v>May</c:v>
                </c:pt>
                <c:pt idx="8">
                  <c:v>Jun</c:v>
                </c:pt>
                <c:pt idx="9">
                  <c:v>Jul</c:v>
                </c:pt>
                <c:pt idx="10">
                  <c:v>Aug</c:v>
                </c:pt>
                <c:pt idx="11">
                  <c:v>Sep</c:v>
                </c:pt>
              </c:strCache>
            </c:strRef>
          </c:cat>
          <c:val>
            <c:numRef>
              <c:f>'Scratch Tables'!$C$28:$N$28</c:f>
              <c:numCache>
                <c:ptCount val="12"/>
                <c:pt idx="0">
                  <c:v>775</c:v>
                </c:pt>
                <c:pt idx="1">
                  <c:v>700</c:v>
                </c:pt>
                <c:pt idx="2">
                  <c:v>875</c:v>
                </c:pt>
                <c:pt idx="3">
                  <c:v>1014</c:v>
                </c:pt>
                <c:pt idx="4">
                  <c:v>1127</c:v>
                </c:pt>
                <c:pt idx="5">
                  <c:v>1790</c:v>
                </c:pt>
                <c:pt idx="6">
                  <c:v>1700</c:v>
                </c:pt>
                <c:pt idx="7">
                  <c:v>1801</c:v>
                </c:pt>
                <c:pt idx="8">
                  <c:v>2169</c:v>
                </c:pt>
                <c:pt idx="9">
                  <c:v>2724</c:v>
                </c:pt>
                <c:pt idx="10">
                  <c:v>4872</c:v>
                </c:pt>
                <c:pt idx="11">
                  <c:v>6035</c:v>
                </c:pt>
              </c:numCache>
            </c:numRef>
          </c:val>
        </c:ser>
        <c:ser>
          <c:idx val="2"/>
          <c:order val="2"/>
          <c:tx>
            <c:v>FY 2005</c:v>
          </c:tx>
          <c:invertIfNegative val="0"/>
          <c:extLst>
            <c:ext xmlns:c14="http://schemas.microsoft.com/office/drawing/2007/8/2/chart" uri="{6F2FDCE9-48DA-4B69-8628-5D25D57E5C99}">
              <c14:invertSolidFillFmt>
                <c14:spPr>
                  <a:solidFill>
                    <a:srgbClr val="000000"/>
                  </a:solidFill>
                </c14:spPr>
              </c14:invertSolidFillFmt>
            </c:ext>
          </c:extLst>
          <c:val>
            <c:numRef>
              <c:f>'Scratch Tables'!$C$3:$N$3</c:f>
              <c:numCache>
                <c:ptCount val="12"/>
                <c:pt idx="0">
                  <c:v>1383</c:v>
                </c:pt>
                <c:pt idx="1">
                  <c:v>1622</c:v>
                </c:pt>
                <c:pt idx="2">
                  <c:v>1788</c:v>
                </c:pt>
                <c:pt idx="3">
                  <c:v>2063</c:v>
                </c:pt>
                <c:pt idx="4">
                  <c:v>2358</c:v>
                </c:pt>
                <c:pt idx="5">
                  <c:v>2980</c:v>
                </c:pt>
                <c:pt idx="6">
                  <c:v>2770</c:v>
                </c:pt>
                <c:pt idx="7">
                  <c:v>2847</c:v>
                </c:pt>
                <c:pt idx="8">
                  <c:v>3480</c:v>
                </c:pt>
                <c:pt idx="9">
                  <c:v>4183</c:v>
                </c:pt>
                <c:pt idx="10">
                  <c:v>7744</c:v>
                </c:pt>
                <c:pt idx="11">
                  <c:v>7961</c:v>
                </c:pt>
              </c:numCache>
            </c:numRef>
          </c:val>
        </c:ser>
        <c:axId val="33270869"/>
        <c:axId val="31002366"/>
      </c:barChart>
      <c:catAx>
        <c:axId val="33270869"/>
        <c:scaling>
          <c:orientation val="minMax"/>
        </c:scaling>
        <c:axPos val="b"/>
        <c:delete val="0"/>
        <c:numFmt formatCode="General" sourceLinked="1"/>
        <c:majorTickMark val="out"/>
        <c:minorTickMark val="none"/>
        <c:tickLblPos val="nextTo"/>
        <c:crossAx val="31002366"/>
        <c:crosses val="autoZero"/>
        <c:auto val="1"/>
        <c:lblOffset val="100"/>
        <c:noMultiLvlLbl val="0"/>
      </c:catAx>
      <c:valAx>
        <c:axId val="31002366"/>
        <c:scaling>
          <c:orientation val="minMax"/>
        </c:scaling>
        <c:axPos val="l"/>
        <c:title>
          <c:tx>
            <c:rich>
              <a:bodyPr vert="horz" rot="-5400000" anchor="ctr"/>
              <a:lstStyle/>
              <a:p>
                <a:pPr algn="ctr">
                  <a:defRPr/>
                </a:pPr>
                <a:r>
                  <a:rPr lang="en-US" cap="none" sz="1200" b="1" i="0" u="none" baseline="0">
                    <a:latin typeface="Arial"/>
                    <a:ea typeface="Arial"/>
                    <a:cs typeface="Arial"/>
                  </a:rPr>
                  <a:t># RFQs</a:t>
                </a:r>
              </a:p>
            </c:rich>
          </c:tx>
          <c:layout/>
          <c:overlay val="0"/>
          <c:spPr>
            <a:noFill/>
            <a:ln>
              <a:noFill/>
            </a:ln>
          </c:spPr>
        </c:title>
        <c:majorGridlines/>
        <c:delete val="0"/>
        <c:numFmt formatCode="General" sourceLinked="1"/>
        <c:majorTickMark val="out"/>
        <c:minorTickMark val="none"/>
        <c:tickLblPos val="nextTo"/>
        <c:crossAx val="33270869"/>
        <c:crossesAt val="1"/>
        <c:crossBetween val="between"/>
        <c:dispUnits/>
      </c:valAx>
      <c:spPr>
        <a:solidFill>
          <a:srgbClr val="C0C0C0"/>
        </a:solidFill>
        <a:ln w="12700">
          <a:solidFill>
            <a:srgbClr val="808080"/>
          </a:solidFill>
        </a:ln>
      </c:spPr>
    </c:plotArea>
    <c:legend>
      <c:legendPos val="r"/>
      <c:layout>
        <c:manualLayout>
          <c:xMode val="edge"/>
          <c:yMode val="edge"/>
          <c:x val="0.4725"/>
          <c:y val="0"/>
          <c:w val="0.4495"/>
          <c:h val="0.093"/>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Average # of Vendors an RFQ is sent to</a:t>
            </a:r>
          </a:p>
        </c:rich>
      </c:tx>
      <c:layout>
        <c:manualLayout>
          <c:xMode val="factor"/>
          <c:yMode val="factor"/>
          <c:x val="0.00225"/>
          <c:y val="-0.022"/>
        </c:manualLayout>
      </c:layout>
      <c:spPr>
        <a:noFill/>
        <a:ln>
          <a:noFill/>
        </a:ln>
      </c:spPr>
    </c:title>
    <c:plotArea>
      <c:layout>
        <c:manualLayout>
          <c:xMode val="edge"/>
          <c:yMode val="edge"/>
          <c:x val="0.047"/>
          <c:y val="0.1195"/>
          <c:w val="0.93075"/>
          <c:h val="0.7735"/>
        </c:manualLayout>
      </c:layout>
      <c:lineChart>
        <c:grouping val="standard"/>
        <c:varyColors val="0"/>
        <c:ser>
          <c:idx val="0"/>
          <c:order val="0"/>
          <c:tx>
            <c:v>Send Rate FY 2003</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LeaderLines val="1"/>
            <c:showPercent val="0"/>
          </c:dLbls>
          <c:cat>
            <c:strRef>
              <c:f>'Scratch Tables'!$C$51:$N$51</c:f>
              <c:strCache>
                <c:ptCount val="12"/>
                <c:pt idx="0">
                  <c:v>Oct</c:v>
                </c:pt>
                <c:pt idx="1">
                  <c:v>Nov</c:v>
                </c:pt>
                <c:pt idx="2">
                  <c:v>Dec</c:v>
                </c:pt>
                <c:pt idx="3">
                  <c:v>Jan</c:v>
                </c:pt>
                <c:pt idx="4">
                  <c:v>Feb</c:v>
                </c:pt>
                <c:pt idx="5">
                  <c:v>Mar</c:v>
                </c:pt>
                <c:pt idx="6">
                  <c:v>Apr</c:v>
                </c:pt>
                <c:pt idx="7">
                  <c:v>May</c:v>
                </c:pt>
                <c:pt idx="8">
                  <c:v>Jun</c:v>
                </c:pt>
                <c:pt idx="9">
                  <c:v>Jul</c:v>
                </c:pt>
                <c:pt idx="10">
                  <c:v>Aug</c:v>
                </c:pt>
                <c:pt idx="11">
                  <c:v>Sep</c:v>
                </c:pt>
              </c:strCache>
            </c:strRef>
          </c:cat>
          <c:val>
            <c:numRef>
              <c:f>'Scratch Tables'!$C$68:$N$68</c:f>
              <c:numCache>
                <c:ptCount val="12"/>
                <c:pt idx="0">
                  <c:v>7.1104651162790695</c:v>
                </c:pt>
                <c:pt idx="1">
                  <c:v>17.14218009478673</c:v>
                </c:pt>
                <c:pt idx="2">
                  <c:v>14.785488958990536</c:v>
                </c:pt>
                <c:pt idx="3">
                  <c:v>11.269326683291771</c:v>
                </c:pt>
                <c:pt idx="4">
                  <c:v>19.506265664160402</c:v>
                </c:pt>
                <c:pt idx="5">
                  <c:v>8.922671353251317</c:v>
                </c:pt>
                <c:pt idx="6">
                  <c:v>10.107828655834565</c:v>
                </c:pt>
                <c:pt idx="7">
                  <c:v>13.50074294205052</c:v>
                </c:pt>
                <c:pt idx="8">
                  <c:v>10.086084905660377</c:v>
                </c:pt>
                <c:pt idx="9">
                  <c:v>11.744525547445255</c:v>
                </c:pt>
                <c:pt idx="10">
                  <c:v>12.831454918032787</c:v>
                </c:pt>
                <c:pt idx="11">
                  <c:v>16.166621364501225</c:v>
                </c:pt>
              </c:numCache>
            </c:numRef>
          </c:val>
          <c:smooth val="0"/>
        </c:ser>
        <c:ser>
          <c:idx val="1"/>
          <c:order val="1"/>
          <c:tx>
            <c:v>Send Rate FY 2004</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LeaderLines val="1"/>
            <c:showPercent val="0"/>
          </c:dLbls>
          <c:cat>
            <c:strRef>
              <c:f>'Scratch Tables'!$C$51:$N$51</c:f>
              <c:strCache>
                <c:ptCount val="12"/>
                <c:pt idx="0">
                  <c:v>Oct</c:v>
                </c:pt>
                <c:pt idx="1">
                  <c:v>Nov</c:v>
                </c:pt>
                <c:pt idx="2">
                  <c:v>Dec</c:v>
                </c:pt>
                <c:pt idx="3">
                  <c:v>Jan</c:v>
                </c:pt>
                <c:pt idx="4">
                  <c:v>Feb</c:v>
                </c:pt>
                <c:pt idx="5">
                  <c:v>Mar</c:v>
                </c:pt>
                <c:pt idx="6">
                  <c:v>Apr</c:v>
                </c:pt>
                <c:pt idx="7">
                  <c:v>May</c:v>
                </c:pt>
                <c:pt idx="8">
                  <c:v>Jun</c:v>
                </c:pt>
                <c:pt idx="9">
                  <c:v>Jul</c:v>
                </c:pt>
                <c:pt idx="10">
                  <c:v>Aug</c:v>
                </c:pt>
                <c:pt idx="11">
                  <c:v>Sep</c:v>
                </c:pt>
              </c:strCache>
            </c:strRef>
          </c:cat>
          <c:val>
            <c:numRef>
              <c:f>'Scratch Tables'!$C$31:$N$31</c:f>
              <c:numCache>
                <c:ptCount val="12"/>
                <c:pt idx="0">
                  <c:v>33.3</c:v>
                </c:pt>
                <c:pt idx="1">
                  <c:v>43.511428571428574</c:v>
                </c:pt>
                <c:pt idx="2">
                  <c:v>36.48457142857143</c:v>
                </c:pt>
                <c:pt idx="3">
                  <c:v>22.72879684418146</c:v>
                </c:pt>
                <c:pt idx="4">
                  <c:v>46.44365572315883</c:v>
                </c:pt>
                <c:pt idx="5">
                  <c:v>43.75307262569832</c:v>
                </c:pt>
                <c:pt idx="6">
                  <c:v>42.31117647058824</c:v>
                </c:pt>
                <c:pt idx="7">
                  <c:v>42.12493059411438</c:v>
                </c:pt>
                <c:pt idx="8">
                  <c:v>37.114338404794836</c:v>
                </c:pt>
                <c:pt idx="9">
                  <c:v>43.910058737151246</c:v>
                </c:pt>
                <c:pt idx="10">
                  <c:v>29.710385878489326</c:v>
                </c:pt>
                <c:pt idx="11">
                  <c:v>43.372328086164046</c:v>
                </c:pt>
              </c:numCache>
            </c:numRef>
          </c:val>
          <c:smooth val="0"/>
        </c:ser>
        <c:ser>
          <c:idx val="2"/>
          <c:order val="2"/>
          <c:tx>
            <c:v>Send Rate FY 2005</c:v>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LeaderLines val="1"/>
            <c:showPercent val="0"/>
          </c:dLbls>
          <c:val>
            <c:numRef>
              <c:f>'Scratch Tables'!$C$6:$N$6</c:f>
              <c:numCache>
                <c:ptCount val="12"/>
                <c:pt idx="0">
                  <c:v>60.24222704266088</c:v>
                </c:pt>
                <c:pt idx="1">
                  <c:v>84.05980271270037</c:v>
                </c:pt>
                <c:pt idx="2">
                  <c:v>83.80816554809843</c:v>
                </c:pt>
                <c:pt idx="3">
                  <c:v>75.59476490547746</c:v>
                </c:pt>
                <c:pt idx="4">
                  <c:v>72.11323155216284</c:v>
                </c:pt>
                <c:pt idx="5">
                  <c:v>57.073489932885906</c:v>
                </c:pt>
                <c:pt idx="6">
                  <c:v>43.811552346570394</c:v>
                </c:pt>
                <c:pt idx="7">
                  <c:v>46.57920618194591</c:v>
                </c:pt>
                <c:pt idx="8">
                  <c:v>48.53534482758621</c:v>
                </c:pt>
                <c:pt idx="9">
                  <c:v>35.63686349509921</c:v>
                </c:pt>
                <c:pt idx="11">
                  <c:v>47.074864966712724</c:v>
                </c:pt>
              </c:numCache>
            </c:numRef>
          </c:val>
          <c:smooth val="0"/>
        </c:ser>
        <c:axId val="10585839"/>
        <c:axId val="28163688"/>
      </c:lineChart>
      <c:catAx>
        <c:axId val="10585839"/>
        <c:scaling>
          <c:orientation val="minMax"/>
        </c:scaling>
        <c:axPos val="b"/>
        <c:delete val="0"/>
        <c:numFmt formatCode="General" sourceLinked="1"/>
        <c:majorTickMark val="out"/>
        <c:minorTickMark val="none"/>
        <c:tickLblPos val="nextTo"/>
        <c:crossAx val="28163688"/>
        <c:crosses val="autoZero"/>
        <c:auto val="1"/>
        <c:lblOffset val="100"/>
        <c:noMultiLvlLbl val="0"/>
      </c:catAx>
      <c:valAx>
        <c:axId val="28163688"/>
        <c:scaling>
          <c:orientation val="minMax"/>
        </c:scaling>
        <c:axPos val="l"/>
        <c:title>
          <c:tx>
            <c:rich>
              <a:bodyPr vert="horz" rot="-5400000" anchor="ctr"/>
              <a:lstStyle/>
              <a:p>
                <a:pPr algn="ctr">
                  <a:defRPr/>
                </a:pPr>
                <a:r>
                  <a:rPr lang="en-US" cap="none" sz="1025" b="1" i="0" u="none" baseline="0">
                    <a:latin typeface="Arial"/>
                    <a:ea typeface="Arial"/>
                    <a:cs typeface="Arial"/>
                  </a:rPr>
                  <a:t># RFQs</a:t>
                </a:r>
              </a:p>
            </c:rich>
          </c:tx>
          <c:layout>
            <c:manualLayout>
              <c:xMode val="factor"/>
              <c:yMode val="factor"/>
              <c:x val="-0.00625"/>
              <c:y val="0"/>
            </c:manualLayout>
          </c:layout>
          <c:overlay val="0"/>
          <c:spPr>
            <a:noFill/>
            <a:ln>
              <a:noFill/>
            </a:ln>
          </c:spPr>
        </c:title>
        <c:majorGridlines/>
        <c:delete val="0"/>
        <c:numFmt formatCode="General" sourceLinked="1"/>
        <c:majorTickMark val="out"/>
        <c:minorTickMark val="none"/>
        <c:tickLblPos val="nextTo"/>
        <c:crossAx val="10585839"/>
        <c:crossesAt val="1"/>
        <c:crossBetween val="between"/>
        <c:dispUnits/>
      </c:valAx>
      <c:spPr>
        <a:solidFill>
          <a:srgbClr val="C0C0C0"/>
        </a:solidFill>
        <a:ln w="12700">
          <a:solidFill>
            <a:srgbClr val="808080"/>
          </a:solidFill>
        </a:ln>
      </c:spPr>
    </c:plotArea>
    <c:legend>
      <c:legendPos val="b"/>
      <c:layout>
        <c:manualLayout>
          <c:xMode val="edge"/>
          <c:yMode val="edge"/>
          <c:x val="0.00225"/>
          <c:y val="0.898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RFQs receiving a Quote FY03/04/05</a:t>
            </a:r>
          </a:p>
        </c:rich>
      </c:tx>
      <c:layout>
        <c:manualLayout>
          <c:xMode val="factor"/>
          <c:yMode val="factor"/>
          <c:x val="-0.23725"/>
          <c:y val="-0.01725"/>
        </c:manualLayout>
      </c:layout>
      <c:spPr>
        <a:noFill/>
        <a:ln>
          <a:noFill/>
        </a:ln>
      </c:spPr>
    </c:title>
    <c:plotArea>
      <c:layout>
        <c:manualLayout>
          <c:xMode val="edge"/>
          <c:yMode val="edge"/>
          <c:x val="0.0485"/>
          <c:y val="0.0995"/>
          <c:w val="0.94"/>
          <c:h val="0.9005"/>
        </c:manualLayout>
      </c:layout>
      <c:barChart>
        <c:barDir val="col"/>
        <c:grouping val="clustered"/>
        <c:varyColors val="0"/>
        <c:ser>
          <c:idx val="0"/>
          <c:order val="0"/>
          <c:tx>
            <c:v>FY 2003</c:v>
          </c:tx>
          <c:invertIfNegative val="0"/>
          <c:extLst>
            <c:ext xmlns:c14="http://schemas.microsoft.com/office/drawing/2007/8/2/chart" uri="{6F2FDCE9-48DA-4B69-8628-5D25D57E5C99}">
              <c14:invertSolidFillFmt>
                <c14:spPr>
                  <a:solidFill>
                    <a:srgbClr val="000000"/>
                  </a:solidFill>
                </c14:spPr>
              </c14:invertSolidFillFmt>
            </c:ext>
          </c:extLst>
          <c:cat>
            <c:strRef>
              <c:f>'Scratch Tables'!$C$51:$N$51</c:f>
              <c:strCache>
                <c:ptCount val="12"/>
                <c:pt idx="0">
                  <c:v>Oct</c:v>
                </c:pt>
                <c:pt idx="1">
                  <c:v>Nov</c:v>
                </c:pt>
                <c:pt idx="2">
                  <c:v>Dec</c:v>
                </c:pt>
                <c:pt idx="3">
                  <c:v>Jan</c:v>
                </c:pt>
                <c:pt idx="4">
                  <c:v>Feb</c:v>
                </c:pt>
                <c:pt idx="5">
                  <c:v>Mar</c:v>
                </c:pt>
                <c:pt idx="6">
                  <c:v>Apr</c:v>
                </c:pt>
                <c:pt idx="7">
                  <c:v>May</c:v>
                </c:pt>
                <c:pt idx="8">
                  <c:v>Jun</c:v>
                </c:pt>
                <c:pt idx="9">
                  <c:v>Jul</c:v>
                </c:pt>
                <c:pt idx="10">
                  <c:v>Aug</c:v>
                </c:pt>
                <c:pt idx="11">
                  <c:v>Sep</c:v>
                </c:pt>
              </c:strCache>
            </c:strRef>
          </c:cat>
          <c:val>
            <c:numRef>
              <c:f>'Scratch Tables'!$C$71:$N$71</c:f>
              <c:numCache>
                <c:ptCount val="12"/>
                <c:pt idx="0">
                  <c:v>107</c:v>
                </c:pt>
                <c:pt idx="1">
                  <c:v>113</c:v>
                </c:pt>
                <c:pt idx="2">
                  <c:v>169</c:v>
                </c:pt>
                <c:pt idx="3">
                  <c:v>225</c:v>
                </c:pt>
                <c:pt idx="4">
                  <c:v>211</c:v>
                </c:pt>
                <c:pt idx="5">
                  <c:v>312</c:v>
                </c:pt>
                <c:pt idx="6">
                  <c:v>381</c:v>
                </c:pt>
                <c:pt idx="7">
                  <c:v>377</c:v>
                </c:pt>
                <c:pt idx="8">
                  <c:v>473</c:v>
                </c:pt>
                <c:pt idx="9">
                  <c:v>629</c:v>
                </c:pt>
                <c:pt idx="10">
                  <c:v>1205</c:v>
                </c:pt>
                <c:pt idx="11">
                  <c:v>3379</c:v>
                </c:pt>
              </c:numCache>
            </c:numRef>
          </c:val>
        </c:ser>
        <c:ser>
          <c:idx val="1"/>
          <c:order val="1"/>
          <c:tx>
            <c:v>FY 2004</c:v>
          </c:tx>
          <c:invertIfNegative val="0"/>
          <c:extLst>
            <c:ext xmlns:c14="http://schemas.microsoft.com/office/drawing/2007/8/2/chart" uri="{6F2FDCE9-48DA-4B69-8628-5D25D57E5C99}">
              <c14:invertSolidFillFmt>
                <c14:spPr>
                  <a:solidFill>
                    <a:srgbClr val="000000"/>
                  </a:solidFill>
                </c14:spPr>
              </c14:invertSolidFillFmt>
            </c:ext>
          </c:extLst>
          <c:cat>
            <c:strRef>
              <c:f>'Scratch Tables'!$C$51:$N$51</c:f>
              <c:strCache>
                <c:ptCount val="12"/>
                <c:pt idx="0">
                  <c:v>Oct</c:v>
                </c:pt>
                <c:pt idx="1">
                  <c:v>Nov</c:v>
                </c:pt>
                <c:pt idx="2">
                  <c:v>Dec</c:v>
                </c:pt>
                <c:pt idx="3">
                  <c:v>Jan</c:v>
                </c:pt>
                <c:pt idx="4">
                  <c:v>Feb</c:v>
                </c:pt>
                <c:pt idx="5">
                  <c:v>Mar</c:v>
                </c:pt>
                <c:pt idx="6">
                  <c:v>Apr</c:v>
                </c:pt>
                <c:pt idx="7">
                  <c:v>May</c:v>
                </c:pt>
                <c:pt idx="8">
                  <c:v>Jun</c:v>
                </c:pt>
                <c:pt idx="9">
                  <c:v>Jul</c:v>
                </c:pt>
                <c:pt idx="10">
                  <c:v>Aug</c:v>
                </c:pt>
                <c:pt idx="11">
                  <c:v>Sep</c:v>
                </c:pt>
              </c:strCache>
            </c:strRef>
          </c:cat>
          <c:val>
            <c:numRef>
              <c:f>'Scratch Tables'!$C$44:$N$44</c:f>
              <c:numCache>
                <c:ptCount val="12"/>
                <c:pt idx="0">
                  <c:v>423</c:v>
                </c:pt>
                <c:pt idx="1">
                  <c:v>462</c:v>
                </c:pt>
                <c:pt idx="2">
                  <c:v>549</c:v>
                </c:pt>
                <c:pt idx="3">
                  <c:v>645</c:v>
                </c:pt>
                <c:pt idx="4">
                  <c:v>737</c:v>
                </c:pt>
                <c:pt idx="5">
                  <c:v>1189</c:v>
                </c:pt>
                <c:pt idx="6">
                  <c:v>1187</c:v>
                </c:pt>
                <c:pt idx="7">
                  <c:v>1291</c:v>
                </c:pt>
                <c:pt idx="8">
                  <c:v>1453</c:v>
                </c:pt>
                <c:pt idx="9">
                  <c:v>1521</c:v>
                </c:pt>
                <c:pt idx="10">
                  <c:v>2906</c:v>
                </c:pt>
                <c:pt idx="11">
                  <c:v>4549</c:v>
                </c:pt>
              </c:numCache>
            </c:numRef>
          </c:val>
        </c:ser>
        <c:ser>
          <c:idx val="2"/>
          <c:order val="2"/>
          <c:tx>
            <c:v>FY 2005</c:v>
          </c:tx>
          <c:invertIfNegative val="0"/>
          <c:extLst>
            <c:ext xmlns:c14="http://schemas.microsoft.com/office/drawing/2007/8/2/chart" uri="{6F2FDCE9-48DA-4B69-8628-5D25D57E5C99}">
              <c14:invertSolidFillFmt>
                <c14:spPr>
                  <a:solidFill>
                    <a:srgbClr val="000000"/>
                  </a:solidFill>
                </c14:spPr>
              </c14:invertSolidFillFmt>
            </c:ext>
          </c:extLst>
          <c:val>
            <c:numRef>
              <c:f>'Scratch Tables'!$C$19:$N$19</c:f>
              <c:numCache>
                <c:ptCount val="12"/>
                <c:pt idx="0">
                  <c:v>761</c:v>
                </c:pt>
                <c:pt idx="1">
                  <c:v>1009</c:v>
                </c:pt>
                <c:pt idx="2">
                  <c:v>1116</c:v>
                </c:pt>
                <c:pt idx="3">
                  <c:v>1248</c:v>
                </c:pt>
                <c:pt idx="4">
                  <c:v>1452</c:v>
                </c:pt>
                <c:pt idx="5">
                  <c:v>1942</c:v>
                </c:pt>
                <c:pt idx="6">
                  <c:v>1672</c:v>
                </c:pt>
                <c:pt idx="7">
                  <c:v>1801</c:v>
                </c:pt>
                <c:pt idx="8">
                  <c:v>2019</c:v>
                </c:pt>
                <c:pt idx="9">
                  <c:v>2488</c:v>
                </c:pt>
                <c:pt idx="10">
                  <c:v>4695</c:v>
                </c:pt>
                <c:pt idx="11">
                  <c:v>6276</c:v>
                </c:pt>
              </c:numCache>
            </c:numRef>
          </c:val>
        </c:ser>
        <c:axId val="52146601"/>
        <c:axId val="66666226"/>
      </c:barChart>
      <c:catAx>
        <c:axId val="52146601"/>
        <c:scaling>
          <c:orientation val="minMax"/>
        </c:scaling>
        <c:axPos val="b"/>
        <c:delete val="0"/>
        <c:numFmt formatCode="General" sourceLinked="1"/>
        <c:majorTickMark val="out"/>
        <c:minorTickMark val="none"/>
        <c:tickLblPos val="nextTo"/>
        <c:crossAx val="66666226"/>
        <c:crosses val="autoZero"/>
        <c:auto val="1"/>
        <c:lblOffset val="100"/>
        <c:noMultiLvlLbl val="0"/>
      </c:catAx>
      <c:valAx>
        <c:axId val="66666226"/>
        <c:scaling>
          <c:orientation val="minMax"/>
        </c:scaling>
        <c:axPos val="l"/>
        <c:title>
          <c:tx>
            <c:rich>
              <a:bodyPr vert="horz" rot="-5400000" anchor="ctr"/>
              <a:lstStyle/>
              <a:p>
                <a:pPr algn="ctr">
                  <a:defRPr/>
                </a:pPr>
                <a:r>
                  <a:rPr lang="en-US" cap="none" sz="1200" b="1" i="0" u="none" baseline="0">
                    <a:latin typeface="Arial"/>
                    <a:ea typeface="Arial"/>
                    <a:cs typeface="Arial"/>
                  </a:rPr>
                  <a:t># RFQs</a:t>
                </a:r>
              </a:p>
            </c:rich>
          </c:tx>
          <c:layout/>
          <c:overlay val="0"/>
          <c:spPr>
            <a:noFill/>
            <a:ln>
              <a:noFill/>
            </a:ln>
          </c:spPr>
        </c:title>
        <c:majorGridlines/>
        <c:delete val="0"/>
        <c:numFmt formatCode="General" sourceLinked="1"/>
        <c:majorTickMark val="out"/>
        <c:minorTickMark val="none"/>
        <c:tickLblPos val="nextTo"/>
        <c:crossAx val="52146601"/>
        <c:crossesAt val="1"/>
        <c:crossBetween val="between"/>
        <c:dispUnits/>
      </c:valAx>
      <c:spPr>
        <a:solidFill>
          <a:srgbClr val="C0C0C0"/>
        </a:solidFill>
        <a:ln w="12700">
          <a:solidFill>
            <a:srgbClr val="808080"/>
          </a:solidFill>
        </a:ln>
      </c:spPr>
    </c:plotArea>
    <c:legend>
      <c:legendPos val="t"/>
      <c:layout>
        <c:manualLayout>
          <c:xMode val="edge"/>
          <c:yMode val="edge"/>
          <c:x val="0.44475"/>
          <c:y val="0"/>
          <c:w val="0.46325"/>
          <c:h val="0.0865"/>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RFQs w. 3 or more quotes FY03/04/05</a:t>
            </a:r>
          </a:p>
        </c:rich>
      </c:tx>
      <c:layout>
        <c:manualLayout>
          <c:xMode val="factor"/>
          <c:yMode val="factor"/>
          <c:x val="-0.2365"/>
          <c:y val="-0.02175"/>
        </c:manualLayout>
      </c:layout>
      <c:spPr>
        <a:noFill/>
        <a:ln>
          <a:noFill/>
        </a:ln>
      </c:spPr>
    </c:title>
    <c:plotArea>
      <c:layout>
        <c:manualLayout>
          <c:xMode val="edge"/>
          <c:yMode val="edge"/>
          <c:x val="0.058"/>
          <c:y val="0.06925"/>
          <c:w val="0.9285"/>
          <c:h val="0.93075"/>
        </c:manualLayout>
      </c:layout>
      <c:barChart>
        <c:barDir val="col"/>
        <c:grouping val="clustered"/>
        <c:varyColors val="0"/>
        <c:ser>
          <c:idx val="0"/>
          <c:order val="0"/>
          <c:tx>
            <c:v>FY2003</c:v>
          </c:tx>
          <c:invertIfNegative val="0"/>
          <c:extLst>
            <c:ext xmlns:c14="http://schemas.microsoft.com/office/drawing/2007/8/2/chart" uri="{6F2FDCE9-48DA-4B69-8628-5D25D57E5C99}">
              <c14:invertSolidFillFmt>
                <c14:spPr>
                  <a:solidFill>
                    <a:srgbClr val="000000"/>
                  </a:solidFill>
                </c14:spPr>
              </c14:invertSolidFillFmt>
            </c:ext>
          </c:extLst>
          <c:cat>
            <c:strRef>
              <c:f>'Scratch Tables'!$C$1:$N$1</c:f>
              <c:strCache>
                <c:ptCount val="12"/>
                <c:pt idx="0">
                  <c:v>Oct</c:v>
                </c:pt>
                <c:pt idx="1">
                  <c:v>Nov</c:v>
                </c:pt>
                <c:pt idx="2">
                  <c:v>Dec</c:v>
                </c:pt>
                <c:pt idx="3">
                  <c:v>Jan</c:v>
                </c:pt>
                <c:pt idx="4">
                  <c:v>Feb</c:v>
                </c:pt>
                <c:pt idx="5">
                  <c:v>Mar</c:v>
                </c:pt>
                <c:pt idx="6">
                  <c:v>Apr</c:v>
                </c:pt>
                <c:pt idx="7">
                  <c:v>May</c:v>
                </c:pt>
                <c:pt idx="8">
                  <c:v>Jun</c:v>
                </c:pt>
                <c:pt idx="9">
                  <c:v>Jul</c:v>
                </c:pt>
                <c:pt idx="10">
                  <c:v>Aug</c:v>
                </c:pt>
                <c:pt idx="11">
                  <c:v>Sep</c:v>
                </c:pt>
              </c:strCache>
            </c:strRef>
          </c:cat>
          <c:val>
            <c:numRef>
              <c:f>'Scratch Tables'!$C$75:$N$75</c:f>
              <c:numCache>
                <c:ptCount val="12"/>
                <c:pt idx="0">
                  <c:v>35</c:v>
                </c:pt>
                <c:pt idx="1">
                  <c:v>39</c:v>
                </c:pt>
                <c:pt idx="2">
                  <c:v>67</c:v>
                </c:pt>
                <c:pt idx="3">
                  <c:v>67</c:v>
                </c:pt>
                <c:pt idx="4">
                  <c:v>66</c:v>
                </c:pt>
                <c:pt idx="5">
                  <c:v>114</c:v>
                </c:pt>
                <c:pt idx="6">
                  <c:v>154</c:v>
                </c:pt>
                <c:pt idx="7">
                  <c:v>145</c:v>
                </c:pt>
                <c:pt idx="8">
                  <c:v>180</c:v>
                </c:pt>
                <c:pt idx="9">
                  <c:v>250</c:v>
                </c:pt>
                <c:pt idx="10">
                  <c:v>466</c:v>
                </c:pt>
                <c:pt idx="11">
                  <c:v>2177</c:v>
                </c:pt>
              </c:numCache>
            </c:numRef>
          </c:val>
        </c:ser>
        <c:ser>
          <c:idx val="1"/>
          <c:order val="1"/>
          <c:tx>
            <c:v>FY2004</c:v>
          </c:tx>
          <c:invertIfNegative val="0"/>
          <c:extLst>
            <c:ext xmlns:c14="http://schemas.microsoft.com/office/drawing/2007/8/2/chart" uri="{6F2FDCE9-48DA-4B69-8628-5D25D57E5C99}">
              <c14:invertSolidFillFmt>
                <c14:spPr>
                  <a:solidFill>
                    <a:srgbClr val="000000"/>
                  </a:solidFill>
                </c14:spPr>
              </c14:invertSolidFillFmt>
            </c:ext>
          </c:extLst>
          <c:val>
            <c:numRef>
              <c:f>'Scratch Tables'!$C$47:$N$47</c:f>
              <c:numCache>
                <c:ptCount val="12"/>
                <c:pt idx="0">
                  <c:v>185</c:v>
                </c:pt>
                <c:pt idx="1">
                  <c:v>215</c:v>
                </c:pt>
                <c:pt idx="2">
                  <c:v>219</c:v>
                </c:pt>
                <c:pt idx="3">
                  <c:v>289</c:v>
                </c:pt>
                <c:pt idx="4">
                  <c:v>350</c:v>
                </c:pt>
                <c:pt idx="5">
                  <c:v>555</c:v>
                </c:pt>
                <c:pt idx="6">
                  <c:v>589</c:v>
                </c:pt>
                <c:pt idx="7">
                  <c:v>643</c:v>
                </c:pt>
                <c:pt idx="8">
                  <c:v>723</c:v>
                </c:pt>
                <c:pt idx="9">
                  <c:v>717</c:v>
                </c:pt>
                <c:pt idx="10">
                  <c:v>1366</c:v>
                </c:pt>
                <c:pt idx="11">
                  <c:v>2112</c:v>
                </c:pt>
              </c:numCache>
            </c:numRef>
          </c:val>
        </c:ser>
        <c:ser>
          <c:idx val="2"/>
          <c:order val="2"/>
          <c:tx>
            <c:v>FY2005</c:v>
          </c:tx>
          <c:invertIfNegative val="0"/>
          <c:extLst>
            <c:ext xmlns:c14="http://schemas.microsoft.com/office/drawing/2007/8/2/chart" uri="{6F2FDCE9-48DA-4B69-8628-5D25D57E5C99}">
              <c14:invertSolidFillFmt>
                <c14:spPr>
                  <a:solidFill>
                    <a:srgbClr val="000000"/>
                  </a:solidFill>
                </c14:spPr>
              </c14:invertSolidFillFmt>
            </c:ext>
          </c:extLst>
          <c:val>
            <c:numRef>
              <c:f>'Scratch Tables'!$C$22:$N$22</c:f>
              <c:numCache>
                <c:ptCount val="12"/>
                <c:pt idx="0">
                  <c:v>359</c:v>
                </c:pt>
                <c:pt idx="1">
                  <c:v>515</c:v>
                </c:pt>
                <c:pt idx="2">
                  <c:v>566</c:v>
                </c:pt>
                <c:pt idx="3">
                  <c:v>634</c:v>
                </c:pt>
                <c:pt idx="4">
                  <c:v>748</c:v>
                </c:pt>
                <c:pt idx="5">
                  <c:v>1003</c:v>
                </c:pt>
                <c:pt idx="6">
                  <c:v>830</c:v>
                </c:pt>
                <c:pt idx="7">
                  <c:v>863</c:v>
                </c:pt>
                <c:pt idx="8">
                  <c:v>1037</c:v>
                </c:pt>
                <c:pt idx="9">
                  <c:v>1274</c:v>
                </c:pt>
                <c:pt idx="10">
                  <c:v>2234</c:v>
                </c:pt>
                <c:pt idx="11">
                  <c:v>2880</c:v>
                </c:pt>
              </c:numCache>
            </c:numRef>
          </c:val>
        </c:ser>
        <c:axId val="63125123"/>
        <c:axId val="31255196"/>
      </c:barChart>
      <c:catAx>
        <c:axId val="63125123"/>
        <c:scaling>
          <c:orientation val="minMax"/>
        </c:scaling>
        <c:axPos val="b"/>
        <c:delete val="0"/>
        <c:numFmt formatCode="General" sourceLinked="1"/>
        <c:majorTickMark val="out"/>
        <c:minorTickMark val="none"/>
        <c:tickLblPos val="nextTo"/>
        <c:crossAx val="31255196"/>
        <c:crosses val="autoZero"/>
        <c:auto val="1"/>
        <c:lblOffset val="100"/>
        <c:noMultiLvlLbl val="0"/>
      </c:catAx>
      <c:valAx>
        <c:axId val="31255196"/>
        <c:scaling>
          <c:orientation val="minMax"/>
        </c:scaling>
        <c:axPos val="l"/>
        <c:title>
          <c:tx>
            <c:rich>
              <a:bodyPr vert="horz" rot="-5400000" anchor="ctr"/>
              <a:lstStyle/>
              <a:p>
                <a:pPr algn="ctr">
                  <a:defRPr/>
                </a:pPr>
                <a:r>
                  <a:rPr lang="en-US" cap="none" sz="1200" b="1" i="0" u="none" baseline="0">
                    <a:latin typeface="Arial"/>
                    <a:ea typeface="Arial"/>
                    <a:cs typeface="Arial"/>
                  </a:rPr>
                  <a:t># RFQs</a:t>
                </a:r>
              </a:p>
            </c:rich>
          </c:tx>
          <c:layout/>
          <c:overlay val="0"/>
          <c:spPr>
            <a:noFill/>
            <a:ln>
              <a:noFill/>
            </a:ln>
          </c:spPr>
        </c:title>
        <c:majorGridlines/>
        <c:delete val="0"/>
        <c:numFmt formatCode="General" sourceLinked="1"/>
        <c:majorTickMark val="out"/>
        <c:minorTickMark val="none"/>
        <c:tickLblPos val="nextTo"/>
        <c:crossAx val="63125123"/>
        <c:crossesAt val="1"/>
        <c:crossBetween val="between"/>
        <c:dispUnits/>
      </c:valAx>
      <c:spPr>
        <a:solidFill>
          <a:srgbClr val="C0C0C0"/>
        </a:solidFill>
        <a:ln w="12700">
          <a:solidFill>
            <a:srgbClr val="808080"/>
          </a:solidFill>
        </a:ln>
      </c:spPr>
    </c:plotArea>
    <c:legend>
      <c:legendPos val="r"/>
      <c:layout>
        <c:manualLayout>
          <c:xMode val="edge"/>
          <c:yMode val="edge"/>
          <c:x val="0.45975"/>
          <c:y val="0"/>
          <c:w val="0.42625"/>
          <c:h val="0.082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RFQs by Center</a:t>
            </a:r>
          </a:p>
        </c:rich>
      </c:tx>
      <c:layout>
        <c:manualLayout>
          <c:xMode val="factor"/>
          <c:yMode val="factor"/>
          <c:x val="0.12"/>
          <c:y val="-0.02"/>
        </c:manualLayout>
      </c:layout>
      <c:spPr>
        <a:noFill/>
        <a:ln>
          <a:noFill/>
        </a:ln>
      </c:spPr>
    </c:title>
    <c:plotArea>
      <c:layout>
        <c:manualLayout>
          <c:xMode val="edge"/>
          <c:yMode val="edge"/>
          <c:x val="0.042"/>
          <c:y val="0.09825"/>
          <c:w val="0.61625"/>
          <c:h val="0.8885"/>
        </c:manualLayout>
      </c:layout>
      <c:pie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'RFQs by Center'!$A$3:$A$15</c:f>
              <c:strCache/>
            </c:strRef>
          </c:cat>
          <c:val>
            <c:numRef>
              <c:f>'RFQs by Center'!$B$3:$B$15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pieChart>
      <c:spPr>
        <a:noFill/>
        <a:ln>
          <a:noFill/>
        </a:ln>
      </c:spPr>
    </c:plotArea>
    <c:legend>
      <c:legendPos val="r"/>
      <c:layout>
        <c:manualLayout>
          <c:xMode val="edge"/>
          <c:yMode val="edge"/>
          <c:x val="0.78975"/>
          <c:y val="0"/>
          <c:w val="0.21025"/>
          <c:h val="1"/>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7</xdr:col>
      <xdr:colOff>28575</xdr:colOff>
      <xdr:row>14</xdr:row>
      <xdr:rowOff>19050</xdr:rowOff>
    </xdr:to>
    <xdr:graphicFrame>
      <xdr:nvGraphicFramePr>
        <xdr:cNvPr id="1" name="Chart 1"/>
        <xdr:cNvGraphicFramePr/>
      </xdr:nvGraphicFramePr>
      <xdr:xfrm>
        <a:off x="57150" y="47625"/>
        <a:ext cx="4238625" cy="2238375"/>
      </xdr:xfrm>
      <a:graphic>
        <a:graphicData uri="http://schemas.openxmlformats.org/drawingml/2006/chart">
          <c:chart xmlns:c="http://schemas.openxmlformats.org/drawingml/2006/chart" r:id="rId1"/>
        </a:graphicData>
      </a:graphic>
    </xdr:graphicFrame>
    <xdr:clientData/>
  </xdr:twoCellAnchor>
  <xdr:twoCellAnchor>
    <xdr:from>
      <xdr:col>7</xdr:col>
      <xdr:colOff>47625</xdr:colOff>
      <xdr:row>0</xdr:row>
      <xdr:rowOff>47625</xdr:rowOff>
    </xdr:from>
    <xdr:to>
      <xdr:col>14</xdr:col>
      <xdr:colOff>123825</xdr:colOff>
      <xdr:row>14</xdr:row>
      <xdr:rowOff>19050</xdr:rowOff>
    </xdr:to>
    <xdr:graphicFrame>
      <xdr:nvGraphicFramePr>
        <xdr:cNvPr id="2" name="Chart 2"/>
        <xdr:cNvGraphicFramePr/>
      </xdr:nvGraphicFramePr>
      <xdr:xfrm>
        <a:off x="4314825" y="47625"/>
        <a:ext cx="4343400" cy="2238375"/>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14</xdr:row>
      <xdr:rowOff>9525</xdr:rowOff>
    </xdr:from>
    <xdr:to>
      <xdr:col>7</xdr:col>
      <xdr:colOff>19050</xdr:colOff>
      <xdr:row>28</xdr:row>
      <xdr:rowOff>28575</xdr:rowOff>
    </xdr:to>
    <xdr:graphicFrame>
      <xdr:nvGraphicFramePr>
        <xdr:cNvPr id="3" name="Chart 3"/>
        <xdr:cNvGraphicFramePr/>
      </xdr:nvGraphicFramePr>
      <xdr:xfrm>
        <a:off x="66675" y="2276475"/>
        <a:ext cx="4219575" cy="2286000"/>
      </xdr:xfrm>
      <a:graphic>
        <a:graphicData uri="http://schemas.openxmlformats.org/drawingml/2006/chart">
          <c:chart xmlns:c="http://schemas.openxmlformats.org/drawingml/2006/chart" r:id="rId3"/>
        </a:graphicData>
      </a:graphic>
    </xdr:graphicFrame>
    <xdr:clientData/>
  </xdr:twoCellAnchor>
  <xdr:twoCellAnchor>
    <xdr:from>
      <xdr:col>7</xdr:col>
      <xdr:colOff>38100</xdr:colOff>
      <xdr:row>14</xdr:row>
      <xdr:rowOff>9525</xdr:rowOff>
    </xdr:from>
    <xdr:to>
      <xdr:col>14</xdr:col>
      <xdr:colOff>123825</xdr:colOff>
      <xdr:row>28</xdr:row>
      <xdr:rowOff>28575</xdr:rowOff>
    </xdr:to>
    <xdr:graphicFrame>
      <xdr:nvGraphicFramePr>
        <xdr:cNvPr id="4" name="Chart 4"/>
        <xdr:cNvGraphicFramePr/>
      </xdr:nvGraphicFramePr>
      <xdr:xfrm>
        <a:off x="4305300" y="2276475"/>
        <a:ext cx="4352925" cy="228600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0</xdr:row>
      <xdr:rowOff>47625</xdr:rowOff>
    </xdr:from>
    <xdr:to>
      <xdr:col>9</xdr:col>
      <xdr:colOff>628650</xdr:colOff>
      <xdr:row>27</xdr:row>
      <xdr:rowOff>28575</xdr:rowOff>
    </xdr:to>
    <xdr:graphicFrame>
      <xdr:nvGraphicFramePr>
        <xdr:cNvPr id="1" name="Chart 1"/>
        <xdr:cNvGraphicFramePr/>
      </xdr:nvGraphicFramePr>
      <xdr:xfrm>
        <a:off x="2895600" y="47625"/>
        <a:ext cx="6200775" cy="4352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O30"/>
  <sheetViews>
    <sheetView tabSelected="1" workbookViewId="0" topLeftCell="A1">
      <selection activeCell="A30" sqref="A30:M30"/>
    </sheetView>
  </sheetViews>
  <sheetFormatPr defaultColWidth="9.140625" defaultRowHeight="12.75"/>
  <cols>
    <col min="1" max="1" width="14.57421875" style="0" customWidth="1"/>
    <col min="2" max="2" width="32.00390625" style="0" customWidth="1"/>
    <col min="3" max="3" width="8.421875" style="0" customWidth="1"/>
    <col min="4" max="4" width="7.8515625" style="64" customWidth="1"/>
    <col min="5" max="5" width="7.7109375" style="54" customWidth="1"/>
    <col min="6" max="6" width="7.421875" style="64" customWidth="1"/>
    <col min="7" max="7" width="9.57421875" style="54" customWidth="1"/>
    <col min="8" max="8" width="9.140625" style="64" customWidth="1"/>
    <col min="9" max="9" width="2.00390625" style="64" customWidth="1"/>
    <col min="10" max="11" width="10.421875" style="0" customWidth="1"/>
    <col min="12" max="12" width="9.421875" style="0" customWidth="1"/>
    <col min="14" max="14" width="23.7109375" style="0" customWidth="1"/>
  </cols>
  <sheetData>
    <row r="1" spans="1:13" ht="21.75" thickBot="1" thickTop="1">
      <c r="A1" s="159" t="s">
        <v>436</v>
      </c>
      <c r="B1" s="160"/>
      <c r="C1" s="160"/>
      <c r="D1" s="160"/>
      <c r="E1" s="160"/>
      <c r="F1" s="160"/>
      <c r="G1" s="160"/>
      <c r="H1" s="160"/>
      <c r="I1" s="160"/>
      <c r="J1" s="160"/>
      <c r="K1" s="160"/>
      <c r="L1" s="160"/>
      <c r="M1" s="161"/>
    </row>
    <row r="2" ht="7.5" customHeight="1" thickTop="1"/>
    <row r="3" spans="2:13" ht="12.75">
      <c r="B3" s="127" t="s">
        <v>0</v>
      </c>
      <c r="C3" s="164" t="s">
        <v>434</v>
      </c>
      <c r="D3" s="162"/>
      <c r="E3" s="164" t="s">
        <v>435</v>
      </c>
      <c r="F3" s="164"/>
      <c r="G3" s="162" t="s">
        <v>381</v>
      </c>
      <c r="H3" s="163"/>
      <c r="I3" s="128"/>
      <c r="J3" s="127" t="s">
        <v>371</v>
      </c>
      <c r="K3" s="127" t="s">
        <v>372</v>
      </c>
      <c r="L3" s="162" t="s">
        <v>381</v>
      </c>
      <c r="M3" s="162"/>
    </row>
    <row r="4" spans="1:13" ht="14.25" customHeight="1" thickBot="1">
      <c r="A4" s="2"/>
      <c r="B4" s="129"/>
      <c r="C4" s="127" t="s">
        <v>2</v>
      </c>
      <c r="D4" s="130" t="s">
        <v>3</v>
      </c>
      <c r="E4" s="131" t="s">
        <v>2</v>
      </c>
      <c r="F4" s="130" t="s">
        <v>3</v>
      </c>
      <c r="G4" s="132" t="s">
        <v>200</v>
      </c>
      <c r="H4" s="133" t="s">
        <v>4</v>
      </c>
      <c r="I4" s="133"/>
      <c r="J4" s="129"/>
      <c r="K4" s="129"/>
      <c r="L4" s="132" t="s">
        <v>200</v>
      </c>
      <c r="M4" s="133" t="s">
        <v>4</v>
      </c>
    </row>
    <row r="5" spans="1:13" ht="14.25" thickBot="1" thickTop="1">
      <c r="A5" s="109" t="s">
        <v>358</v>
      </c>
      <c r="B5" s="110" t="s">
        <v>360</v>
      </c>
      <c r="C5" s="85">
        <v>41179</v>
      </c>
      <c r="D5" s="73"/>
      <c r="E5" s="88">
        <v>25582</v>
      </c>
      <c r="F5" s="89"/>
      <c r="G5" s="151">
        <f>C5-E5</f>
        <v>15597</v>
      </c>
      <c r="H5" s="152">
        <f>(C5-E5)/E5</f>
        <v>0.6096864983191307</v>
      </c>
      <c r="I5" s="67"/>
      <c r="J5" s="122">
        <f>'Scratch Tables'!B3</f>
        <v>41179</v>
      </c>
      <c r="K5" s="142">
        <f>'Scratch Tables'!P28</f>
        <v>25582</v>
      </c>
      <c r="L5" s="96">
        <f>J5-K5</f>
        <v>15597</v>
      </c>
      <c r="M5" s="134">
        <f>(J5-K5)/K5</f>
        <v>0.6096864983191307</v>
      </c>
    </row>
    <row r="6" spans="2:13" ht="13.5" thickTop="1">
      <c r="B6" s="111" t="s">
        <v>361</v>
      </c>
      <c r="C6" s="59">
        <v>4090</v>
      </c>
      <c r="D6" s="63">
        <f>C6/C5</f>
        <v>0.09932247019111683</v>
      </c>
      <c r="E6" s="90"/>
      <c r="F6" s="91">
        <f>E6/E5</f>
        <v>0</v>
      </c>
      <c r="G6" s="68">
        <f>C6-E6</f>
        <v>4090</v>
      </c>
      <c r="H6" s="124"/>
      <c r="I6" s="117"/>
      <c r="J6" s="140">
        <f>'Scratch Tables'!B4</f>
        <v>4100</v>
      </c>
      <c r="K6" s="145">
        <f>'Scratch Tables'!P29</f>
        <v>1998</v>
      </c>
      <c r="L6" s="141"/>
      <c r="M6" s="135"/>
    </row>
    <row r="7" spans="2:13" ht="12.75">
      <c r="B7" s="111" t="s">
        <v>362</v>
      </c>
      <c r="C7" s="59">
        <v>38969</v>
      </c>
      <c r="D7" s="63"/>
      <c r="E7" s="92">
        <v>24218</v>
      </c>
      <c r="F7" s="93"/>
      <c r="G7" s="68">
        <f>C7-E7</f>
        <v>14751</v>
      </c>
      <c r="H7" s="124">
        <f>(C7-E7)/E7</f>
        <v>0.6090924106036832</v>
      </c>
      <c r="I7" s="67"/>
      <c r="J7" s="140">
        <f>'Scratch Tables'!B5</f>
        <v>38969</v>
      </c>
      <c r="K7" s="145">
        <f>'Scratch Tables'!P30</f>
        <v>24218</v>
      </c>
      <c r="L7" s="141">
        <f aca="true" t="shared" si="0" ref="L7:L24">J7-K7</f>
        <v>14751</v>
      </c>
      <c r="M7" s="135">
        <f aca="true" t="shared" si="1" ref="M7:M24">(J7-K7)/K7</f>
        <v>0.6090924106036832</v>
      </c>
    </row>
    <row r="8" spans="2:13" ht="13.5" thickBot="1">
      <c r="B8" s="112" t="s">
        <v>378</v>
      </c>
      <c r="C8" s="75">
        <f>C10/C5</f>
        <v>50.4427499453605</v>
      </c>
      <c r="D8" s="77"/>
      <c r="E8" s="94">
        <v>38.730395280361726</v>
      </c>
      <c r="F8" s="95"/>
      <c r="G8" s="78">
        <f>C8-E8</f>
        <v>11.71235466499877</v>
      </c>
      <c r="H8" s="125">
        <f>(C8-E8)/E8</f>
        <v>0.30240731033637364</v>
      </c>
      <c r="I8" s="67"/>
      <c r="J8" s="119">
        <f>'Scratch Tables'!B6</f>
        <v>54.5441261259917</v>
      </c>
      <c r="K8" s="146">
        <f>'Scratch Tables'!P31</f>
        <v>38.730395280361726</v>
      </c>
      <c r="L8" s="94">
        <f t="shared" si="0"/>
        <v>15.813730845629976</v>
      </c>
      <c r="M8" s="136">
        <f t="shared" si="1"/>
        <v>0.4083028518340049</v>
      </c>
    </row>
    <row r="9" spans="2:13" ht="12.75" customHeight="1" thickBot="1" thickTop="1">
      <c r="B9" s="113"/>
      <c r="C9" s="55"/>
      <c r="D9" s="67"/>
      <c r="E9" s="55"/>
      <c r="F9" s="67"/>
      <c r="G9" s="55"/>
      <c r="H9" s="67"/>
      <c r="I9" s="67"/>
      <c r="J9" s="55"/>
      <c r="K9" s="147"/>
      <c r="L9" s="54"/>
      <c r="M9" s="64"/>
    </row>
    <row r="10" spans="1:13" ht="14.25" thickBot="1" thickTop="1">
      <c r="A10" s="108" t="s">
        <v>359</v>
      </c>
      <c r="B10" s="110" t="s">
        <v>363</v>
      </c>
      <c r="C10" s="72">
        <v>2077182</v>
      </c>
      <c r="D10" s="73"/>
      <c r="E10" s="96">
        <v>997468</v>
      </c>
      <c r="F10" s="97"/>
      <c r="G10" s="74">
        <f>C10-E10</f>
        <v>1079714</v>
      </c>
      <c r="H10" s="123">
        <f>(C10-E10)/E10</f>
        <v>1.0824547754915446</v>
      </c>
      <c r="I10" s="67"/>
      <c r="J10" s="120">
        <f>'Scratch Tables'!B8</f>
        <v>2077182</v>
      </c>
      <c r="K10" s="148">
        <f>'Scratch Tables'!P33</f>
        <v>997468</v>
      </c>
      <c r="L10" s="96">
        <f t="shared" si="0"/>
        <v>1079714</v>
      </c>
      <c r="M10" s="134">
        <f t="shared" si="1"/>
        <v>1.0824547754915446</v>
      </c>
    </row>
    <row r="11" spans="2:13" ht="12.75" customHeight="1" thickTop="1">
      <c r="B11" s="111" t="s">
        <v>364</v>
      </c>
      <c r="C11" s="59">
        <v>390128</v>
      </c>
      <c r="D11" s="63">
        <f>C11/$C$10</f>
        <v>0.1878159930136117</v>
      </c>
      <c r="E11" s="90">
        <v>230214</v>
      </c>
      <c r="F11" s="91">
        <f>E11/$E$10</f>
        <v>0.23079838150196297</v>
      </c>
      <c r="G11" s="68">
        <f>C11-E11</f>
        <v>159914</v>
      </c>
      <c r="H11" s="124">
        <f>(C11-E11)/E11</f>
        <v>0.6946319511411122</v>
      </c>
      <c r="I11" s="67"/>
      <c r="J11" s="118">
        <f>'Scratch Tables'!B9</f>
        <v>389641</v>
      </c>
      <c r="K11" s="145">
        <f>'Scratch Tables'!P34</f>
        <v>230214</v>
      </c>
      <c r="L11" s="92">
        <f t="shared" si="0"/>
        <v>159427</v>
      </c>
      <c r="M11" s="135">
        <f t="shared" si="1"/>
        <v>0.6925165280999418</v>
      </c>
    </row>
    <row r="12" spans="2:13" ht="12.75">
      <c r="B12" s="111" t="s">
        <v>373</v>
      </c>
      <c r="C12" s="61">
        <v>109211</v>
      </c>
      <c r="D12" s="63">
        <f>C12/$C$10</f>
        <v>0.05257651953463876</v>
      </c>
      <c r="E12" s="92">
        <v>68290</v>
      </c>
      <c r="F12" s="98">
        <f>E12/E10</f>
        <v>0.06846334920017484</v>
      </c>
      <c r="G12" s="68">
        <f>C12-E12</f>
        <v>40921</v>
      </c>
      <c r="H12" s="124">
        <f>(C12-E12)/E12</f>
        <v>0.5992238980817104</v>
      </c>
      <c r="I12" s="67"/>
      <c r="J12" s="118">
        <f>'Scratch Tables'!B10</f>
        <v>109212</v>
      </c>
      <c r="K12" s="145">
        <f>'Scratch Tables'!P35</f>
        <v>68290</v>
      </c>
      <c r="L12" s="92">
        <f t="shared" si="0"/>
        <v>40922</v>
      </c>
      <c r="M12" s="135">
        <f t="shared" si="1"/>
        <v>0.5992385415141309</v>
      </c>
    </row>
    <row r="13" spans="2:13" ht="12.75">
      <c r="B13" s="111" t="s">
        <v>374</v>
      </c>
      <c r="C13" s="59">
        <v>267436</v>
      </c>
      <c r="D13" s="63">
        <f>C13/$C$10</f>
        <v>0.12874943071911849</v>
      </c>
      <c r="E13" s="90">
        <v>150555</v>
      </c>
      <c r="F13" s="98">
        <f>E13/E10</f>
        <v>0.1509371729218381</v>
      </c>
      <c r="G13" s="68">
        <f>C13-E13</f>
        <v>116881</v>
      </c>
      <c r="H13" s="124">
        <f>(C13-E13)/E13</f>
        <v>0.7763342300156089</v>
      </c>
      <c r="I13" s="67"/>
      <c r="J13" s="118">
        <f>'Scratch Tables'!B11</f>
        <v>266948</v>
      </c>
      <c r="K13" s="145">
        <f>'Scratch Tables'!P36</f>
        <v>150555</v>
      </c>
      <c r="L13" s="92">
        <f t="shared" si="0"/>
        <v>116393</v>
      </c>
      <c r="M13" s="135">
        <f t="shared" si="1"/>
        <v>0.7730928896416592</v>
      </c>
    </row>
    <row r="14" spans="2:13" ht="12.75">
      <c r="B14" s="111" t="s">
        <v>375</v>
      </c>
      <c r="C14" s="59">
        <f>C11-(C12+C13)</f>
        <v>13481</v>
      </c>
      <c r="D14" s="63">
        <f>C14/$C$10</f>
        <v>0.006490042759854457</v>
      </c>
      <c r="E14" s="90"/>
      <c r="F14" s="98"/>
      <c r="G14" s="69" t="s">
        <v>13</v>
      </c>
      <c r="H14" s="138" t="s">
        <v>13</v>
      </c>
      <c r="I14" s="67"/>
      <c r="J14" s="118">
        <f>'Scratch Tables'!B12</f>
        <v>12426</v>
      </c>
      <c r="K14" s="145">
        <f>'Scratch Tables'!P37</f>
        <v>0</v>
      </c>
      <c r="L14" s="90" t="s">
        <v>13</v>
      </c>
      <c r="M14" s="139" t="s">
        <v>13</v>
      </c>
    </row>
    <row r="15" spans="1:13" ht="13.5" thickBot="1">
      <c r="A15" s="11"/>
      <c r="B15" s="112" t="s">
        <v>383</v>
      </c>
      <c r="C15" s="86">
        <v>3</v>
      </c>
      <c r="D15" s="77"/>
      <c r="E15" s="99">
        <v>2.8302413189914293</v>
      </c>
      <c r="F15" s="95"/>
      <c r="G15" s="87">
        <f>C15-E15</f>
        <v>0.16975868100857072</v>
      </c>
      <c r="H15" s="125">
        <v>0</v>
      </c>
      <c r="I15" s="67"/>
      <c r="J15" s="121">
        <f>'Scratch Tables'!B13</f>
        <v>3.1991126828125704</v>
      </c>
      <c r="K15" s="143">
        <f>'Scratch Tables'!P38</f>
        <v>2.8302413189914293</v>
      </c>
      <c r="L15" s="137">
        <f t="shared" si="0"/>
        <v>0.36887136382114116</v>
      </c>
      <c r="M15" s="136">
        <f t="shared" si="1"/>
        <v>0.1303321244538223</v>
      </c>
    </row>
    <row r="16" spans="1:13" ht="14.25" thickBot="1" thickTop="1">
      <c r="A16" s="11"/>
      <c r="B16" s="114"/>
      <c r="C16" s="79" t="s">
        <v>357</v>
      </c>
      <c r="D16" s="80"/>
      <c r="E16" s="81"/>
      <c r="F16" s="82"/>
      <c r="G16" s="79"/>
      <c r="H16" s="80"/>
      <c r="I16" s="67"/>
      <c r="J16" s="55"/>
      <c r="K16" s="144"/>
      <c r="L16" s="54"/>
      <c r="M16" s="64"/>
    </row>
    <row r="17" spans="1:15" s="11" customFormat="1" ht="12.75" customHeight="1" thickTop="1">
      <c r="A17" s="156" t="s">
        <v>376</v>
      </c>
      <c r="B17" s="110" t="s">
        <v>369</v>
      </c>
      <c r="C17" s="72">
        <v>2611</v>
      </c>
      <c r="D17" s="73">
        <f>C17/C7</f>
        <v>0.06700197592958505</v>
      </c>
      <c r="E17" s="100">
        <v>1898</v>
      </c>
      <c r="F17" s="97">
        <f>E17/E7</f>
        <v>0.07837145924518953</v>
      </c>
      <c r="G17" s="84">
        <f>C17-E17</f>
        <v>713</v>
      </c>
      <c r="H17" s="126">
        <f>(C17-E17)/E17</f>
        <v>0.37565858798735513</v>
      </c>
      <c r="I17" s="117"/>
      <c r="J17" s="120">
        <f>'Scratch Tables'!B15</f>
        <v>2618</v>
      </c>
      <c r="K17" s="149">
        <f>'Scratch Tables'!P40</f>
        <v>1898</v>
      </c>
      <c r="L17" s="96">
        <f t="shared" si="0"/>
        <v>720</v>
      </c>
      <c r="M17" s="134">
        <f t="shared" si="1"/>
        <v>0.3793466807165437</v>
      </c>
      <c r="N17"/>
      <c r="O17"/>
    </row>
    <row r="18" spans="1:15" s="6" customFormat="1" ht="13.5" thickBot="1">
      <c r="A18" s="157"/>
      <c r="B18" s="115" t="s">
        <v>370</v>
      </c>
      <c r="C18" s="59">
        <v>12490</v>
      </c>
      <c r="D18" s="63">
        <f>C18/C7</f>
        <v>0.32051117554979597</v>
      </c>
      <c r="E18" s="92">
        <v>7306</v>
      </c>
      <c r="F18" s="93">
        <f>E18/E7</f>
        <v>0.3016764390123049</v>
      </c>
      <c r="G18" s="70">
        <f>C18-E18</f>
        <v>5184</v>
      </c>
      <c r="H18" s="124">
        <f>(C18-E18)/E18</f>
        <v>0.7095537914043252</v>
      </c>
      <c r="I18" s="67"/>
      <c r="J18" s="119">
        <f>'Scratch Tables'!B16</f>
        <v>12490</v>
      </c>
      <c r="K18" s="146">
        <f>'Scratch Tables'!P41</f>
        <v>7306</v>
      </c>
      <c r="L18" s="94">
        <f t="shared" si="0"/>
        <v>5184</v>
      </c>
      <c r="M18" s="136">
        <f t="shared" si="1"/>
        <v>0.7095537914043252</v>
      </c>
      <c r="N18"/>
      <c r="O18"/>
    </row>
    <row r="19" spans="1:13" ht="12.75" customHeight="1" thickBot="1" thickTop="1">
      <c r="A19" s="83"/>
      <c r="B19" s="116"/>
      <c r="C19" s="12" t="s">
        <v>357</v>
      </c>
      <c r="D19" s="65"/>
      <c r="E19" s="12"/>
      <c r="F19" s="65"/>
      <c r="G19" s="12"/>
      <c r="H19" s="65"/>
      <c r="I19" s="67"/>
      <c r="J19" s="55"/>
      <c r="K19" s="147"/>
      <c r="L19" s="54"/>
      <c r="M19" s="64"/>
    </row>
    <row r="20" spans="1:13" ht="13.5" thickTop="1">
      <c r="A20" s="14"/>
      <c r="B20" s="111" t="s">
        <v>365</v>
      </c>
      <c r="C20" s="59">
        <v>36358</v>
      </c>
      <c r="D20" s="63">
        <f>C20/C7</f>
        <v>0.932998024070415</v>
      </c>
      <c r="E20" s="90">
        <v>22320</v>
      </c>
      <c r="F20" s="91">
        <f>E20/E7</f>
        <v>0.9216285407548105</v>
      </c>
      <c r="G20" s="69">
        <f>C20-E20</f>
        <v>14038</v>
      </c>
      <c r="H20" s="124">
        <f>(C20-E20)/E20</f>
        <v>0.6289426523297491</v>
      </c>
      <c r="I20" s="67"/>
      <c r="J20" s="120">
        <f>'Scratch Tables'!B18</f>
        <v>36351</v>
      </c>
      <c r="K20" s="149">
        <f>'Scratch Tables'!P43</f>
        <v>22320</v>
      </c>
      <c r="L20" s="96">
        <f t="shared" si="0"/>
        <v>14031</v>
      </c>
      <c r="M20" s="134">
        <f t="shared" si="1"/>
        <v>0.6286290322580645</v>
      </c>
    </row>
    <row r="21" spans="1:13" ht="13.5" thickBot="1">
      <c r="A21" s="154"/>
      <c r="B21" s="111" t="s">
        <v>366</v>
      </c>
      <c r="C21" s="59">
        <v>26479</v>
      </c>
      <c r="D21" s="63">
        <f>C21/C7</f>
        <v>0.679488824450204</v>
      </c>
      <c r="E21" s="92">
        <v>16912</v>
      </c>
      <c r="F21" s="93">
        <f>E21/E7</f>
        <v>0.6983235609876951</v>
      </c>
      <c r="G21" s="68">
        <f>C21-E21</f>
        <v>9567</v>
      </c>
      <c r="H21" s="124">
        <f>(C21-E21)/E21</f>
        <v>0.5656929990539262</v>
      </c>
      <c r="I21" s="67"/>
      <c r="J21" s="119">
        <f>'Scratch Tables'!B19</f>
        <v>26479</v>
      </c>
      <c r="K21" s="146">
        <f>'Scratch Tables'!P44</f>
        <v>16912</v>
      </c>
      <c r="L21" s="94">
        <f t="shared" si="0"/>
        <v>9567</v>
      </c>
      <c r="M21" s="136">
        <f t="shared" si="1"/>
        <v>0.5656929990539262</v>
      </c>
    </row>
    <row r="22" spans="1:13" ht="14.25" thickBot="1" thickTop="1">
      <c r="A22" s="15"/>
      <c r="B22" s="116"/>
      <c r="C22" s="12" t="s">
        <v>357</v>
      </c>
      <c r="D22" s="65"/>
      <c r="E22" s="12"/>
      <c r="F22" s="65"/>
      <c r="G22" s="12"/>
      <c r="H22" s="65"/>
      <c r="I22" s="67"/>
      <c r="J22" s="55"/>
      <c r="K22" s="147"/>
      <c r="L22" s="54"/>
      <c r="M22" s="64"/>
    </row>
    <row r="23" spans="2:13" ht="13.5" thickTop="1">
      <c r="B23" s="111" t="s">
        <v>367</v>
      </c>
      <c r="C23" s="62">
        <v>25418</v>
      </c>
      <c r="D23" s="66">
        <f>C23/C7</f>
        <v>0.65226205445354</v>
      </c>
      <c r="E23" s="90">
        <v>15307</v>
      </c>
      <c r="F23" s="91">
        <f>E23/E7</f>
        <v>0.6320505409199769</v>
      </c>
      <c r="G23" s="71">
        <f>C23-E23</f>
        <v>10111</v>
      </c>
      <c r="H23" s="124">
        <f>(C23-E23)/E23</f>
        <v>0.6605474619455152</v>
      </c>
      <c r="I23" s="67"/>
      <c r="J23" s="120">
        <f>'Scratch Tables'!B21</f>
        <v>25412</v>
      </c>
      <c r="K23" s="149">
        <f>'Scratch Tables'!P46</f>
        <v>15307</v>
      </c>
      <c r="L23" s="96">
        <f t="shared" si="0"/>
        <v>10105</v>
      </c>
      <c r="M23" s="134">
        <f t="shared" si="1"/>
        <v>0.6601554844188933</v>
      </c>
    </row>
    <row r="24" spans="2:13" ht="13.5" thickBot="1">
      <c r="B24" s="112" t="s">
        <v>368</v>
      </c>
      <c r="C24" s="75">
        <v>12943</v>
      </c>
      <c r="D24" s="77">
        <f>C24/C7</f>
        <v>0.3321358002514819</v>
      </c>
      <c r="E24" s="94">
        <v>7963</v>
      </c>
      <c r="F24" s="101">
        <f>E24/E7</f>
        <v>0.3288050210587167</v>
      </c>
      <c r="G24" s="78">
        <f>C24-E24</f>
        <v>4980</v>
      </c>
      <c r="H24" s="125">
        <f>(C24-E24)/E24</f>
        <v>0.6253924400351626</v>
      </c>
      <c r="I24" s="67"/>
      <c r="J24" s="119">
        <f>'Scratch Tables'!B22</f>
        <v>12943</v>
      </c>
      <c r="K24" s="150">
        <f>'Scratch Tables'!P47</f>
        <v>7963</v>
      </c>
      <c r="L24" s="94">
        <f t="shared" si="0"/>
        <v>4980</v>
      </c>
      <c r="M24" s="136">
        <f t="shared" si="1"/>
        <v>0.6253924400351626</v>
      </c>
    </row>
    <row r="25" ht="9" customHeight="1" thickTop="1"/>
    <row r="26" spans="1:13" ht="12.75">
      <c r="A26" s="158" t="s">
        <v>384</v>
      </c>
      <c r="B26" s="158"/>
      <c r="C26" s="158"/>
      <c r="D26" s="158"/>
      <c r="E26" s="158"/>
      <c r="F26" s="158"/>
      <c r="G26" s="158"/>
      <c r="H26" s="158"/>
      <c r="I26" s="158"/>
      <c r="J26" s="158"/>
      <c r="K26" s="158"/>
      <c r="L26" s="158"/>
      <c r="M26" s="158"/>
    </row>
    <row r="27" spans="1:13" ht="12.75">
      <c r="A27" s="158" t="s">
        <v>377</v>
      </c>
      <c r="B27" s="158"/>
      <c r="C27" s="158"/>
      <c r="D27" s="158"/>
      <c r="E27" s="158"/>
      <c r="F27" s="158"/>
      <c r="G27" s="158"/>
      <c r="H27" s="158"/>
      <c r="I27" s="158"/>
      <c r="J27" s="158"/>
      <c r="K27" s="158"/>
      <c r="L27" s="158"/>
      <c r="M27" s="158"/>
    </row>
    <row r="28" spans="1:13" ht="12.75">
      <c r="A28" s="158" t="s">
        <v>16</v>
      </c>
      <c r="B28" s="158"/>
      <c r="C28" s="158"/>
      <c r="D28" s="158"/>
      <c r="E28" s="158"/>
      <c r="F28" s="158"/>
      <c r="G28" s="158"/>
      <c r="H28" s="158"/>
      <c r="I28" s="158"/>
      <c r="J28" s="158"/>
      <c r="K28" s="158"/>
      <c r="L28" s="158"/>
      <c r="M28" s="158"/>
    </row>
    <row r="29" spans="1:13" ht="12.75">
      <c r="A29" s="158" t="s">
        <v>356</v>
      </c>
      <c r="B29" s="158"/>
      <c r="C29" s="158"/>
      <c r="D29" s="158"/>
      <c r="E29" s="158"/>
      <c r="F29" s="158"/>
      <c r="G29" s="158"/>
      <c r="H29" s="158"/>
      <c r="I29" s="158"/>
      <c r="J29" s="158"/>
      <c r="K29" s="158"/>
      <c r="L29" s="158"/>
      <c r="M29" s="158"/>
    </row>
    <row r="30" spans="1:13" ht="12.75">
      <c r="A30" s="158" t="s">
        <v>382</v>
      </c>
      <c r="B30" s="158"/>
      <c r="C30" s="158"/>
      <c r="D30" s="158"/>
      <c r="E30" s="158"/>
      <c r="F30" s="158"/>
      <c r="G30" s="158"/>
      <c r="H30" s="158"/>
      <c r="I30" s="158"/>
      <c r="J30" s="158"/>
      <c r="K30" s="158"/>
      <c r="L30" s="158"/>
      <c r="M30" s="158"/>
    </row>
  </sheetData>
  <mergeCells count="11">
    <mergeCell ref="A1:M1"/>
    <mergeCell ref="L3:M3"/>
    <mergeCell ref="A26:M26"/>
    <mergeCell ref="A27:M27"/>
    <mergeCell ref="G3:H3"/>
    <mergeCell ref="C3:D3"/>
    <mergeCell ref="E3:F3"/>
    <mergeCell ref="A17:A18"/>
    <mergeCell ref="A30:M30"/>
    <mergeCell ref="A28:M28"/>
    <mergeCell ref="A29:M29"/>
  </mergeCells>
  <printOptions/>
  <pageMargins left="0.75" right="0.75" top="1" bottom="1" header="0.5" footer="0.5"/>
  <pageSetup fitToHeight="1" fitToWidth="1" horizontalDpi="600" verticalDpi="600" orientation="landscape" scale="89"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sheetData/>
  <printOptions/>
  <pageMargins left="0.75" right="0.75" top="1" bottom="1" header="0.5" footer="0.5"/>
  <pageSetup fitToHeight="1" fitToWidth="1" horizontalDpi="600" verticalDpi="600" orientation="landscape" scale="9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98"/>
  <sheetViews>
    <sheetView workbookViewId="0" topLeftCell="A1">
      <selection activeCell="A1" sqref="A1"/>
    </sheetView>
  </sheetViews>
  <sheetFormatPr defaultColWidth="9.140625" defaultRowHeight="12.75"/>
  <cols>
    <col min="1" max="1" width="50.7109375" style="0" customWidth="1"/>
    <col min="2" max="2" width="17.140625" style="0" customWidth="1"/>
    <col min="3" max="3" width="15.7109375" style="0" customWidth="1"/>
    <col min="4" max="4" width="13.140625" style="0" customWidth="1"/>
    <col min="5" max="5" width="3.7109375" style="0" customWidth="1"/>
    <col min="6" max="6" width="28.7109375" style="6" customWidth="1"/>
    <col min="7" max="7" width="9.140625" style="6" customWidth="1"/>
    <col min="9" max="9" width="20.7109375" style="0" customWidth="1"/>
  </cols>
  <sheetData>
    <row r="1" spans="1:4" ht="12.75">
      <c r="A1" s="16" t="s">
        <v>199</v>
      </c>
      <c r="B1" s="16" t="s">
        <v>437</v>
      </c>
      <c r="C1" s="49" t="s">
        <v>438</v>
      </c>
      <c r="D1" s="16" t="s">
        <v>200</v>
      </c>
    </row>
    <row r="2" spans="1:4" ht="12.75">
      <c r="A2" s="38"/>
      <c r="B2" s="38"/>
      <c r="C2" s="38"/>
      <c r="D2" s="38"/>
    </row>
    <row r="3" spans="1:10" ht="12.75">
      <c r="A3" s="19" t="s">
        <v>18</v>
      </c>
      <c r="B3" s="38">
        <v>0</v>
      </c>
      <c r="C3" s="18">
        <v>0</v>
      </c>
      <c r="D3" s="19">
        <f>B3-C3</f>
        <v>0</v>
      </c>
      <c r="H3" s="6"/>
      <c r="I3" s="6"/>
      <c r="J3" s="6"/>
    </row>
    <row r="4" spans="1:10" ht="12.75">
      <c r="A4" s="19" t="s">
        <v>313</v>
      </c>
      <c r="B4" s="38">
        <v>0</v>
      </c>
      <c r="C4" s="18">
        <v>0</v>
      </c>
      <c r="D4" s="19">
        <f aca="true" t="shared" si="0" ref="D4:D69">B4-C4</f>
        <v>0</v>
      </c>
      <c r="H4" s="6"/>
      <c r="I4" s="6"/>
      <c r="J4" s="6"/>
    </row>
    <row r="5" spans="1:10" ht="12.75">
      <c r="A5" s="19" t="s">
        <v>144</v>
      </c>
      <c r="B5" s="38">
        <v>91</v>
      </c>
      <c r="C5" s="18">
        <v>39</v>
      </c>
      <c r="D5" s="19">
        <f t="shared" si="0"/>
        <v>52</v>
      </c>
      <c r="H5" s="6"/>
      <c r="I5" s="6"/>
      <c r="J5" s="6"/>
    </row>
    <row r="6" spans="1:10" ht="12.75">
      <c r="A6" s="19" t="s">
        <v>145</v>
      </c>
      <c r="B6" s="38">
        <v>0</v>
      </c>
      <c r="C6" s="18">
        <v>0</v>
      </c>
      <c r="D6" s="19">
        <f t="shared" si="0"/>
        <v>0</v>
      </c>
      <c r="H6" s="6"/>
      <c r="I6" s="6"/>
      <c r="J6" s="6"/>
    </row>
    <row r="7" spans="1:10" ht="12.75">
      <c r="A7" s="19" t="s">
        <v>19</v>
      </c>
      <c r="B7" s="38">
        <v>21</v>
      </c>
      <c r="C7" s="18">
        <v>14</v>
      </c>
      <c r="D7" s="19">
        <f t="shared" si="0"/>
        <v>7</v>
      </c>
      <c r="H7" s="6"/>
      <c r="I7" s="6"/>
      <c r="J7" s="6"/>
    </row>
    <row r="8" spans="1:10" ht="12.75">
      <c r="A8" s="19" t="s">
        <v>314</v>
      </c>
      <c r="B8" s="38">
        <v>0</v>
      </c>
      <c r="C8" s="18">
        <v>3</v>
      </c>
      <c r="D8" s="19">
        <f t="shared" si="0"/>
        <v>-3</v>
      </c>
      <c r="H8" s="6"/>
      <c r="I8" s="6"/>
      <c r="J8" s="6"/>
    </row>
    <row r="9" spans="1:10" ht="12.75">
      <c r="A9" s="19" t="s">
        <v>146</v>
      </c>
      <c r="B9" s="38">
        <v>3</v>
      </c>
      <c r="C9" s="18">
        <v>0</v>
      </c>
      <c r="D9" s="19">
        <f t="shared" si="0"/>
        <v>3</v>
      </c>
      <c r="H9" s="6"/>
      <c r="I9" s="6"/>
      <c r="J9" s="6"/>
    </row>
    <row r="10" spans="1:10" ht="12.75">
      <c r="A10" s="19" t="s">
        <v>315</v>
      </c>
      <c r="B10" s="38">
        <v>0</v>
      </c>
      <c r="C10" s="18">
        <v>0</v>
      </c>
      <c r="D10" s="19">
        <f t="shared" si="0"/>
        <v>0</v>
      </c>
      <c r="H10" s="6"/>
      <c r="I10" s="6"/>
      <c r="J10" s="6"/>
    </row>
    <row r="11" spans="1:10" ht="12.75">
      <c r="A11" s="19" t="s">
        <v>316</v>
      </c>
      <c r="B11" s="38">
        <v>10</v>
      </c>
      <c r="C11" s="18">
        <v>7</v>
      </c>
      <c r="D11" s="19">
        <f t="shared" si="0"/>
        <v>3</v>
      </c>
      <c r="H11" s="6"/>
      <c r="I11" s="6"/>
      <c r="J11" s="6"/>
    </row>
    <row r="12" spans="1:10" ht="12.75">
      <c r="A12" s="19" t="s">
        <v>20</v>
      </c>
      <c r="B12" s="38">
        <v>0</v>
      </c>
      <c r="C12" s="18">
        <v>1</v>
      </c>
      <c r="D12" s="19">
        <f t="shared" si="0"/>
        <v>-1</v>
      </c>
      <c r="H12" s="6"/>
      <c r="I12" s="6"/>
      <c r="J12" s="6"/>
    </row>
    <row r="13" spans="1:10" ht="12.75">
      <c r="A13" s="19" t="s">
        <v>317</v>
      </c>
      <c r="B13" s="38">
        <v>8</v>
      </c>
      <c r="C13" s="18">
        <v>26</v>
      </c>
      <c r="D13" s="19">
        <f t="shared" si="0"/>
        <v>-18</v>
      </c>
      <c r="H13" s="6"/>
      <c r="I13" s="6"/>
      <c r="J13" s="6"/>
    </row>
    <row r="14" spans="1:10" ht="12.75">
      <c r="A14" s="19" t="s">
        <v>147</v>
      </c>
      <c r="B14" s="38">
        <v>335</v>
      </c>
      <c r="C14" s="18">
        <v>334</v>
      </c>
      <c r="D14" s="19">
        <f t="shared" si="0"/>
        <v>1</v>
      </c>
      <c r="H14" s="6"/>
      <c r="I14" s="6"/>
      <c r="J14" s="6"/>
    </row>
    <row r="15" spans="1:10" ht="12.75">
      <c r="A15" s="19" t="s">
        <v>148</v>
      </c>
      <c r="B15" s="38">
        <v>0</v>
      </c>
      <c r="C15" s="18">
        <v>0</v>
      </c>
      <c r="D15" s="19">
        <f t="shared" si="0"/>
        <v>0</v>
      </c>
      <c r="H15" s="6"/>
      <c r="I15" s="6"/>
      <c r="J15" s="6"/>
    </row>
    <row r="16" spans="1:10" ht="12.75">
      <c r="A16" s="19" t="s">
        <v>149</v>
      </c>
      <c r="B16" s="38">
        <v>987</v>
      </c>
      <c r="C16" s="18">
        <v>686</v>
      </c>
      <c r="D16" s="19">
        <f t="shared" si="0"/>
        <v>301</v>
      </c>
      <c r="H16" s="6"/>
      <c r="I16" s="6"/>
      <c r="J16" s="6"/>
    </row>
    <row r="17" spans="1:10" ht="12.75">
      <c r="A17" s="19" t="s">
        <v>150</v>
      </c>
      <c r="B17" s="38">
        <v>141</v>
      </c>
      <c r="C17" s="18">
        <v>91</v>
      </c>
      <c r="D17" s="19">
        <f t="shared" si="0"/>
        <v>50</v>
      </c>
      <c r="H17" s="6"/>
      <c r="I17" s="6"/>
      <c r="J17" s="6"/>
    </row>
    <row r="18" spans="1:10" ht="12.75">
      <c r="A18" s="19" t="s">
        <v>318</v>
      </c>
      <c r="B18" s="38">
        <v>2341</v>
      </c>
      <c r="C18" s="18">
        <v>1063</v>
      </c>
      <c r="D18" s="19">
        <f t="shared" si="0"/>
        <v>1278</v>
      </c>
      <c r="H18" s="6"/>
      <c r="I18" s="6"/>
      <c r="J18" s="6"/>
    </row>
    <row r="19" spans="1:10" ht="12.75">
      <c r="A19" s="19" t="s">
        <v>151</v>
      </c>
      <c r="B19" s="38">
        <v>123</v>
      </c>
      <c r="C19" s="18">
        <v>32</v>
      </c>
      <c r="D19" s="19">
        <f t="shared" si="0"/>
        <v>91</v>
      </c>
      <c r="H19" s="6"/>
      <c r="I19" s="6"/>
      <c r="J19" s="6"/>
    </row>
    <row r="20" spans="1:10" ht="12.75">
      <c r="A20" s="19" t="s">
        <v>152</v>
      </c>
      <c r="B20" s="38">
        <v>148</v>
      </c>
      <c r="C20" s="18">
        <v>68</v>
      </c>
      <c r="D20" s="19">
        <f t="shared" si="0"/>
        <v>80</v>
      </c>
      <c r="H20" s="6"/>
      <c r="I20" s="6"/>
      <c r="J20" s="6"/>
    </row>
    <row r="21" spans="1:10" ht="12.75">
      <c r="A21" s="19" t="s">
        <v>153</v>
      </c>
      <c r="B21" s="38">
        <v>499</v>
      </c>
      <c r="C21" s="18">
        <v>294</v>
      </c>
      <c r="D21" s="19">
        <f t="shared" si="0"/>
        <v>205</v>
      </c>
      <c r="H21" s="6"/>
      <c r="I21" s="6"/>
      <c r="J21" s="6"/>
    </row>
    <row r="22" spans="1:10" ht="12.75">
      <c r="A22" s="19" t="s">
        <v>299</v>
      </c>
      <c r="B22" s="38">
        <v>1228</v>
      </c>
      <c r="C22" s="18">
        <v>881</v>
      </c>
      <c r="D22" s="19">
        <f t="shared" si="0"/>
        <v>347</v>
      </c>
      <c r="H22" s="6"/>
      <c r="I22" s="6"/>
      <c r="J22" s="6"/>
    </row>
    <row r="23" spans="1:10" ht="12.75">
      <c r="A23" s="19" t="s">
        <v>154</v>
      </c>
      <c r="B23" s="38">
        <v>16</v>
      </c>
      <c r="C23" s="18">
        <v>3</v>
      </c>
      <c r="D23" s="19">
        <f t="shared" si="0"/>
        <v>13</v>
      </c>
      <c r="H23" s="6"/>
      <c r="I23" s="6"/>
      <c r="J23" s="6"/>
    </row>
    <row r="24" spans="1:10" ht="12.75">
      <c r="A24" s="19" t="s">
        <v>155</v>
      </c>
      <c r="B24" s="38">
        <v>438</v>
      </c>
      <c r="C24" s="18">
        <v>357</v>
      </c>
      <c r="D24" s="19">
        <f t="shared" si="0"/>
        <v>81</v>
      </c>
      <c r="H24" s="6"/>
      <c r="I24" s="6"/>
      <c r="J24" s="6"/>
    </row>
    <row r="25" spans="1:10" ht="12.75">
      <c r="A25" s="19" t="s">
        <v>156</v>
      </c>
      <c r="B25" s="38">
        <v>264</v>
      </c>
      <c r="C25" s="18">
        <v>45</v>
      </c>
      <c r="D25" s="19">
        <f t="shared" si="0"/>
        <v>219</v>
      </c>
      <c r="H25" s="6"/>
      <c r="I25" s="6"/>
      <c r="J25" s="6"/>
    </row>
    <row r="26" spans="1:10" ht="12.75">
      <c r="A26" s="19" t="s">
        <v>157</v>
      </c>
      <c r="B26" s="38">
        <v>238</v>
      </c>
      <c r="C26" s="18">
        <v>170</v>
      </c>
      <c r="D26" s="19">
        <f t="shared" si="0"/>
        <v>68</v>
      </c>
      <c r="H26" s="6"/>
      <c r="I26" s="6"/>
      <c r="J26" s="6"/>
    </row>
    <row r="27" spans="1:10" ht="12.75">
      <c r="A27" s="19" t="s">
        <v>158</v>
      </c>
      <c r="B27" s="38">
        <v>286</v>
      </c>
      <c r="C27" s="18">
        <v>223</v>
      </c>
      <c r="D27" s="19">
        <f t="shared" si="0"/>
        <v>63</v>
      </c>
      <c r="H27" s="6"/>
      <c r="I27" s="6"/>
      <c r="J27" s="6"/>
    </row>
    <row r="28" spans="1:10" ht="12.75">
      <c r="A28" s="19" t="s">
        <v>159</v>
      </c>
      <c r="B28" s="38">
        <v>2024</v>
      </c>
      <c r="C28" s="18">
        <v>1061</v>
      </c>
      <c r="D28" s="19">
        <f t="shared" si="0"/>
        <v>963</v>
      </c>
      <c r="H28" s="6"/>
      <c r="I28" s="6"/>
      <c r="J28" s="6"/>
    </row>
    <row r="29" spans="1:10" ht="12.75">
      <c r="A29" s="19" t="s">
        <v>319</v>
      </c>
      <c r="B29" s="38">
        <v>8897</v>
      </c>
      <c r="C29" s="18">
        <v>6719</v>
      </c>
      <c r="D29" s="19">
        <f t="shared" si="0"/>
        <v>2178</v>
      </c>
      <c r="H29" s="6"/>
      <c r="I29" s="6"/>
      <c r="J29" s="6"/>
    </row>
    <row r="30" spans="1:10" ht="12.75">
      <c r="A30" s="19" t="s">
        <v>320</v>
      </c>
      <c r="B30" s="38">
        <v>8855</v>
      </c>
      <c r="C30" s="18">
        <v>5082</v>
      </c>
      <c r="D30" s="19">
        <f t="shared" si="0"/>
        <v>3773</v>
      </c>
      <c r="H30" s="6"/>
      <c r="I30" s="6"/>
      <c r="J30" s="6"/>
    </row>
    <row r="31" spans="1:10" ht="12.75">
      <c r="A31" s="19" t="s">
        <v>321</v>
      </c>
      <c r="B31" s="38">
        <v>2115</v>
      </c>
      <c r="C31" s="18">
        <v>1000</v>
      </c>
      <c r="D31" s="19">
        <f t="shared" si="0"/>
        <v>1115</v>
      </c>
      <c r="H31" s="6"/>
      <c r="I31" s="6"/>
      <c r="J31" s="6"/>
    </row>
    <row r="32" spans="1:10" ht="12.75">
      <c r="A32" s="19" t="s">
        <v>322</v>
      </c>
      <c r="B32" s="38">
        <v>6100</v>
      </c>
      <c r="C32" s="18">
        <v>2782</v>
      </c>
      <c r="D32" s="19">
        <f t="shared" si="0"/>
        <v>3318</v>
      </c>
      <c r="H32" s="6"/>
      <c r="I32" s="6"/>
      <c r="J32" s="6"/>
    </row>
    <row r="33" spans="1:10" ht="12.75">
      <c r="A33" s="19" t="s">
        <v>323</v>
      </c>
      <c r="B33" s="38">
        <v>234</v>
      </c>
      <c r="C33" s="18">
        <v>92</v>
      </c>
      <c r="D33" s="19">
        <f t="shared" si="0"/>
        <v>142</v>
      </c>
      <c r="H33" s="6"/>
      <c r="I33" s="6"/>
      <c r="J33" s="6"/>
    </row>
    <row r="34" spans="1:10" ht="12.75">
      <c r="A34" s="19" t="s">
        <v>21</v>
      </c>
      <c r="B34" s="38">
        <v>3</v>
      </c>
      <c r="C34" s="18">
        <v>5</v>
      </c>
      <c r="D34" s="19">
        <f t="shared" si="0"/>
        <v>-2</v>
      </c>
      <c r="H34" s="6"/>
      <c r="I34" s="6"/>
      <c r="J34" s="6"/>
    </row>
    <row r="35" spans="1:10" ht="12.75">
      <c r="A35" s="19" t="s">
        <v>160</v>
      </c>
      <c r="B35" s="38">
        <v>420</v>
      </c>
      <c r="C35" s="18">
        <v>297</v>
      </c>
      <c r="D35" s="19">
        <f t="shared" si="0"/>
        <v>123</v>
      </c>
      <c r="H35" s="6"/>
      <c r="I35" s="6"/>
      <c r="J35" s="6"/>
    </row>
    <row r="36" spans="1:10" ht="12.75">
      <c r="A36" s="19" t="s">
        <v>324</v>
      </c>
      <c r="B36" s="38">
        <v>7</v>
      </c>
      <c r="C36" s="18">
        <v>0</v>
      </c>
      <c r="D36" s="19">
        <f t="shared" si="0"/>
        <v>7</v>
      </c>
      <c r="H36" s="6"/>
      <c r="I36" s="6"/>
      <c r="J36" s="6"/>
    </row>
    <row r="37" spans="1:10" ht="12.75">
      <c r="A37" s="19" t="s">
        <v>22</v>
      </c>
      <c r="B37" s="38">
        <v>0</v>
      </c>
      <c r="C37" s="18">
        <v>0</v>
      </c>
      <c r="D37" s="19">
        <f t="shared" si="0"/>
        <v>0</v>
      </c>
      <c r="H37" s="6"/>
      <c r="I37" s="6"/>
      <c r="J37" s="6"/>
    </row>
    <row r="38" spans="1:10" ht="12.75">
      <c r="A38" s="19" t="s">
        <v>161</v>
      </c>
      <c r="B38" s="38">
        <v>0</v>
      </c>
      <c r="C38" s="18">
        <v>1</v>
      </c>
      <c r="D38" s="19">
        <f t="shared" si="0"/>
        <v>-1</v>
      </c>
      <c r="H38" s="6"/>
      <c r="I38" s="6"/>
      <c r="J38" s="6"/>
    </row>
    <row r="39" spans="1:10" ht="12.75">
      <c r="A39" s="19" t="s">
        <v>162</v>
      </c>
      <c r="B39" s="38">
        <v>0</v>
      </c>
      <c r="C39" s="18">
        <v>0</v>
      </c>
      <c r="D39" s="19">
        <f t="shared" si="0"/>
        <v>0</v>
      </c>
      <c r="H39" s="6"/>
      <c r="I39" s="6"/>
      <c r="J39" s="6"/>
    </row>
    <row r="40" spans="1:10" ht="12.75">
      <c r="A40" s="19" t="s">
        <v>163</v>
      </c>
      <c r="B40" s="38">
        <v>0</v>
      </c>
      <c r="C40" s="18">
        <v>1</v>
      </c>
      <c r="D40" s="19">
        <f t="shared" si="0"/>
        <v>-1</v>
      </c>
      <c r="H40" s="6"/>
      <c r="I40" s="6"/>
      <c r="J40" s="6"/>
    </row>
    <row r="41" spans="1:10" ht="12.75">
      <c r="A41" s="19" t="s">
        <v>164</v>
      </c>
      <c r="B41" s="38">
        <v>0</v>
      </c>
      <c r="C41" s="18">
        <v>1</v>
      </c>
      <c r="D41" s="19">
        <f t="shared" si="0"/>
        <v>-1</v>
      </c>
      <c r="H41" s="6"/>
      <c r="I41" s="6"/>
      <c r="J41" s="6"/>
    </row>
    <row r="42" spans="1:10" ht="12.75">
      <c r="A42" s="19" t="s">
        <v>165</v>
      </c>
      <c r="B42" s="38">
        <v>15</v>
      </c>
      <c r="C42" s="18">
        <v>6</v>
      </c>
      <c r="D42" s="19">
        <f t="shared" si="0"/>
        <v>9</v>
      </c>
      <c r="H42" s="6"/>
      <c r="I42" s="6"/>
      <c r="J42" s="6"/>
    </row>
    <row r="43" spans="1:10" ht="12.75">
      <c r="A43" s="19" t="s">
        <v>325</v>
      </c>
      <c r="B43" s="38">
        <v>0</v>
      </c>
      <c r="C43" s="18">
        <v>0</v>
      </c>
      <c r="D43" s="19">
        <f t="shared" si="0"/>
        <v>0</v>
      </c>
      <c r="H43" s="6"/>
      <c r="I43" s="6"/>
      <c r="J43" s="6"/>
    </row>
    <row r="44" spans="1:10" ht="12.75">
      <c r="A44" s="19" t="s">
        <v>326</v>
      </c>
      <c r="B44" s="38">
        <v>0</v>
      </c>
      <c r="C44" s="18">
        <v>1</v>
      </c>
      <c r="D44" s="19">
        <f t="shared" si="0"/>
        <v>-1</v>
      </c>
      <c r="H44" s="6"/>
      <c r="I44" s="6"/>
      <c r="J44" s="6"/>
    </row>
    <row r="45" spans="1:10" ht="12.75">
      <c r="A45" s="19" t="s">
        <v>23</v>
      </c>
      <c r="B45" s="38">
        <v>1</v>
      </c>
      <c r="C45" s="18">
        <v>2</v>
      </c>
      <c r="D45" s="19">
        <f t="shared" si="0"/>
        <v>-1</v>
      </c>
      <c r="H45" s="6"/>
      <c r="I45" s="6"/>
      <c r="J45" s="6"/>
    </row>
    <row r="46" spans="1:10" ht="12.75">
      <c r="A46" s="19" t="s">
        <v>166</v>
      </c>
      <c r="B46" s="38">
        <v>0</v>
      </c>
      <c r="C46" s="18">
        <v>0</v>
      </c>
      <c r="D46" s="19">
        <f t="shared" si="0"/>
        <v>0</v>
      </c>
      <c r="H46" s="6"/>
      <c r="I46" s="6"/>
      <c r="J46" s="6"/>
    </row>
    <row r="47" spans="1:10" ht="12.75">
      <c r="A47" s="19" t="s">
        <v>167</v>
      </c>
      <c r="B47" s="38">
        <v>0</v>
      </c>
      <c r="C47" s="18">
        <v>0</v>
      </c>
      <c r="D47" s="19">
        <f t="shared" si="0"/>
        <v>0</v>
      </c>
      <c r="H47" s="6"/>
      <c r="I47" s="6"/>
      <c r="J47" s="6"/>
    </row>
    <row r="48" spans="1:10" ht="12.75">
      <c r="A48" s="19" t="s">
        <v>168</v>
      </c>
      <c r="B48" s="38">
        <v>4</v>
      </c>
      <c r="C48" s="18">
        <v>1</v>
      </c>
      <c r="D48" s="19">
        <f t="shared" si="0"/>
        <v>3</v>
      </c>
      <c r="H48" s="6"/>
      <c r="I48" s="6"/>
      <c r="J48" s="6"/>
    </row>
    <row r="49" spans="1:10" ht="12.75">
      <c r="A49" s="19" t="s">
        <v>169</v>
      </c>
      <c r="B49" s="38">
        <v>0</v>
      </c>
      <c r="C49" s="18">
        <v>0</v>
      </c>
      <c r="D49" s="19">
        <f t="shared" si="0"/>
        <v>0</v>
      </c>
      <c r="H49" s="6"/>
      <c r="I49" s="6"/>
      <c r="J49" s="6"/>
    </row>
    <row r="50" spans="1:10" ht="12.75">
      <c r="A50" s="19" t="s">
        <v>170</v>
      </c>
      <c r="B50" s="38">
        <v>0</v>
      </c>
      <c r="C50" s="18">
        <v>0</v>
      </c>
      <c r="D50" s="19">
        <f t="shared" si="0"/>
        <v>0</v>
      </c>
      <c r="H50" s="6"/>
      <c r="I50" s="6"/>
      <c r="J50" s="6"/>
    </row>
    <row r="51" spans="1:10" ht="12.75">
      <c r="A51" s="19" t="s">
        <v>171</v>
      </c>
      <c r="B51" s="38">
        <v>4337</v>
      </c>
      <c r="C51" s="18">
        <v>3438</v>
      </c>
      <c r="D51" s="19">
        <f t="shared" si="0"/>
        <v>899</v>
      </c>
      <c r="H51" s="6"/>
      <c r="I51" s="6"/>
      <c r="J51" s="6"/>
    </row>
    <row r="52" spans="1:10" ht="12.75">
      <c r="A52" s="19" t="s">
        <v>172</v>
      </c>
      <c r="B52" s="38">
        <v>0</v>
      </c>
      <c r="C52" s="18">
        <v>1</v>
      </c>
      <c r="D52" s="19">
        <f t="shared" si="0"/>
        <v>-1</v>
      </c>
      <c r="H52" s="6"/>
      <c r="I52" s="6"/>
      <c r="J52" s="6"/>
    </row>
    <row r="53" spans="1:10" ht="12.75">
      <c r="A53" s="19" t="s">
        <v>327</v>
      </c>
      <c r="B53" s="38">
        <v>112</v>
      </c>
      <c r="C53" s="18">
        <v>48</v>
      </c>
      <c r="D53" s="19">
        <f t="shared" si="0"/>
        <v>64</v>
      </c>
      <c r="H53" s="6"/>
      <c r="I53" s="6"/>
      <c r="J53" s="6"/>
    </row>
    <row r="54" spans="1:10" ht="12.75">
      <c r="A54" s="19" t="s">
        <v>328</v>
      </c>
      <c r="B54" s="38">
        <v>1</v>
      </c>
      <c r="C54" s="18">
        <v>2</v>
      </c>
      <c r="D54" s="19">
        <f t="shared" si="0"/>
        <v>-1</v>
      </c>
      <c r="H54" s="6"/>
      <c r="I54" s="6"/>
      <c r="J54" s="6"/>
    </row>
    <row r="55" spans="1:10" ht="12.75">
      <c r="A55" s="19" t="s">
        <v>24</v>
      </c>
      <c r="B55" s="38">
        <v>184</v>
      </c>
      <c r="C55" s="18">
        <v>140</v>
      </c>
      <c r="D55" s="19">
        <f t="shared" si="0"/>
        <v>44</v>
      </c>
      <c r="H55" s="6"/>
      <c r="I55" s="6"/>
      <c r="J55" s="6"/>
    </row>
    <row r="56" spans="1:10" ht="12.75">
      <c r="A56" s="19" t="s">
        <v>173</v>
      </c>
      <c r="B56" s="38">
        <v>22</v>
      </c>
      <c r="C56" s="18">
        <v>4</v>
      </c>
      <c r="D56" s="19">
        <f t="shared" si="0"/>
        <v>18</v>
      </c>
      <c r="H56" s="6"/>
      <c r="I56" s="6"/>
      <c r="J56" s="6"/>
    </row>
    <row r="57" spans="1:10" ht="12.75">
      <c r="A57" s="19" t="s">
        <v>174</v>
      </c>
      <c r="B57" s="38">
        <v>42</v>
      </c>
      <c r="C57" s="18">
        <v>108</v>
      </c>
      <c r="D57" s="19">
        <f t="shared" si="0"/>
        <v>-66</v>
      </c>
      <c r="H57" s="6"/>
      <c r="I57" s="6"/>
      <c r="J57" s="6"/>
    </row>
    <row r="58" spans="1:10" ht="12.75">
      <c r="A58" s="19" t="s">
        <v>175</v>
      </c>
      <c r="B58" s="38">
        <v>0</v>
      </c>
      <c r="C58" s="18">
        <v>0</v>
      </c>
      <c r="D58" s="19">
        <f t="shared" si="0"/>
        <v>0</v>
      </c>
      <c r="H58" s="6"/>
      <c r="I58" s="6"/>
      <c r="J58" s="6"/>
    </row>
    <row r="59" spans="1:10" ht="12.75">
      <c r="A59" s="19" t="s">
        <v>176</v>
      </c>
      <c r="B59" s="38">
        <v>2</v>
      </c>
      <c r="C59" s="18">
        <v>9</v>
      </c>
      <c r="D59" s="19">
        <f t="shared" si="0"/>
        <v>-7</v>
      </c>
      <c r="H59" s="6"/>
      <c r="I59" s="6"/>
      <c r="J59" s="6"/>
    </row>
    <row r="60" spans="1:10" ht="12.75">
      <c r="A60" s="19" t="s">
        <v>177</v>
      </c>
      <c r="B60" s="38">
        <v>283</v>
      </c>
      <c r="C60" s="18">
        <v>222</v>
      </c>
      <c r="D60" s="19">
        <f t="shared" si="0"/>
        <v>61</v>
      </c>
      <c r="H60" s="6"/>
      <c r="I60" s="6"/>
      <c r="J60" s="6"/>
    </row>
    <row r="61" spans="1:10" ht="12.75">
      <c r="A61" s="19" t="s">
        <v>178</v>
      </c>
      <c r="B61" s="38">
        <v>0</v>
      </c>
      <c r="C61" s="18">
        <v>0</v>
      </c>
      <c r="D61" s="19">
        <f t="shared" si="0"/>
        <v>0</v>
      </c>
      <c r="H61" s="6"/>
      <c r="I61" s="6"/>
      <c r="J61" s="6"/>
    </row>
    <row r="62" spans="1:10" ht="12.75">
      <c r="A62" s="19" t="s">
        <v>179</v>
      </c>
      <c r="B62" s="38">
        <v>0</v>
      </c>
      <c r="C62" s="18">
        <v>0</v>
      </c>
      <c r="D62" s="19">
        <f t="shared" si="0"/>
        <v>0</v>
      </c>
      <c r="H62" s="6"/>
      <c r="I62" s="6"/>
      <c r="J62" s="6"/>
    </row>
    <row r="63" spans="1:10" ht="12.75">
      <c r="A63" s="19" t="s">
        <v>329</v>
      </c>
      <c r="B63" s="38">
        <v>0</v>
      </c>
      <c r="C63" s="18">
        <v>1</v>
      </c>
      <c r="D63" s="19">
        <f t="shared" si="0"/>
        <v>-1</v>
      </c>
      <c r="H63" s="6"/>
      <c r="I63" s="6"/>
      <c r="J63" s="6"/>
    </row>
    <row r="64" spans="1:10" ht="12.75">
      <c r="A64" s="19" t="s">
        <v>180</v>
      </c>
      <c r="B64" s="38">
        <v>3</v>
      </c>
      <c r="C64" s="18">
        <v>5</v>
      </c>
      <c r="D64" s="19">
        <f t="shared" si="0"/>
        <v>-2</v>
      </c>
      <c r="H64" s="6"/>
      <c r="I64" s="6"/>
      <c r="J64" s="6"/>
    </row>
    <row r="65" spans="1:10" ht="12.75">
      <c r="A65" s="19" t="s">
        <v>25</v>
      </c>
      <c r="B65" s="38">
        <v>18</v>
      </c>
      <c r="C65" s="18">
        <v>26</v>
      </c>
      <c r="D65" s="19">
        <f t="shared" si="0"/>
        <v>-8</v>
      </c>
      <c r="H65" s="6"/>
      <c r="I65" s="6"/>
      <c r="J65" s="6"/>
    </row>
    <row r="66" spans="1:10" ht="12.75">
      <c r="A66" s="19" t="s">
        <v>181</v>
      </c>
      <c r="B66" s="38">
        <v>21</v>
      </c>
      <c r="C66" s="18">
        <v>13</v>
      </c>
      <c r="D66" s="19">
        <f t="shared" si="0"/>
        <v>8</v>
      </c>
      <c r="H66" s="6"/>
      <c r="I66" s="6"/>
      <c r="J66" s="6"/>
    </row>
    <row r="67" spans="1:10" ht="12.75">
      <c r="A67" s="19" t="s">
        <v>182</v>
      </c>
      <c r="B67" s="38">
        <v>13</v>
      </c>
      <c r="C67" s="18">
        <v>2</v>
      </c>
      <c r="D67" s="19">
        <f t="shared" si="0"/>
        <v>11</v>
      </c>
      <c r="H67" s="6"/>
      <c r="I67" s="6"/>
      <c r="J67" s="6"/>
    </row>
    <row r="68" spans="1:10" ht="12.75">
      <c r="A68" s="19" t="s">
        <v>183</v>
      </c>
      <c r="B68" s="38">
        <v>0</v>
      </c>
      <c r="C68" s="18">
        <v>0</v>
      </c>
      <c r="D68" s="19">
        <f t="shared" si="0"/>
        <v>0</v>
      </c>
      <c r="H68" s="6"/>
      <c r="I68" s="6"/>
      <c r="J68" s="6"/>
    </row>
    <row r="69" spans="1:10" ht="12.75">
      <c r="A69" s="19" t="s">
        <v>184</v>
      </c>
      <c r="B69" s="38"/>
      <c r="C69" s="18">
        <v>0</v>
      </c>
      <c r="D69" s="19">
        <f t="shared" si="0"/>
        <v>0</v>
      </c>
      <c r="H69" s="6"/>
      <c r="I69" s="6"/>
      <c r="J69" s="6"/>
    </row>
    <row r="70" spans="1:10" ht="12.75">
      <c r="A70" s="19" t="s">
        <v>185</v>
      </c>
      <c r="B70" s="38">
        <v>0</v>
      </c>
      <c r="C70" s="18">
        <v>0</v>
      </c>
      <c r="D70" s="19">
        <f>B70-C70</f>
        <v>0</v>
      </c>
      <c r="H70" s="6"/>
      <c r="I70" s="6"/>
      <c r="J70" s="6"/>
    </row>
    <row r="71" spans="1:10" ht="12.75">
      <c r="A71" s="19" t="s">
        <v>186</v>
      </c>
      <c r="B71" s="38">
        <v>0</v>
      </c>
      <c r="C71" s="18">
        <v>0</v>
      </c>
      <c r="D71" s="19">
        <f aca="true" t="shared" si="1" ref="D71:D92">B71-C71</f>
        <v>0</v>
      </c>
      <c r="H71" s="6"/>
      <c r="I71" s="6"/>
      <c r="J71" s="6"/>
    </row>
    <row r="72" spans="1:10" ht="12.75">
      <c r="A72" s="19" t="s">
        <v>330</v>
      </c>
      <c r="B72" s="38">
        <v>0</v>
      </c>
      <c r="C72" s="18">
        <v>0</v>
      </c>
      <c r="D72" s="19">
        <f t="shared" si="1"/>
        <v>0</v>
      </c>
      <c r="H72" s="6"/>
      <c r="I72" s="6"/>
      <c r="J72" s="6"/>
    </row>
    <row r="73" spans="1:10" ht="12.75">
      <c r="A73" s="19" t="s">
        <v>26</v>
      </c>
      <c r="B73" s="38">
        <v>0</v>
      </c>
      <c r="C73" s="18">
        <v>0</v>
      </c>
      <c r="D73" s="19">
        <f t="shared" si="1"/>
        <v>0</v>
      </c>
      <c r="H73" s="6"/>
      <c r="I73" s="6"/>
      <c r="J73" s="6"/>
    </row>
    <row r="74" spans="1:10" ht="12.75">
      <c r="A74" s="19" t="s">
        <v>187</v>
      </c>
      <c r="B74" s="38">
        <v>0</v>
      </c>
      <c r="C74" s="18">
        <v>0</v>
      </c>
      <c r="D74" s="19">
        <f t="shared" si="1"/>
        <v>0</v>
      </c>
      <c r="H74" s="6"/>
      <c r="I74" s="6"/>
      <c r="J74" s="6"/>
    </row>
    <row r="75" spans="1:10" ht="12.75">
      <c r="A75" s="19" t="s">
        <v>331</v>
      </c>
      <c r="B75" s="38">
        <v>0</v>
      </c>
      <c r="C75" s="18">
        <v>0</v>
      </c>
      <c r="D75" s="19">
        <f t="shared" si="1"/>
        <v>0</v>
      </c>
      <c r="H75" s="6"/>
      <c r="I75" s="6"/>
      <c r="J75" s="6"/>
    </row>
    <row r="76" spans="1:10" ht="12.75">
      <c r="A76" s="19" t="s">
        <v>188</v>
      </c>
      <c r="B76" s="38">
        <v>5</v>
      </c>
      <c r="C76" s="18">
        <v>5</v>
      </c>
      <c r="D76" s="19">
        <f t="shared" si="1"/>
        <v>0</v>
      </c>
      <c r="H76" s="6"/>
      <c r="I76" s="6"/>
      <c r="J76" s="6"/>
    </row>
    <row r="77" spans="1:10" ht="12.75">
      <c r="A77" s="19" t="s">
        <v>189</v>
      </c>
      <c r="B77" s="38">
        <v>4</v>
      </c>
      <c r="C77" s="18">
        <v>0</v>
      </c>
      <c r="D77" s="19">
        <f t="shared" si="1"/>
        <v>4</v>
      </c>
      <c r="H77" s="6"/>
      <c r="I77" s="6"/>
      <c r="J77" s="6"/>
    </row>
    <row r="78" spans="1:10" ht="12.75">
      <c r="A78" s="19" t="s">
        <v>27</v>
      </c>
      <c r="B78" s="38">
        <v>1</v>
      </c>
      <c r="C78" s="18">
        <v>2</v>
      </c>
      <c r="D78" s="19">
        <f t="shared" si="1"/>
        <v>-1</v>
      </c>
      <c r="H78" s="6"/>
      <c r="I78" s="6"/>
      <c r="J78" s="6"/>
    </row>
    <row r="79" spans="1:10" ht="12.75">
      <c r="A79" s="19" t="s">
        <v>28</v>
      </c>
      <c r="B79" s="38">
        <v>40</v>
      </c>
      <c r="C79" s="18">
        <v>33</v>
      </c>
      <c r="D79" s="19">
        <f t="shared" si="1"/>
        <v>7</v>
      </c>
      <c r="H79" s="6"/>
      <c r="I79" s="6"/>
      <c r="J79" s="6"/>
    </row>
    <row r="80" spans="1:10" ht="12.75">
      <c r="A80" s="19" t="s">
        <v>190</v>
      </c>
      <c r="B80" s="38">
        <v>62</v>
      </c>
      <c r="C80" s="18">
        <v>58</v>
      </c>
      <c r="D80" s="19">
        <f t="shared" si="1"/>
        <v>4</v>
      </c>
      <c r="H80" s="6"/>
      <c r="I80" s="6"/>
      <c r="J80" s="6"/>
    </row>
    <row r="81" spans="1:10" ht="12.75">
      <c r="A81" s="19" t="s">
        <v>332</v>
      </c>
      <c r="B81" s="38">
        <v>3</v>
      </c>
      <c r="C81" s="18">
        <v>1</v>
      </c>
      <c r="D81" s="19">
        <f t="shared" si="1"/>
        <v>2</v>
      </c>
      <c r="H81" s="6"/>
      <c r="I81" s="6"/>
      <c r="J81" s="6"/>
    </row>
    <row r="82" spans="1:10" ht="12.75">
      <c r="A82" s="19" t="s">
        <v>191</v>
      </c>
      <c r="B82" s="38">
        <v>0</v>
      </c>
      <c r="C82" s="18">
        <v>0</v>
      </c>
      <c r="D82" s="19">
        <f t="shared" si="1"/>
        <v>0</v>
      </c>
      <c r="H82" s="6"/>
      <c r="I82" s="6"/>
      <c r="J82" s="6"/>
    </row>
    <row r="83" spans="1:10" ht="12.75">
      <c r="A83" s="19" t="s">
        <v>192</v>
      </c>
      <c r="B83" s="38">
        <v>0</v>
      </c>
      <c r="C83" s="18">
        <v>0</v>
      </c>
      <c r="D83" s="19">
        <f t="shared" si="1"/>
        <v>0</v>
      </c>
      <c r="H83" s="6"/>
      <c r="I83" s="6"/>
      <c r="J83" s="6"/>
    </row>
    <row r="84" spans="1:10" ht="12.75">
      <c r="A84" s="19" t="s">
        <v>193</v>
      </c>
      <c r="B84" s="38">
        <v>1</v>
      </c>
      <c r="C84" s="18">
        <v>0</v>
      </c>
      <c r="D84" s="19">
        <f t="shared" si="1"/>
        <v>1</v>
      </c>
      <c r="H84" s="6"/>
      <c r="I84" s="6"/>
      <c r="J84" s="6"/>
    </row>
    <row r="85" spans="1:10" ht="12.75">
      <c r="A85" s="19" t="s">
        <v>333</v>
      </c>
      <c r="B85" s="38">
        <v>0</v>
      </c>
      <c r="C85" s="18">
        <v>0</v>
      </c>
      <c r="D85" s="19">
        <f t="shared" si="1"/>
        <v>0</v>
      </c>
      <c r="H85" s="6"/>
      <c r="I85" s="6"/>
      <c r="J85" s="6"/>
    </row>
    <row r="86" spans="1:10" ht="12.75">
      <c r="A86" s="19" t="s">
        <v>194</v>
      </c>
      <c r="B86" s="38">
        <v>5</v>
      </c>
      <c r="C86" s="18">
        <v>5</v>
      </c>
      <c r="D86" s="19">
        <f t="shared" si="1"/>
        <v>0</v>
      </c>
      <c r="H86" s="6"/>
      <c r="I86" s="6"/>
      <c r="J86" s="6"/>
    </row>
    <row r="87" spans="1:10" ht="12.75">
      <c r="A87" s="19" t="s">
        <v>334</v>
      </c>
      <c r="B87" s="38">
        <v>19</v>
      </c>
      <c r="C87" s="18">
        <v>10</v>
      </c>
      <c r="D87" s="19">
        <f t="shared" si="1"/>
        <v>9</v>
      </c>
      <c r="H87" s="6"/>
      <c r="I87" s="6"/>
      <c r="J87" s="6"/>
    </row>
    <row r="88" spans="1:10" ht="12.75">
      <c r="A88" s="19" t="s">
        <v>195</v>
      </c>
      <c r="B88" s="38">
        <v>0</v>
      </c>
      <c r="C88" s="18">
        <v>0</v>
      </c>
      <c r="D88" s="19">
        <f t="shared" si="1"/>
        <v>0</v>
      </c>
      <c r="H88" s="6"/>
      <c r="I88" s="6"/>
      <c r="J88" s="6"/>
    </row>
    <row r="89" spans="1:10" ht="12.75">
      <c r="A89" s="19" t="s">
        <v>196</v>
      </c>
      <c r="B89" s="38">
        <v>0</v>
      </c>
      <c r="C89" s="18">
        <v>0</v>
      </c>
      <c r="D89" s="19">
        <f t="shared" si="1"/>
        <v>0</v>
      </c>
      <c r="H89" s="6"/>
      <c r="I89" s="6"/>
      <c r="J89" s="6"/>
    </row>
    <row r="90" spans="1:10" ht="12.75">
      <c r="A90" s="19" t="s">
        <v>29</v>
      </c>
      <c r="B90" s="38">
        <v>0</v>
      </c>
      <c r="C90" s="18">
        <v>4</v>
      </c>
      <c r="D90" s="19">
        <f t="shared" si="1"/>
        <v>-4</v>
      </c>
      <c r="H90" s="6"/>
      <c r="I90" s="6"/>
      <c r="J90" s="6"/>
    </row>
    <row r="91" spans="1:10" ht="12.75">
      <c r="A91" s="19" t="s">
        <v>30</v>
      </c>
      <c r="B91" s="38">
        <v>149</v>
      </c>
      <c r="C91" s="18">
        <v>57</v>
      </c>
      <c r="D91" s="19">
        <f t="shared" si="1"/>
        <v>92</v>
      </c>
      <c r="H91" s="6"/>
      <c r="I91" s="6"/>
      <c r="J91" s="6"/>
    </row>
    <row r="92" spans="1:10" ht="12.75">
      <c r="A92" s="19" t="s">
        <v>197</v>
      </c>
      <c r="B92" s="38">
        <v>0</v>
      </c>
      <c r="C92" s="18">
        <v>0</v>
      </c>
      <c r="D92" s="19">
        <f t="shared" si="1"/>
        <v>0</v>
      </c>
      <c r="H92" s="6"/>
      <c r="I92" s="6"/>
      <c r="J92" s="6"/>
    </row>
    <row r="93" spans="2:10" ht="12.75">
      <c r="B93" s="52"/>
      <c r="H93" s="6"/>
      <c r="I93" s="6"/>
      <c r="J93" s="6"/>
    </row>
    <row r="94" spans="1:10" ht="12.75">
      <c r="A94" t="s">
        <v>72</v>
      </c>
      <c r="B94">
        <f>SUM(B3:B93)</f>
        <v>41179</v>
      </c>
      <c r="C94">
        <f>SUM(C3:C93)</f>
        <v>25582</v>
      </c>
      <c r="H94" s="6"/>
      <c r="I94" s="6"/>
      <c r="J94" s="6"/>
    </row>
    <row r="95" spans="8:10" ht="12.75">
      <c r="H95" s="6"/>
      <c r="I95" s="6"/>
      <c r="J95" s="6"/>
    </row>
    <row r="96" spans="8:10" ht="12.75">
      <c r="H96" s="6"/>
      <c r="I96" s="6"/>
      <c r="J96" s="6"/>
    </row>
    <row r="97" spans="6:10" ht="12.75">
      <c r="F97" s="155"/>
      <c r="G97" s="155"/>
      <c r="H97" s="6"/>
      <c r="I97" s="6"/>
      <c r="J97" s="6"/>
    </row>
    <row r="98" spans="8:10" ht="12.75">
      <c r="H98" s="6"/>
      <c r="I98" s="6"/>
      <c r="J98" s="6"/>
    </row>
  </sheetData>
  <printOptions/>
  <pageMargins left="0.75" right="0.75" top="1" bottom="1" header="0.5" footer="0.5"/>
  <pageSetup fitToHeight="2" fitToWidth="1" horizontalDpi="600" verticalDpi="600" orientation="portrait" scale="94" r:id="rId1"/>
</worksheet>
</file>

<file path=xl/worksheets/sheet4.xml><?xml version="1.0" encoding="utf-8"?>
<worksheet xmlns="http://schemas.openxmlformats.org/spreadsheetml/2006/main" xmlns:r="http://schemas.openxmlformats.org/officeDocument/2006/relationships">
  <sheetPr>
    <pageSetUpPr fitToPage="1"/>
  </sheetPr>
  <dimension ref="A1:U82"/>
  <sheetViews>
    <sheetView zoomScale="75" zoomScaleNormal="75" workbookViewId="0" topLeftCell="A1">
      <selection activeCell="A1" sqref="A1"/>
    </sheetView>
  </sheetViews>
  <sheetFormatPr defaultColWidth="9.140625" defaultRowHeight="12.75"/>
  <cols>
    <col min="1" max="1" width="12.421875" style="39" customWidth="1"/>
    <col min="2" max="2" width="60.421875" style="0" customWidth="1"/>
    <col min="3" max="3" width="15.140625" style="25" customWidth="1"/>
    <col min="4" max="4" width="13.7109375" style="25" customWidth="1"/>
    <col min="5" max="5" width="10.421875" style="25" customWidth="1"/>
    <col min="6" max="6" width="14.00390625" style="25" customWidth="1"/>
    <col min="7" max="7" width="15.421875" style="0" customWidth="1"/>
    <col min="8" max="8" width="11.8515625" style="25" customWidth="1"/>
    <col min="9" max="9" width="17.421875" style="0" customWidth="1"/>
  </cols>
  <sheetData>
    <row r="1" spans="1:9" ht="12.75">
      <c r="A1" s="40" t="s">
        <v>31</v>
      </c>
      <c r="B1" s="21" t="s">
        <v>32</v>
      </c>
      <c r="C1" s="20" t="s">
        <v>305</v>
      </c>
      <c r="D1" s="20" t="s">
        <v>64</v>
      </c>
      <c r="E1" s="20" t="s">
        <v>65</v>
      </c>
      <c r="F1" s="20" t="s">
        <v>66</v>
      </c>
      <c r="G1" s="21" t="s">
        <v>63</v>
      </c>
      <c r="H1" s="20" t="s">
        <v>34</v>
      </c>
      <c r="I1" s="21" t="s">
        <v>35</v>
      </c>
    </row>
    <row r="2" spans="1:9" ht="12.75">
      <c r="A2" s="41"/>
      <c r="B2" s="19"/>
      <c r="C2" s="22"/>
      <c r="D2" s="22"/>
      <c r="E2" s="22"/>
      <c r="F2" s="22"/>
      <c r="G2" s="19"/>
      <c r="H2" s="22"/>
      <c r="I2" s="19"/>
    </row>
    <row r="3" spans="1:21" ht="12.75">
      <c r="A3" s="42">
        <v>36</v>
      </c>
      <c r="B3" s="5" t="s">
        <v>240</v>
      </c>
      <c r="C3" s="44">
        <v>1761</v>
      </c>
      <c r="D3" s="45">
        <v>9319</v>
      </c>
      <c r="E3" s="44">
        <v>3441</v>
      </c>
      <c r="F3" s="45">
        <v>1650</v>
      </c>
      <c r="G3" s="17">
        <v>1055</v>
      </c>
      <c r="H3" s="43">
        <f aca="true" t="shared" si="0" ref="H3:H43">F3/C3</f>
        <v>0.9369676320272572</v>
      </c>
      <c r="I3" s="23">
        <f aca="true" t="shared" si="1" ref="I3:I32">C3/$C$78</f>
        <v>0.0406162788015776</v>
      </c>
      <c r="J3" s="53"/>
      <c r="M3" t="s">
        <v>409</v>
      </c>
      <c r="N3">
        <v>119</v>
      </c>
      <c r="P3" s="53" t="s">
        <v>409</v>
      </c>
      <c r="Q3">
        <v>119</v>
      </c>
      <c r="R3">
        <v>445</v>
      </c>
      <c r="S3">
        <v>169</v>
      </c>
      <c r="T3">
        <v>103</v>
      </c>
      <c r="U3">
        <v>54</v>
      </c>
    </row>
    <row r="4" spans="1:21" ht="12.75">
      <c r="A4" s="42">
        <v>48</v>
      </c>
      <c r="B4" s="5" t="s">
        <v>308</v>
      </c>
      <c r="C4" s="44">
        <v>95</v>
      </c>
      <c r="D4" s="45">
        <v>363</v>
      </c>
      <c r="E4" s="44">
        <v>262</v>
      </c>
      <c r="F4" s="45">
        <v>88</v>
      </c>
      <c r="G4" s="17">
        <v>71</v>
      </c>
      <c r="H4" s="43">
        <f t="shared" si="0"/>
        <v>0.9263157894736842</v>
      </c>
      <c r="I4" s="23">
        <f t="shared" si="1"/>
        <v>0.0021911110086029937</v>
      </c>
      <c r="J4" s="53"/>
      <c r="M4" t="s">
        <v>426</v>
      </c>
      <c r="N4">
        <v>7</v>
      </c>
      <c r="P4" s="53" t="s">
        <v>426</v>
      </c>
      <c r="Q4">
        <v>7</v>
      </c>
      <c r="R4">
        <v>29</v>
      </c>
      <c r="S4">
        <v>20</v>
      </c>
      <c r="T4">
        <v>7</v>
      </c>
      <c r="U4">
        <v>5</v>
      </c>
    </row>
    <row r="5" spans="1:21" ht="12.75">
      <c r="A5" s="42">
        <v>56</v>
      </c>
      <c r="B5" s="5" t="s">
        <v>241</v>
      </c>
      <c r="C5" s="44">
        <v>2483</v>
      </c>
      <c r="D5" s="45">
        <v>12636</v>
      </c>
      <c r="E5" s="44">
        <v>3805</v>
      </c>
      <c r="F5" s="45">
        <v>2405</v>
      </c>
      <c r="G5" s="17">
        <v>1620</v>
      </c>
      <c r="H5" s="43">
        <f t="shared" si="0"/>
        <v>0.9685863874345549</v>
      </c>
      <c r="I5" s="23">
        <f t="shared" si="1"/>
        <v>0.05726872246696035</v>
      </c>
      <c r="J5" s="53"/>
      <c r="M5" t="s">
        <v>419</v>
      </c>
      <c r="N5">
        <v>214</v>
      </c>
      <c r="P5" s="53" t="s">
        <v>419</v>
      </c>
      <c r="Q5">
        <v>214</v>
      </c>
      <c r="R5">
        <v>1049</v>
      </c>
      <c r="S5">
        <v>295</v>
      </c>
      <c r="T5">
        <v>209</v>
      </c>
      <c r="U5">
        <v>132</v>
      </c>
    </row>
    <row r="6" spans="1:21" ht="12.75">
      <c r="A6" s="42">
        <v>67</v>
      </c>
      <c r="B6" s="5" t="s">
        <v>309</v>
      </c>
      <c r="C6" s="44">
        <v>469</v>
      </c>
      <c r="D6" s="45">
        <v>2918</v>
      </c>
      <c r="E6" s="44">
        <v>1037</v>
      </c>
      <c r="F6" s="45">
        <v>475</v>
      </c>
      <c r="G6" s="17">
        <v>363</v>
      </c>
      <c r="H6" s="43">
        <f t="shared" si="0"/>
        <v>1.0127931769722816</v>
      </c>
      <c r="I6" s="23">
        <f t="shared" si="1"/>
        <v>0.010817169084576885</v>
      </c>
      <c r="J6" s="53"/>
      <c r="M6" t="s">
        <v>428</v>
      </c>
      <c r="N6">
        <v>21</v>
      </c>
      <c r="P6" s="53" t="s">
        <v>428</v>
      </c>
      <c r="Q6">
        <v>21</v>
      </c>
      <c r="R6">
        <v>138</v>
      </c>
      <c r="S6">
        <v>59</v>
      </c>
      <c r="T6">
        <v>21</v>
      </c>
      <c r="U6">
        <v>17</v>
      </c>
    </row>
    <row r="7" spans="1:21" ht="12.75">
      <c r="A7" s="42">
        <v>69</v>
      </c>
      <c r="B7" s="5" t="s">
        <v>242</v>
      </c>
      <c r="C7" s="44">
        <v>278</v>
      </c>
      <c r="D7" s="45">
        <v>4657</v>
      </c>
      <c r="E7" s="44">
        <v>357</v>
      </c>
      <c r="F7" s="45">
        <v>266</v>
      </c>
      <c r="G7" s="17">
        <v>179</v>
      </c>
      <c r="H7" s="43">
        <f t="shared" si="0"/>
        <v>0.9568345323741008</v>
      </c>
      <c r="I7" s="23">
        <f t="shared" si="1"/>
        <v>0.00641188274096455</v>
      </c>
      <c r="J7" s="53"/>
      <c r="M7" t="s">
        <v>410</v>
      </c>
      <c r="N7">
        <v>24</v>
      </c>
      <c r="P7" s="53" t="s">
        <v>410</v>
      </c>
      <c r="Q7">
        <v>24</v>
      </c>
      <c r="R7">
        <v>1900</v>
      </c>
      <c r="S7">
        <v>59</v>
      </c>
      <c r="T7">
        <v>22</v>
      </c>
      <c r="U7">
        <v>16</v>
      </c>
    </row>
    <row r="8" spans="1:21" ht="12.75">
      <c r="A8" s="42">
        <v>70</v>
      </c>
      <c r="B8" s="5" t="s">
        <v>243</v>
      </c>
      <c r="C8" s="44">
        <v>12191</v>
      </c>
      <c r="D8" s="45">
        <v>269404</v>
      </c>
      <c r="E8" s="44">
        <v>53377</v>
      </c>
      <c r="F8" s="45">
        <v>11561</v>
      </c>
      <c r="G8" s="17">
        <v>9316</v>
      </c>
      <c r="H8" s="43">
        <f t="shared" si="0"/>
        <v>0.9483225330161594</v>
      </c>
      <c r="I8" s="23">
        <f t="shared" si="1"/>
        <v>0.28117720321977996</v>
      </c>
      <c r="J8" s="53"/>
      <c r="M8" t="s">
        <v>411</v>
      </c>
      <c r="N8">
        <v>929</v>
      </c>
      <c r="P8" s="53" t="s">
        <v>411</v>
      </c>
      <c r="Q8">
        <v>929</v>
      </c>
      <c r="R8">
        <v>20863</v>
      </c>
      <c r="S8">
        <v>4821</v>
      </c>
      <c r="T8">
        <v>892</v>
      </c>
      <c r="U8">
        <v>739</v>
      </c>
    </row>
    <row r="9" spans="1:21" ht="12.75">
      <c r="A9" s="42">
        <v>73</v>
      </c>
      <c r="B9" s="5" t="s">
        <v>244</v>
      </c>
      <c r="C9" s="44">
        <v>1202</v>
      </c>
      <c r="D9" s="45">
        <v>7252</v>
      </c>
      <c r="E9" s="44">
        <v>2633</v>
      </c>
      <c r="F9" s="45">
        <v>1186</v>
      </c>
      <c r="G9" s="17">
        <v>897</v>
      </c>
      <c r="H9" s="43">
        <f t="shared" si="0"/>
        <v>0.9866888519134775</v>
      </c>
      <c r="I9" s="23">
        <f t="shared" si="1"/>
        <v>0.027723320340429458</v>
      </c>
      <c r="J9" s="53"/>
      <c r="M9" t="s">
        <v>420</v>
      </c>
      <c r="N9">
        <v>76</v>
      </c>
      <c r="P9" s="53" t="s">
        <v>420</v>
      </c>
      <c r="Q9">
        <v>76</v>
      </c>
      <c r="R9">
        <v>457</v>
      </c>
      <c r="S9">
        <v>204</v>
      </c>
      <c r="T9">
        <v>73</v>
      </c>
      <c r="U9">
        <v>63</v>
      </c>
    </row>
    <row r="10" spans="1:21" ht="12.75">
      <c r="A10" s="42">
        <v>75</v>
      </c>
      <c r="B10" s="5" t="s">
        <v>245</v>
      </c>
      <c r="C10" s="44">
        <v>1572</v>
      </c>
      <c r="D10" s="45">
        <v>22157</v>
      </c>
      <c r="E10" s="44">
        <v>14728</v>
      </c>
      <c r="F10" s="45">
        <v>1610</v>
      </c>
      <c r="G10" s="17">
        <v>1448</v>
      </c>
      <c r="H10" s="43">
        <f t="shared" si="0"/>
        <v>1.0241730279898218</v>
      </c>
      <c r="I10" s="23">
        <f t="shared" si="1"/>
        <v>0.03625712111077796</v>
      </c>
      <c r="J10" s="53"/>
      <c r="M10" t="s">
        <v>412</v>
      </c>
      <c r="N10">
        <v>118</v>
      </c>
      <c r="P10" s="53" t="s">
        <v>412</v>
      </c>
      <c r="Q10">
        <v>118</v>
      </c>
      <c r="R10">
        <v>1863</v>
      </c>
      <c r="S10">
        <v>950</v>
      </c>
      <c r="T10">
        <v>126</v>
      </c>
      <c r="U10">
        <v>103</v>
      </c>
    </row>
    <row r="11" spans="1:21" ht="12.75">
      <c r="A11" s="42">
        <v>76</v>
      </c>
      <c r="B11" s="5" t="s">
        <v>246</v>
      </c>
      <c r="C11" s="44">
        <v>237</v>
      </c>
      <c r="D11" s="45">
        <v>1880</v>
      </c>
      <c r="E11" s="44">
        <v>583</v>
      </c>
      <c r="F11" s="45">
        <v>234</v>
      </c>
      <c r="G11" s="17">
        <v>186</v>
      </c>
      <c r="H11" s="43">
        <f t="shared" si="0"/>
        <v>0.9873417721518988</v>
      </c>
      <c r="I11" s="23">
        <f t="shared" si="1"/>
        <v>0.0054662453583043105</v>
      </c>
      <c r="J11" s="53"/>
      <c r="M11" t="s">
        <v>413</v>
      </c>
      <c r="N11">
        <v>20</v>
      </c>
      <c r="P11" s="53" t="s">
        <v>413</v>
      </c>
      <c r="Q11">
        <v>20</v>
      </c>
      <c r="R11">
        <v>84</v>
      </c>
      <c r="S11">
        <v>50</v>
      </c>
      <c r="T11">
        <v>21</v>
      </c>
      <c r="U11">
        <v>15</v>
      </c>
    </row>
    <row r="12" spans="1:21" ht="12.75">
      <c r="A12" s="42">
        <v>78</v>
      </c>
      <c r="B12" s="5" t="s">
        <v>247</v>
      </c>
      <c r="C12" s="44">
        <v>2033</v>
      </c>
      <c r="D12" s="45">
        <v>17916</v>
      </c>
      <c r="E12" s="44">
        <v>5935</v>
      </c>
      <c r="F12" s="45">
        <v>2047</v>
      </c>
      <c r="G12" s="17">
        <v>1673</v>
      </c>
      <c r="H12" s="43">
        <f>F12/C12</f>
        <v>1.0068863748155434</v>
      </c>
      <c r="I12" s="23">
        <f t="shared" si="1"/>
        <v>0.046889775584104065</v>
      </c>
      <c r="J12" s="53"/>
      <c r="M12" t="s">
        <v>421</v>
      </c>
      <c r="N12">
        <v>152</v>
      </c>
      <c r="P12" s="53" t="s">
        <v>421</v>
      </c>
      <c r="Q12">
        <v>152</v>
      </c>
      <c r="R12">
        <v>1320</v>
      </c>
      <c r="S12">
        <v>389</v>
      </c>
      <c r="T12">
        <v>151</v>
      </c>
      <c r="U12">
        <v>125</v>
      </c>
    </row>
    <row r="13" spans="1:21" ht="12.75">
      <c r="A13" s="42">
        <v>84</v>
      </c>
      <c r="B13" s="5" t="s">
        <v>248</v>
      </c>
      <c r="C13" s="44">
        <v>3125</v>
      </c>
      <c r="D13" s="45">
        <v>20828</v>
      </c>
      <c r="E13" s="44">
        <v>7250</v>
      </c>
      <c r="F13" s="45">
        <v>3047</v>
      </c>
      <c r="G13" s="17">
        <v>2216</v>
      </c>
      <c r="H13" s="43">
        <f t="shared" si="0"/>
        <v>0.97504</v>
      </c>
      <c r="I13" s="23">
        <f t="shared" si="1"/>
        <v>0.07207602001983532</v>
      </c>
      <c r="J13" s="53"/>
      <c r="M13" t="s">
        <v>422</v>
      </c>
      <c r="N13">
        <v>228</v>
      </c>
      <c r="P13" s="53" t="s">
        <v>422</v>
      </c>
      <c r="Q13">
        <v>228</v>
      </c>
      <c r="R13">
        <v>1565</v>
      </c>
      <c r="S13">
        <v>605</v>
      </c>
      <c r="T13">
        <v>220</v>
      </c>
      <c r="U13">
        <v>159</v>
      </c>
    </row>
    <row r="14" spans="1:21" ht="12.75">
      <c r="A14" s="42">
        <v>520</v>
      </c>
      <c r="B14" s="5" t="s">
        <v>249</v>
      </c>
      <c r="C14" s="44">
        <v>208</v>
      </c>
      <c r="D14" s="45">
        <v>2167</v>
      </c>
      <c r="E14" s="44">
        <v>267</v>
      </c>
      <c r="F14" s="45">
        <v>198</v>
      </c>
      <c r="G14" s="17">
        <v>111</v>
      </c>
      <c r="H14" s="43">
        <f t="shared" si="0"/>
        <v>0.9519230769230769</v>
      </c>
      <c r="I14" s="23">
        <f t="shared" si="1"/>
        <v>0.004797379892520239</v>
      </c>
      <c r="J14" s="53"/>
      <c r="M14" t="s">
        <v>417</v>
      </c>
      <c r="N14">
        <v>12</v>
      </c>
      <c r="P14" s="53" t="s">
        <v>417</v>
      </c>
      <c r="Q14">
        <v>12</v>
      </c>
      <c r="R14">
        <v>208</v>
      </c>
      <c r="S14">
        <v>7</v>
      </c>
      <c r="T14">
        <v>10</v>
      </c>
      <c r="U14">
        <v>3</v>
      </c>
    </row>
    <row r="15" spans="1:21" ht="12.75">
      <c r="A15" s="42">
        <v>539</v>
      </c>
      <c r="B15" s="5" t="s">
        <v>250</v>
      </c>
      <c r="C15" s="44">
        <v>0</v>
      </c>
      <c r="D15" s="45">
        <v>0</v>
      </c>
      <c r="E15" s="44">
        <v>0</v>
      </c>
      <c r="F15" s="45">
        <v>0</v>
      </c>
      <c r="G15" s="17">
        <v>0</v>
      </c>
      <c r="H15" s="43" t="e">
        <f t="shared" si="0"/>
        <v>#DIV/0!</v>
      </c>
      <c r="I15" s="23">
        <f t="shared" si="1"/>
        <v>0</v>
      </c>
      <c r="J15" s="53"/>
      <c r="M15" t="s">
        <v>423</v>
      </c>
      <c r="N15">
        <v>0</v>
      </c>
      <c r="P15" s="53" t="s">
        <v>423</v>
      </c>
      <c r="Q15">
        <v>0</v>
      </c>
      <c r="R15">
        <v>0</v>
      </c>
      <c r="S15">
        <v>0</v>
      </c>
      <c r="T15">
        <v>0</v>
      </c>
      <c r="U15">
        <v>0</v>
      </c>
    </row>
    <row r="16" spans="1:21" ht="12.75">
      <c r="A16" s="42">
        <v>541</v>
      </c>
      <c r="B16" s="5" t="s">
        <v>310</v>
      </c>
      <c r="C16" s="44">
        <v>151</v>
      </c>
      <c r="D16" s="45">
        <v>1374</v>
      </c>
      <c r="E16" s="44">
        <v>367</v>
      </c>
      <c r="F16" s="45">
        <v>147</v>
      </c>
      <c r="G16" s="17">
        <v>106</v>
      </c>
      <c r="H16" s="43">
        <f t="shared" si="0"/>
        <v>0.9735099337748344</v>
      </c>
      <c r="I16" s="23">
        <f t="shared" si="1"/>
        <v>0.0034827132873584427</v>
      </c>
      <c r="J16" s="53"/>
      <c r="M16" t="s">
        <v>427</v>
      </c>
      <c r="N16">
        <v>9</v>
      </c>
      <c r="P16" s="53" t="s">
        <v>427</v>
      </c>
      <c r="Q16">
        <v>9</v>
      </c>
      <c r="R16">
        <v>50</v>
      </c>
      <c r="S16">
        <v>25</v>
      </c>
      <c r="T16">
        <v>9</v>
      </c>
      <c r="U16">
        <v>7</v>
      </c>
    </row>
    <row r="17" spans="1:21" ht="12.75">
      <c r="A17" s="42">
        <v>599</v>
      </c>
      <c r="B17" s="5" t="s">
        <v>251</v>
      </c>
      <c r="C17" s="44">
        <v>5</v>
      </c>
      <c r="D17" s="45">
        <v>25</v>
      </c>
      <c r="E17" s="44">
        <v>5</v>
      </c>
      <c r="F17" s="45">
        <v>5</v>
      </c>
      <c r="G17" s="17">
        <v>4</v>
      </c>
      <c r="H17" s="43">
        <f t="shared" si="0"/>
        <v>1</v>
      </c>
      <c r="I17" s="23">
        <f t="shared" si="1"/>
        <v>0.0001153216320317365</v>
      </c>
      <c r="J17" s="53"/>
      <c r="M17" t="s">
        <v>418</v>
      </c>
      <c r="N17">
        <v>1</v>
      </c>
      <c r="P17" s="53" t="s">
        <v>418</v>
      </c>
      <c r="Q17">
        <v>1</v>
      </c>
      <c r="R17">
        <v>4</v>
      </c>
      <c r="S17">
        <v>1</v>
      </c>
      <c r="T17">
        <v>1</v>
      </c>
      <c r="U17">
        <v>1</v>
      </c>
    </row>
    <row r="18" spans="1:21" ht="12.75">
      <c r="A18" s="42">
        <v>653</v>
      </c>
      <c r="B18" s="5" t="s">
        <v>252</v>
      </c>
      <c r="C18" s="44">
        <v>0</v>
      </c>
      <c r="D18" s="45">
        <v>0</v>
      </c>
      <c r="E18" s="44">
        <v>0</v>
      </c>
      <c r="F18" s="45">
        <v>0</v>
      </c>
      <c r="G18" s="17">
        <v>0</v>
      </c>
      <c r="H18" s="43" t="e">
        <f t="shared" si="0"/>
        <v>#DIV/0!</v>
      </c>
      <c r="I18" s="23">
        <f t="shared" si="1"/>
        <v>0</v>
      </c>
      <c r="J18" s="53"/>
      <c r="M18" t="s">
        <v>429</v>
      </c>
      <c r="N18">
        <v>0</v>
      </c>
      <c r="P18" s="53" t="s">
        <v>429</v>
      </c>
      <c r="Q18">
        <v>0</v>
      </c>
      <c r="R18">
        <v>0</v>
      </c>
      <c r="S18">
        <v>0</v>
      </c>
      <c r="T18">
        <v>0</v>
      </c>
      <c r="U18">
        <v>0</v>
      </c>
    </row>
    <row r="19" spans="1:21" ht="12.75">
      <c r="A19" s="42">
        <v>736</v>
      </c>
      <c r="B19" s="5" t="s">
        <v>253</v>
      </c>
      <c r="C19" s="44">
        <v>222</v>
      </c>
      <c r="D19" s="45">
        <v>2348</v>
      </c>
      <c r="E19" s="44">
        <v>1483</v>
      </c>
      <c r="F19" s="45">
        <v>222</v>
      </c>
      <c r="G19" s="17">
        <v>195</v>
      </c>
      <c r="H19" s="43">
        <f t="shared" si="0"/>
        <v>1</v>
      </c>
      <c r="I19" s="23">
        <f t="shared" si="1"/>
        <v>0.005120280462209101</v>
      </c>
      <c r="J19" s="53"/>
      <c r="M19" t="s">
        <v>430</v>
      </c>
      <c r="N19">
        <v>22</v>
      </c>
      <c r="P19" s="53" t="s">
        <v>430</v>
      </c>
      <c r="Q19">
        <v>22</v>
      </c>
      <c r="R19">
        <v>248</v>
      </c>
      <c r="S19">
        <v>168</v>
      </c>
      <c r="T19">
        <v>23</v>
      </c>
      <c r="U19">
        <v>23</v>
      </c>
    </row>
    <row r="20" spans="1:21" ht="12.75">
      <c r="A20" s="42">
        <v>751</v>
      </c>
      <c r="B20" s="5" t="s">
        <v>254</v>
      </c>
      <c r="C20" s="44">
        <v>47</v>
      </c>
      <c r="D20" s="45">
        <v>151</v>
      </c>
      <c r="E20" s="44">
        <v>92</v>
      </c>
      <c r="F20" s="45">
        <v>46</v>
      </c>
      <c r="G20" s="17">
        <v>37</v>
      </c>
      <c r="H20" s="43">
        <f t="shared" si="0"/>
        <v>0.9787234042553191</v>
      </c>
      <c r="I20" s="23">
        <f t="shared" si="1"/>
        <v>0.0010840233410983231</v>
      </c>
      <c r="J20" s="53"/>
      <c r="M20" t="s">
        <v>425</v>
      </c>
      <c r="N20">
        <v>4</v>
      </c>
      <c r="P20" s="53" t="s">
        <v>425</v>
      </c>
      <c r="Q20">
        <v>4</v>
      </c>
      <c r="R20">
        <v>10</v>
      </c>
      <c r="S20">
        <v>4</v>
      </c>
      <c r="T20">
        <v>4</v>
      </c>
      <c r="U20">
        <v>3</v>
      </c>
    </row>
    <row r="21" spans="1:21" ht="12.75">
      <c r="A21" s="42">
        <v>871</v>
      </c>
      <c r="B21" s="5" t="s">
        <v>255</v>
      </c>
      <c r="C21" s="44">
        <v>456</v>
      </c>
      <c r="D21" s="45">
        <v>9339</v>
      </c>
      <c r="E21" s="44">
        <v>633</v>
      </c>
      <c r="F21" s="45">
        <v>418</v>
      </c>
      <c r="G21" s="17">
        <v>295</v>
      </c>
      <c r="H21" s="43">
        <f t="shared" si="0"/>
        <v>0.9166666666666666</v>
      </c>
      <c r="I21" s="23">
        <f t="shared" si="1"/>
        <v>0.01051733284129437</v>
      </c>
      <c r="J21" s="53"/>
      <c r="M21" t="s">
        <v>414</v>
      </c>
      <c r="N21">
        <v>26</v>
      </c>
      <c r="P21" s="53" t="s">
        <v>414</v>
      </c>
      <c r="Q21">
        <v>26</v>
      </c>
      <c r="R21">
        <v>169</v>
      </c>
      <c r="S21">
        <v>45</v>
      </c>
      <c r="T21">
        <v>24</v>
      </c>
      <c r="U21">
        <v>19</v>
      </c>
    </row>
    <row r="22" spans="1:21" ht="12.75">
      <c r="A22" s="42">
        <v>873</v>
      </c>
      <c r="B22" s="5" t="s">
        <v>256</v>
      </c>
      <c r="C22" s="44">
        <v>43</v>
      </c>
      <c r="D22" s="45">
        <v>255</v>
      </c>
      <c r="E22" s="44">
        <v>33</v>
      </c>
      <c r="F22" s="45">
        <v>42</v>
      </c>
      <c r="G22" s="17">
        <v>17</v>
      </c>
      <c r="H22" s="43">
        <f t="shared" si="0"/>
        <v>0.9767441860465116</v>
      </c>
      <c r="I22" s="23">
        <f t="shared" si="1"/>
        <v>0.000991766035472934</v>
      </c>
      <c r="J22" s="53"/>
      <c r="M22" t="s">
        <v>415</v>
      </c>
      <c r="N22">
        <v>4</v>
      </c>
      <c r="P22" s="53" t="s">
        <v>415</v>
      </c>
      <c r="Q22">
        <v>4</v>
      </c>
      <c r="R22">
        <v>12</v>
      </c>
      <c r="S22">
        <v>0</v>
      </c>
      <c r="T22">
        <v>4</v>
      </c>
      <c r="U22">
        <v>0</v>
      </c>
    </row>
    <row r="23" spans="1:21" ht="12.75">
      <c r="A23" s="42">
        <v>874</v>
      </c>
      <c r="B23" s="5" t="s">
        <v>257</v>
      </c>
      <c r="C23" s="44">
        <v>984</v>
      </c>
      <c r="D23" s="45">
        <v>22911</v>
      </c>
      <c r="E23" s="44">
        <v>1909</v>
      </c>
      <c r="F23" s="45">
        <v>938</v>
      </c>
      <c r="G23" s="17">
        <v>660</v>
      </c>
      <c r="H23" s="43">
        <f t="shared" si="0"/>
        <v>0.9532520325203252</v>
      </c>
      <c r="I23" s="23">
        <f t="shared" si="1"/>
        <v>0.022695297183845747</v>
      </c>
      <c r="J23" s="53"/>
      <c r="M23" t="s">
        <v>424</v>
      </c>
      <c r="N23">
        <v>92</v>
      </c>
      <c r="P23" s="53" t="s">
        <v>424</v>
      </c>
      <c r="Q23">
        <v>92</v>
      </c>
      <c r="R23">
        <v>5176</v>
      </c>
      <c r="S23">
        <v>291</v>
      </c>
      <c r="T23">
        <v>94</v>
      </c>
      <c r="U23">
        <v>80</v>
      </c>
    </row>
    <row r="24" spans="1:21" ht="12.75">
      <c r="A24" s="42">
        <v>899</v>
      </c>
      <c r="B24" s="5" t="s">
        <v>258</v>
      </c>
      <c r="C24" s="44">
        <v>349</v>
      </c>
      <c r="D24" s="45">
        <v>5672</v>
      </c>
      <c r="E24" s="44">
        <v>1272</v>
      </c>
      <c r="F24" s="45">
        <v>344</v>
      </c>
      <c r="G24" s="17">
        <v>269</v>
      </c>
      <c r="H24" s="43">
        <f t="shared" si="0"/>
        <v>0.9856733524355301</v>
      </c>
      <c r="I24" s="23">
        <f t="shared" si="1"/>
        <v>0.008049449915815209</v>
      </c>
      <c r="J24" s="53"/>
      <c r="M24" t="s">
        <v>416</v>
      </c>
      <c r="N24">
        <v>27</v>
      </c>
      <c r="P24" s="53" t="s">
        <v>416</v>
      </c>
      <c r="Q24">
        <v>27</v>
      </c>
      <c r="R24">
        <v>178</v>
      </c>
      <c r="S24">
        <v>126</v>
      </c>
      <c r="T24">
        <v>27</v>
      </c>
      <c r="U24">
        <v>22</v>
      </c>
    </row>
    <row r="25" spans="1:21" ht="12.75">
      <c r="A25" s="42" t="s">
        <v>203</v>
      </c>
      <c r="B25" s="5" t="s">
        <v>259</v>
      </c>
      <c r="C25" s="44">
        <v>455</v>
      </c>
      <c r="D25" s="45">
        <v>2765</v>
      </c>
      <c r="E25" s="44">
        <v>560</v>
      </c>
      <c r="F25" s="45">
        <v>355</v>
      </c>
      <c r="G25" s="17">
        <v>134</v>
      </c>
      <c r="H25" s="43">
        <f t="shared" si="0"/>
        <v>0.7802197802197802</v>
      </c>
      <c r="I25" s="23">
        <f t="shared" si="1"/>
        <v>0.010494268514888022</v>
      </c>
      <c r="J25" s="53"/>
      <c r="M25" t="s">
        <v>203</v>
      </c>
      <c r="N25">
        <v>28</v>
      </c>
      <c r="P25" s="53" t="s">
        <v>203</v>
      </c>
      <c r="Q25">
        <v>28</v>
      </c>
      <c r="R25">
        <v>120</v>
      </c>
      <c r="S25">
        <v>11</v>
      </c>
      <c r="T25">
        <v>21</v>
      </c>
      <c r="U25">
        <v>4</v>
      </c>
    </row>
    <row r="26" spans="1:21" ht="12.75">
      <c r="A26" s="42" t="s">
        <v>204</v>
      </c>
      <c r="B26" s="5" t="s">
        <v>260</v>
      </c>
      <c r="C26" s="44">
        <v>228</v>
      </c>
      <c r="D26" s="45">
        <v>847</v>
      </c>
      <c r="E26" s="44">
        <v>272</v>
      </c>
      <c r="F26" s="45">
        <v>134</v>
      </c>
      <c r="G26" s="17">
        <v>89</v>
      </c>
      <c r="H26" s="43">
        <f t="shared" si="0"/>
        <v>0.5877192982456141</v>
      </c>
      <c r="I26" s="23">
        <f t="shared" si="1"/>
        <v>0.005258666420647185</v>
      </c>
      <c r="J26" s="53"/>
      <c r="M26" t="s">
        <v>204</v>
      </c>
      <c r="N26">
        <v>26</v>
      </c>
      <c r="P26" s="53" t="s">
        <v>204</v>
      </c>
      <c r="Q26">
        <v>26</v>
      </c>
      <c r="R26">
        <v>30</v>
      </c>
      <c r="S26">
        <v>12</v>
      </c>
      <c r="T26">
        <v>11</v>
      </c>
      <c r="U26">
        <v>8</v>
      </c>
    </row>
    <row r="27" spans="1:21" ht="12.75">
      <c r="A27" s="42" t="s">
        <v>205</v>
      </c>
      <c r="B27" s="5" t="s">
        <v>261</v>
      </c>
      <c r="C27" s="44">
        <v>376</v>
      </c>
      <c r="D27" s="45">
        <v>2990</v>
      </c>
      <c r="E27" s="44">
        <v>216</v>
      </c>
      <c r="F27" s="45">
        <v>367</v>
      </c>
      <c r="G27" s="17">
        <v>129</v>
      </c>
      <c r="H27" s="43">
        <f t="shared" si="0"/>
        <v>0.976063829787234</v>
      </c>
      <c r="I27" s="23">
        <f t="shared" si="1"/>
        <v>0.008672186728786585</v>
      </c>
      <c r="J27" s="53"/>
      <c r="M27" t="s">
        <v>205</v>
      </c>
      <c r="N27">
        <v>37</v>
      </c>
      <c r="P27" s="53" t="s">
        <v>205</v>
      </c>
      <c r="Q27">
        <v>37</v>
      </c>
      <c r="R27">
        <v>412</v>
      </c>
      <c r="S27">
        <v>20</v>
      </c>
      <c r="T27">
        <v>40</v>
      </c>
      <c r="U27">
        <v>10</v>
      </c>
    </row>
    <row r="28" spans="1:21" ht="12.75">
      <c r="A28" s="42" t="s">
        <v>206</v>
      </c>
      <c r="B28" s="5" t="s">
        <v>262</v>
      </c>
      <c r="C28" s="44">
        <v>597</v>
      </c>
      <c r="D28" s="45">
        <v>2245</v>
      </c>
      <c r="E28" s="44">
        <v>522</v>
      </c>
      <c r="F28" s="45">
        <v>561</v>
      </c>
      <c r="G28" s="17">
        <v>295</v>
      </c>
      <c r="H28" s="43">
        <f t="shared" si="0"/>
        <v>0.9396984924623115</v>
      </c>
      <c r="I28" s="23">
        <f t="shared" si="1"/>
        <v>0.01376940286458934</v>
      </c>
      <c r="J28" s="53"/>
      <c r="M28" t="s">
        <v>206</v>
      </c>
      <c r="N28">
        <v>51</v>
      </c>
      <c r="P28" s="53" t="s">
        <v>206</v>
      </c>
      <c r="Q28">
        <v>51</v>
      </c>
      <c r="R28">
        <v>213</v>
      </c>
      <c r="S28">
        <v>72</v>
      </c>
      <c r="T28">
        <v>50</v>
      </c>
      <c r="U28">
        <v>32</v>
      </c>
    </row>
    <row r="29" spans="1:21" ht="12.75">
      <c r="A29" s="42" t="s">
        <v>207</v>
      </c>
      <c r="B29" s="5" t="s">
        <v>263</v>
      </c>
      <c r="C29" s="44">
        <v>14</v>
      </c>
      <c r="D29" s="45">
        <v>10</v>
      </c>
      <c r="E29" s="44">
        <v>3</v>
      </c>
      <c r="F29" s="45">
        <v>9</v>
      </c>
      <c r="G29" s="17">
        <v>3</v>
      </c>
      <c r="H29" s="43">
        <f t="shared" si="0"/>
        <v>0.6428571428571429</v>
      </c>
      <c r="I29" s="23">
        <f t="shared" si="1"/>
        <v>0.00032290056968886226</v>
      </c>
      <c r="J29" s="53"/>
      <c r="M29" t="s">
        <v>207</v>
      </c>
      <c r="N29">
        <v>1</v>
      </c>
      <c r="P29" s="53" t="s">
        <v>207</v>
      </c>
      <c r="Q29">
        <v>1</v>
      </c>
      <c r="R29">
        <v>1</v>
      </c>
      <c r="S29">
        <v>1</v>
      </c>
      <c r="T29">
        <v>1</v>
      </c>
      <c r="U29">
        <v>1</v>
      </c>
    </row>
    <row r="30" spans="1:21" ht="12.75">
      <c r="A30" s="42" t="s">
        <v>208</v>
      </c>
      <c r="B30" s="5" t="s">
        <v>264</v>
      </c>
      <c r="C30" s="44">
        <v>0</v>
      </c>
      <c r="D30" s="45">
        <v>0</v>
      </c>
      <c r="E30" s="44">
        <v>0</v>
      </c>
      <c r="F30" s="45">
        <v>0</v>
      </c>
      <c r="G30" s="17">
        <v>0</v>
      </c>
      <c r="H30" s="43" t="e">
        <f t="shared" si="0"/>
        <v>#DIV/0!</v>
      </c>
      <c r="I30" s="23">
        <f t="shared" si="1"/>
        <v>0</v>
      </c>
      <c r="J30" s="53"/>
      <c r="M30" t="s">
        <v>208</v>
      </c>
      <c r="N30">
        <v>0</v>
      </c>
      <c r="P30" s="53" t="s">
        <v>208</v>
      </c>
      <c r="Q30">
        <v>0</v>
      </c>
      <c r="R30">
        <v>0</v>
      </c>
      <c r="S30">
        <v>0</v>
      </c>
      <c r="T30">
        <v>0</v>
      </c>
      <c r="U30">
        <v>0</v>
      </c>
    </row>
    <row r="31" spans="1:21" ht="12.75">
      <c r="A31" s="42" t="s">
        <v>209</v>
      </c>
      <c r="B31" s="5" t="s">
        <v>265</v>
      </c>
      <c r="C31" s="44">
        <v>2768</v>
      </c>
      <c r="D31" s="45">
        <v>20211</v>
      </c>
      <c r="E31" s="44">
        <v>6803</v>
      </c>
      <c r="F31" s="45">
        <v>2776</v>
      </c>
      <c r="G31" s="17">
        <v>2123</v>
      </c>
      <c r="H31" s="43">
        <f t="shared" si="0"/>
        <v>1.0028901734104045</v>
      </c>
      <c r="I31" s="23">
        <f t="shared" si="1"/>
        <v>0.06384205549276933</v>
      </c>
      <c r="J31" s="53"/>
      <c r="M31" t="s">
        <v>209</v>
      </c>
      <c r="N31">
        <v>235</v>
      </c>
      <c r="P31" s="53" t="s">
        <v>209</v>
      </c>
      <c r="Q31">
        <v>235</v>
      </c>
      <c r="R31">
        <v>1463</v>
      </c>
      <c r="S31">
        <v>570</v>
      </c>
      <c r="T31">
        <v>232</v>
      </c>
      <c r="U31">
        <v>180</v>
      </c>
    </row>
    <row r="32" spans="1:21" ht="12.75">
      <c r="A32" s="42" t="s">
        <v>210</v>
      </c>
      <c r="B32" s="5" t="s">
        <v>266</v>
      </c>
      <c r="C32" s="44">
        <v>1309</v>
      </c>
      <c r="D32" s="45">
        <v>13382</v>
      </c>
      <c r="E32" s="44">
        <v>3528</v>
      </c>
      <c r="F32" s="45">
        <v>1311</v>
      </c>
      <c r="G32" s="17">
        <v>960</v>
      </c>
      <c r="H32" s="43">
        <f t="shared" si="0"/>
        <v>1.001527883880825</v>
      </c>
      <c r="I32" s="23">
        <f t="shared" si="1"/>
        <v>0.030191203265908618</v>
      </c>
      <c r="J32" s="53"/>
      <c r="M32" t="s">
        <v>210</v>
      </c>
      <c r="N32">
        <v>84</v>
      </c>
      <c r="P32" s="53" t="s">
        <v>210</v>
      </c>
      <c r="Q32">
        <v>84</v>
      </c>
      <c r="R32">
        <v>619</v>
      </c>
      <c r="S32">
        <v>182</v>
      </c>
      <c r="T32">
        <v>84</v>
      </c>
      <c r="U32">
        <v>54</v>
      </c>
    </row>
    <row r="33" spans="1:21" ht="12.75">
      <c r="A33" s="42" t="s">
        <v>211</v>
      </c>
      <c r="B33" s="5" t="s">
        <v>267</v>
      </c>
      <c r="C33" s="44">
        <v>523</v>
      </c>
      <c r="D33" s="45">
        <v>2416</v>
      </c>
      <c r="E33" s="44">
        <v>1137</v>
      </c>
      <c r="F33" s="45">
        <v>509</v>
      </c>
      <c r="G33" s="17">
        <v>402</v>
      </c>
      <c r="H33" s="43">
        <f t="shared" si="0"/>
        <v>0.9732313575525813</v>
      </c>
      <c r="I33" s="23">
        <f aca="true" t="shared" si="2" ref="I33:I65">C33/$C$78</f>
        <v>0.01206264271051964</v>
      </c>
      <c r="J33" s="53"/>
      <c r="M33" t="s">
        <v>211</v>
      </c>
      <c r="N33">
        <v>43</v>
      </c>
      <c r="P33" s="53" t="s">
        <v>211</v>
      </c>
      <c r="Q33">
        <v>43</v>
      </c>
      <c r="R33">
        <v>151</v>
      </c>
      <c r="S33">
        <v>77</v>
      </c>
      <c r="T33">
        <v>42</v>
      </c>
      <c r="U33">
        <v>33</v>
      </c>
    </row>
    <row r="34" spans="1:21" ht="12.75">
      <c r="A34" s="42" t="s">
        <v>307</v>
      </c>
      <c r="B34" s="5" t="s">
        <v>311</v>
      </c>
      <c r="C34" s="44">
        <v>0</v>
      </c>
      <c r="D34" s="45">
        <v>0</v>
      </c>
      <c r="E34" s="44">
        <v>0</v>
      </c>
      <c r="F34" s="45">
        <v>0</v>
      </c>
      <c r="G34" s="17">
        <v>0</v>
      </c>
      <c r="H34" s="43" t="e">
        <f t="shared" si="0"/>
        <v>#DIV/0!</v>
      </c>
      <c r="I34" s="23">
        <f t="shared" si="2"/>
        <v>0</v>
      </c>
      <c r="J34" s="53"/>
      <c r="M34" t="s">
        <v>307</v>
      </c>
      <c r="N34">
        <v>0</v>
      </c>
      <c r="P34" s="53" t="s">
        <v>307</v>
      </c>
      <c r="Q34">
        <v>0</v>
      </c>
      <c r="R34">
        <v>0</v>
      </c>
      <c r="S34">
        <v>0</v>
      </c>
      <c r="T34">
        <v>0</v>
      </c>
      <c r="U34">
        <v>0</v>
      </c>
    </row>
    <row r="35" spans="1:21" ht="12.75">
      <c r="A35" s="42" t="s">
        <v>338</v>
      </c>
      <c r="B35" s="5" t="s">
        <v>337</v>
      </c>
      <c r="C35" s="44">
        <v>0</v>
      </c>
      <c r="D35" s="45">
        <v>0</v>
      </c>
      <c r="E35" s="44">
        <v>0</v>
      </c>
      <c r="F35" s="45">
        <v>0</v>
      </c>
      <c r="G35" s="17">
        <v>0</v>
      </c>
      <c r="H35" s="43" t="e">
        <f t="shared" si="0"/>
        <v>#DIV/0!</v>
      </c>
      <c r="I35" s="23">
        <f t="shared" si="2"/>
        <v>0</v>
      </c>
      <c r="J35" s="53"/>
      <c r="M35" t="s">
        <v>431</v>
      </c>
      <c r="N35">
        <v>0</v>
      </c>
      <c r="P35" s="53" t="s">
        <v>431</v>
      </c>
      <c r="Q35">
        <v>0</v>
      </c>
      <c r="R35">
        <v>0</v>
      </c>
      <c r="S35">
        <v>0</v>
      </c>
      <c r="T35">
        <v>0</v>
      </c>
      <c r="U35">
        <v>0</v>
      </c>
    </row>
    <row r="36" spans="1:21" ht="12.75">
      <c r="A36" s="42" t="s">
        <v>339</v>
      </c>
      <c r="B36" s="5" t="s">
        <v>341</v>
      </c>
      <c r="C36" s="44">
        <v>0</v>
      </c>
      <c r="D36" s="45">
        <v>0</v>
      </c>
      <c r="E36" s="44">
        <v>0</v>
      </c>
      <c r="F36" s="45">
        <v>0</v>
      </c>
      <c r="G36" s="17">
        <v>0</v>
      </c>
      <c r="H36" s="43" t="e">
        <f t="shared" si="0"/>
        <v>#DIV/0!</v>
      </c>
      <c r="I36" s="23">
        <f t="shared" si="2"/>
        <v>0</v>
      </c>
      <c r="J36" s="53"/>
      <c r="M36" t="s">
        <v>432</v>
      </c>
      <c r="N36">
        <v>0</v>
      </c>
      <c r="P36" s="53" t="s">
        <v>432</v>
      </c>
      <c r="Q36">
        <v>0</v>
      </c>
      <c r="R36">
        <v>0</v>
      </c>
      <c r="S36">
        <v>0</v>
      </c>
      <c r="T36">
        <v>0</v>
      </c>
      <c r="U36">
        <v>0</v>
      </c>
    </row>
    <row r="37" spans="1:21" ht="12.75">
      <c r="A37" s="42" t="s">
        <v>340</v>
      </c>
      <c r="B37" s="5" t="s">
        <v>342</v>
      </c>
      <c r="C37" s="44">
        <v>0</v>
      </c>
      <c r="D37" s="45">
        <v>0</v>
      </c>
      <c r="E37" s="44">
        <v>0</v>
      </c>
      <c r="F37" s="45">
        <v>0</v>
      </c>
      <c r="G37" s="17">
        <v>0</v>
      </c>
      <c r="H37" s="43" t="e">
        <f t="shared" si="0"/>
        <v>#DIV/0!</v>
      </c>
      <c r="I37" s="23">
        <f t="shared" si="2"/>
        <v>0</v>
      </c>
      <c r="J37" s="53"/>
      <c r="M37" t="s">
        <v>433</v>
      </c>
      <c r="N37">
        <v>0</v>
      </c>
      <c r="P37" s="53" t="s">
        <v>433</v>
      </c>
      <c r="Q37">
        <v>0</v>
      </c>
      <c r="R37">
        <v>0</v>
      </c>
      <c r="S37">
        <v>0</v>
      </c>
      <c r="T37">
        <v>0</v>
      </c>
      <c r="U37">
        <v>0</v>
      </c>
    </row>
    <row r="38" spans="1:21" ht="12.75">
      <c r="A38" s="42" t="s">
        <v>212</v>
      </c>
      <c r="B38" s="5" t="s">
        <v>268</v>
      </c>
      <c r="C38" s="44">
        <v>9</v>
      </c>
      <c r="D38" s="45">
        <v>14</v>
      </c>
      <c r="E38" s="44">
        <v>0</v>
      </c>
      <c r="F38" s="45">
        <v>8</v>
      </c>
      <c r="G38" s="17">
        <v>0</v>
      </c>
      <c r="H38" s="43">
        <f t="shared" si="0"/>
        <v>0.8888888888888888</v>
      </c>
      <c r="I38" s="23">
        <f t="shared" si="2"/>
        <v>0.00020757893765712573</v>
      </c>
      <c r="J38" s="53"/>
      <c r="M38" t="s">
        <v>212</v>
      </c>
      <c r="N38">
        <v>0</v>
      </c>
      <c r="P38" s="53" t="s">
        <v>212</v>
      </c>
      <c r="Q38">
        <v>0</v>
      </c>
      <c r="R38">
        <v>0</v>
      </c>
      <c r="S38">
        <v>0</v>
      </c>
      <c r="T38">
        <v>0</v>
      </c>
      <c r="U38">
        <v>0</v>
      </c>
    </row>
    <row r="39" spans="1:21" ht="12.75">
      <c r="A39" s="42" t="s">
        <v>213</v>
      </c>
      <c r="B39" s="5" t="s">
        <v>269</v>
      </c>
      <c r="C39" s="44">
        <v>1608</v>
      </c>
      <c r="D39" s="45">
        <v>4496</v>
      </c>
      <c r="E39" s="44">
        <v>1128</v>
      </c>
      <c r="F39" s="45">
        <v>1431</v>
      </c>
      <c r="G39" s="17">
        <v>644</v>
      </c>
      <c r="H39" s="43">
        <f t="shared" si="0"/>
        <v>0.8899253731343284</v>
      </c>
      <c r="I39" s="23">
        <f t="shared" si="2"/>
        <v>0.03708743686140646</v>
      </c>
      <c r="J39" s="53"/>
      <c r="M39" t="s">
        <v>213</v>
      </c>
      <c r="N39">
        <v>95</v>
      </c>
      <c r="P39" s="53" t="s">
        <v>213</v>
      </c>
      <c r="Q39">
        <v>95</v>
      </c>
      <c r="R39">
        <v>234</v>
      </c>
      <c r="S39">
        <v>94</v>
      </c>
      <c r="T39">
        <v>82</v>
      </c>
      <c r="U39">
        <v>36</v>
      </c>
    </row>
    <row r="40" spans="1:21" ht="12.75">
      <c r="A40" s="42" t="s">
        <v>214</v>
      </c>
      <c r="B40" s="5" t="s">
        <v>270</v>
      </c>
      <c r="C40" s="44">
        <v>210</v>
      </c>
      <c r="D40" s="45">
        <v>398</v>
      </c>
      <c r="E40" s="44">
        <v>93</v>
      </c>
      <c r="F40" s="45">
        <v>172</v>
      </c>
      <c r="G40" s="17">
        <v>60</v>
      </c>
      <c r="H40" s="43">
        <f t="shared" si="0"/>
        <v>0.819047619047619</v>
      </c>
      <c r="I40" s="23">
        <f t="shared" si="2"/>
        <v>0.004843508545332933</v>
      </c>
      <c r="J40" s="53"/>
      <c r="M40" t="s">
        <v>214</v>
      </c>
      <c r="N40">
        <v>10</v>
      </c>
      <c r="P40" s="53" t="s">
        <v>214</v>
      </c>
      <c r="Q40">
        <v>10</v>
      </c>
      <c r="R40">
        <v>17</v>
      </c>
      <c r="S40">
        <v>8</v>
      </c>
      <c r="T40">
        <v>7</v>
      </c>
      <c r="U40">
        <v>2</v>
      </c>
    </row>
    <row r="41" spans="1:21" ht="12.75">
      <c r="A41" s="42" t="s">
        <v>215</v>
      </c>
      <c r="B41" s="5" t="s">
        <v>271</v>
      </c>
      <c r="C41" s="44">
        <v>17</v>
      </c>
      <c r="D41" s="45">
        <v>35</v>
      </c>
      <c r="E41" s="44">
        <v>12</v>
      </c>
      <c r="F41" s="45">
        <v>16</v>
      </c>
      <c r="G41" s="17">
        <v>7</v>
      </c>
      <c r="H41" s="43">
        <f t="shared" si="0"/>
        <v>0.9411764705882353</v>
      </c>
      <c r="I41" s="23">
        <f t="shared" si="2"/>
        <v>0.00039209354890790414</v>
      </c>
      <c r="J41" s="53"/>
      <c r="M41" t="s">
        <v>215</v>
      </c>
      <c r="N41">
        <v>3</v>
      </c>
      <c r="P41" s="53" t="s">
        <v>215</v>
      </c>
      <c r="Q41">
        <v>3</v>
      </c>
      <c r="R41">
        <v>4</v>
      </c>
      <c r="S41">
        <v>0</v>
      </c>
      <c r="T41">
        <v>3</v>
      </c>
      <c r="U41">
        <v>0</v>
      </c>
    </row>
    <row r="42" spans="1:21" ht="12.75">
      <c r="A42" s="42" t="s">
        <v>216</v>
      </c>
      <c r="B42" s="5" t="s">
        <v>272</v>
      </c>
      <c r="C42" s="44">
        <v>18</v>
      </c>
      <c r="D42" s="45">
        <v>3</v>
      </c>
      <c r="E42" s="44">
        <v>0</v>
      </c>
      <c r="F42" s="45">
        <v>1</v>
      </c>
      <c r="G42" s="17">
        <v>0</v>
      </c>
      <c r="H42" s="43">
        <f t="shared" si="0"/>
        <v>0.05555555555555555</v>
      </c>
      <c r="I42" s="23">
        <f t="shared" si="2"/>
        <v>0.00041515787531425146</v>
      </c>
      <c r="J42" s="53"/>
      <c r="M42" t="s">
        <v>216</v>
      </c>
      <c r="N42">
        <v>1</v>
      </c>
      <c r="P42" s="53" t="s">
        <v>216</v>
      </c>
      <c r="Q42">
        <v>1</v>
      </c>
      <c r="R42">
        <v>0</v>
      </c>
      <c r="S42">
        <v>0</v>
      </c>
      <c r="T42">
        <v>0</v>
      </c>
      <c r="U42">
        <v>0</v>
      </c>
    </row>
    <row r="43" spans="1:21" ht="12.75">
      <c r="A43" s="42" t="s">
        <v>217</v>
      </c>
      <c r="B43" s="5" t="s">
        <v>273</v>
      </c>
      <c r="C43" s="44">
        <v>67</v>
      </c>
      <c r="D43" s="45">
        <v>190</v>
      </c>
      <c r="E43" s="44">
        <v>32</v>
      </c>
      <c r="F43" s="45">
        <v>66</v>
      </c>
      <c r="G43" s="17">
        <v>20</v>
      </c>
      <c r="H43" s="43">
        <f t="shared" si="0"/>
        <v>0.9850746268656716</v>
      </c>
      <c r="I43" s="23">
        <f t="shared" si="2"/>
        <v>0.0015453098692252694</v>
      </c>
      <c r="J43" s="53"/>
      <c r="M43" t="s">
        <v>217</v>
      </c>
      <c r="N43">
        <v>7</v>
      </c>
      <c r="P43" s="53" t="s">
        <v>217</v>
      </c>
      <c r="Q43">
        <v>7</v>
      </c>
      <c r="R43">
        <v>25</v>
      </c>
      <c r="S43">
        <v>12</v>
      </c>
      <c r="T43">
        <v>7</v>
      </c>
      <c r="U43">
        <v>5</v>
      </c>
    </row>
    <row r="44" spans="1:21" ht="12.75">
      <c r="A44" s="42" t="s">
        <v>218</v>
      </c>
      <c r="B44" s="5" t="s">
        <v>274</v>
      </c>
      <c r="C44" s="44">
        <v>615</v>
      </c>
      <c r="D44" s="45">
        <v>5414</v>
      </c>
      <c r="E44" s="44">
        <v>720</v>
      </c>
      <c r="F44" s="45">
        <v>601</v>
      </c>
      <c r="G44" s="17">
        <v>369</v>
      </c>
      <c r="H44" s="43">
        <f aca="true" t="shared" si="3" ref="H44:H64">F44/C44</f>
        <v>0.9772357723577236</v>
      </c>
      <c r="I44" s="23">
        <f t="shared" si="2"/>
        <v>0.01418456073990359</v>
      </c>
      <c r="J44" s="53"/>
      <c r="M44" t="s">
        <v>218</v>
      </c>
      <c r="N44">
        <v>50</v>
      </c>
      <c r="P44" s="53" t="s">
        <v>218</v>
      </c>
      <c r="Q44">
        <v>50</v>
      </c>
      <c r="R44">
        <v>235</v>
      </c>
      <c r="S44">
        <v>60</v>
      </c>
      <c r="T44">
        <v>50</v>
      </c>
      <c r="U44">
        <v>40</v>
      </c>
    </row>
    <row r="45" spans="1:21" ht="12.75">
      <c r="A45" s="42" t="s">
        <v>219</v>
      </c>
      <c r="B45" s="5" t="s">
        <v>275</v>
      </c>
      <c r="C45" s="44">
        <v>1677</v>
      </c>
      <c r="D45" s="45">
        <v>6642</v>
      </c>
      <c r="E45" s="44">
        <v>1863</v>
      </c>
      <c r="F45" s="45">
        <v>1619</v>
      </c>
      <c r="G45" s="17">
        <v>1014</v>
      </c>
      <c r="H45" s="43">
        <f t="shared" si="3"/>
        <v>0.9654144305307096</v>
      </c>
      <c r="I45" s="23">
        <f t="shared" si="2"/>
        <v>0.038678875383444423</v>
      </c>
      <c r="J45" s="53"/>
      <c r="M45" t="s">
        <v>219</v>
      </c>
      <c r="N45">
        <v>132</v>
      </c>
      <c r="P45" s="53" t="s">
        <v>219</v>
      </c>
      <c r="Q45">
        <v>132</v>
      </c>
      <c r="R45">
        <v>501</v>
      </c>
      <c r="S45">
        <v>145</v>
      </c>
      <c r="T45">
        <v>124</v>
      </c>
      <c r="U45">
        <v>81</v>
      </c>
    </row>
    <row r="46" spans="1:21" ht="12.75">
      <c r="A46" s="42" t="s">
        <v>220</v>
      </c>
      <c r="B46" s="5" t="s">
        <v>276</v>
      </c>
      <c r="C46" s="44">
        <v>370</v>
      </c>
      <c r="D46" s="45">
        <v>2010</v>
      </c>
      <c r="E46" s="44">
        <v>270</v>
      </c>
      <c r="F46" s="45">
        <v>359</v>
      </c>
      <c r="G46" s="17">
        <v>196</v>
      </c>
      <c r="H46" s="43">
        <f t="shared" si="3"/>
        <v>0.9702702702702702</v>
      </c>
      <c r="I46" s="23">
        <f t="shared" si="2"/>
        <v>0.008533800770348501</v>
      </c>
      <c r="J46" s="53"/>
      <c r="M46" t="s">
        <v>220</v>
      </c>
      <c r="N46">
        <v>19</v>
      </c>
      <c r="P46" s="53" t="s">
        <v>220</v>
      </c>
      <c r="Q46">
        <v>19</v>
      </c>
      <c r="R46">
        <v>84</v>
      </c>
      <c r="S46">
        <v>11</v>
      </c>
      <c r="T46">
        <v>19</v>
      </c>
      <c r="U46">
        <v>10</v>
      </c>
    </row>
    <row r="47" spans="1:21" ht="12.75">
      <c r="A47" s="42" t="s">
        <v>221</v>
      </c>
      <c r="B47" s="5" t="s">
        <v>277</v>
      </c>
      <c r="C47" s="44">
        <v>1</v>
      </c>
      <c r="D47" s="45">
        <v>6</v>
      </c>
      <c r="E47" s="44">
        <v>0</v>
      </c>
      <c r="F47" s="45">
        <v>1</v>
      </c>
      <c r="G47" s="17">
        <v>0</v>
      </c>
      <c r="H47" s="43">
        <f t="shared" si="3"/>
        <v>1</v>
      </c>
      <c r="I47" s="23">
        <f t="shared" si="2"/>
        <v>2.3064326406347302E-05</v>
      </c>
      <c r="J47" s="53"/>
      <c r="M47" t="s">
        <v>221</v>
      </c>
      <c r="N47">
        <v>0</v>
      </c>
      <c r="P47" s="53" t="s">
        <v>221</v>
      </c>
      <c r="Q47">
        <v>0</v>
      </c>
      <c r="R47">
        <v>0</v>
      </c>
      <c r="S47">
        <v>0</v>
      </c>
      <c r="T47">
        <v>0</v>
      </c>
      <c r="U47">
        <v>0</v>
      </c>
    </row>
    <row r="48" spans="1:21" ht="12.75">
      <c r="A48" s="42" t="s">
        <v>222</v>
      </c>
      <c r="B48" s="5" t="s">
        <v>278</v>
      </c>
      <c r="C48" s="44">
        <v>2106</v>
      </c>
      <c r="D48" s="45">
        <v>7604</v>
      </c>
      <c r="E48" s="44">
        <v>2291</v>
      </c>
      <c r="F48" s="45">
        <v>1797</v>
      </c>
      <c r="G48" s="17">
        <v>1150</v>
      </c>
      <c r="H48" s="43">
        <f t="shared" si="3"/>
        <v>0.8532763532763533</v>
      </c>
      <c r="I48" s="23">
        <f t="shared" si="2"/>
        <v>0.04857347141176742</v>
      </c>
      <c r="J48" s="53"/>
      <c r="M48" t="s">
        <v>222</v>
      </c>
      <c r="N48">
        <v>148</v>
      </c>
      <c r="P48" s="53" t="s">
        <v>222</v>
      </c>
      <c r="Q48">
        <v>148</v>
      </c>
      <c r="R48">
        <v>473</v>
      </c>
      <c r="S48">
        <v>159</v>
      </c>
      <c r="T48">
        <v>124</v>
      </c>
      <c r="U48">
        <v>76</v>
      </c>
    </row>
    <row r="49" spans="1:21" ht="12.75">
      <c r="A49" s="42" t="s">
        <v>223</v>
      </c>
      <c r="B49" s="5" t="s">
        <v>279</v>
      </c>
      <c r="C49" s="44">
        <v>283</v>
      </c>
      <c r="D49" s="45">
        <v>1119</v>
      </c>
      <c r="E49" s="44">
        <v>534</v>
      </c>
      <c r="F49" s="45">
        <v>271</v>
      </c>
      <c r="G49" s="17">
        <v>193</v>
      </c>
      <c r="H49" s="43">
        <f t="shared" si="3"/>
        <v>0.9575971731448764</v>
      </c>
      <c r="I49" s="23">
        <f t="shared" si="2"/>
        <v>0.006527204372996287</v>
      </c>
      <c r="J49" s="53"/>
      <c r="M49" t="s">
        <v>223</v>
      </c>
      <c r="N49">
        <v>32</v>
      </c>
      <c r="P49" s="53" t="s">
        <v>223</v>
      </c>
      <c r="Q49">
        <v>32</v>
      </c>
      <c r="R49">
        <v>124</v>
      </c>
      <c r="S49">
        <v>68</v>
      </c>
      <c r="T49">
        <v>30</v>
      </c>
      <c r="U49">
        <v>23</v>
      </c>
    </row>
    <row r="50" spans="1:21" ht="12.75">
      <c r="A50" s="42" t="s">
        <v>224</v>
      </c>
      <c r="B50" s="5" t="s">
        <v>280</v>
      </c>
      <c r="C50" s="44">
        <v>60</v>
      </c>
      <c r="D50" s="45">
        <v>148</v>
      </c>
      <c r="E50" s="44">
        <v>77</v>
      </c>
      <c r="F50" s="45">
        <v>54</v>
      </c>
      <c r="G50" s="17">
        <v>38</v>
      </c>
      <c r="H50" s="43">
        <f t="shared" si="3"/>
        <v>0.9</v>
      </c>
      <c r="I50" s="23">
        <f t="shared" si="2"/>
        <v>0.001383859584380838</v>
      </c>
      <c r="J50" s="53"/>
      <c r="M50" t="s">
        <v>224</v>
      </c>
      <c r="N50">
        <v>2</v>
      </c>
      <c r="P50" s="53" t="s">
        <v>224</v>
      </c>
      <c r="Q50">
        <v>2</v>
      </c>
      <c r="R50">
        <v>10</v>
      </c>
      <c r="S50">
        <v>10</v>
      </c>
      <c r="T50">
        <v>2</v>
      </c>
      <c r="U50">
        <v>2</v>
      </c>
    </row>
    <row r="51" spans="1:21" ht="12.75">
      <c r="A51" s="42" t="s">
        <v>225</v>
      </c>
      <c r="B51" s="5" t="s">
        <v>281</v>
      </c>
      <c r="C51" s="44">
        <v>75</v>
      </c>
      <c r="D51" s="45">
        <v>376</v>
      </c>
      <c r="E51" s="44">
        <v>89</v>
      </c>
      <c r="F51" s="45">
        <v>73</v>
      </c>
      <c r="G51" s="17">
        <v>42</v>
      </c>
      <c r="H51" s="43">
        <f t="shared" si="3"/>
        <v>0.9733333333333334</v>
      </c>
      <c r="I51" s="23">
        <f t="shared" si="2"/>
        <v>0.0017298244804760477</v>
      </c>
      <c r="J51" s="53"/>
      <c r="M51" t="s">
        <v>225</v>
      </c>
      <c r="N51">
        <v>12</v>
      </c>
      <c r="P51" s="53" t="s">
        <v>225</v>
      </c>
      <c r="Q51">
        <v>12</v>
      </c>
      <c r="R51">
        <v>39</v>
      </c>
      <c r="S51">
        <v>18</v>
      </c>
      <c r="T51">
        <v>13</v>
      </c>
      <c r="U51">
        <v>8</v>
      </c>
    </row>
    <row r="52" spans="1:21" ht="12.75">
      <c r="A52" s="42" t="s">
        <v>226</v>
      </c>
      <c r="B52" s="5" t="s">
        <v>282</v>
      </c>
      <c r="C52" s="44">
        <v>685</v>
      </c>
      <c r="D52" s="45">
        <v>3349</v>
      </c>
      <c r="E52" s="44">
        <v>706</v>
      </c>
      <c r="F52" s="45">
        <v>656</v>
      </c>
      <c r="G52" s="17">
        <v>386</v>
      </c>
      <c r="H52" s="43">
        <f t="shared" si="3"/>
        <v>0.9576642335766423</v>
      </c>
      <c r="I52" s="23">
        <f t="shared" si="2"/>
        <v>0.015799063588347904</v>
      </c>
      <c r="J52" s="53"/>
      <c r="M52" t="s">
        <v>226</v>
      </c>
      <c r="N52">
        <v>57</v>
      </c>
      <c r="P52" s="53" t="s">
        <v>226</v>
      </c>
      <c r="Q52">
        <v>57</v>
      </c>
      <c r="R52">
        <v>226</v>
      </c>
      <c r="S52">
        <v>59</v>
      </c>
      <c r="T52">
        <v>53</v>
      </c>
      <c r="U52">
        <v>30</v>
      </c>
    </row>
    <row r="53" spans="1:21" ht="12.75">
      <c r="A53" s="42" t="s">
        <v>227</v>
      </c>
      <c r="B53" s="5" t="s">
        <v>283</v>
      </c>
      <c r="C53" s="44">
        <v>178</v>
      </c>
      <c r="D53" s="45">
        <v>449</v>
      </c>
      <c r="E53" s="44">
        <v>231</v>
      </c>
      <c r="F53" s="45">
        <v>170</v>
      </c>
      <c r="G53" s="17">
        <v>141</v>
      </c>
      <c r="H53" s="43">
        <f t="shared" si="3"/>
        <v>0.9550561797752809</v>
      </c>
      <c r="I53" s="23">
        <f t="shared" si="2"/>
        <v>0.00410545010032982</v>
      </c>
      <c r="J53" s="53"/>
      <c r="M53" t="s">
        <v>227</v>
      </c>
      <c r="N53">
        <v>20</v>
      </c>
      <c r="P53" s="53" t="s">
        <v>227</v>
      </c>
      <c r="Q53">
        <v>20</v>
      </c>
      <c r="R53">
        <v>39</v>
      </c>
      <c r="S53">
        <v>22</v>
      </c>
      <c r="T53">
        <v>19</v>
      </c>
      <c r="U53">
        <v>16</v>
      </c>
    </row>
    <row r="54" spans="1:21" ht="12.75">
      <c r="A54" s="42" t="s">
        <v>228</v>
      </c>
      <c r="B54" s="5" t="s">
        <v>284</v>
      </c>
      <c r="C54" s="44">
        <v>213</v>
      </c>
      <c r="D54" s="45">
        <v>624</v>
      </c>
      <c r="E54" s="44">
        <v>215</v>
      </c>
      <c r="F54" s="45">
        <v>191</v>
      </c>
      <c r="G54" s="17">
        <v>123</v>
      </c>
      <c r="H54" s="43">
        <f t="shared" si="3"/>
        <v>0.8967136150234741</v>
      </c>
      <c r="I54" s="23">
        <f t="shared" si="2"/>
        <v>0.004912701524551976</v>
      </c>
      <c r="J54" s="53"/>
      <c r="M54" t="s">
        <v>228</v>
      </c>
      <c r="N54">
        <v>23</v>
      </c>
      <c r="P54" s="53" t="s">
        <v>228</v>
      </c>
      <c r="Q54">
        <v>23</v>
      </c>
      <c r="R54">
        <v>88</v>
      </c>
      <c r="S54">
        <v>13</v>
      </c>
      <c r="T54">
        <v>22</v>
      </c>
      <c r="U54">
        <v>11</v>
      </c>
    </row>
    <row r="55" spans="1:21" ht="12.75">
      <c r="A55" s="42" t="s">
        <v>229</v>
      </c>
      <c r="B55" s="5" t="s">
        <v>285</v>
      </c>
      <c r="C55" s="44">
        <v>105</v>
      </c>
      <c r="D55" s="45">
        <v>522</v>
      </c>
      <c r="E55" s="44">
        <v>328</v>
      </c>
      <c r="F55" s="45">
        <v>101</v>
      </c>
      <c r="G55" s="17">
        <v>78</v>
      </c>
      <c r="H55" s="43">
        <f t="shared" si="3"/>
        <v>0.9619047619047619</v>
      </c>
      <c r="I55" s="23">
        <f t="shared" si="2"/>
        <v>0.0024217542726664666</v>
      </c>
      <c r="J55" s="53"/>
      <c r="M55" t="s">
        <v>229</v>
      </c>
      <c r="N55">
        <v>16</v>
      </c>
      <c r="P55" s="53" t="s">
        <v>229</v>
      </c>
      <c r="Q55">
        <v>16</v>
      </c>
      <c r="R55">
        <v>87</v>
      </c>
      <c r="S55">
        <v>63</v>
      </c>
      <c r="T55">
        <v>15</v>
      </c>
      <c r="U55">
        <v>11</v>
      </c>
    </row>
    <row r="56" spans="1:21" ht="12.75">
      <c r="A56" s="42" t="s">
        <v>230</v>
      </c>
      <c r="B56" s="5" t="s">
        <v>286</v>
      </c>
      <c r="C56" s="44">
        <v>36</v>
      </c>
      <c r="D56" s="45">
        <v>98</v>
      </c>
      <c r="E56" s="44">
        <v>7</v>
      </c>
      <c r="F56" s="45">
        <v>31</v>
      </c>
      <c r="G56" s="17">
        <v>4</v>
      </c>
      <c r="H56" s="43">
        <f t="shared" si="3"/>
        <v>0.8611111111111112</v>
      </c>
      <c r="I56" s="23">
        <f t="shared" si="2"/>
        <v>0.0008303157506285029</v>
      </c>
      <c r="J56" s="53"/>
      <c r="M56" t="s">
        <v>230</v>
      </c>
      <c r="N56">
        <v>1</v>
      </c>
      <c r="P56" s="53" t="s">
        <v>230</v>
      </c>
      <c r="Q56">
        <v>1</v>
      </c>
      <c r="R56">
        <v>4</v>
      </c>
      <c r="S56">
        <v>0</v>
      </c>
      <c r="T56">
        <v>1</v>
      </c>
      <c r="U56">
        <v>0</v>
      </c>
    </row>
    <row r="57" spans="1:21" ht="12.75">
      <c r="A57" s="42" t="s">
        <v>231</v>
      </c>
      <c r="B57" s="5" t="s">
        <v>287</v>
      </c>
      <c r="C57" s="44">
        <v>49</v>
      </c>
      <c r="D57" s="45">
        <v>890</v>
      </c>
      <c r="E57" s="44">
        <v>234</v>
      </c>
      <c r="F57" s="45">
        <v>50</v>
      </c>
      <c r="G57" s="17">
        <v>36</v>
      </c>
      <c r="H57" s="43">
        <f t="shared" si="3"/>
        <v>1.0204081632653061</v>
      </c>
      <c r="I57" s="23">
        <f t="shared" si="2"/>
        <v>0.0011301519939110178</v>
      </c>
      <c r="J57" s="53"/>
      <c r="M57" t="s">
        <v>231</v>
      </c>
      <c r="N57">
        <v>3</v>
      </c>
      <c r="P57" s="53" t="s">
        <v>231</v>
      </c>
      <c r="Q57">
        <v>3</v>
      </c>
      <c r="R57">
        <v>38</v>
      </c>
      <c r="S57">
        <v>4</v>
      </c>
      <c r="T57">
        <v>3</v>
      </c>
      <c r="U57">
        <v>1</v>
      </c>
    </row>
    <row r="58" spans="1:21" ht="12.75">
      <c r="A58" s="42" t="s">
        <v>232</v>
      </c>
      <c r="B58" s="5" t="s">
        <v>288</v>
      </c>
      <c r="C58" s="44">
        <v>46</v>
      </c>
      <c r="D58" s="45">
        <v>225</v>
      </c>
      <c r="E58" s="44">
        <v>94</v>
      </c>
      <c r="F58" s="45">
        <v>46</v>
      </c>
      <c r="G58" s="17">
        <v>31</v>
      </c>
      <c r="H58" s="43">
        <f t="shared" si="3"/>
        <v>1</v>
      </c>
      <c r="I58" s="23">
        <f t="shared" si="2"/>
        <v>0.001060959014691976</v>
      </c>
      <c r="J58" s="53"/>
      <c r="M58" t="s">
        <v>232</v>
      </c>
      <c r="N58">
        <v>9</v>
      </c>
      <c r="P58" s="53" t="s">
        <v>232</v>
      </c>
      <c r="Q58">
        <v>9</v>
      </c>
      <c r="R58">
        <v>33</v>
      </c>
      <c r="S58">
        <v>26</v>
      </c>
      <c r="T58">
        <v>9</v>
      </c>
      <c r="U58">
        <v>7</v>
      </c>
    </row>
    <row r="59" spans="1:21" ht="12.75">
      <c r="A59" s="42" t="s">
        <v>233</v>
      </c>
      <c r="B59" s="5" t="s">
        <v>289</v>
      </c>
      <c r="C59" s="44">
        <v>0</v>
      </c>
      <c r="D59" s="45">
        <v>0</v>
      </c>
      <c r="E59" s="44">
        <v>0</v>
      </c>
      <c r="F59" s="45">
        <v>0</v>
      </c>
      <c r="G59" s="17">
        <v>0</v>
      </c>
      <c r="H59" s="43" t="e">
        <f t="shared" si="3"/>
        <v>#DIV/0!</v>
      </c>
      <c r="I59" s="23">
        <f t="shared" si="2"/>
        <v>0</v>
      </c>
      <c r="J59" s="53"/>
      <c r="M59" t="s">
        <v>233</v>
      </c>
      <c r="N59">
        <v>0</v>
      </c>
      <c r="P59" s="53" t="s">
        <v>233</v>
      </c>
      <c r="Q59">
        <v>0</v>
      </c>
      <c r="R59">
        <v>0</v>
      </c>
      <c r="S59">
        <v>0</v>
      </c>
      <c r="T59">
        <v>0</v>
      </c>
      <c r="U59">
        <v>0</v>
      </c>
    </row>
    <row r="60" spans="1:21" ht="12.75">
      <c r="A60" s="42" t="s">
        <v>234</v>
      </c>
      <c r="B60" s="5" t="s">
        <v>290</v>
      </c>
      <c r="C60" s="44">
        <v>0</v>
      </c>
      <c r="D60" s="45">
        <v>0</v>
      </c>
      <c r="E60" s="44">
        <v>0</v>
      </c>
      <c r="F60" s="45">
        <v>0</v>
      </c>
      <c r="G60" s="17">
        <v>0</v>
      </c>
      <c r="H60" s="43" t="e">
        <f t="shared" si="3"/>
        <v>#DIV/0!</v>
      </c>
      <c r="I60" s="23">
        <f t="shared" si="2"/>
        <v>0</v>
      </c>
      <c r="J60" s="53"/>
      <c r="M60" t="s">
        <v>234</v>
      </c>
      <c r="N60">
        <v>0</v>
      </c>
      <c r="P60" s="53" t="s">
        <v>234</v>
      </c>
      <c r="Q60">
        <v>0</v>
      </c>
      <c r="R60">
        <v>0</v>
      </c>
      <c r="S60">
        <v>0</v>
      </c>
      <c r="T60">
        <v>0</v>
      </c>
      <c r="U60">
        <v>0</v>
      </c>
    </row>
    <row r="61" spans="1:21" ht="12.75">
      <c r="A61" s="42" t="s">
        <v>235</v>
      </c>
      <c r="B61" s="5" t="s">
        <v>291</v>
      </c>
      <c r="C61" s="44">
        <v>0</v>
      </c>
      <c r="D61" s="45">
        <v>0</v>
      </c>
      <c r="E61" s="44">
        <v>0</v>
      </c>
      <c r="F61" s="45">
        <v>0</v>
      </c>
      <c r="G61" s="17">
        <v>0</v>
      </c>
      <c r="H61" s="43" t="e">
        <f t="shared" si="3"/>
        <v>#DIV/0!</v>
      </c>
      <c r="I61" s="23">
        <f t="shared" si="2"/>
        <v>0</v>
      </c>
      <c r="J61" s="53"/>
      <c r="M61" t="s">
        <v>235</v>
      </c>
      <c r="N61">
        <v>0</v>
      </c>
      <c r="P61" s="53" t="s">
        <v>235</v>
      </c>
      <c r="Q61">
        <v>0</v>
      </c>
      <c r="R61">
        <v>0</v>
      </c>
      <c r="S61">
        <v>0</v>
      </c>
      <c r="T61">
        <v>0</v>
      </c>
      <c r="U61">
        <v>0</v>
      </c>
    </row>
    <row r="62" spans="1:21" ht="12.75">
      <c r="A62" s="42" t="s">
        <v>236</v>
      </c>
      <c r="B62" s="5" t="s">
        <v>292</v>
      </c>
      <c r="C62" s="44">
        <v>344</v>
      </c>
      <c r="D62" s="45">
        <v>2278</v>
      </c>
      <c r="E62" s="44">
        <v>637</v>
      </c>
      <c r="F62" s="45">
        <v>337</v>
      </c>
      <c r="G62" s="17">
        <v>243</v>
      </c>
      <c r="H62" s="43">
        <f t="shared" si="3"/>
        <v>0.9796511627906976</v>
      </c>
      <c r="I62" s="23">
        <f t="shared" si="2"/>
        <v>0.007934128283783473</v>
      </c>
      <c r="J62" s="53"/>
      <c r="M62" t="s">
        <v>236</v>
      </c>
      <c r="N62">
        <v>33</v>
      </c>
      <c r="P62" s="53" t="s">
        <v>236</v>
      </c>
      <c r="Q62">
        <v>33</v>
      </c>
      <c r="R62">
        <v>220</v>
      </c>
      <c r="S62">
        <v>67</v>
      </c>
      <c r="T62">
        <v>33</v>
      </c>
      <c r="U62">
        <v>24</v>
      </c>
    </row>
    <row r="63" spans="1:21" ht="12.75">
      <c r="A63" s="42" t="s">
        <v>237</v>
      </c>
      <c r="B63" s="5" t="s">
        <v>293</v>
      </c>
      <c r="C63" s="44">
        <v>0</v>
      </c>
      <c r="D63" s="45">
        <v>0</v>
      </c>
      <c r="E63" s="44">
        <v>0</v>
      </c>
      <c r="F63" s="45">
        <v>0</v>
      </c>
      <c r="G63" s="17">
        <v>0</v>
      </c>
      <c r="H63" s="43" t="e">
        <f t="shared" si="3"/>
        <v>#DIV/0!</v>
      </c>
      <c r="I63" s="23">
        <f t="shared" si="2"/>
        <v>0</v>
      </c>
      <c r="J63" s="53"/>
      <c r="M63" t="s">
        <v>237</v>
      </c>
      <c r="N63">
        <v>0</v>
      </c>
      <c r="P63" s="53" t="s">
        <v>237</v>
      </c>
      <c r="Q63">
        <v>0</v>
      </c>
      <c r="R63">
        <v>0</v>
      </c>
      <c r="S63">
        <v>0</v>
      </c>
      <c r="T63">
        <v>0</v>
      </c>
      <c r="U63">
        <v>0</v>
      </c>
    </row>
    <row r="64" spans="1:21" ht="12.75">
      <c r="A64" s="42" t="s">
        <v>238</v>
      </c>
      <c r="B64" s="5" t="s">
        <v>294</v>
      </c>
      <c r="C64" s="44">
        <v>11</v>
      </c>
      <c r="D64" s="45">
        <v>85</v>
      </c>
      <c r="E64" s="44">
        <v>40</v>
      </c>
      <c r="F64" s="45">
        <v>10</v>
      </c>
      <c r="G64" s="17">
        <v>9</v>
      </c>
      <c r="H64" s="43">
        <f t="shared" si="3"/>
        <v>0.9090909090909091</v>
      </c>
      <c r="I64" s="23">
        <f t="shared" si="2"/>
        <v>0.0002537075904698203</v>
      </c>
      <c r="J64" s="53"/>
      <c r="M64" t="s">
        <v>238</v>
      </c>
      <c r="N64">
        <v>1</v>
      </c>
      <c r="P64" s="53" t="s">
        <v>238</v>
      </c>
      <c r="Q64">
        <v>1</v>
      </c>
      <c r="R64">
        <v>6</v>
      </c>
      <c r="S64">
        <v>6</v>
      </c>
      <c r="T64">
        <v>1</v>
      </c>
      <c r="U64">
        <v>1</v>
      </c>
    </row>
    <row r="65" spans="1:21" ht="12.75">
      <c r="A65" s="42" t="s">
        <v>239</v>
      </c>
      <c r="B65" s="5" t="s">
        <v>295</v>
      </c>
      <c r="C65" s="44">
        <v>334</v>
      </c>
      <c r="D65" s="45">
        <v>4751</v>
      </c>
      <c r="E65" s="44">
        <v>765</v>
      </c>
      <c r="F65" s="45">
        <v>327</v>
      </c>
      <c r="G65" s="17">
        <v>234</v>
      </c>
      <c r="H65" s="43">
        <f>F65/C65</f>
        <v>0.9790419161676647</v>
      </c>
      <c r="I65" s="23">
        <f t="shared" si="2"/>
        <v>0.0077034850197199994</v>
      </c>
      <c r="J65" s="53"/>
      <c r="M65" t="s">
        <v>239</v>
      </c>
      <c r="N65">
        <v>21</v>
      </c>
      <c r="P65" s="53" t="s">
        <v>239</v>
      </c>
      <c r="Q65">
        <v>21</v>
      </c>
      <c r="R65">
        <v>272</v>
      </c>
      <c r="S65">
        <v>38</v>
      </c>
      <c r="T65">
        <v>22</v>
      </c>
      <c r="U65">
        <v>16</v>
      </c>
    </row>
    <row r="66" spans="1:21" ht="12.75">
      <c r="A66" s="42" t="s">
        <v>385</v>
      </c>
      <c r="B66" s="5" t="s">
        <v>386</v>
      </c>
      <c r="C66" s="44">
        <v>12</v>
      </c>
      <c r="D66" s="45">
        <v>92</v>
      </c>
      <c r="E66" s="44">
        <v>4</v>
      </c>
      <c r="F66" s="45">
        <v>11</v>
      </c>
      <c r="G66" s="17">
        <v>2</v>
      </c>
      <c r="H66" s="43">
        <f aca="true" t="shared" si="4" ref="H66:H76">F66/C66</f>
        <v>0.9166666666666666</v>
      </c>
      <c r="I66" s="23">
        <f aca="true" t="shared" si="5" ref="I66:I76">C66/$C$78</f>
        <v>0.00027677191687616764</v>
      </c>
      <c r="J66" s="53"/>
      <c r="M66" t="s">
        <v>385</v>
      </c>
      <c r="N66">
        <v>9</v>
      </c>
      <c r="P66" s="53" t="s">
        <v>385</v>
      </c>
      <c r="Q66">
        <v>9</v>
      </c>
      <c r="R66">
        <v>73</v>
      </c>
      <c r="S66">
        <v>1</v>
      </c>
      <c r="T66">
        <v>9</v>
      </c>
      <c r="U66">
        <v>1</v>
      </c>
    </row>
    <row r="67" spans="1:21" ht="12.75">
      <c r="A67" s="42" t="s">
        <v>387</v>
      </c>
      <c r="B67" s="5" t="s">
        <v>388</v>
      </c>
      <c r="C67" s="44">
        <v>0</v>
      </c>
      <c r="D67" s="45">
        <v>0</v>
      </c>
      <c r="E67" s="44">
        <v>0</v>
      </c>
      <c r="F67" s="45">
        <v>0</v>
      </c>
      <c r="G67" s="17">
        <v>0</v>
      </c>
      <c r="H67" s="43" t="e">
        <f t="shared" si="4"/>
        <v>#DIV/0!</v>
      </c>
      <c r="I67" s="23">
        <f t="shared" si="5"/>
        <v>0</v>
      </c>
      <c r="J67" s="53"/>
      <c r="M67" t="s">
        <v>387</v>
      </c>
      <c r="N67">
        <v>0</v>
      </c>
      <c r="P67" s="53" t="s">
        <v>387</v>
      </c>
      <c r="Q67">
        <v>0</v>
      </c>
      <c r="R67">
        <v>0</v>
      </c>
      <c r="S67">
        <v>0</v>
      </c>
      <c r="T67">
        <v>0</v>
      </c>
      <c r="U67">
        <v>0</v>
      </c>
    </row>
    <row r="68" spans="1:21" ht="12.75">
      <c r="A68" s="42" t="s">
        <v>389</v>
      </c>
      <c r="B68" s="5" t="s">
        <v>390</v>
      </c>
      <c r="C68" s="44">
        <v>20</v>
      </c>
      <c r="D68" s="45">
        <v>41</v>
      </c>
      <c r="E68" s="44">
        <v>11</v>
      </c>
      <c r="F68" s="45">
        <v>17</v>
      </c>
      <c r="G68" s="17">
        <v>9</v>
      </c>
      <c r="H68" s="43">
        <f t="shared" si="4"/>
        <v>0.85</v>
      </c>
      <c r="I68" s="23">
        <f t="shared" si="5"/>
        <v>0.000461286528126946</v>
      </c>
      <c r="M68" t="s">
        <v>389</v>
      </c>
      <c r="N68">
        <v>2</v>
      </c>
      <c r="P68" s="53" t="s">
        <v>389</v>
      </c>
      <c r="Q68">
        <v>2</v>
      </c>
      <c r="R68">
        <v>1</v>
      </c>
      <c r="S68">
        <v>0</v>
      </c>
      <c r="T68">
        <v>1</v>
      </c>
      <c r="U68">
        <v>0</v>
      </c>
    </row>
    <row r="69" spans="1:21" ht="12.75">
      <c r="A69" s="42" t="s">
        <v>391</v>
      </c>
      <c r="B69" s="5" t="s">
        <v>392</v>
      </c>
      <c r="C69" s="44">
        <v>0</v>
      </c>
      <c r="D69" s="45">
        <v>0</v>
      </c>
      <c r="E69" s="44">
        <v>0</v>
      </c>
      <c r="F69" s="45">
        <v>0</v>
      </c>
      <c r="G69" s="17">
        <v>0</v>
      </c>
      <c r="H69" s="43" t="e">
        <f t="shared" si="4"/>
        <v>#DIV/0!</v>
      </c>
      <c r="I69" s="23">
        <f t="shared" si="5"/>
        <v>0</v>
      </c>
      <c r="M69" t="s">
        <v>391</v>
      </c>
      <c r="N69">
        <v>0</v>
      </c>
      <c r="P69" s="53" t="s">
        <v>391</v>
      </c>
      <c r="Q69">
        <v>0</v>
      </c>
      <c r="R69">
        <v>0</v>
      </c>
      <c r="S69">
        <v>0</v>
      </c>
      <c r="T69">
        <v>0</v>
      </c>
      <c r="U69">
        <v>0</v>
      </c>
    </row>
    <row r="70" spans="1:21" ht="12.75">
      <c r="A70" s="42" t="s">
        <v>393</v>
      </c>
      <c r="B70" s="5" t="s">
        <v>394</v>
      </c>
      <c r="C70" s="44">
        <v>6</v>
      </c>
      <c r="D70" s="45">
        <v>2</v>
      </c>
      <c r="E70" s="44">
        <v>1</v>
      </c>
      <c r="F70" s="45">
        <v>2</v>
      </c>
      <c r="G70" s="17">
        <v>1</v>
      </c>
      <c r="H70" s="43">
        <f t="shared" si="4"/>
        <v>0.3333333333333333</v>
      </c>
      <c r="I70" s="23">
        <f t="shared" si="5"/>
        <v>0.00013838595843808382</v>
      </c>
      <c r="M70" t="s">
        <v>393</v>
      </c>
      <c r="N70">
        <v>0</v>
      </c>
      <c r="P70" s="53" t="s">
        <v>393</v>
      </c>
      <c r="Q70">
        <v>0</v>
      </c>
      <c r="R70">
        <v>0</v>
      </c>
      <c r="S70">
        <v>0</v>
      </c>
      <c r="T70">
        <v>0</v>
      </c>
      <c r="U70">
        <v>0</v>
      </c>
    </row>
    <row r="71" spans="1:21" ht="12.75">
      <c r="A71" s="42" t="s">
        <v>395</v>
      </c>
      <c r="B71" s="5" t="s">
        <v>396</v>
      </c>
      <c r="C71" s="44">
        <v>4</v>
      </c>
      <c r="D71" s="45">
        <v>8</v>
      </c>
      <c r="E71" s="44">
        <v>1</v>
      </c>
      <c r="F71" s="45">
        <v>3</v>
      </c>
      <c r="G71" s="17">
        <v>1</v>
      </c>
      <c r="H71" s="43">
        <f t="shared" si="4"/>
        <v>0.75</v>
      </c>
      <c r="I71" s="23">
        <f t="shared" si="5"/>
        <v>9.225730562538921E-05</v>
      </c>
      <c r="M71" t="s">
        <v>395</v>
      </c>
      <c r="N71">
        <v>0</v>
      </c>
      <c r="P71" s="53" t="s">
        <v>395</v>
      </c>
      <c r="Q71">
        <v>0</v>
      </c>
      <c r="R71">
        <v>0</v>
      </c>
      <c r="S71">
        <v>0</v>
      </c>
      <c r="T71">
        <v>0</v>
      </c>
      <c r="U71">
        <v>0</v>
      </c>
    </row>
    <row r="72" spans="1:21" ht="12.75">
      <c r="A72" s="42" t="s">
        <v>397</v>
      </c>
      <c r="B72" s="5" t="s">
        <v>398</v>
      </c>
      <c r="C72" s="44">
        <v>9</v>
      </c>
      <c r="D72" s="45">
        <v>8</v>
      </c>
      <c r="E72" s="44">
        <v>2</v>
      </c>
      <c r="F72" s="45">
        <v>6</v>
      </c>
      <c r="G72" s="17">
        <v>2</v>
      </c>
      <c r="H72" s="43">
        <f t="shared" si="4"/>
        <v>0.6666666666666666</v>
      </c>
      <c r="I72" s="23">
        <f t="shared" si="5"/>
        <v>0.00020757893765712573</v>
      </c>
      <c r="M72" t="s">
        <v>397</v>
      </c>
      <c r="N72">
        <v>4</v>
      </c>
      <c r="P72" s="53" t="s">
        <v>397</v>
      </c>
      <c r="Q72">
        <v>4</v>
      </c>
      <c r="R72">
        <v>4</v>
      </c>
      <c r="S72">
        <v>0</v>
      </c>
      <c r="T72">
        <v>3</v>
      </c>
      <c r="U72">
        <v>0</v>
      </c>
    </row>
    <row r="73" spans="1:21" ht="12.75">
      <c r="A73" s="42" t="s">
        <v>399</v>
      </c>
      <c r="B73" s="5" t="s">
        <v>400</v>
      </c>
      <c r="C73" s="44">
        <v>6</v>
      </c>
      <c r="D73" s="45">
        <v>7</v>
      </c>
      <c r="E73" s="44">
        <v>0</v>
      </c>
      <c r="F73" s="45">
        <v>5</v>
      </c>
      <c r="G73" s="17">
        <v>0</v>
      </c>
      <c r="H73" s="43">
        <f t="shared" si="4"/>
        <v>0.8333333333333334</v>
      </c>
      <c r="I73" s="23">
        <f t="shared" si="5"/>
        <v>0.00013838595843808382</v>
      </c>
      <c r="M73" t="s">
        <v>399</v>
      </c>
      <c r="N73">
        <v>5</v>
      </c>
      <c r="P73" s="53" t="s">
        <v>399</v>
      </c>
      <c r="Q73">
        <v>5</v>
      </c>
      <c r="R73">
        <v>5</v>
      </c>
      <c r="S73">
        <v>0</v>
      </c>
      <c r="T73">
        <v>4</v>
      </c>
      <c r="U73">
        <v>0</v>
      </c>
    </row>
    <row r="74" spans="1:21" ht="12.75">
      <c r="A74" s="42" t="s">
        <v>401</v>
      </c>
      <c r="B74" s="5" t="s">
        <v>402</v>
      </c>
      <c r="C74" s="44">
        <v>2</v>
      </c>
      <c r="D74" s="45">
        <v>3</v>
      </c>
      <c r="E74" s="44">
        <v>0</v>
      </c>
      <c r="F74" s="45">
        <v>2</v>
      </c>
      <c r="G74" s="17">
        <v>0</v>
      </c>
      <c r="H74" s="43">
        <f t="shared" si="4"/>
        <v>1</v>
      </c>
      <c r="I74" s="23">
        <f t="shared" si="5"/>
        <v>4.6128652812694604E-05</v>
      </c>
      <c r="M74" t="s">
        <v>401</v>
      </c>
      <c r="N74">
        <v>0</v>
      </c>
      <c r="P74" s="53" t="s">
        <v>401</v>
      </c>
      <c r="Q74">
        <v>0</v>
      </c>
      <c r="R74">
        <v>0</v>
      </c>
      <c r="S74">
        <v>0</v>
      </c>
      <c r="T74">
        <v>0</v>
      </c>
      <c r="U74">
        <v>0</v>
      </c>
    </row>
    <row r="75" spans="1:21" ht="12.75">
      <c r="A75" s="42" t="s">
        <v>403</v>
      </c>
      <c r="B75" s="5" t="s">
        <v>402</v>
      </c>
      <c r="C75" s="44">
        <v>0</v>
      </c>
      <c r="D75" s="45">
        <v>0</v>
      </c>
      <c r="E75" s="44">
        <v>0</v>
      </c>
      <c r="F75" s="45">
        <v>0</v>
      </c>
      <c r="G75" s="17">
        <v>0</v>
      </c>
      <c r="H75" s="43" t="e">
        <f t="shared" si="4"/>
        <v>#DIV/0!</v>
      </c>
      <c r="I75" s="23">
        <f t="shared" si="5"/>
        <v>0</v>
      </c>
      <c r="M75" t="s">
        <v>403</v>
      </c>
      <c r="N75">
        <v>0</v>
      </c>
      <c r="P75" s="53" t="s">
        <v>403</v>
      </c>
      <c r="Q75">
        <v>0</v>
      </c>
      <c r="R75">
        <v>0</v>
      </c>
      <c r="S75">
        <v>0</v>
      </c>
      <c r="T75">
        <v>0</v>
      </c>
      <c r="U75">
        <v>0</v>
      </c>
    </row>
    <row r="76" spans="1:21" ht="12.75">
      <c r="A76" s="42" t="s">
        <v>404</v>
      </c>
      <c r="B76" s="5" t="s">
        <v>405</v>
      </c>
      <c r="C76" s="44">
        <v>0</v>
      </c>
      <c r="D76" s="45">
        <v>0</v>
      </c>
      <c r="E76" s="44">
        <v>0</v>
      </c>
      <c r="F76" s="45">
        <v>0</v>
      </c>
      <c r="G76" s="17">
        <v>0</v>
      </c>
      <c r="H76" s="43" t="e">
        <f t="shared" si="4"/>
        <v>#DIV/0!</v>
      </c>
      <c r="I76" s="23">
        <f t="shared" si="5"/>
        <v>0</v>
      </c>
      <c r="M76" t="s">
        <v>404</v>
      </c>
      <c r="N76">
        <v>0</v>
      </c>
      <c r="P76" s="53" t="s">
        <v>404</v>
      </c>
      <c r="Q76">
        <v>0</v>
      </c>
      <c r="R76">
        <v>0</v>
      </c>
      <c r="S76">
        <v>0</v>
      </c>
      <c r="T76">
        <v>0</v>
      </c>
      <c r="U76">
        <v>0</v>
      </c>
    </row>
    <row r="78" spans="3:9" ht="12.75">
      <c r="C78" s="26">
        <f>SUM(C3:C76)</f>
        <v>43357</v>
      </c>
      <c r="D78" s="26">
        <f>SUM(D3:D76)</f>
        <v>500325</v>
      </c>
      <c r="E78" s="26">
        <f>SUM(E3:E76)</f>
        <v>122895</v>
      </c>
      <c r="F78" s="26">
        <f>SUM(F3:F76)</f>
        <v>41385</v>
      </c>
      <c r="G78" s="1">
        <f>SUM(G3:G76)</f>
        <v>29886</v>
      </c>
      <c r="H78" s="26" t="s">
        <v>296</v>
      </c>
      <c r="I78" s="46">
        <f>SUM(I3:I76)</f>
        <v>0.9999999999999998</v>
      </c>
    </row>
    <row r="79" ht="12.75">
      <c r="B79" s="165" t="s">
        <v>303</v>
      </c>
    </row>
    <row r="80" ht="12.75">
      <c r="B80" s="166"/>
    </row>
    <row r="81" ht="12.75">
      <c r="B81" s="166"/>
    </row>
    <row r="82" ht="12.75">
      <c r="B82" s="166"/>
    </row>
  </sheetData>
  <mergeCells count="1">
    <mergeCell ref="B79:B82"/>
  </mergeCells>
  <printOptions/>
  <pageMargins left="0.75" right="0.75" top="1" bottom="1" header="0.5" footer="0.5"/>
  <pageSetup fitToHeight="1" fitToWidth="1" horizontalDpi="600" verticalDpi="600" orientation="landscape" scale="53" r:id="rId1"/>
</worksheet>
</file>

<file path=xl/worksheets/sheet5.xml><?xml version="1.0" encoding="utf-8"?>
<worksheet xmlns="http://schemas.openxmlformats.org/spreadsheetml/2006/main" xmlns:r="http://schemas.openxmlformats.org/officeDocument/2006/relationships">
  <sheetPr>
    <pageSetUpPr fitToPage="1"/>
  </sheetPr>
  <dimension ref="A1:J1175"/>
  <sheetViews>
    <sheetView workbookViewId="0" topLeftCell="A1">
      <selection activeCell="A1" sqref="A1"/>
    </sheetView>
  </sheetViews>
  <sheetFormatPr defaultColWidth="9.140625" defaultRowHeight="12.75"/>
  <cols>
    <col min="1" max="1" width="33.00390625" style="0" customWidth="1"/>
    <col min="3" max="3" width="14.00390625" style="0" customWidth="1"/>
    <col min="4" max="4" width="5.140625" style="0" customWidth="1"/>
    <col min="5" max="5" width="2.140625" style="0" customWidth="1"/>
    <col min="6" max="6" width="32.7109375" style="0" customWidth="1"/>
    <col min="7" max="7" width="6.140625" style="1" customWidth="1"/>
    <col min="8" max="8" width="11.57421875" style="0" customWidth="1"/>
    <col min="9" max="9" width="13.140625" style="0" customWidth="1"/>
    <col min="10" max="10" width="10.57421875" style="0" customWidth="1"/>
  </cols>
  <sheetData>
    <row r="1" spans="1:10" ht="12.75">
      <c r="A1" s="1" t="s">
        <v>116</v>
      </c>
      <c r="B1" s="1" t="s">
        <v>33</v>
      </c>
      <c r="C1" s="1"/>
      <c r="D1" s="1"/>
      <c r="E1" s="1"/>
      <c r="I1" s="1"/>
      <c r="J1" s="1"/>
    </row>
    <row r="2" spans="1:10" ht="12.75">
      <c r="A2" s="1"/>
      <c r="B2" s="1"/>
      <c r="C2" s="1"/>
      <c r="D2" s="1"/>
      <c r="E2" s="1"/>
      <c r="I2" s="1"/>
      <c r="J2" s="1"/>
    </row>
    <row r="3" spans="1:10" ht="12.75">
      <c r="A3" s="37" t="s">
        <v>92</v>
      </c>
      <c r="B3" s="1">
        <f>'Scratch Tables'!B99</f>
        <v>12191</v>
      </c>
      <c r="C3" s="1"/>
      <c r="D3" s="1"/>
      <c r="E3" s="1"/>
      <c r="I3" s="1"/>
      <c r="J3" s="1"/>
    </row>
    <row r="4" spans="1:2" ht="12.75">
      <c r="A4" s="37" t="s">
        <v>101</v>
      </c>
      <c r="B4" s="1">
        <f>'Scratch Tables'!B147</f>
        <v>11770</v>
      </c>
    </row>
    <row r="5" spans="1:10" ht="12.75">
      <c r="A5" s="37" t="s">
        <v>131</v>
      </c>
      <c r="B5" s="1">
        <f>'Scratch Tables'!B123</f>
        <v>6775</v>
      </c>
      <c r="C5" s="24"/>
      <c r="J5" s="1"/>
    </row>
    <row r="6" spans="1:10" ht="12.75">
      <c r="A6" s="37" t="s">
        <v>96</v>
      </c>
      <c r="B6" s="1">
        <f>'Scratch Tables'!B114</f>
        <v>3174</v>
      </c>
      <c r="C6" s="24"/>
      <c r="J6" s="1"/>
    </row>
    <row r="7" spans="1:10" ht="12.75">
      <c r="A7" s="37" t="s">
        <v>40</v>
      </c>
      <c r="B7" s="1">
        <f>'Scratch Tables'!B135</f>
        <v>3144</v>
      </c>
      <c r="C7" s="24"/>
      <c r="J7" s="1"/>
    </row>
    <row r="8" spans="1:10" ht="12.75">
      <c r="A8" s="37" t="s">
        <v>102</v>
      </c>
      <c r="B8" s="1">
        <f>'Scratch Tables'!B159</f>
        <v>2452</v>
      </c>
      <c r="C8" s="24"/>
      <c r="J8" s="1"/>
    </row>
    <row r="9" spans="1:10" ht="12.75">
      <c r="A9" s="37" t="s">
        <v>99</v>
      </c>
      <c r="B9" s="1">
        <f>'Scratch Tables'!B139</f>
        <v>2182</v>
      </c>
      <c r="C9" s="24"/>
      <c r="J9" s="1"/>
    </row>
    <row r="10" spans="1:10" ht="12.75">
      <c r="A10" s="37" t="s">
        <v>93</v>
      </c>
      <c r="B10" s="1">
        <f>'Scratch Tables'!B102</f>
        <v>946</v>
      </c>
      <c r="C10" s="24"/>
      <c r="J10" s="1"/>
    </row>
    <row r="11" spans="1:10" ht="12.75">
      <c r="A11" s="36" t="s">
        <v>88</v>
      </c>
      <c r="B11" s="1">
        <f>'Scratch Tables'!B86</f>
        <v>658</v>
      </c>
      <c r="C11" s="24"/>
      <c r="J11" s="1"/>
    </row>
    <row r="12" spans="1:10" ht="12.75">
      <c r="A12" s="37" t="s">
        <v>406</v>
      </c>
      <c r="B12" s="1">
        <f>'Scratch Tables'!B171</f>
        <v>30</v>
      </c>
      <c r="J12" s="1"/>
    </row>
    <row r="13" spans="1:10" ht="12.75">
      <c r="A13" s="36" t="s">
        <v>408</v>
      </c>
      <c r="B13" s="1">
        <f>'Scratch Tables'!B184</f>
        <v>18</v>
      </c>
      <c r="J13" s="1"/>
    </row>
    <row r="14" spans="1:10" ht="12.75">
      <c r="A14" s="36" t="s">
        <v>407</v>
      </c>
      <c r="B14" s="1">
        <f>'Scratch Tables'!B179</f>
        <v>11</v>
      </c>
      <c r="C14" s="1"/>
      <c r="J14" s="1"/>
    </row>
    <row r="15" spans="1:10" ht="12.75">
      <c r="A15" s="37" t="s">
        <v>95</v>
      </c>
      <c r="B15" s="1">
        <f>'Scratch Tables'!B109</f>
        <v>5</v>
      </c>
      <c r="J15" s="1"/>
    </row>
    <row r="16" spans="1:10" ht="12.75">
      <c r="A16" s="35" t="s">
        <v>72</v>
      </c>
      <c r="B16" s="35">
        <f>SUM(B3:B15)</f>
        <v>43356</v>
      </c>
      <c r="J16" s="1"/>
    </row>
    <row r="17" spans="2:10" ht="12.75">
      <c r="B17" s="1"/>
      <c r="J17" s="1"/>
    </row>
    <row r="18" spans="1:10" ht="12.75">
      <c r="A18" s="167" t="s">
        <v>304</v>
      </c>
      <c r="B18" s="1"/>
      <c r="J18" s="1"/>
    </row>
    <row r="19" spans="1:10" ht="12.75">
      <c r="A19" s="168"/>
      <c r="B19" s="1"/>
      <c r="J19" s="1"/>
    </row>
    <row r="20" spans="1:10" ht="12.75">
      <c r="A20" s="168"/>
      <c r="B20" s="1"/>
      <c r="J20" s="1"/>
    </row>
    <row r="21" spans="1:10" ht="12.75">
      <c r="A21" s="168"/>
      <c r="B21" s="1"/>
      <c r="J21" s="1"/>
    </row>
    <row r="22" spans="1:10" ht="12.75">
      <c r="A22" s="168"/>
      <c r="B22" s="1"/>
      <c r="J22" s="1"/>
    </row>
    <row r="23" spans="1:10" ht="12.75">
      <c r="A23" s="168"/>
      <c r="B23" s="1"/>
      <c r="J23" s="1"/>
    </row>
    <row r="24" spans="1:10" ht="12.75">
      <c r="A24" s="168"/>
      <c r="B24" s="1"/>
      <c r="J24" s="1"/>
    </row>
    <row r="25" spans="1:10" ht="12.75">
      <c r="A25" s="168"/>
      <c r="B25" s="1"/>
      <c r="J25" s="1"/>
    </row>
    <row r="26" spans="2:10" ht="12.75">
      <c r="B26" s="1"/>
      <c r="J26" s="1"/>
    </row>
    <row r="27" spans="2:10" ht="12.75">
      <c r="B27" s="1"/>
      <c r="J27" s="1"/>
    </row>
    <row r="28" spans="2:10" ht="12.75">
      <c r="B28" s="1"/>
      <c r="J28" s="1"/>
    </row>
    <row r="29" spans="2:10" ht="12.75">
      <c r="B29" s="1"/>
      <c r="J29" s="1"/>
    </row>
    <row r="30" spans="2:10" ht="12.75">
      <c r="B30" s="1"/>
      <c r="J30" s="1"/>
    </row>
    <row r="31" spans="2:10" ht="12.75">
      <c r="B31" s="1"/>
      <c r="J31" s="1"/>
    </row>
    <row r="32" spans="2:10" ht="12.75">
      <c r="B32" s="1"/>
      <c r="J32" s="1"/>
    </row>
    <row r="33" spans="2:10" ht="12.75">
      <c r="B33" s="1"/>
      <c r="J33" s="1"/>
    </row>
    <row r="34" spans="2:10" ht="12.75">
      <c r="B34" s="1"/>
      <c r="J34" s="1"/>
    </row>
    <row r="35" spans="2:10" ht="12.75">
      <c r="B35" s="1"/>
      <c r="J35" s="1"/>
    </row>
    <row r="36" spans="2:10" ht="12.75">
      <c r="B36" s="1"/>
      <c r="J36" s="1"/>
    </row>
    <row r="37" spans="2:10" ht="12.75">
      <c r="B37" s="1"/>
      <c r="J37" s="1"/>
    </row>
    <row r="38" spans="2:10" ht="12.75">
      <c r="B38" s="1"/>
      <c r="J38" s="1"/>
    </row>
    <row r="39" spans="2:10" ht="12.75">
      <c r="B39" s="1"/>
      <c r="J39" s="1"/>
    </row>
    <row r="40" spans="2:10" ht="12.75">
      <c r="B40" s="1"/>
      <c r="J40" s="1"/>
    </row>
    <row r="41" spans="2:10" ht="12.75">
      <c r="B41" s="1"/>
      <c r="J41" s="1"/>
    </row>
    <row r="42" spans="2:10" ht="12.75">
      <c r="B42" s="1"/>
      <c r="J42" s="1"/>
    </row>
    <row r="43" spans="2:10" ht="12.75">
      <c r="B43" s="1"/>
      <c r="J43" s="1"/>
    </row>
    <row r="44" spans="2:10" ht="12.75">
      <c r="B44" s="1"/>
      <c r="J44" s="1"/>
    </row>
    <row r="45" spans="2:10" ht="12.75">
      <c r="B45" s="1"/>
      <c r="J45" s="1"/>
    </row>
    <row r="46" spans="2:10" ht="12.75">
      <c r="B46" s="1"/>
      <c r="J46" s="1"/>
    </row>
    <row r="47" spans="2:10" ht="12.75">
      <c r="B47" s="1"/>
      <c r="J47" s="1"/>
    </row>
    <row r="48" spans="2:10" ht="12.75">
      <c r="B48" s="1"/>
      <c r="J48" s="1"/>
    </row>
    <row r="49" spans="2:10" ht="12.75">
      <c r="B49" s="1"/>
      <c r="J49" s="1"/>
    </row>
    <row r="50" spans="2:10" ht="12.75">
      <c r="B50" s="1"/>
      <c r="J50" s="1"/>
    </row>
    <row r="51" spans="2:10" ht="12.75">
      <c r="B51" s="1"/>
      <c r="J51" s="1"/>
    </row>
    <row r="52" spans="2:10" ht="12.75">
      <c r="B52" s="1"/>
      <c r="J52" s="1"/>
    </row>
    <row r="53" spans="2:10" ht="12.75">
      <c r="B53" s="1"/>
      <c r="J53" s="1"/>
    </row>
    <row r="54" spans="2:10" ht="12.75">
      <c r="B54" s="1"/>
      <c r="J54" s="1"/>
    </row>
    <row r="55" spans="2:10" ht="12.75">
      <c r="B55" s="1"/>
      <c r="J55" s="1"/>
    </row>
    <row r="56" spans="2:10" ht="12.75">
      <c r="B56" s="1"/>
      <c r="J56" s="1"/>
    </row>
    <row r="57" spans="2:10" ht="12.75">
      <c r="B57" s="1"/>
      <c r="J57" s="1"/>
    </row>
    <row r="58" spans="2:10" ht="12.75">
      <c r="B58" s="1"/>
      <c r="J58" s="1"/>
    </row>
    <row r="59" spans="2:10" ht="12.75">
      <c r="B59" s="1"/>
      <c r="J59" s="1"/>
    </row>
    <row r="60" spans="2:10" ht="12.75">
      <c r="B60" s="1"/>
      <c r="J60" s="1"/>
    </row>
    <row r="61" spans="2:10" ht="12.75">
      <c r="B61" s="1"/>
      <c r="J61" s="1"/>
    </row>
    <row r="62" spans="2:10" ht="12.75">
      <c r="B62" s="1"/>
      <c r="J62" s="1"/>
    </row>
    <row r="63" spans="2:10" ht="12.75">
      <c r="B63" s="1"/>
      <c r="J63" s="1"/>
    </row>
    <row r="64" spans="2:10" ht="12.75">
      <c r="B64" s="1"/>
      <c r="J64" s="1"/>
    </row>
    <row r="65" spans="2:10" ht="12.75">
      <c r="B65" s="1"/>
      <c r="J65" s="1"/>
    </row>
    <row r="66" spans="2:10" ht="12.75">
      <c r="B66" s="1"/>
      <c r="J66" s="1"/>
    </row>
    <row r="67" spans="2:10" ht="12.75">
      <c r="B67" s="1"/>
      <c r="J67" s="1"/>
    </row>
    <row r="68" spans="2:10" ht="12.75">
      <c r="B68" s="1"/>
      <c r="J68" s="1"/>
    </row>
    <row r="69" spans="2:10" ht="12.75">
      <c r="B69" s="1"/>
      <c r="J69" s="1"/>
    </row>
    <row r="70" spans="2:10" ht="12.75">
      <c r="B70" s="1"/>
      <c r="J70" s="1"/>
    </row>
    <row r="71" ht="12.75">
      <c r="B71" s="1"/>
    </row>
    <row r="72" ht="12.75">
      <c r="B72" s="1"/>
    </row>
    <row r="73" ht="12.75">
      <c r="B73" s="1"/>
    </row>
    <row r="74" ht="12.75">
      <c r="B74" s="1"/>
    </row>
    <row r="75" ht="12.75">
      <c r="B75" s="1"/>
    </row>
    <row r="76" ht="12.75">
      <c r="B76" s="1"/>
    </row>
    <row r="77" ht="12.75">
      <c r="B77" s="1"/>
    </row>
    <row r="78" ht="12.75">
      <c r="B78" s="1"/>
    </row>
    <row r="79" ht="12.75">
      <c r="B79" s="1"/>
    </row>
    <row r="80" spans="2:6" ht="12.75">
      <c r="B80" s="1"/>
      <c r="F80" s="25"/>
    </row>
    <row r="81" spans="2:6" ht="12.75">
      <c r="B81" s="1"/>
      <c r="F81" s="25"/>
    </row>
    <row r="82" spans="2:6" ht="12.75">
      <c r="B82" s="1"/>
      <c r="F82" s="25"/>
    </row>
    <row r="83" spans="2:6" ht="12.75">
      <c r="B83" s="1"/>
      <c r="F83" s="25"/>
    </row>
    <row r="84" spans="2:6" ht="12.75">
      <c r="B84" s="1"/>
      <c r="F84" s="25"/>
    </row>
    <row r="85" spans="2:6" ht="12.75">
      <c r="B85" s="1"/>
      <c r="F85" s="25"/>
    </row>
    <row r="86" spans="2:6" ht="12.75">
      <c r="B86" s="1"/>
      <c r="F86" s="25"/>
    </row>
    <row r="87" spans="2:6" ht="12.75">
      <c r="B87" s="1"/>
      <c r="F87" s="25"/>
    </row>
    <row r="88" spans="2:6" ht="12.75">
      <c r="B88" s="1"/>
      <c r="F88" s="25"/>
    </row>
    <row r="89" spans="2:6" ht="12.75">
      <c r="B89" s="1"/>
      <c r="F89" s="25"/>
    </row>
    <row r="90" spans="2:6" ht="12.75">
      <c r="B90" s="1"/>
      <c r="F90" s="25"/>
    </row>
    <row r="91" spans="2:6" ht="12.75">
      <c r="B91" s="1"/>
      <c r="F91" s="25"/>
    </row>
    <row r="92" spans="2:6" ht="12.75">
      <c r="B92" s="1"/>
      <c r="F92" s="25"/>
    </row>
    <row r="93" spans="2:6" ht="12.75">
      <c r="B93" s="1"/>
      <c r="F93" s="25"/>
    </row>
    <row r="94" spans="2:6" ht="12.75">
      <c r="B94" s="1"/>
      <c r="F94" s="25"/>
    </row>
    <row r="95" spans="2:6" ht="12.75">
      <c r="B95" s="1"/>
      <c r="F95" s="25"/>
    </row>
    <row r="96" spans="2:6" ht="12.75">
      <c r="B96" s="1"/>
      <c r="F96" s="25"/>
    </row>
    <row r="97" spans="2:6" ht="12.75">
      <c r="B97" s="1"/>
      <c r="F97" s="25"/>
    </row>
    <row r="98" spans="2:6" ht="12.75">
      <c r="B98" s="1"/>
      <c r="F98" s="25"/>
    </row>
    <row r="99" spans="2:6" ht="12.75">
      <c r="B99" s="1"/>
      <c r="F99" s="25"/>
    </row>
    <row r="100" spans="2:6" ht="12.75">
      <c r="B100" s="1"/>
      <c r="F100" s="25"/>
    </row>
    <row r="101" spans="2:6" ht="12.75">
      <c r="B101" s="1"/>
      <c r="F101" s="25"/>
    </row>
    <row r="102" spans="2:6" ht="12.75">
      <c r="B102" s="1"/>
      <c r="F102" s="25"/>
    </row>
    <row r="103" spans="2:6" ht="12.75">
      <c r="B103" s="1"/>
      <c r="F103" s="25"/>
    </row>
    <row r="104" spans="2:6" ht="12.75">
      <c r="B104" s="1"/>
      <c r="F104" s="25"/>
    </row>
    <row r="105" spans="2:6" ht="12.75">
      <c r="B105" s="1"/>
      <c r="F105" s="25"/>
    </row>
    <row r="106" spans="2:6" ht="12.75">
      <c r="B106" s="1"/>
      <c r="F106" s="25"/>
    </row>
    <row r="107" spans="2:6" ht="12.75">
      <c r="B107" s="1"/>
      <c r="F107" s="25"/>
    </row>
    <row r="108" spans="2:6" ht="12.75">
      <c r="B108" s="1"/>
      <c r="F108" s="25"/>
    </row>
    <row r="109" spans="2:6" ht="12.75">
      <c r="B109" s="1"/>
      <c r="F109" s="25"/>
    </row>
    <row r="110" spans="2:6" ht="12.75">
      <c r="B110" s="1"/>
      <c r="F110" s="25"/>
    </row>
    <row r="111" spans="2:6" ht="12.75">
      <c r="B111" s="1"/>
      <c r="F111" s="25"/>
    </row>
    <row r="112" spans="2:6" ht="12.75">
      <c r="B112" s="1"/>
      <c r="F112" s="25"/>
    </row>
    <row r="113" spans="2:6" ht="12.75">
      <c r="B113" s="1"/>
      <c r="F113" s="25"/>
    </row>
    <row r="114" spans="2:6" ht="12.75">
      <c r="B114" s="1"/>
      <c r="F114" s="25"/>
    </row>
    <row r="115" spans="2:6" ht="12.75">
      <c r="B115" s="1"/>
      <c r="F115" s="25"/>
    </row>
    <row r="116" spans="2:6" ht="12.75">
      <c r="B116" s="1"/>
      <c r="F116" s="25"/>
    </row>
    <row r="117" spans="2:6" ht="12.75">
      <c r="B117" s="1"/>
      <c r="F117" s="25"/>
    </row>
    <row r="118" spans="2:6" ht="12.75">
      <c r="B118" s="1"/>
      <c r="F118" s="25"/>
    </row>
    <row r="119" spans="2:6" ht="12.75">
      <c r="B119" s="1"/>
      <c r="F119" s="25"/>
    </row>
    <row r="120" spans="2:6" ht="12.75">
      <c r="B120" s="1"/>
      <c r="F120" s="25"/>
    </row>
    <row r="121" spans="2:6" ht="12.75">
      <c r="B121" s="1"/>
      <c r="F121" s="25"/>
    </row>
    <row r="122" spans="2:6" ht="12.75">
      <c r="B122" s="1"/>
      <c r="F122" s="25"/>
    </row>
    <row r="123" spans="2:6" ht="12.75">
      <c r="B123" s="1"/>
      <c r="F123" s="25"/>
    </row>
    <row r="124" spans="2:6" ht="12.75">
      <c r="B124" s="1"/>
      <c r="F124" s="25"/>
    </row>
    <row r="125" spans="2:6" ht="12.75">
      <c r="B125" s="1"/>
      <c r="F125" s="25"/>
    </row>
    <row r="126" spans="2:6" ht="12.75">
      <c r="B126" s="1"/>
      <c r="F126" s="25"/>
    </row>
    <row r="127" spans="2:6" ht="12.75">
      <c r="B127" s="1"/>
      <c r="F127" s="25"/>
    </row>
    <row r="128" spans="2:6" ht="12.75">
      <c r="B128" s="1"/>
      <c r="F128" s="25"/>
    </row>
    <row r="129" spans="2:6" ht="12.75">
      <c r="B129" s="1"/>
      <c r="F129" s="25"/>
    </row>
    <row r="130" spans="2:6" ht="12.75">
      <c r="B130" s="1"/>
      <c r="F130" s="25"/>
    </row>
    <row r="131" spans="2:6" ht="12.75">
      <c r="B131" s="1"/>
      <c r="F131" s="25"/>
    </row>
    <row r="132" spans="2:6" ht="12.75">
      <c r="B132" s="1"/>
      <c r="F132" s="25"/>
    </row>
    <row r="133" spans="2:6" ht="12.75">
      <c r="B133" s="1"/>
      <c r="F133" s="25"/>
    </row>
    <row r="134" spans="2:6" ht="12.75">
      <c r="B134" s="1"/>
      <c r="F134" s="25"/>
    </row>
    <row r="135" spans="2:6" ht="12.75">
      <c r="B135" s="1"/>
      <c r="F135" s="25"/>
    </row>
    <row r="136" spans="2:6" ht="12.75">
      <c r="B136" s="1"/>
      <c r="F136" s="25"/>
    </row>
    <row r="137" spans="2:6" ht="12.75">
      <c r="B137" s="1"/>
      <c r="F137" s="25"/>
    </row>
    <row r="138" spans="2:6" ht="12.75">
      <c r="B138" s="1"/>
      <c r="F138" s="25"/>
    </row>
    <row r="139" spans="2:6" ht="12.75">
      <c r="B139" s="1"/>
      <c r="F139" s="25"/>
    </row>
    <row r="140" spans="2:6" ht="12.75">
      <c r="B140" s="1"/>
      <c r="F140" s="25"/>
    </row>
    <row r="141" spans="2:6" ht="12.75">
      <c r="B141" s="1"/>
      <c r="F141" s="25"/>
    </row>
    <row r="142" spans="2:6" ht="12.75">
      <c r="B142" s="1"/>
      <c r="F142" s="25"/>
    </row>
    <row r="143" spans="2:6" ht="12.75">
      <c r="B143" s="1"/>
      <c r="F143" s="25"/>
    </row>
    <row r="144" spans="2:6" ht="12.75">
      <c r="B144" s="1"/>
      <c r="F144" s="25"/>
    </row>
    <row r="145" spans="2:6" ht="12.75">
      <c r="B145" s="1"/>
      <c r="F145" s="25"/>
    </row>
    <row r="146" spans="2:6" ht="12.75">
      <c r="B146" s="1"/>
      <c r="F146" s="25"/>
    </row>
    <row r="147" spans="2:6" ht="12.75">
      <c r="B147" s="1"/>
      <c r="F147" s="25"/>
    </row>
    <row r="148" spans="2:6" ht="12.75">
      <c r="B148" s="1"/>
      <c r="F148" s="25"/>
    </row>
    <row r="149" spans="2:6" ht="12.75">
      <c r="B149" s="1"/>
      <c r="F149" s="25"/>
    </row>
    <row r="150" spans="2:6" ht="12.75">
      <c r="B150" s="1"/>
      <c r="F150" s="25"/>
    </row>
    <row r="151" spans="2:6" ht="12.75">
      <c r="B151" s="1"/>
      <c r="F151" s="25"/>
    </row>
    <row r="152" spans="2:6" ht="12.75">
      <c r="B152" s="1"/>
      <c r="F152" s="25"/>
    </row>
    <row r="153" spans="2:6" ht="12.75">
      <c r="B153" s="1"/>
      <c r="F153" s="25"/>
    </row>
    <row r="154" spans="2:6" ht="12.75">
      <c r="B154" s="1"/>
      <c r="F154" s="25"/>
    </row>
    <row r="155" spans="2:6" ht="12.75">
      <c r="B155" s="1"/>
      <c r="F155" s="25"/>
    </row>
    <row r="156" spans="2:6" ht="12.75">
      <c r="B156" s="1"/>
      <c r="F156" s="25"/>
    </row>
    <row r="157" spans="2:6" ht="12.75">
      <c r="B157" s="1"/>
      <c r="F157" s="25"/>
    </row>
    <row r="158" spans="2:6" ht="12.75">
      <c r="B158" s="1"/>
      <c r="F158" s="25"/>
    </row>
    <row r="159" spans="2:6" ht="12.75">
      <c r="B159" s="1"/>
      <c r="F159" s="25"/>
    </row>
    <row r="160" spans="2:6" ht="12.75">
      <c r="B160" s="1"/>
      <c r="F160" s="25"/>
    </row>
    <row r="161" spans="2:6" ht="12.75">
      <c r="B161" s="1"/>
      <c r="F161" s="25"/>
    </row>
    <row r="162" spans="2:6" ht="12.75">
      <c r="B162" s="1"/>
      <c r="F162" s="25"/>
    </row>
    <row r="163" spans="2:6" ht="12.75">
      <c r="B163" s="1"/>
      <c r="F163" s="25"/>
    </row>
    <row r="164" spans="2:6" ht="12.75">
      <c r="B164" s="1"/>
      <c r="F164" s="25"/>
    </row>
    <row r="165" spans="2:6" ht="12.75">
      <c r="B165" s="1"/>
      <c r="F165" s="25"/>
    </row>
    <row r="166" spans="2:6" ht="12.75">
      <c r="B166" s="1"/>
      <c r="F166" s="25"/>
    </row>
    <row r="167" spans="2:6" ht="12.75">
      <c r="B167" s="1"/>
      <c r="F167" s="25"/>
    </row>
    <row r="168" spans="2:6" ht="12.75">
      <c r="B168" s="1"/>
      <c r="F168" s="25"/>
    </row>
    <row r="169" spans="2:6" ht="12.75">
      <c r="B169" s="1"/>
      <c r="F169" s="25"/>
    </row>
    <row r="170" spans="2:6" ht="12.75">
      <c r="B170" s="1"/>
      <c r="F170" s="25"/>
    </row>
    <row r="171" spans="2:6" ht="12.75">
      <c r="B171" s="1"/>
      <c r="F171" s="25"/>
    </row>
    <row r="172" spans="2:6" ht="12.75">
      <c r="B172" s="1"/>
      <c r="F172" s="25"/>
    </row>
    <row r="173" spans="2:6" ht="12.75">
      <c r="B173" s="1"/>
      <c r="F173" s="25"/>
    </row>
    <row r="174" spans="2:6" ht="12.75">
      <c r="B174" s="1"/>
      <c r="F174" s="25"/>
    </row>
    <row r="175" spans="2:6" ht="12.75">
      <c r="B175" s="1"/>
      <c r="F175" s="25"/>
    </row>
    <row r="176" spans="2:6" ht="12.75">
      <c r="B176" s="1"/>
      <c r="F176" s="25"/>
    </row>
    <row r="177" spans="2:6" ht="12.75">
      <c r="B177" s="1"/>
      <c r="F177" s="25"/>
    </row>
    <row r="178" spans="2:6" ht="12.75">
      <c r="B178" s="1"/>
      <c r="F178" s="25"/>
    </row>
    <row r="179" spans="2:6" ht="12.75">
      <c r="B179" s="1"/>
      <c r="F179" s="25"/>
    </row>
    <row r="180" spans="2:6" ht="12.75">
      <c r="B180" s="1"/>
      <c r="F180" s="25"/>
    </row>
    <row r="181" spans="2:6" ht="12.75">
      <c r="B181" s="1"/>
      <c r="F181" s="25"/>
    </row>
    <row r="182" spans="2:6" ht="12.75">
      <c r="B182" s="1"/>
      <c r="F182" s="25"/>
    </row>
    <row r="183" spans="2:6" ht="12.75">
      <c r="B183" s="1"/>
      <c r="F183" s="25"/>
    </row>
    <row r="184" spans="2:6" ht="12.75">
      <c r="B184" s="1"/>
      <c r="F184" s="25"/>
    </row>
    <row r="185" spans="2:6" ht="12.75">
      <c r="B185" s="1"/>
      <c r="F185" s="25"/>
    </row>
    <row r="186" spans="2:6" ht="12.75">
      <c r="B186" s="1"/>
      <c r="F186" s="25"/>
    </row>
    <row r="187" spans="2:6" ht="12.75">
      <c r="B187" s="1"/>
      <c r="F187" s="25"/>
    </row>
    <row r="188" spans="2:6" ht="12.75">
      <c r="B188" s="1"/>
      <c r="F188" s="25"/>
    </row>
    <row r="189" spans="2:6" ht="12.75">
      <c r="B189" s="1"/>
      <c r="F189" s="25"/>
    </row>
    <row r="190" spans="2:6" ht="12.75">
      <c r="B190" s="1"/>
      <c r="F190" s="25"/>
    </row>
    <row r="191" spans="2:6" ht="12.75">
      <c r="B191" s="1"/>
      <c r="F191" s="25"/>
    </row>
    <row r="192" spans="2:6" ht="12.75">
      <c r="B192" s="1"/>
      <c r="F192" s="25"/>
    </row>
    <row r="193" spans="2:6" ht="12.75">
      <c r="B193" s="1"/>
      <c r="F193" s="25"/>
    </row>
    <row r="194" spans="2:6" ht="12.75">
      <c r="B194" s="1"/>
      <c r="F194" s="25"/>
    </row>
    <row r="195" spans="2:6" ht="12.75">
      <c r="B195" s="1"/>
      <c r="F195" s="25"/>
    </row>
    <row r="196" spans="2:6" ht="12.75">
      <c r="B196" s="1"/>
      <c r="F196" s="25"/>
    </row>
    <row r="197" spans="2:6" ht="12.75">
      <c r="B197" s="1"/>
      <c r="F197" s="25"/>
    </row>
    <row r="198" spans="2:6" ht="12.75">
      <c r="B198" s="1"/>
      <c r="F198" s="25"/>
    </row>
    <row r="199" spans="2:6" ht="12.75">
      <c r="B199" s="1"/>
      <c r="F199" s="25"/>
    </row>
    <row r="200" spans="2:6" ht="12.75">
      <c r="B200" s="1"/>
      <c r="F200" s="25"/>
    </row>
    <row r="201" spans="2:6" ht="12.75">
      <c r="B201" s="1"/>
      <c r="F201" s="25"/>
    </row>
    <row r="202" spans="2:6" ht="12.75">
      <c r="B202" s="1"/>
      <c r="F202" s="25"/>
    </row>
    <row r="203" spans="2:6" ht="12.75">
      <c r="B203" s="1"/>
      <c r="F203" s="25"/>
    </row>
    <row r="204" spans="2:6" ht="12.75">
      <c r="B204" s="1"/>
      <c r="F204" s="25"/>
    </row>
    <row r="205" spans="2:6" ht="12.75">
      <c r="B205" s="1"/>
      <c r="F205" s="25"/>
    </row>
    <row r="206" spans="2:6" ht="12.75">
      <c r="B206" s="1"/>
      <c r="F206" s="25"/>
    </row>
    <row r="207" spans="2:6" ht="12.75">
      <c r="B207" s="1"/>
      <c r="F207" s="25"/>
    </row>
    <row r="208" spans="2:6" ht="12.75">
      <c r="B208" s="1"/>
      <c r="F208" s="25"/>
    </row>
    <row r="209" spans="2:6" ht="12.75">
      <c r="B209" s="1"/>
      <c r="F209" s="25"/>
    </row>
    <row r="210" spans="2:6" ht="12.75">
      <c r="B210" s="1"/>
      <c r="F210" s="25"/>
    </row>
    <row r="211" spans="2:6" ht="12.75">
      <c r="B211" s="1"/>
      <c r="F211" s="25"/>
    </row>
    <row r="212" spans="2:6" ht="12.75">
      <c r="B212" s="1"/>
      <c r="F212" s="25"/>
    </row>
    <row r="213" spans="2:6" ht="12.75">
      <c r="B213" s="1"/>
      <c r="F213" s="25"/>
    </row>
    <row r="214" spans="2:6" ht="12.75">
      <c r="B214" s="1"/>
      <c r="F214" s="25"/>
    </row>
    <row r="215" spans="2:6" ht="12.75">
      <c r="B215" s="1"/>
      <c r="F215" s="25"/>
    </row>
    <row r="216" spans="2:6" ht="12.75">
      <c r="B216" s="1"/>
      <c r="F216" s="25"/>
    </row>
    <row r="217" spans="2:6" ht="12.75">
      <c r="B217" s="1"/>
      <c r="F217" s="25"/>
    </row>
    <row r="218" spans="2:6" ht="12.75">
      <c r="B218" s="1"/>
      <c r="F218" s="25"/>
    </row>
    <row r="219" spans="2:6" ht="12.75">
      <c r="B219" s="1"/>
      <c r="F219" s="25"/>
    </row>
    <row r="220" spans="2:6" ht="12.75">
      <c r="B220" s="1"/>
      <c r="F220" s="25"/>
    </row>
    <row r="221" spans="2:6" ht="12.75">
      <c r="B221" s="1"/>
      <c r="F221" s="25"/>
    </row>
    <row r="222" spans="2:6" ht="12.75">
      <c r="B222" s="1"/>
      <c r="F222" s="25"/>
    </row>
    <row r="223" spans="2:6" ht="12.75">
      <c r="B223" s="1"/>
      <c r="F223" s="25"/>
    </row>
    <row r="224" spans="2:6" ht="12.75">
      <c r="B224" s="1"/>
      <c r="F224" s="25"/>
    </row>
    <row r="225" spans="2:6" ht="12.75">
      <c r="B225" s="1"/>
      <c r="F225" s="25"/>
    </row>
    <row r="226" spans="2:6" ht="12.75">
      <c r="B226" s="1"/>
      <c r="F226" s="25"/>
    </row>
    <row r="227" spans="2:6" ht="12.75">
      <c r="B227" s="1"/>
      <c r="F227" s="25"/>
    </row>
    <row r="228" spans="2:6" ht="12.75">
      <c r="B228" s="1"/>
      <c r="F228" s="25"/>
    </row>
    <row r="229" spans="2:6" ht="12.75">
      <c r="B229" s="1"/>
      <c r="F229" s="25"/>
    </row>
    <row r="230" spans="2:6" ht="12.75">
      <c r="B230" s="1"/>
      <c r="F230" s="25"/>
    </row>
    <row r="231" spans="2:6" ht="12.75">
      <c r="B231" s="1"/>
      <c r="F231" s="25"/>
    </row>
    <row r="232" spans="2:6" ht="12.75">
      <c r="B232" s="1"/>
      <c r="F232" s="25"/>
    </row>
    <row r="233" spans="2:6" ht="12.75">
      <c r="B233" s="1"/>
      <c r="F233" s="25"/>
    </row>
    <row r="234" spans="2:6" ht="12.75">
      <c r="B234" s="1"/>
      <c r="F234" s="25"/>
    </row>
    <row r="235" spans="2:6" ht="12.75">
      <c r="B235" s="1"/>
      <c r="F235" s="25"/>
    </row>
    <row r="236" spans="2:6" ht="12.75">
      <c r="B236" s="1"/>
      <c r="F236" s="25"/>
    </row>
    <row r="237" spans="2:6" ht="12.75">
      <c r="B237" s="1"/>
      <c r="F237" s="25"/>
    </row>
    <row r="238" spans="2:6" ht="12.75">
      <c r="B238" s="1"/>
      <c r="F238" s="25"/>
    </row>
    <row r="239" spans="2:6" ht="12.75">
      <c r="B239" s="1"/>
      <c r="F239" s="25"/>
    </row>
    <row r="240" spans="2:6" ht="12.75">
      <c r="B240" s="1"/>
      <c r="F240" s="25"/>
    </row>
    <row r="241" spans="2:6" ht="12.75">
      <c r="B241" s="1"/>
      <c r="F241" s="25"/>
    </row>
    <row r="242" spans="2:6" ht="12.75">
      <c r="B242" s="1"/>
      <c r="F242" s="25"/>
    </row>
    <row r="243" spans="2:6" ht="12.75">
      <c r="B243" s="1"/>
      <c r="F243" s="25"/>
    </row>
    <row r="244" spans="2:6" ht="12.75">
      <c r="B244" s="1"/>
      <c r="F244" s="25"/>
    </row>
    <row r="245" spans="2:6" ht="12.75">
      <c r="B245" s="1"/>
      <c r="F245" s="25"/>
    </row>
    <row r="246" spans="2:6" ht="12.75">
      <c r="B246" s="1"/>
      <c r="F246" s="25"/>
    </row>
    <row r="247" spans="2:6" ht="12.75">
      <c r="B247" s="1"/>
      <c r="F247" s="25"/>
    </row>
    <row r="248" spans="2:6" ht="12.75">
      <c r="B248" s="1"/>
      <c r="F248" s="25"/>
    </row>
    <row r="249" spans="2:6" ht="12.75">
      <c r="B249" s="1"/>
      <c r="F249" s="25"/>
    </row>
    <row r="250" spans="2:6" ht="12.75">
      <c r="B250" s="1"/>
      <c r="F250" s="25"/>
    </row>
    <row r="251" spans="2:6" ht="12.75">
      <c r="B251" s="1"/>
      <c r="F251" s="25"/>
    </row>
    <row r="252" spans="2:6" ht="12.75">
      <c r="B252" s="1"/>
      <c r="F252" s="25"/>
    </row>
    <row r="253" spans="2:6" ht="12.75">
      <c r="B253" s="1"/>
      <c r="F253" s="25"/>
    </row>
    <row r="254" spans="2:6" ht="12.75">
      <c r="B254" s="1"/>
      <c r="F254" s="25"/>
    </row>
    <row r="255" spans="2:6" ht="12.75">
      <c r="B255" s="1"/>
      <c r="F255" s="25"/>
    </row>
    <row r="256" spans="2:6" ht="12.75">
      <c r="B256" s="1"/>
      <c r="F256" s="25"/>
    </row>
    <row r="257" spans="2:6" ht="12.75">
      <c r="B257" s="1"/>
      <c r="F257" s="25"/>
    </row>
    <row r="258" spans="2:6" ht="12.75">
      <c r="B258" s="1"/>
      <c r="F258" s="25"/>
    </row>
    <row r="259" spans="2:6" ht="12.75">
      <c r="B259" s="1"/>
      <c r="F259" s="25"/>
    </row>
    <row r="260" spans="2:6" ht="12.75">
      <c r="B260" s="1"/>
      <c r="F260" s="25"/>
    </row>
    <row r="261" spans="2:6" ht="12.75">
      <c r="B261" s="1"/>
      <c r="F261" s="25"/>
    </row>
    <row r="262" spans="2:6" ht="12.75">
      <c r="B262" s="1"/>
      <c r="F262" s="25"/>
    </row>
    <row r="263" spans="2:6" ht="12.75">
      <c r="B263" s="1"/>
      <c r="F263" s="25"/>
    </row>
    <row r="264" spans="2:6" ht="12.75">
      <c r="B264" s="1"/>
      <c r="F264" s="25"/>
    </row>
    <row r="265" spans="2:6" ht="12.75">
      <c r="B265" s="1"/>
      <c r="F265" s="25"/>
    </row>
    <row r="266" spans="2:6" ht="12.75">
      <c r="B266" s="1"/>
      <c r="F266" s="25"/>
    </row>
    <row r="267" spans="2:6" ht="12.75">
      <c r="B267" s="1"/>
      <c r="F267" s="25"/>
    </row>
    <row r="268" spans="2:6" ht="12.75">
      <c r="B268" s="1"/>
      <c r="F268" s="25"/>
    </row>
    <row r="269" spans="2:6" ht="12.75">
      <c r="B269" s="1"/>
      <c r="F269" s="25"/>
    </row>
    <row r="270" spans="2:6" ht="12.75">
      <c r="B270" s="1"/>
      <c r="F270" s="25"/>
    </row>
    <row r="271" spans="2:6" ht="12.75">
      <c r="B271" s="1"/>
      <c r="F271" s="25"/>
    </row>
    <row r="272" spans="2:6" ht="12.75">
      <c r="B272" s="1"/>
      <c r="F272" s="25"/>
    </row>
    <row r="273" spans="2:6" ht="12.75">
      <c r="B273" s="1"/>
      <c r="F273" s="25"/>
    </row>
    <row r="274" spans="2:6" ht="12.75">
      <c r="B274" s="1"/>
      <c r="F274" s="25"/>
    </row>
    <row r="275" spans="2:6" ht="12.75">
      <c r="B275" s="1"/>
      <c r="F275" s="25"/>
    </row>
    <row r="276" spans="2:6" ht="12.75">
      <c r="B276" s="1"/>
      <c r="F276" s="25"/>
    </row>
    <row r="277" spans="2:6" ht="12.75">
      <c r="B277" s="1"/>
      <c r="F277" s="25"/>
    </row>
    <row r="278" spans="2:6" ht="12.75">
      <c r="B278" s="1"/>
      <c r="F278" s="25"/>
    </row>
    <row r="279" spans="2:6" ht="12.75">
      <c r="B279" s="1"/>
      <c r="F279" s="25"/>
    </row>
    <row r="280" spans="2:6" ht="12.75">
      <c r="B280" s="1"/>
      <c r="F280" s="25"/>
    </row>
    <row r="281" spans="2:6" ht="12.75">
      <c r="B281" s="1"/>
      <c r="F281" s="25"/>
    </row>
    <row r="282" spans="2:6" ht="12.75">
      <c r="B282" s="1"/>
      <c r="F282" s="25"/>
    </row>
    <row r="283" spans="2:6" ht="12.75">
      <c r="B283" s="1"/>
      <c r="F283" s="25"/>
    </row>
    <row r="284" spans="2:6" ht="12.75">
      <c r="B284" s="1"/>
      <c r="F284" s="25"/>
    </row>
    <row r="285" spans="2:6" ht="12.75">
      <c r="B285" s="1"/>
      <c r="F285" s="25"/>
    </row>
    <row r="286" spans="2:6" ht="12.75">
      <c r="B286" s="1"/>
      <c r="F286" s="25"/>
    </row>
    <row r="287" spans="2:6" ht="12.75">
      <c r="B287" s="1"/>
      <c r="F287" s="25"/>
    </row>
    <row r="288" spans="2:6" ht="12.75">
      <c r="B288" s="1"/>
      <c r="F288" s="25"/>
    </row>
    <row r="289" spans="2:6" ht="12.75">
      <c r="B289" s="1"/>
      <c r="F289" s="25"/>
    </row>
    <row r="290" spans="2:6" ht="12.75">
      <c r="B290" s="1"/>
      <c r="F290" s="25"/>
    </row>
    <row r="291" spans="2:6" ht="12.75">
      <c r="B291" s="1"/>
      <c r="F291" s="25"/>
    </row>
    <row r="292" spans="2:6" ht="12.75">
      <c r="B292" s="1"/>
      <c r="F292" s="25"/>
    </row>
    <row r="293" spans="2:6" ht="12.75">
      <c r="B293" s="1"/>
      <c r="F293" s="25"/>
    </row>
    <row r="294" spans="2:6" ht="12.75">
      <c r="B294" s="1"/>
      <c r="F294" s="25"/>
    </row>
    <row r="295" spans="2:6" ht="12.75">
      <c r="B295" s="1"/>
      <c r="F295" s="25"/>
    </row>
    <row r="296" spans="2:6" ht="12.75">
      <c r="B296" s="1"/>
      <c r="F296" s="25"/>
    </row>
    <row r="297" spans="2:6" ht="12.75">
      <c r="B297" s="1"/>
      <c r="F297" s="25"/>
    </row>
    <row r="298" spans="2:6" ht="12.75">
      <c r="B298" s="1"/>
      <c r="F298" s="25"/>
    </row>
    <row r="299" spans="2:6" ht="12.75">
      <c r="B299" s="1"/>
      <c r="F299" s="25"/>
    </row>
    <row r="300" spans="2:6" ht="12.75">
      <c r="B300" s="1"/>
      <c r="F300" s="25"/>
    </row>
    <row r="301" spans="2:6" ht="12.75">
      <c r="B301" s="1"/>
      <c r="F301" s="25"/>
    </row>
    <row r="302" spans="2:6" ht="12.75">
      <c r="B302" s="1"/>
      <c r="F302" s="25"/>
    </row>
    <row r="303" spans="2:6" ht="12.75">
      <c r="B303" s="1"/>
      <c r="F303" s="25"/>
    </row>
    <row r="304" spans="2:6" ht="12.75">
      <c r="B304" s="1"/>
      <c r="F304" s="25"/>
    </row>
    <row r="305" spans="2:6" ht="12.75">
      <c r="B305" s="1"/>
      <c r="F305" s="25"/>
    </row>
    <row r="306" spans="2:6" ht="12.75">
      <c r="B306" s="1"/>
      <c r="F306" s="25"/>
    </row>
    <row r="307" spans="2:6" ht="12.75">
      <c r="B307" s="1"/>
      <c r="F307" s="25"/>
    </row>
    <row r="308" spans="2:6" ht="12.75">
      <c r="B308" s="1"/>
      <c r="F308" s="25"/>
    </row>
    <row r="309" spans="2:6" ht="12.75">
      <c r="B309" s="1"/>
      <c r="F309" s="25"/>
    </row>
    <row r="310" spans="2:6" ht="12.75">
      <c r="B310" s="1"/>
      <c r="F310" s="25"/>
    </row>
    <row r="311" spans="2:6" ht="12.75">
      <c r="B311" s="1"/>
      <c r="F311" s="25"/>
    </row>
    <row r="312" spans="2:6" ht="12.75">
      <c r="B312" s="1"/>
      <c r="F312" s="25"/>
    </row>
    <row r="313" spans="2:6" ht="12.75">
      <c r="B313" s="1"/>
      <c r="F313" s="25"/>
    </row>
    <row r="314" spans="2:6" ht="12.75">
      <c r="B314" s="1"/>
      <c r="F314" s="25"/>
    </row>
    <row r="315" spans="2:6" ht="12.75">
      <c r="B315" s="1"/>
      <c r="F315" s="25"/>
    </row>
    <row r="316" spans="2:6" ht="12.75">
      <c r="B316" s="1"/>
      <c r="F316" s="25"/>
    </row>
    <row r="317" spans="2:6" ht="12.75">
      <c r="B317" s="1"/>
      <c r="F317" s="25"/>
    </row>
    <row r="318" spans="2:6" ht="12.75">
      <c r="B318" s="1"/>
      <c r="F318" s="25"/>
    </row>
    <row r="319" spans="2:6" ht="12.75">
      <c r="B319" s="1"/>
      <c r="F319" s="25"/>
    </row>
    <row r="320" spans="2:6" ht="12.75">
      <c r="B320" s="1"/>
      <c r="F320" s="25"/>
    </row>
    <row r="321" spans="2:6" ht="12.75">
      <c r="B321" s="1"/>
      <c r="F321" s="25"/>
    </row>
    <row r="322" spans="2:6" ht="12.75">
      <c r="B322" s="1"/>
      <c r="F322" s="25"/>
    </row>
    <row r="323" spans="2:6" ht="12.75">
      <c r="B323" s="1"/>
      <c r="F323" s="25"/>
    </row>
    <row r="324" spans="2:6" ht="12.75">
      <c r="B324" s="1"/>
      <c r="F324" s="25"/>
    </row>
    <row r="325" spans="2:6" ht="12.75">
      <c r="B325" s="1"/>
      <c r="F325" s="25"/>
    </row>
    <row r="326" spans="2:6" ht="12.75">
      <c r="B326" s="1"/>
      <c r="F326" s="25"/>
    </row>
    <row r="327" spans="2:6" ht="12.75">
      <c r="B327" s="1"/>
      <c r="F327" s="25"/>
    </row>
    <row r="328" spans="2:6" ht="12.75">
      <c r="B328" s="1"/>
      <c r="F328" s="25"/>
    </row>
    <row r="329" spans="2:6" ht="12.75">
      <c r="B329" s="1"/>
      <c r="F329" s="25"/>
    </row>
    <row r="330" ht="12.75">
      <c r="F330" s="25"/>
    </row>
    <row r="331" ht="12.75">
      <c r="F331" s="25"/>
    </row>
    <row r="332" ht="12.75">
      <c r="F332" s="25"/>
    </row>
    <row r="333" ht="12.75">
      <c r="F333" s="25"/>
    </row>
    <row r="334" ht="12.75">
      <c r="F334" s="25"/>
    </row>
    <row r="335" ht="12.75">
      <c r="F335" s="25"/>
    </row>
    <row r="336" ht="12.75">
      <c r="F336" s="25"/>
    </row>
    <row r="337" ht="12.75">
      <c r="F337" s="25"/>
    </row>
    <row r="338" ht="12.75">
      <c r="F338" s="25"/>
    </row>
    <row r="339" ht="12.75">
      <c r="F339" s="25"/>
    </row>
    <row r="340" ht="12.75">
      <c r="F340" s="25"/>
    </row>
    <row r="341" ht="12.75">
      <c r="F341" s="25"/>
    </row>
    <row r="342" ht="12.75">
      <c r="F342" s="25"/>
    </row>
    <row r="343" ht="12.75">
      <c r="F343" s="25"/>
    </row>
    <row r="344" ht="12.75">
      <c r="F344" s="25"/>
    </row>
    <row r="345" ht="12.75">
      <c r="F345" s="25"/>
    </row>
    <row r="346" ht="12.75">
      <c r="F346" s="25"/>
    </row>
    <row r="347" ht="12.75">
      <c r="F347" s="25"/>
    </row>
    <row r="348" ht="12.75">
      <c r="F348" s="25"/>
    </row>
    <row r="349" ht="12.75">
      <c r="F349" s="25"/>
    </row>
    <row r="350" ht="12.75">
      <c r="F350" s="25"/>
    </row>
    <row r="351" ht="12.75">
      <c r="F351" s="25"/>
    </row>
    <row r="352" ht="12.75">
      <c r="F352" s="25"/>
    </row>
    <row r="353" ht="12.75">
      <c r="F353" s="25"/>
    </row>
    <row r="354" ht="12.75">
      <c r="F354" s="25"/>
    </row>
    <row r="355" ht="12.75">
      <c r="F355" s="25"/>
    </row>
    <row r="356" ht="12.75">
      <c r="F356" s="25"/>
    </row>
    <row r="357" ht="12.75">
      <c r="F357" s="25"/>
    </row>
    <row r="358" ht="12.75">
      <c r="F358" s="25"/>
    </row>
    <row r="359" ht="12.75">
      <c r="F359" s="25"/>
    </row>
    <row r="360" ht="12.75">
      <c r="F360" s="25"/>
    </row>
    <row r="361" ht="12.75">
      <c r="F361" s="25"/>
    </row>
    <row r="362" ht="12.75">
      <c r="F362" s="25"/>
    </row>
    <row r="363" ht="12.75">
      <c r="F363" s="25"/>
    </row>
    <row r="364" ht="12.75">
      <c r="F364" s="25"/>
    </row>
    <row r="365" ht="12.75">
      <c r="F365" s="25"/>
    </row>
    <row r="366" ht="12.75">
      <c r="F366" s="25"/>
    </row>
    <row r="367" ht="12.75">
      <c r="F367" s="25"/>
    </row>
    <row r="368" ht="12.75">
      <c r="F368" s="25"/>
    </row>
    <row r="369" ht="12.75">
      <c r="F369" s="25"/>
    </row>
    <row r="370" ht="12.75">
      <c r="F370" s="25"/>
    </row>
    <row r="371" ht="12.75">
      <c r="F371" s="25"/>
    </row>
    <row r="372" ht="12.75">
      <c r="F372" s="25"/>
    </row>
    <row r="373" ht="12.75">
      <c r="F373" s="25"/>
    </row>
    <row r="374" ht="12.75">
      <c r="F374" s="25"/>
    </row>
    <row r="375" ht="12.75">
      <c r="F375" s="25"/>
    </row>
    <row r="376" ht="12.75">
      <c r="F376" s="25"/>
    </row>
    <row r="377" ht="12.75">
      <c r="F377" s="25"/>
    </row>
    <row r="378" ht="12.75">
      <c r="F378" s="25"/>
    </row>
    <row r="379" ht="12.75">
      <c r="F379" s="25"/>
    </row>
    <row r="380" ht="12.75">
      <c r="F380" s="25"/>
    </row>
    <row r="381" ht="12.75">
      <c r="F381" s="25"/>
    </row>
    <row r="382" ht="12.75">
      <c r="F382" s="25"/>
    </row>
    <row r="383" ht="12.75">
      <c r="F383" s="25"/>
    </row>
    <row r="384" ht="12.75">
      <c r="F384" s="25"/>
    </row>
    <row r="385" ht="12.75">
      <c r="F385" s="25"/>
    </row>
    <row r="386" ht="12.75">
      <c r="F386" s="25"/>
    </row>
    <row r="387" ht="12.75">
      <c r="F387" s="25"/>
    </row>
    <row r="388" ht="12.75">
      <c r="F388" s="25"/>
    </row>
    <row r="389" ht="12.75">
      <c r="F389" s="25"/>
    </row>
    <row r="390" ht="12.75">
      <c r="F390" s="25"/>
    </row>
    <row r="391" ht="12.75">
      <c r="F391" s="25"/>
    </row>
    <row r="392" ht="12.75">
      <c r="F392" s="25"/>
    </row>
    <row r="393" ht="12.75">
      <c r="F393" s="25"/>
    </row>
    <row r="394" ht="12.75">
      <c r="F394" s="25"/>
    </row>
    <row r="395" ht="12.75">
      <c r="F395" s="25"/>
    </row>
    <row r="396" ht="12.75">
      <c r="F396" s="25"/>
    </row>
    <row r="397" ht="12.75">
      <c r="F397" s="25"/>
    </row>
    <row r="398" ht="12.75">
      <c r="F398" s="25"/>
    </row>
    <row r="399" ht="12.75">
      <c r="F399" s="25"/>
    </row>
    <row r="400" ht="12.75">
      <c r="F400" s="25"/>
    </row>
    <row r="401" ht="12.75">
      <c r="F401" s="25"/>
    </row>
    <row r="402" ht="12.75">
      <c r="F402" s="25"/>
    </row>
    <row r="403" ht="12.75">
      <c r="F403" s="25"/>
    </row>
    <row r="404" ht="12.75">
      <c r="F404" s="25"/>
    </row>
    <row r="405" ht="12.75">
      <c r="F405" s="25"/>
    </row>
    <row r="406" ht="12.75">
      <c r="F406" s="25"/>
    </row>
    <row r="407" ht="12.75">
      <c r="F407" s="25"/>
    </row>
    <row r="408" ht="12.75">
      <c r="F408" s="25"/>
    </row>
    <row r="409" ht="12.75">
      <c r="F409" s="25"/>
    </row>
    <row r="410" ht="12.75">
      <c r="F410" s="25"/>
    </row>
    <row r="411" ht="12.75">
      <c r="F411" s="25"/>
    </row>
    <row r="412" ht="12.75">
      <c r="F412" s="25"/>
    </row>
    <row r="413" ht="12.75">
      <c r="F413" s="25"/>
    </row>
    <row r="414" ht="12.75">
      <c r="F414" s="25"/>
    </row>
    <row r="415" ht="12.75">
      <c r="F415" s="25"/>
    </row>
    <row r="416" ht="12.75">
      <c r="F416" s="25"/>
    </row>
    <row r="417" ht="12.75">
      <c r="F417" s="25"/>
    </row>
    <row r="418" ht="12.75">
      <c r="F418" s="25"/>
    </row>
    <row r="419" ht="12.75">
      <c r="F419" s="25"/>
    </row>
    <row r="420" ht="12.75">
      <c r="F420" s="25"/>
    </row>
    <row r="421" ht="12.75">
      <c r="F421" s="25"/>
    </row>
    <row r="422" ht="12.75">
      <c r="F422" s="25"/>
    </row>
    <row r="423" ht="12.75">
      <c r="F423" s="25"/>
    </row>
    <row r="424" ht="12.75">
      <c r="F424" s="25"/>
    </row>
    <row r="425" ht="12.75">
      <c r="F425" s="25"/>
    </row>
    <row r="426" ht="12.75">
      <c r="F426" s="25"/>
    </row>
    <row r="427" ht="12.75">
      <c r="F427" s="25"/>
    </row>
    <row r="428" ht="12.75">
      <c r="F428" s="25"/>
    </row>
    <row r="429" ht="12.75">
      <c r="F429" s="25"/>
    </row>
    <row r="430" ht="12.75">
      <c r="F430" s="25"/>
    </row>
    <row r="431" ht="12.75">
      <c r="F431" s="25"/>
    </row>
    <row r="432" ht="12.75">
      <c r="F432" s="25"/>
    </row>
    <row r="433" ht="12.75">
      <c r="F433" s="25"/>
    </row>
    <row r="434" ht="12.75">
      <c r="F434" s="25"/>
    </row>
    <row r="435" ht="12.75">
      <c r="F435" s="25"/>
    </row>
    <row r="436" ht="12.75">
      <c r="F436" s="25"/>
    </row>
    <row r="437" ht="12.75">
      <c r="F437" s="25"/>
    </row>
    <row r="438" ht="12.75">
      <c r="F438" s="25"/>
    </row>
    <row r="439" ht="12.75">
      <c r="F439" s="25"/>
    </row>
    <row r="440" ht="12.75">
      <c r="F440" s="25"/>
    </row>
    <row r="441" ht="12.75">
      <c r="F441" s="25"/>
    </row>
    <row r="442" ht="12.75">
      <c r="F442" s="25"/>
    </row>
    <row r="443" ht="12.75">
      <c r="F443" s="25"/>
    </row>
    <row r="444" ht="12.75">
      <c r="F444" s="25"/>
    </row>
    <row r="445" ht="12.75">
      <c r="F445" s="25"/>
    </row>
    <row r="446" ht="12.75">
      <c r="F446" s="25"/>
    </row>
    <row r="447" ht="12.75">
      <c r="F447" s="25"/>
    </row>
    <row r="448" ht="12.75">
      <c r="F448" s="25"/>
    </row>
    <row r="449" ht="12.75">
      <c r="F449" s="25"/>
    </row>
    <row r="450" ht="12.75">
      <c r="F450" s="25"/>
    </row>
    <row r="451" ht="12.75">
      <c r="F451" s="25"/>
    </row>
    <row r="452" ht="12.75">
      <c r="F452" s="25"/>
    </row>
    <row r="453" ht="12.75">
      <c r="F453" s="25"/>
    </row>
    <row r="454" ht="12.75">
      <c r="F454" s="25"/>
    </row>
    <row r="455" ht="12.75">
      <c r="F455" s="25"/>
    </row>
    <row r="456" ht="12.75">
      <c r="F456" s="25"/>
    </row>
    <row r="457" ht="12.75">
      <c r="F457" s="25"/>
    </row>
    <row r="458" ht="12.75">
      <c r="F458" s="25"/>
    </row>
    <row r="459" ht="12.75">
      <c r="F459" s="25"/>
    </row>
    <row r="460" ht="12.75">
      <c r="F460" s="25"/>
    </row>
    <row r="461" ht="12.75">
      <c r="F461" s="25"/>
    </row>
    <row r="462" ht="12.75">
      <c r="F462" s="25"/>
    </row>
    <row r="463" ht="12.75">
      <c r="F463" s="25"/>
    </row>
    <row r="464" ht="12.75">
      <c r="F464" s="25"/>
    </row>
    <row r="465" ht="12.75">
      <c r="F465" s="25"/>
    </row>
    <row r="466" ht="12.75">
      <c r="F466" s="25"/>
    </row>
    <row r="467" ht="12.75">
      <c r="F467" s="25"/>
    </row>
    <row r="468" ht="12.75">
      <c r="F468" s="25"/>
    </row>
    <row r="469" ht="12.75">
      <c r="F469" s="25"/>
    </row>
    <row r="470" ht="12.75">
      <c r="F470" s="25"/>
    </row>
    <row r="471" ht="12.75">
      <c r="F471" s="25"/>
    </row>
    <row r="472" ht="12.75">
      <c r="F472" s="25"/>
    </row>
    <row r="473" ht="12.75">
      <c r="F473" s="25"/>
    </row>
    <row r="474" ht="12.75">
      <c r="F474" s="25"/>
    </row>
    <row r="475" ht="12.75">
      <c r="F475" s="25"/>
    </row>
    <row r="476" ht="12.75">
      <c r="F476" s="25"/>
    </row>
    <row r="477" ht="12.75">
      <c r="F477" s="25"/>
    </row>
    <row r="478" ht="12.75">
      <c r="F478" s="25"/>
    </row>
    <row r="479" ht="12.75">
      <c r="F479" s="25"/>
    </row>
    <row r="480" ht="12.75">
      <c r="F480" s="25"/>
    </row>
    <row r="481" ht="12.75">
      <c r="F481" s="25"/>
    </row>
    <row r="482" ht="12.75">
      <c r="F482" s="25"/>
    </row>
    <row r="483" ht="12.75">
      <c r="F483" s="25"/>
    </row>
    <row r="484" ht="12.75">
      <c r="F484" s="25"/>
    </row>
    <row r="485" ht="12.75">
      <c r="F485" s="25"/>
    </row>
    <row r="486" ht="12.75">
      <c r="F486" s="25"/>
    </row>
    <row r="487" ht="12.75">
      <c r="F487" s="25"/>
    </row>
    <row r="488" ht="12.75">
      <c r="F488" s="25"/>
    </row>
    <row r="489" ht="12.75">
      <c r="F489" s="25"/>
    </row>
    <row r="490" ht="12.75">
      <c r="F490" s="25"/>
    </row>
    <row r="491" ht="12.75">
      <c r="F491" s="25"/>
    </row>
    <row r="492" ht="12.75">
      <c r="F492" s="25"/>
    </row>
    <row r="493" ht="12.75">
      <c r="F493" s="25"/>
    </row>
    <row r="494" ht="12.75">
      <c r="F494" s="25"/>
    </row>
    <row r="495" ht="12.75">
      <c r="F495" s="25"/>
    </row>
    <row r="496" ht="12.75">
      <c r="F496" s="25"/>
    </row>
    <row r="497" ht="12.75">
      <c r="F497" s="25"/>
    </row>
    <row r="498" ht="12.75">
      <c r="F498" s="25"/>
    </row>
    <row r="499" ht="12.75">
      <c r="F499" s="25"/>
    </row>
    <row r="500" ht="12.75">
      <c r="F500" s="25"/>
    </row>
    <row r="501" ht="12.75">
      <c r="F501" s="25"/>
    </row>
    <row r="502" ht="12.75">
      <c r="F502" s="25"/>
    </row>
    <row r="503" ht="12.75">
      <c r="F503" s="25"/>
    </row>
    <row r="504" ht="12.75">
      <c r="F504" s="25"/>
    </row>
    <row r="505" ht="12.75">
      <c r="F505" s="25"/>
    </row>
    <row r="506" ht="12.75">
      <c r="F506" s="25"/>
    </row>
    <row r="507" ht="12.75">
      <c r="F507" s="25"/>
    </row>
    <row r="508" ht="12.75">
      <c r="F508" s="25"/>
    </row>
    <row r="509" ht="12.75">
      <c r="F509" s="25"/>
    </row>
    <row r="510" ht="12.75">
      <c r="F510" s="25"/>
    </row>
    <row r="511" ht="12.75">
      <c r="F511" s="25"/>
    </row>
    <row r="512" ht="12.75">
      <c r="F512" s="25"/>
    </row>
    <row r="513" ht="12.75">
      <c r="F513" s="25"/>
    </row>
    <row r="514" ht="12.75">
      <c r="F514" s="25"/>
    </row>
    <row r="515" ht="12.75">
      <c r="F515" s="25"/>
    </row>
    <row r="516" ht="12.75">
      <c r="F516" s="25"/>
    </row>
    <row r="517" ht="12.75">
      <c r="F517" s="25"/>
    </row>
    <row r="518" ht="12.75">
      <c r="F518" s="25"/>
    </row>
    <row r="519" ht="12.75">
      <c r="F519" s="25"/>
    </row>
    <row r="520" ht="12.75">
      <c r="F520" s="25"/>
    </row>
    <row r="521" ht="12.75">
      <c r="F521" s="25"/>
    </row>
    <row r="522" ht="12.75">
      <c r="F522" s="25"/>
    </row>
    <row r="523" ht="12.75">
      <c r="F523" s="25"/>
    </row>
    <row r="524" ht="12.75">
      <c r="F524" s="25"/>
    </row>
    <row r="525" ht="12.75">
      <c r="F525" s="25"/>
    </row>
    <row r="526" ht="12.75">
      <c r="F526" s="25"/>
    </row>
    <row r="527" ht="12.75">
      <c r="F527" s="25"/>
    </row>
    <row r="528" ht="12.75">
      <c r="F528" s="25"/>
    </row>
    <row r="529" ht="12.75">
      <c r="F529" s="25"/>
    </row>
    <row r="530" ht="12.75">
      <c r="F530" s="25"/>
    </row>
    <row r="531" ht="12.75">
      <c r="F531" s="25"/>
    </row>
    <row r="532" ht="12.75">
      <c r="F532" s="25"/>
    </row>
    <row r="533" ht="12.75">
      <c r="F533" s="25"/>
    </row>
    <row r="534" ht="12.75">
      <c r="F534" s="25"/>
    </row>
    <row r="535" ht="12.75">
      <c r="F535" s="25"/>
    </row>
    <row r="536" ht="12.75">
      <c r="F536" s="25"/>
    </row>
    <row r="537" ht="12.75">
      <c r="F537" s="25"/>
    </row>
    <row r="538" ht="12.75">
      <c r="F538" s="25"/>
    </row>
    <row r="539" ht="12.75">
      <c r="F539" s="25"/>
    </row>
    <row r="540" ht="12.75">
      <c r="F540" s="25"/>
    </row>
    <row r="541" ht="12.75">
      <c r="F541" s="25"/>
    </row>
    <row r="542" ht="12.75">
      <c r="F542" s="25"/>
    </row>
    <row r="543" ht="12.75">
      <c r="F543" s="25"/>
    </row>
    <row r="544" ht="12.75">
      <c r="F544" s="25"/>
    </row>
    <row r="545" ht="12.75">
      <c r="F545" s="25"/>
    </row>
    <row r="546" ht="12.75">
      <c r="F546" s="25"/>
    </row>
    <row r="547" ht="12.75">
      <c r="F547" s="25"/>
    </row>
    <row r="548" ht="12.75">
      <c r="F548" s="25"/>
    </row>
    <row r="549" ht="12.75">
      <c r="F549" s="25"/>
    </row>
    <row r="550" ht="12.75">
      <c r="F550" s="25"/>
    </row>
    <row r="551" ht="12.75">
      <c r="F551" s="25"/>
    </row>
    <row r="552" ht="12.75">
      <c r="F552" s="25"/>
    </row>
    <row r="553" ht="12.75">
      <c r="F553" s="25"/>
    </row>
    <row r="554" ht="12.75">
      <c r="F554" s="25"/>
    </row>
    <row r="555" ht="12.75">
      <c r="F555" s="25"/>
    </row>
    <row r="556" ht="12.75">
      <c r="F556" s="25"/>
    </row>
    <row r="557" ht="12.75">
      <c r="F557" s="25"/>
    </row>
    <row r="558" ht="12.75">
      <c r="F558" s="25"/>
    </row>
    <row r="559" ht="12.75">
      <c r="F559" s="25"/>
    </row>
    <row r="560" ht="12.75">
      <c r="F560" s="25"/>
    </row>
    <row r="561" ht="12.75">
      <c r="F561" s="25"/>
    </row>
    <row r="562" ht="12.75">
      <c r="F562" s="25"/>
    </row>
    <row r="563" ht="12.75">
      <c r="F563" s="25"/>
    </row>
    <row r="564" ht="12.75">
      <c r="F564" s="25"/>
    </row>
    <row r="565" ht="12.75">
      <c r="F565" s="25"/>
    </row>
    <row r="566" ht="12.75">
      <c r="F566" s="25"/>
    </row>
    <row r="567" ht="12.75">
      <c r="F567" s="25"/>
    </row>
    <row r="568" ht="12.75">
      <c r="F568" s="25"/>
    </row>
    <row r="569" ht="12.75">
      <c r="F569" s="25"/>
    </row>
    <row r="570" ht="12.75">
      <c r="F570" s="25"/>
    </row>
    <row r="571" ht="12.75">
      <c r="F571" s="25"/>
    </row>
    <row r="572" ht="12.75">
      <c r="F572" s="25"/>
    </row>
    <row r="573" ht="12.75">
      <c r="F573" s="25"/>
    </row>
    <row r="574" ht="12.75">
      <c r="F574" s="25"/>
    </row>
    <row r="575" ht="12.75">
      <c r="F575" s="25"/>
    </row>
    <row r="576" ht="12.75">
      <c r="F576" s="25"/>
    </row>
    <row r="577" ht="12.75">
      <c r="F577" s="25"/>
    </row>
    <row r="578" ht="12.75">
      <c r="F578" s="25"/>
    </row>
    <row r="579" ht="12.75">
      <c r="F579" s="25"/>
    </row>
    <row r="580" ht="12.75">
      <c r="F580" s="25"/>
    </row>
    <row r="581" ht="12.75">
      <c r="F581" s="25"/>
    </row>
    <row r="582" ht="12.75">
      <c r="F582" s="25"/>
    </row>
    <row r="583" ht="12.75">
      <c r="F583" s="25"/>
    </row>
    <row r="584" ht="12.75">
      <c r="F584" s="25"/>
    </row>
    <row r="585" ht="12.75">
      <c r="F585" s="25"/>
    </row>
    <row r="586" ht="12.75">
      <c r="F586" s="25"/>
    </row>
    <row r="587" ht="12.75">
      <c r="F587" s="25"/>
    </row>
    <row r="588" ht="12.75">
      <c r="F588" s="25"/>
    </row>
    <row r="589" ht="12.75">
      <c r="F589" s="25"/>
    </row>
    <row r="590" ht="12.75">
      <c r="F590" s="25"/>
    </row>
    <row r="591" ht="12.75">
      <c r="F591" s="25"/>
    </row>
    <row r="592" ht="12.75">
      <c r="F592" s="25"/>
    </row>
    <row r="593" ht="12.75">
      <c r="F593" s="25"/>
    </row>
    <row r="594" ht="12.75">
      <c r="F594" s="25"/>
    </row>
    <row r="595" ht="12.75">
      <c r="F595" s="25"/>
    </row>
    <row r="596" ht="12.75">
      <c r="F596" s="25"/>
    </row>
    <row r="597" ht="12.75">
      <c r="F597" s="25"/>
    </row>
    <row r="598" ht="12.75">
      <c r="F598" s="25"/>
    </row>
    <row r="599" ht="12.75">
      <c r="F599" s="25"/>
    </row>
    <row r="600" ht="12.75">
      <c r="F600" s="25"/>
    </row>
    <row r="601" ht="12.75">
      <c r="F601" s="25"/>
    </row>
    <row r="602" ht="12.75">
      <c r="F602" s="25"/>
    </row>
    <row r="603" ht="12.75">
      <c r="F603" s="25"/>
    </row>
    <row r="604" ht="12.75">
      <c r="F604" s="25"/>
    </row>
    <row r="605" ht="12.75">
      <c r="F605" s="25"/>
    </row>
    <row r="606" ht="12.75">
      <c r="F606" s="25"/>
    </row>
    <row r="607" ht="12.75">
      <c r="F607" s="25"/>
    </row>
    <row r="608" ht="12.75">
      <c r="F608" s="25"/>
    </row>
    <row r="609" ht="12.75">
      <c r="F609" s="25"/>
    </row>
    <row r="610" ht="12.75">
      <c r="F610" s="25"/>
    </row>
    <row r="611" ht="12.75">
      <c r="F611" s="25"/>
    </row>
    <row r="612" ht="12.75">
      <c r="F612" s="25"/>
    </row>
    <row r="613" ht="12.75">
      <c r="F613" s="25"/>
    </row>
    <row r="614" ht="12.75">
      <c r="F614" s="25"/>
    </row>
    <row r="615" ht="12.75">
      <c r="F615" s="25"/>
    </row>
    <row r="616" ht="12.75">
      <c r="F616" s="25"/>
    </row>
    <row r="617" ht="12.75">
      <c r="F617" s="25"/>
    </row>
    <row r="618" ht="12.75">
      <c r="F618" s="25"/>
    </row>
    <row r="619" ht="12.75">
      <c r="F619" s="25"/>
    </row>
    <row r="620" ht="12.75">
      <c r="F620" s="25"/>
    </row>
    <row r="621" ht="12.75">
      <c r="F621" s="25"/>
    </row>
    <row r="622" ht="12.75">
      <c r="F622" s="25"/>
    </row>
    <row r="623" ht="12.75">
      <c r="F623" s="25"/>
    </row>
    <row r="624" ht="12.75">
      <c r="F624" s="25"/>
    </row>
    <row r="625" ht="12.75">
      <c r="F625" s="25"/>
    </row>
    <row r="626" ht="12.75">
      <c r="F626" s="25"/>
    </row>
    <row r="627" ht="12.75">
      <c r="F627" s="25"/>
    </row>
    <row r="628" ht="12.75">
      <c r="F628" s="25"/>
    </row>
    <row r="629" ht="12.75">
      <c r="F629" s="25"/>
    </row>
    <row r="630" ht="12.75">
      <c r="F630" s="25"/>
    </row>
    <row r="631" ht="12.75">
      <c r="F631" s="25"/>
    </row>
    <row r="632" ht="12.75">
      <c r="F632" s="25"/>
    </row>
    <row r="633" ht="12.75">
      <c r="F633" s="25"/>
    </row>
    <row r="634" ht="12.75">
      <c r="F634" s="25"/>
    </row>
    <row r="635" ht="12.75">
      <c r="F635" s="25"/>
    </row>
    <row r="636" ht="12.75">
      <c r="F636" s="25"/>
    </row>
    <row r="637" ht="12.75">
      <c r="F637" s="25"/>
    </row>
    <row r="638" ht="12.75">
      <c r="F638" s="25"/>
    </row>
    <row r="639" ht="12.75">
      <c r="F639" s="25"/>
    </row>
    <row r="640" ht="12.75">
      <c r="F640" s="25"/>
    </row>
    <row r="641" ht="12.75">
      <c r="F641" s="25"/>
    </row>
    <row r="642" ht="12.75">
      <c r="F642" s="25"/>
    </row>
    <row r="643" ht="12.75">
      <c r="F643" s="25"/>
    </row>
    <row r="644" ht="12.75">
      <c r="F644" s="25"/>
    </row>
    <row r="645" ht="12.75">
      <c r="F645" s="25"/>
    </row>
    <row r="646" ht="12.75">
      <c r="F646" s="25"/>
    </row>
    <row r="647" ht="12.75">
      <c r="F647" s="25"/>
    </row>
    <row r="648" ht="12.75">
      <c r="F648" s="25"/>
    </row>
    <row r="649" ht="12.75">
      <c r="F649" s="25"/>
    </row>
    <row r="650" ht="12.75">
      <c r="F650" s="25"/>
    </row>
    <row r="651" ht="12.75">
      <c r="F651" s="25"/>
    </row>
    <row r="652" ht="12.75">
      <c r="F652" s="25"/>
    </row>
    <row r="653" ht="12.75">
      <c r="F653" s="25"/>
    </row>
    <row r="654" ht="12.75">
      <c r="F654" s="25"/>
    </row>
    <row r="655" ht="12.75">
      <c r="F655" s="25"/>
    </row>
    <row r="656" ht="12.75">
      <c r="F656" s="25"/>
    </row>
    <row r="657" ht="12.75">
      <c r="F657" s="25"/>
    </row>
    <row r="658" ht="12.75">
      <c r="F658" s="25"/>
    </row>
    <row r="659" ht="12.75">
      <c r="F659" s="25"/>
    </row>
    <row r="660" ht="12.75">
      <c r="F660" s="25"/>
    </row>
    <row r="661" ht="12.75">
      <c r="F661" s="25"/>
    </row>
    <row r="662" ht="12.75">
      <c r="F662" s="25"/>
    </row>
    <row r="663" ht="12.75">
      <c r="F663" s="25"/>
    </row>
    <row r="664" ht="12.75">
      <c r="F664" s="25"/>
    </row>
    <row r="665" ht="12.75">
      <c r="F665" s="25"/>
    </row>
    <row r="666" ht="12.75">
      <c r="F666" s="25"/>
    </row>
    <row r="667" ht="12.75">
      <c r="F667" s="25"/>
    </row>
    <row r="668" ht="12.75">
      <c r="F668" s="25"/>
    </row>
    <row r="669" ht="12.75">
      <c r="F669" s="25"/>
    </row>
    <row r="670" ht="12.75">
      <c r="F670" s="25"/>
    </row>
    <row r="671" ht="12.75">
      <c r="F671" s="25"/>
    </row>
    <row r="672" ht="12.75">
      <c r="F672" s="25"/>
    </row>
    <row r="673" ht="12.75">
      <c r="F673" s="25"/>
    </row>
    <row r="674" ht="12.75">
      <c r="F674" s="25"/>
    </row>
    <row r="675" ht="12.75">
      <c r="F675" s="25"/>
    </row>
    <row r="676" ht="12.75">
      <c r="F676" s="25"/>
    </row>
    <row r="677" ht="12.75">
      <c r="F677" s="25"/>
    </row>
    <row r="678" ht="12.75">
      <c r="F678" s="25"/>
    </row>
    <row r="679" ht="12.75">
      <c r="F679" s="25"/>
    </row>
    <row r="680" ht="12.75">
      <c r="F680" s="25"/>
    </row>
    <row r="681" ht="12.75">
      <c r="F681" s="25"/>
    </row>
    <row r="682" ht="12.75">
      <c r="F682" s="25"/>
    </row>
    <row r="683" ht="12.75">
      <c r="F683" s="25"/>
    </row>
    <row r="684" ht="12.75">
      <c r="F684" s="25"/>
    </row>
    <row r="685" ht="12.75">
      <c r="F685" s="25"/>
    </row>
    <row r="686" ht="12.75">
      <c r="F686" s="25"/>
    </row>
    <row r="687" ht="12.75">
      <c r="F687" s="25"/>
    </row>
    <row r="688" ht="12.75">
      <c r="F688" s="25"/>
    </row>
    <row r="689" ht="12.75">
      <c r="F689" s="25"/>
    </row>
    <row r="690" ht="12.75">
      <c r="F690" s="25"/>
    </row>
    <row r="691" ht="12.75">
      <c r="F691" s="25"/>
    </row>
    <row r="692" ht="12.75">
      <c r="F692" s="25"/>
    </row>
    <row r="693" ht="12.75">
      <c r="F693" s="25"/>
    </row>
    <row r="694" ht="12.75">
      <c r="F694" s="25"/>
    </row>
    <row r="695" ht="12.75">
      <c r="F695" s="25"/>
    </row>
    <row r="696" ht="12.75">
      <c r="F696" s="25"/>
    </row>
    <row r="697" ht="12.75">
      <c r="F697" s="25"/>
    </row>
    <row r="698" ht="12.75">
      <c r="F698" s="25"/>
    </row>
    <row r="699" ht="12.75">
      <c r="F699" s="25"/>
    </row>
    <row r="700" ht="12.75">
      <c r="F700" s="25"/>
    </row>
    <row r="701" ht="12.75">
      <c r="F701" s="25"/>
    </row>
    <row r="702" ht="12.75">
      <c r="F702" s="25"/>
    </row>
    <row r="703" ht="12.75">
      <c r="F703" s="25"/>
    </row>
    <row r="704" ht="12.75">
      <c r="F704" s="25"/>
    </row>
    <row r="705" ht="12.75">
      <c r="F705" s="25"/>
    </row>
    <row r="706" ht="12.75">
      <c r="F706" s="25"/>
    </row>
    <row r="707" ht="12.75">
      <c r="F707" s="25"/>
    </row>
    <row r="708" ht="12.75">
      <c r="F708" s="25"/>
    </row>
    <row r="709" ht="12.75">
      <c r="F709" s="25"/>
    </row>
    <row r="710" ht="12.75">
      <c r="F710" s="25"/>
    </row>
    <row r="711" ht="12.75">
      <c r="F711" s="25"/>
    </row>
    <row r="712" ht="12.75">
      <c r="F712" s="25"/>
    </row>
    <row r="713" ht="12.75">
      <c r="F713" s="25"/>
    </row>
    <row r="714" ht="12.75">
      <c r="F714" s="25"/>
    </row>
    <row r="715" ht="12.75">
      <c r="F715" s="25"/>
    </row>
    <row r="716" ht="12.75">
      <c r="F716" s="25"/>
    </row>
    <row r="717" ht="12.75">
      <c r="F717" s="25"/>
    </row>
    <row r="718" ht="12.75">
      <c r="F718" s="25"/>
    </row>
    <row r="719" ht="12.75">
      <c r="F719" s="25"/>
    </row>
    <row r="720" ht="12.75">
      <c r="F720" s="25"/>
    </row>
    <row r="721" ht="12.75">
      <c r="F721" s="25"/>
    </row>
    <row r="722" ht="12.75">
      <c r="F722" s="25"/>
    </row>
    <row r="723" ht="12.75">
      <c r="F723" s="25"/>
    </row>
    <row r="724" ht="12.75">
      <c r="F724" s="25"/>
    </row>
    <row r="725" ht="12.75">
      <c r="F725" s="25"/>
    </row>
    <row r="726" ht="12.75">
      <c r="F726" s="25"/>
    </row>
    <row r="727" ht="12.75">
      <c r="F727" s="25"/>
    </row>
    <row r="728" ht="12.75">
      <c r="F728" s="25"/>
    </row>
    <row r="729" ht="12.75">
      <c r="F729" s="25"/>
    </row>
    <row r="730" ht="12.75">
      <c r="F730" s="25"/>
    </row>
    <row r="731" ht="12.75">
      <c r="F731" s="25"/>
    </row>
    <row r="732" ht="12.75">
      <c r="F732" s="25"/>
    </row>
    <row r="733" ht="12.75">
      <c r="F733" s="25"/>
    </row>
    <row r="734" ht="12.75">
      <c r="F734" s="25"/>
    </row>
    <row r="735" ht="12.75">
      <c r="F735" s="25"/>
    </row>
    <row r="736" ht="12.75">
      <c r="F736" s="25"/>
    </row>
    <row r="737" ht="12.75">
      <c r="F737" s="25"/>
    </row>
    <row r="738" ht="12.75">
      <c r="F738" s="25"/>
    </row>
    <row r="739" ht="12.75">
      <c r="F739" s="25"/>
    </row>
    <row r="740" ht="12.75">
      <c r="F740" s="25"/>
    </row>
    <row r="741" ht="12.75">
      <c r="F741" s="25"/>
    </row>
    <row r="742" ht="12.75">
      <c r="F742" s="25"/>
    </row>
    <row r="743" ht="12.75">
      <c r="F743" s="25"/>
    </row>
    <row r="744" ht="12.75">
      <c r="F744" s="25"/>
    </row>
    <row r="745" ht="12.75">
      <c r="F745" s="25"/>
    </row>
    <row r="746" ht="12.75">
      <c r="F746" s="25"/>
    </row>
    <row r="747" ht="12.75">
      <c r="F747" s="25"/>
    </row>
    <row r="748" ht="12.75">
      <c r="F748" s="25"/>
    </row>
    <row r="749" ht="12.75">
      <c r="F749" s="25"/>
    </row>
    <row r="750" ht="12.75">
      <c r="F750" s="25"/>
    </row>
    <row r="751" ht="12.75">
      <c r="F751" s="25"/>
    </row>
    <row r="752" ht="12.75">
      <c r="F752" s="25"/>
    </row>
    <row r="753" ht="12.75">
      <c r="F753" s="25"/>
    </row>
    <row r="754" ht="12.75">
      <c r="F754" s="25"/>
    </row>
    <row r="755" ht="12.75">
      <c r="F755" s="25"/>
    </row>
    <row r="756" ht="12.75">
      <c r="F756" s="25"/>
    </row>
    <row r="757" ht="12.75">
      <c r="F757" s="25"/>
    </row>
    <row r="758" ht="12.75">
      <c r="F758" s="25"/>
    </row>
    <row r="759" ht="12.75">
      <c r="F759" s="25"/>
    </row>
    <row r="760" ht="12.75">
      <c r="F760" s="25"/>
    </row>
    <row r="761" ht="12.75">
      <c r="F761" s="25"/>
    </row>
    <row r="762" ht="12.75">
      <c r="F762" s="25"/>
    </row>
    <row r="763" ht="12.75">
      <c r="F763" s="25"/>
    </row>
    <row r="764" ht="12.75">
      <c r="F764" s="25"/>
    </row>
    <row r="765" ht="12.75">
      <c r="F765" s="25"/>
    </row>
    <row r="766" ht="12.75">
      <c r="F766" s="25"/>
    </row>
    <row r="767" ht="12.75">
      <c r="F767" s="25"/>
    </row>
    <row r="768" ht="12.75">
      <c r="F768" s="25"/>
    </row>
    <row r="769" ht="12.75">
      <c r="F769" s="25"/>
    </row>
    <row r="770" ht="12.75">
      <c r="F770" s="25"/>
    </row>
    <row r="771" ht="12.75">
      <c r="F771" s="25"/>
    </row>
    <row r="772" ht="12.75">
      <c r="F772" s="25"/>
    </row>
    <row r="773" ht="12.75">
      <c r="F773" s="25"/>
    </row>
    <row r="774" ht="12.75">
      <c r="F774" s="25"/>
    </row>
    <row r="775" ht="12.75">
      <c r="F775" s="25"/>
    </row>
    <row r="776" ht="12.75">
      <c r="F776" s="25"/>
    </row>
    <row r="777" ht="12.75">
      <c r="F777" s="25"/>
    </row>
    <row r="778" ht="12.75">
      <c r="F778" s="25"/>
    </row>
    <row r="779" ht="12.75">
      <c r="F779" s="25"/>
    </row>
    <row r="780" ht="12.75">
      <c r="F780" s="25"/>
    </row>
    <row r="781" ht="12.75">
      <c r="F781" s="25"/>
    </row>
    <row r="782" ht="12.75">
      <c r="F782" s="25"/>
    </row>
    <row r="783" ht="12.75">
      <c r="F783" s="25"/>
    </row>
    <row r="784" ht="12.75">
      <c r="F784" s="25"/>
    </row>
    <row r="785" ht="12.75">
      <c r="F785" s="25"/>
    </row>
    <row r="786" ht="12.75">
      <c r="F786" s="25"/>
    </row>
    <row r="787" ht="12.75">
      <c r="F787" s="25"/>
    </row>
    <row r="788" ht="12.75">
      <c r="F788" s="25"/>
    </row>
    <row r="789" ht="12.75">
      <c r="F789" s="25"/>
    </row>
    <row r="790" ht="12.75">
      <c r="F790" s="25"/>
    </row>
    <row r="791" ht="12.75">
      <c r="F791" s="25"/>
    </row>
    <row r="792" ht="12.75">
      <c r="F792" s="25"/>
    </row>
    <row r="793" ht="12.75">
      <c r="F793" s="25"/>
    </row>
    <row r="794" ht="12.75">
      <c r="F794" s="25"/>
    </row>
    <row r="795" ht="12.75">
      <c r="F795" s="25"/>
    </row>
    <row r="796" ht="12.75">
      <c r="F796" s="25"/>
    </row>
    <row r="797" ht="12.75">
      <c r="F797" s="25"/>
    </row>
    <row r="798" ht="12.75">
      <c r="F798" s="25"/>
    </row>
    <row r="799" ht="12.75">
      <c r="F799" s="25"/>
    </row>
    <row r="800" ht="12.75">
      <c r="F800" s="25"/>
    </row>
    <row r="801" ht="12.75">
      <c r="F801" s="25"/>
    </row>
    <row r="802" ht="12.75">
      <c r="F802" s="25"/>
    </row>
    <row r="803" ht="12.75">
      <c r="F803" s="25"/>
    </row>
    <row r="804" ht="12.75">
      <c r="F804" s="25"/>
    </row>
    <row r="805" ht="12.75">
      <c r="F805" s="25"/>
    </row>
    <row r="806" ht="12.75">
      <c r="F806" s="25"/>
    </row>
    <row r="807" ht="12.75">
      <c r="F807" s="25"/>
    </row>
    <row r="808" ht="12.75">
      <c r="F808" s="25"/>
    </row>
    <row r="809" ht="12.75">
      <c r="F809" s="25"/>
    </row>
    <row r="810" ht="12.75">
      <c r="F810" s="25"/>
    </row>
    <row r="811" ht="12.75">
      <c r="F811" s="25"/>
    </row>
    <row r="812" ht="12.75">
      <c r="F812" s="25"/>
    </row>
    <row r="813" ht="12.75">
      <c r="F813" s="25"/>
    </row>
    <row r="814" ht="12.75">
      <c r="F814" s="25"/>
    </row>
    <row r="815" ht="12.75">
      <c r="F815" s="25"/>
    </row>
    <row r="816" ht="12.75">
      <c r="F816" s="25"/>
    </row>
    <row r="817" ht="12.75">
      <c r="F817" s="25"/>
    </row>
    <row r="818" ht="12.75">
      <c r="F818" s="25"/>
    </row>
    <row r="819" ht="12.75">
      <c r="F819" s="25"/>
    </row>
    <row r="820" ht="12.75">
      <c r="F820" s="25"/>
    </row>
    <row r="821" ht="12.75">
      <c r="F821" s="25"/>
    </row>
    <row r="822" ht="12.75">
      <c r="F822" s="25"/>
    </row>
    <row r="823" ht="12.75">
      <c r="F823" s="25"/>
    </row>
    <row r="824" ht="12.75">
      <c r="F824" s="25"/>
    </row>
    <row r="825" ht="12.75">
      <c r="F825" s="25"/>
    </row>
    <row r="826" ht="12.75">
      <c r="F826" s="25"/>
    </row>
    <row r="827" ht="12.75">
      <c r="F827" s="25"/>
    </row>
    <row r="828" ht="12.75">
      <c r="F828" s="25"/>
    </row>
    <row r="829" ht="12.75">
      <c r="F829" s="25"/>
    </row>
    <row r="830" ht="12.75">
      <c r="F830" s="25"/>
    </row>
    <row r="831" ht="12.75">
      <c r="F831" s="25"/>
    </row>
    <row r="832" ht="12.75">
      <c r="F832" s="25"/>
    </row>
    <row r="833" ht="12.75">
      <c r="F833" s="25"/>
    </row>
    <row r="834" ht="12.75">
      <c r="F834" s="25"/>
    </row>
    <row r="835" ht="12.75">
      <c r="F835" s="25"/>
    </row>
    <row r="836" ht="12.75">
      <c r="F836" s="25"/>
    </row>
    <row r="837" ht="12.75">
      <c r="F837" s="25"/>
    </row>
    <row r="838" ht="12.75">
      <c r="F838" s="25"/>
    </row>
    <row r="839" ht="12.75">
      <c r="F839" s="25"/>
    </row>
    <row r="840" ht="12.75">
      <c r="F840" s="25"/>
    </row>
    <row r="841" ht="12.75">
      <c r="F841" s="25"/>
    </row>
    <row r="842" ht="12.75">
      <c r="F842" s="25"/>
    </row>
    <row r="843" ht="12.75">
      <c r="F843" s="25"/>
    </row>
    <row r="844" ht="12.75">
      <c r="F844" s="25"/>
    </row>
    <row r="845" ht="12.75">
      <c r="F845" s="25"/>
    </row>
    <row r="846" ht="12.75">
      <c r="F846" s="25"/>
    </row>
    <row r="847" ht="12.75">
      <c r="F847" s="25"/>
    </row>
    <row r="848" ht="12.75">
      <c r="F848" s="25"/>
    </row>
    <row r="849" ht="12.75">
      <c r="F849" s="25"/>
    </row>
    <row r="850" ht="12.75">
      <c r="F850" s="25"/>
    </row>
    <row r="851" ht="12.75">
      <c r="F851" s="25"/>
    </row>
    <row r="852" ht="12.75">
      <c r="F852" s="25"/>
    </row>
    <row r="853" ht="12.75">
      <c r="F853" s="25"/>
    </row>
    <row r="854" ht="12.75">
      <c r="F854" s="25"/>
    </row>
    <row r="855" ht="12.75">
      <c r="F855" s="25"/>
    </row>
    <row r="856" ht="12.75">
      <c r="F856" s="25"/>
    </row>
    <row r="857" ht="12.75">
      <c r="F857" s="25"/>
    </row>
    <row r="858" ht="12.75">
      <c r="F858" s="25"/>
    </row>
    <row r="859" ht="12.75">
      <c r="F859" s="25"/>
    </row>
    <row r="860" ht="12.75">
      <c r="F860" s="25"/>
    </row>
    <row r="861" ht="12.75">
      <c r="F861" s="25"/>
    </row>
    <row r="862" ht="12.75">
      <c r="F862" s="25"/>
    </row>
    <row r="863" ht="12.75">
      <c r="F863" s="25"/>
    </row>
    <row r="864" ht="12.75">
      <c r="F864" s="25"/>
    </row>
    <row r="865" ht="12.75">
      <c r="F865" s="25"/>
    </row>
    <row r="866" ht="12.75">
      <c r="F866" s="25"/>
    </row>
    <row r="867" ht="12.75">
      <c r="F867" s="25"/>
    </row>
    <row r="868" ht="12.75">
      <c r="F868" s="25"/>
    </row>
    <row r="869" ht="12.75">
      <c r="F869" s="25"/>
    </row>
    <row r="870" ht="12.75">
      <c r="F870" s="25"/>
    </row>
    <row r="871" ht="12.75">
      <c r="F871" s="25"/>
    </row>
    <row r="872" ht="12.75">
      <c r="F872" s="25"/>
    </row>
    <row r="873" ht="12.75">
      <c r="F873" s="25"/>
    </row>
    <row r="874" ht="12.75">
      <c r="F874" s="25"/>
    </row>
    <row r="875" ht="12.75">
      <c r="F875" s="25"/>
    </row>
    <row r="876" ht="12.75">
      <c r="F876" s="25"/>
    </row>
    <row r="877" ht="12.75">
      <c r="F877" s="25"/>
    </row>
    <row r="878" ht="12.75">
      <c r="F878" s="25"/>
    </row>
    <row r="879" ht="12.75">
      <c r="F879" s="25"/>
    </row>
    <row r="880" ht="12.75">
      <c r="F880" s="25"/>
    </row>
    <row r="881" ht="12.75">
      <c r="F881" s="25"/>
    </row>
    <row r="882" ht="12.75">
      <c r="F882" s="25"/>
    </row>
    <row r="883" ht="12.75">
      <c r="F883" s="25"/>
    </row>
    <row r="884" ht="12.75">
      <c r="F884" s="25"/>
    </row>
    <row r="885" ht="12.75">
      <c r="F885" s="25"/>
    </row>
    <row r="886" ht="12.75">
      <c r="F886" s="25"/>
    </row>
    <row r="887" ht="12.75">
      <c r="F887" s="25"/>
    </row>
    <row r="888" ht="12.75">
      <c r="F888" s="25"/>
    </row>
    <row r="889" ht="12.75">
      <c r="F889" s="25"/>
    </row>
    <row r="890" ht="12.75">
      <c r="F890" s="25"/>
    </row>
    <row r="891" ht="12.75">
      <c r="F891" s="25"/>
    </row>
    <row r="892" ht="12.75">
      <c r="F892" s="25"/>
    </row>
    <row r="893" ht="12.75">
      <c r="F893" s="25"/>
    </row>
    <row r="894" ht="12.75">
      <c r="F894" s="25"/>
    </row>
    <row r="895" ht="12.75">
      <c r="F895" s="25"/>
    </row>
    <row r="896" ht="12.75">
      <c r="F896" s="25"/>
    </row>
    <row r="897" ht="12.75">
      <c r="F897" s="25"/>
    </row>
    <row r="898" ht="12.75">
      <c r="F898" s="25"/>
    </row>
    <row r="899" ht="12.75">
      <c r="F899" s="25"/>
    </row>
    <row r="900" ht="12.75">
      <c r="F900" s="25"/>
    </row>
    <row r="901" ht="12.75">
      <c r="F901" s="25"/>
    </row>
    <row r="902" ht="12.75">
      <c r="F902" s="25"/>
    </row>
    <row r="903" ht="12.75">
      <c r="F903" s="25"/>
    </row>
    <row r="904" ht="12.75">
      <c r="F904" s="25"/>
    </row>
    <row r="905" ht="12.75">
      <c r="F905" s="25"/>
    </row>
    <row r="906" ht="12.75">
      <c r="F906" s="25"/>
    </row>
    <row r="907" ht="12.75">
      <c r="F907" s="25"/>
    </row>
    <row r="908" ht="12.75">
      <c r="F908" s="25"/>
    </row>
    <row r="909" ht="12.75">
      <c r="F909" s="25"/>
    </row>
    <row r="910" ht="12.75">
      <c r="F910" s="25"/>
    </row>
    <row r="911" ht="12.75">
      <c r="F911" s="25"/>
    </row>
    <row r="912" ht="12.75">
      <c r="F912" s="25"/>
    </row>
    <row r="913" ht="12.75">
      <c r="F913" s="25"/>
    </row>
    <row r="914" ht="12.75">
      <c r="F914" s="25"/>
    </row>
    <row r="915" ht="12.75">
      <c r="F915" s="25"/>
    </row>
    <row r="916" ht="12.75">
      <c r="F916" s="25"/>
    </row>
    <row r="917" ht="12.75">
      <c r="F917" s="25"/>
    </row>
    <row r="918" ht="12.75">
      <c r="F918" s="25"/>
    </row>
    <row r="919" ht="12.75">
      <c r="F919" s="25"/>
    </row>
    <row r="920" ht="12.75">
      <c r="F920" s="25"/>
    </row>
    <row r="921" ht="12.75">
      <c r="F921" s="25"/>
    </row>
    <row r="922" ht="12.75">
      <c r="F922" s="25"/>
    </row>
    <row r="923" ht="12.75">
      <c r="F923" s="25"/>
    </row>
    <row r="924" ht="12.75">
      <c r="F924" s="25"/>
    </row>
    <row r="925" ht="12.75">
      <c r="F925" s="25"/>
    </row>
    <row r="926" ht="12.75">
      <c r="F926" s="25"/>
    </row>
    <row r="927" ht="12.75">
      <c r="F927" s="25"/>
    </row>
    <row r="928" ht="12.75">
      <c r="F928" s="25"/>
    </row>
    <row r="929" ht="12.75">
      <c r="F929" s="25"/>
    </row>
    <row r="930" ht="12.75">
      <c r="F930" s="25"/>
    </row>
    <row r="931" ht="12.75">
      <c r="F931" s="25"/>
    </row>
    <row r="932" ht="12.75">
      <c r="F932" s="25"/>
    </row>
    <row r="933" ht="12.75">
      <c r="F933" s="25"/>
    </row>
    <row r="934" ht="12.75">
      <c r="F934" s="25"/>
    </row>
    <row r="935" ht="12.75">
      <c r="F935" s="25"/>
    </row>
    <row r="936" ht="12.75">
      <c r="F936" s="25"/>
    </row>
    <row r="937" ht="12.75">
      <c r="F937" s="25"/>
    </row>
    <row r="938" ht="12.75">
      <c r="F938" s="25"/>
    </row>
    <row r="939" ht="12.75">
      <c r="F939" s="25"/>
    </row>
    <row r="940" ht="12.75">
      <c r="F940" s="25"/>
    </row>
    <row r="941" ht="12.75">
      <c r="F941" s="25"/>
    </row>
    <row r="942" ht="12.75">
      <c r="F942" s="25"/>
    </row>
    <row r="943" ht="12.75">
      <c r="F943" s="25"/>
    </row>
    <row r="944" ht="12.75">
      <c r="F944" s="25"/>
    </row>
    <row r="945" ht="12.75">
      <c r="F945" s="25"/>
    </row>
    <row r="946" ht="12.75">
      <c r="F946" s="25"/>
    </row>
    <row r="947" ht="12.75">
      <c r="F947" s="25"/>
    </row>
    <row r="948" ht="12.75">
      <c r="F948" s="25"/>
    </row>
    <row r="949" ht="12.75">
      <c r="F949" s="25"/>
    </row>
    <row r="950" ht="12.75">
      <c r="F950" s="25"/>
    </row>
    <row r="951" ht="12.75">
      <c r="F951" s="25"/>
    </row>
    <row r="952" ht="12.75">
      <c r="F952" s="25"/>
    </row>
    <row r="953" ht="12.75">
      <c r="F953" s="25"/>
    </row>
    <row r="954" ht="12.75">
      <c r="F954" s="25"/>
    </row>
    <row r="955" ht="12.75">
      <c r="F955" s="25"/>
    </row>
    <row r="956" ht="12.75">
      <c r="F956" s="25"/>
    </row>
    <row r="957" ht="12.75">
      <c r="F957" s="25"/>
    </row>
    <row r="958" ht="12.75">
      <c r="F958" s="25"/>
    </row>
    <row r="959" ht="12.75">
      <c r="F959" s="25"/>
    </row>
    <row r="960" ht="12.75">
      <c r="F960" s="25"/>
    </row>
    <row r="961" ht="12.75">
      <c r="F961" s="25"/>
    </row>
    <row r="962" ht="12.75">
      <c r="F962" s="25"/>
    </row>
    <row r="963" ht="12.75">
      <c r="F963" s="25"/>
    </row>
    <row r="964" ht="12.75">
      <c r="F964" s="25"/>
    </row>
    <row r="965" ht="12.75">
      <c r="F965" s="25"/>
    </row>
    <row r="966" ht="12.75">
      <c r="F966" s="25"/>
    </row>
    <row r="967" ht="12.75">
      <c r="F967" s="25"/>
    </row>
    <row r="968" ht="12.75">
      <c r="F968" s="25"/>
    </row>
    <row r="969" ht="12.75">
      <c r="F969" s="25"/>
    </row>
    <row r="970" ht="12.75">
      <c r="F970" s="25"/>
    </row>
    <row r="971" ht="12.75">
      <c r="F971" s="25"/>
    </row>
    <row r="972" ht="12.75">
      <c r="F972" s="25"/>
    </row>
    <row r="973" ht="12.75">
      <c r="F973" s="25"/>
    </row>
    <row r="974" ht="12.75">
      <c r="F974" s="25"/>
    </row>
    <row r="975" ht="12.75">
      <c r="F975" s="25"/>
    </row>
    <row r="976" ht="12.75">
      <c r="F976" s="25"/>
    </row>
    <row r="977" ht="12.75">
      <c r="F977" s="25"/>
    </row>
    <row r="978" ht="12.75">
      <c r="F978" s="25"/>
    </row>
    <row r="979" ht="12.75">
      <c r="F979" s="25"/>
    </row>
    <row r="980" ht="12.75">
      <c r="F980" s="25"/>
    </row>
    <row r="981" ht="12.75">
      <c r="F981" s="25"/>
    </row>
    <row r="982" ht="12.75">
      <c r="F982" s="25"/>
    </row>
    <row r="983" ht="12.75">
      <c r="F983" s="25"/>
    </row>
    <row r="984" ht="12.75">
      <c r="F984" s="25"/>
    </row>
    <row r="985" ht="12.75">
      <c r="F985" s="25"/>
    </row>
    <row r="986" ht="12.75">
      <c r="F986" s="25"/>
    </row>
    <row r="987" ht="12.75">
      <c r="F987" s="25"/>
    </row>
    <row r="988" ht="12.75">
      <c r="F988" s="25"/>
    </row>
    <row r="989" ht="12.75">
      <c r="F989" s="25"/>
    </row>
    <row r="990" ht="12.75">
      <c r="F990" s="25"/>
    </row>
    <row r="991" ht="12.75">
      <c r="F991" s="25"/>
    </row>
    <row r="992" ht="12.75">
      <c r="F992" s="25"/>
    </row>
    <row r="993" ht="12.75">
      <c r="F993" s="25"/>
    </row>
    <row r="994" ht="12.75">
      <c r="F994" s="25"/>
    </row>
    <row r="995" ht="12.75">
      <c r="F995" s="25"/>
    </row>
    <row r="996" ht="12.75">
      <c r="F996" s="25"/>
    </row>
    <row r="997" ht="12.75">
      <c r="F997" s="25"/>
    </row>
    <row r="998" ht="12.75">
      <c r="F998" s="25"/>
    </row>
    <row r="999" ht="12.75">
      <c r="F999" s="25"/>
    </row>
    <row r="1000" ht="12.75">
      <c r="F1000" s="25"/>
    </row>
    <row r="1001" ht="12.75">
      <c r="F1001" s="25"/>
    </row>
    <row r="1002" ht="12.75">
      <c r="F1002" s="25"/>
    </row>
    <row r="1003" ht="12.75">
      <c r="F1003" s="25"/>
    </row>
    <row r="1004" ht="12.75">
      <c r="F1004" s="25"/>
    </row>
    <row r="1005" ht="12.75">
      <c r="F1005" s="25"/>
    </row>
    <row r="1006" ht="12.75">
      <c r="F1006" s="25"/>
    </row>
    <row r="1007" ht="12.75">
      <c r="F1007" s="25"/>
    </row>
    <row r="1008" ht="12.75">
      <c r="F1008" s="25"/>
    </row>
    <row r="1009" ht="12.75">
      <c r="F1009" s="25"/>
    </row>
    <row r="1010" ht="12.75">
      <c r="F1010" s="25"/>
    </row>
    <row r="1011" ht="12.75">
      <c r="F1011" s="25"/>
    </row>
    <row r="1012" ht="12.75">
      <c r="F1012" s="25"/>
    </row>
    <row r="1013" ht="12.75">
      <c r="F1013" s="25"/>
    </row>
    <row r="1014" ht="12.75">
      <c r="F1014" s="25"/>
    </row>
    <row r="1015" ht="12.75">
      <c r="F1015" s="25"/>
    </row>
    <row r="1016" ht="12.75">
      <c r="F1016" s="25"/>
    </row>
    <row r="1017" ht="12.75">
      <c r="F1017" s="25"/>
    </row>
    <row r="1018" ht="12.75">
      <c r="F1018" s="25"/>
    </row>
    <row r="1019" ht="12.75">
      <c r="F1019" s="25"/>
    </row>
    <row r="1020" ht="12.75">
      <c r="F1020" s="25"/>
    </row>
    <row r="1021" ht="12.75">
      <c r="F1021" s="25"/>
    </row>
    <row r="1022" ht="12.75">
      <c r="F1022" s="25"/>
    </row>
    <row r="1023" ht="12.75">
      <c r="F1023" s="25"/>
    </row>
    <row r="1024" ht="12.75">
      <c r="F1024" s="25"/>
    </row>
    <row r="1025" ht="12.75">
      <c r="F1025" s="25"/>
    </row>
    <row r="1026" ht="12.75">
      <c r="F1026" s="25"/>
    </row>
    <row r="1027" ht="12.75">
      <c r="F1027" s="25"/>
    </row>
    <row r="1028" ht="12.75">
      <c r="F1028" s="25"/>
    </row>
    <row r="1029" ht="12.75">
      <c r="F1029" s="25"/>
    </row>
    <row r="1030" ht="12.75">
      <c r="F1030" s="25"/>
    </row>
    <row r="1031" ht="12.75">
      <c r="F1031" s="25"/>
    </row>
    <row r="1032" ht="12.75">
      <c r="F1032" s="25"/>
    </row>
    <row r="1033" ht="12.75">
      <c r="F1033" s="25"/>
    </row>
    <row r="1034" ht="12.75">
      <c r="F1034" s="25"/>
    </row>
    <row r="1035" ht="12.75">
      <c r="F1035" s="25"/>
    </row>
    <row r="1036" ht="12.75">
      <c r="F1036" s="25"/>
    </row>
    <row r="1037" ht="12.75">
      <c r="F1037" s="25"/>
    </row>
    <row r="1038" ht="12.75">
      <c r="F1038" s="25"/>
    </row>
    <row r="1039" ht="12.75">
      <c r="F1039" s="25"/>
    </row>
    <row r="1040" ht="12.75">
      <c r="F1040" s="25"/>
    </row>
    <row r="1041" ht="12.75">
      <c r="F1041" s="25"/>
    </row>
    <row r="1042" ht="12.75">
      <c r="F1042" s="25"/>
    </row>
    <row r="1043" ht="12.75">
      <c r="F1043" s="25"/>
    </row>
    <row r="1044" ht="12.75">
      <c r="F1044" s="25"/>
    </row>
    <row r="1045" ht="12.75">
      <c r="F1045" s="25"/>
    </row>
    <row r="1046" ht="12.75">
      <c r="F1046" s="25"/>
    </row>
    <row r="1047" ht="12.75">
      <c r="F1047" s="25"/>
    </row>
    <row r="1048" ht="12.75">
      <c r="F1048" s="25"/>
    </row>
    <row r="1049" ht="12.75">
      <c r="F1049" s="25"/>
    </row>
    <row r="1050" ht="12.75">
      <c r="F1050" s="25"/>
    </row>
    <row r="1051" ht="12.75">
      <c r="F1051" s="25"/>
    </row>
    <row r="1052" ht="12.75">
      <c r="F1052" s="25"/>
    </row>
    <row r="1053" ht="12.75">
      <c r="F1053" s="25"/>
    </row>
    <row r="1054" ht="12.75">
      <c r="F1054" s="25"/>
    </row>
    <row r="1055" ht="12.75">
      <c r="F1055" s="25"/>
    </row>
    <row r="1056" ht="12.75">
      <c r="F1056" s="25"/>
    </row>
    <row r="1057" ht="12.75">
      <c r="F1057" s="25"/>
    </row>
    <row r="1058" ht="12.75">
      <c r="F1058" s="25"/>
    </row>
    <row r="1059" ht="12.75">
      <c r="F1059" s="25"/>
    </row>
    <row r="1060" ht="12.75">
      <c r="F1060" s="25"/>
    </row>
    <row r="1061" ht="12.75">
      <c r="F1061" s="25"/>
    </row>
    <row r="1062" ht="12.75">
      <c r="F1062" s="25"/>
    </row>
    <row r="1063" ht="12.75">
      <c r="F1063" s="25"/>
    </row>
    <row r="1064" ht="12.75">
      <c r="F1064" s="25"/>
    </row>
    <row r="1065" ht="12.75">
      <c r="F1065" s="25"/>
    </row>
    <row r="1066" ht="12.75">
      <c r="F1066" s="25"/>
    </row>
    <row r="1067" ht="12.75">
      <c r="F1067" s="25"/>
    </row>
    <row r="1068" ht="12.75">
      <c r="F1068" s="25"/>
    </row>
    <row r="1069" ht="12.75">
      <c r="F1069" s="25"/>
    </row>
    <row r="1070" ht="12.75">
      <c r="F1070" s="25"/>
    </row>
    <row r="1071" ht="12.75">
      <c r="F1071" s="25"/>
    </row>
    <row r="1072" ht="12.75">
      <c r="F1072" s="25"/>
    </row>
    <row r="1073" ht="12.75">
      <c r="F1073" s="25"/>
    </row>
    <row r="1074" ht="12.75">
      <c r="F1074" s="25"/>
    </row>
    <row r="1075" ht="12.75">
      <c r="F1075" s="25"/>
    </row>
    <row r="1076" ht="12.75">
      <c r="F1076" s="25"/>
    </row>
    <row r="1077" ht="12.75">
      <c r="F1077" s="25"/>
    </row>
    <row r="1078" ht="12.75">
      <c r="F1078" s="25"/>
    </row>
    <row r="1079" ht="12.75">
      <c r="F1079" s="25"/>
    </row>
    <row r="1080" ht="12.75">
      <c r="F1080" s="25"/>
    </row>
    <row r="1081" ht="12.75">
      <c r="F1081" s="25"/>
    </row>
    <row r="1082" ht="12.75">
      <c r="F1082" s="25"/>
    </row>
    <row r="1083" ht="12.75">
      <c r="F1083" s="25"/>
    </row>
    <row r="1084" ht="12.75">
      <c r="F1084" s="25"/>
    </row>
    <row r="1085" ht="12.75">
      <c r="F1085" s="25"/>
    </row>
    <row r="1086" ht="12.75">
      <c r="F1086" s="25"/>
    </row>
    <row r="1087" ht="12.75">
      <c r="F1087" s="25"/>
    </row>
    <row r="1088" ht="12.75">
      <c r="F1088" s="25"/>
    </row>
    <row r="1089" ht="12.75">
      <c r="F1089" s="25"/>
    </row>
    <row r="1090" ht="12.75">
      <c r="F1090" s="25"/>
    </row>
    <row r="1091" ht="12.75">
      <c r="F1091" s="25"/>
    </row>
    <row r="1092" ht="12.75">
      <c r="F1092" s="25"/>
    </row>
    <row r="1093" ht="12.75">
      <c r="F1093" s="25"/>
    </row>
    <row r="1094" ht="12.75">
      <c r="F1094" s="25"/>
    </row>
    <row r="1095" ht="12.75">
      <c r="F1095" s="25"/>
    </row>
    <row r="1096" ht="12.75">
      <c r="F1096" s="25"/>
    </row>
    <row r="1097" ht="12.75">
      <c r="F1097" s="25"/>
    </row>
    <row r="1098" ht="12.75">
      <c r="F1098" s="25"/>
    </row>
    <row r="1099" ht="12.75">
      <c r="F1099" s="25"/>
    </row>
    <row r="1100" ht="12.75">
      <c r="F1100" s="25"/>
    </row>
    <row r="1101" ht="12.75">
      <c r="F1101" s="25"/>
    </row>
    <row r="1102" ht="12.75">
      <c r="F1102" s="25"/>
    </row>
    <row r="1103" ht="12.75">
      <c r="F1103" s="25"/>
    </row>
    <row r="1104" ht="12.75">
      <c r="F1104" s="25"/>
    </row>
    <row r="1105" ht="12.75">
      <c r="F1105" s="25"/>
    </row>
    <row r="1106" ht="12.75">
      <c r="F1106" s="25"/>
    </row>
    <row r="1107" ht="12.75">
      <c r="F1107" s="25"/>
    </row>
    <row r="1108" ht="12.75">
      <c r="F1108" s="25"/>
    </row>
    <row r="1109" ht="12.75">
      <c r="F1109" s="25"/>
    </row>
    <row r="1110" ht="12.75">
      <c r="F1110" s="25"/>
    </row>
    <row r="1111" ht="12.75">
      <c r="F1111" s="25"/>
    </row>
    <row r="1112" ht="12.75">
      <c r="F1112" s="25"/>
    </row>
    <row r="1113" ht="12.75">
      <c r="F1113" s="25"/>
    </row>
    <row r="1114" ht="12.75">
      <c r="F1114" s="25"/>
    </row>
    <row r="1115" ht="12.75">
      <c r="F1115" s="25"/>
    </row>
    <row r="1116" ht="12.75">
      <c r="F1116" s="25"/>
    </row>
    <row r="1117" ht="12.75">
      <c r="F1117" s="25"/>
    </row>
    <row r="1118" ht="12.75">
      <c r="F1118" s="25"/>
    </row>
    <row r="1119" ht="12.75">
      <c r="F1119" s="25"/>
    </row>
    <row r="1120" ht="12.75">
      <c r="F1120" s="25"/>
    </row>
    <row r="1121" ht="12.75">
      <c r="F1121" s="25"/>
    </row>
    <row r="1122" ht="12.75">
      <c r="F1122" s="25"/>
    </row>
    <row r="1123" ht="12.75">
      <c r="F1123" s="25"/>
    </row>
    <row r="1124" ht="12.75">
      <c r="F1124" s="25"/>
    </row>
    <row r="1125" ht="12.75">
      <c r="F1125" s="25"/>
    </row>
    <row r="1126" ht="12.75">
      <c r="F1126" s="25"/>
    </row>
    <row r="1127" ht="12.75">
      <c r="F1127" s="25"/>
    </row>
    <row r="1128" ht="12.75">
      <c r="F1128" s="25"/>
    </row>
    <row r="1129" ht="12.75">
      <c r="F1129" s="25"/>
    </row>
    <row r="1130" ht="12.75">
      <c r="F1130" s="25"/>
    </row>
    <row r="1131" ht="12.75">
      <c r="F1131" s="25"/>
    </row>
    <row r="1132" ht="12.75">
      <c r="F1132" s="25"/>
    </row>
    <row r="1133" ht="12.75">
      <c r="F1133" s="25"/>
    </row>
    <row r="1134" ht="12.75">
      <c r="F1134" s="25"/>
    </row>
    <row r="1135" ht="12.75">
      <c r="F1135" s="25"/>
    </row>
    <row r="1136" ht="12.75">
      <c r="F1136" s="25"/>
    </row>
    <row r="1137" ht="12.75">
      <c r="F1137" s="25"/>
    </row>
    <row r="1138" ht="12.75">
      <c r="F1138" s="25"/>
    </row>
    <row r="1139" ht="12.75">
      <c r="F1139" s="25"/>
    </row>
    <row r="1140" ht="12.75">
      <c r="F1140" s="25"/>
    </row>
    <row r="1141" ht="12.75">
      <c r="F1141" s="25"/>
    </row>
    <row r="1142" ht="12.75">
      <c r="F1142" s="25"/>
    </row>
    <row r="1143" ht="12.75">
      <c r="F1143" s="25"/>
    </row>
    <row r="1144" ht="12.75">
      <c r="F1144" s="25"/>
    </row>
    <row r="1145" ht="12.75">
      <c r="F1145" s="25"/>
    </row>
    <row r="1146" ht="12.75">
      <c r="F1146" s="25"/>
    </row>
    <row r="1147" ht="12.75">
      <c r="F1147" s="25"/>
    </row>
    <row r="1148" ht="12.75">
      <c r="F1148" s="25"/>
    </row>
    <row r="1149" ht="12.75">
      <c r="F1149" s="25"/>
    </row>
    <row r="1150" ht="12.75">
      <c r="F1150" s="25"/>
    </row>
    <row r="1151" ht="12.75">
      <c r="F1151" s="25"/>
    </row>
    <row r="1152" ht="12.75">
      <c r="F1152" s="25"/>
    </row>
    <row r="1153" ht="12.75">
      <c r="F1153" s="25"/>
    </row>
    <row r="1154" ht="12.75">
      <c r="F1154" s="25"/>
    </row>
    <row r="1155" ht="12.75">
      <c r="F1155" s="25"/>
    </row>
    <row r="1156" ht="12.75">
      <c r="F1156" s="25"/>
    </row>
    <row r="1157" ht="12.75">
      <c r="F1157" s="25"/>
    </row>
    <row r="1158" ht="12.75">
      <c r="F1158" s="25"/>
    </row>
    <row r="1159" ht="12.75">
      <c r="F1159" s="25"/>
    </row>
    <row r="1160" ht="12.75">
      <c r="F1160" s="25"/>
    </row>
    <row r="1161" ht="12.75">
      <c r="F1161" s="25"/>
    </row>
    <row r="1162" ht="12.75">
      <c r="F1162" s="25"/>
    </row>
    <row r="1163" ht="12.75">
      <c r="F1163" s="25"/>
    </row>
    <row r="1164" ht="12.75">
      <c r="F1164" s="25"/>
    </row>
    <row r="1165" ht="12.75">
      <c r="F1165" s="25"/>
    </row>
    <row r="1166" ht="12.75">
      <c r="F1166" s="25"/>
    </row>
    <row r="1167" ht="12.75">
      <c r="F1167" s="25"/>
    </row>
    <row r="1168" ht="12.75">
      <c r="F1168" s="25"/>
    </row>
    <row r="1169" ht="12.75">
      <c r="F1169" s="25"/>
    </row>
    <row r="1170" ht="12.75">
      <c r="F1170" s="25"/>
    </row>
    <row r="1171" ht="12.75">
      <c r="F1171" s="25"/>
    </row>
    <row r="1172" ht="12.75">
      <c r="F1172" s="25"/>
    </row>
    <row r="1173" ht="12.75">
      <c r="F1173" s="25"/>
    </row>
    <row r="1174" ht="12.75">
      <c r="F1174" s="25"/>
    </row>
    <row r="1175" ht="12.75">
      <c r="F1175" s="25"/>
    </row>
  </sheetData>
  <mergeCells count="1">
    <mergeCell ref="A18:A25"/>
  </mergeCells>
  <printOptions/>
  <pageMargins left="0.75" right="0.75" top="1" bottom="1" header="0.5" footer="0.5"/>
  <pageSetup fitToHeight="1" fitToWidth="1" horizontalDpi="600" verticalDpi="600" orientation="landscape" scale="89" r:id="rId2"/>
  <drawing r:id="rId1"/>
</worksheet>
</file>

<file path=xl/worksheets/sheet6.xml><?xml version="1.0" encoding="utf-8"?>
<worksheet xmlns="http://schemas.openxmlformats.org/spreadsheetml/2006/main" xmlns:r="http://schemas.openxmlformats.org/officeDocument/2006/relationships">
  <dimension ref="A1:P189"/>
  <sheetViews>
    <sheetView zoomScale="60" zoomScaleNormal="60" workbookViewId="0" topLeftCell="A1">
      <selection activeCell="A1" sqref="A1"/>
    </sheetView>
  </sheetViews>
  <sheetFormatPr defaultColWidth="9.140625" defaultRowHeight="12.75"/>
  <cols>
    <col min="1" max="1" width="44.140625" style="0" customWidth="1"/>
    <col min="2" max="2" width="10.140625" style="0" bestFit="1" customWidth="1"/>
    <col min="3" max="3" width="12.00390625" style="0" customWidth="1"/>
    <col min="4" max="4" width="12.28125" style="0" customWidth="1"/>
    <col min="5" max="5" width="12.00390625" style="0" customWidth="1"/>
    <col min="6" max="6" width="11.57421875" style="0" customWidth="1"/>
    <col min="7" max="7" width="12.28125" style="0" customWidth="1"/>
    <col min="8" max="9" width="12.7109375" style="0" customWidth="1"/>
    <col min="10" max="10" width="13.00390625" style="0" customWidth="1"/>
    <col min="11" max="11" width="13.28125" style="0" customWidth="1"/>
    <col min="12" max="12" width="12.421875" style="0" customWidth="1"/>
    <col min="13" max="13" width="13.140625" style="0" customWidth="1"/>
    <col min="14" max="14" width="14.00390625" style="0" customWidth="1"/>
    <col min="16" max="16" width="10.140625" style="0" bestFit="1" customWidth="1"/>
  </cols>
  <sheetData>
    <row r="1" spans="1:14" ht="12.75">
      <c r="A1" s="1" t="s">
        <v>355</v>
      </c>
      <c r="C1" t="s">
        <v>132</v>
      </c>
      <c r="D1" t="s">
        <v>133</v>
      </c>
      <c r="E1" t="s">
        <v>134</v>
      </c>
      <c r="F1" t="s">
        <v>135</v>
      </c>
      <c r="G1" t="s">
        <v>136</v>
      </c>
      <c r="H1" t="s">
        <v>137</v>
      </c>
      <c r="I1" t="s">
        <v>138</v>
      </c>
      <c r="J1" t="s">
        <v>139</v>
      </c>
      <c r="K1" t="s">
        <v>140</v>
      </c>
      <c r="L1" t="s">
        <v>141</v>
      </c>
      <c r="M1" t="s">
        <v>142</v>
      </c>
      <c r="N1" t="s">
        <v>143</v>
      </c>
    </row>
    <row r="2" spans="1:14" ht="12.75">
      <c r="A2" s="1" t="s">
        <v>0</v>
      </c>
      <c r="B2" s="33" t="s">
        <v>104</v>
      </c>
      <c r="C2" s="1" t="s">
        <v>343</v>
      </c>
      <c r="D2" s="1" t="s">
        <v>344</v>
      </c>
      <c r="E2" s="1" t="s">
        <v>345</v>
      </c>
      <c r="F2" s="1" t="s">
        <v>346</v>
      </c>
      <c r="G2" s="1" t="s">
        <v>347</v>
      </c>
      <c r="H2" s="1" t="s">
        <v>348</v>
      </c>
      <c r="I2" s="1" t="s">
        <v>349</v>
      </c>
      <c r="J2" s="1" t="s">
        <v>350</v>
      </c>
      <c r="K2" s="1" t="s">
        <v>351</v>
      </c>
      <c r="L2" s="1" t="s">
        <v>352</v>
      </c>
      <c r="M2" s="1" t="s">
        <v>353</v>
      </c>
      <c r="N2" s="1" t="s">
        <v>354</v>
      </c>
    </row>
    <row r="3" spans="1:14" ht="12.75">
      <c r="A3" s="56" t="s">
        <v>360</v>
      </c>
      <c r="B3" s="60">
        <f>SUM(C3:N3)</f>
        <v>41179</v>
      </c>
      <c r="C3" s="102">
        <v>1383</v>
      </c>
      <c r="D3" s="59">
        <v>1622</v>
      </c>
      <c r="E3" s="102">
        <v>1788</v>
      </c>
      <c r="F3" s="59">
        <v>2063</v>
      </c>
      <c r="G3" s="102">
        <v>2358</v>
      </c>
      <c r="H3" s="59">
        <v>2980</v>
      </c>
      <c r="I3" s="102">
        <v>2770</v>
      </c>
      <c r="J3" s="59">
        <v>2847</v>
      </c>
      <c r="K3" s="102">
        <v>3480</v>
      </c>
      <c r="L3" s="59">
        <v>4183</v>
      </c>
      <c r="M3" s="102">
        <v>7744</v>
      </c>
      <c r="N3" s="59">
        <v>7961</v>
      </c>
    </row>
    <row r="4" spans="1:14" ht="12.75">
      <c r="A4" s="56" t="s">
        <v>361</v>
      </c>
      <c r="B4" s="60">
        <f>SUM(C4:N4)</f>
        <v>4100</v>
      </c>
      <c r="C4" s="102">
        <v>227</v>
      </c>
      <c r="D4" s="59">
        <v>166</v>
      </c>
      <c r="E4" s="102">
        <v>180</v>
      </c>
      <c r="F4" s="59">
        <v>218</v>
      </c>
      <c r="G4" s="102">
        <v>227</v>
      </c>
      <c r="H4" s="59">
        <v>284</v>
      </c>
      <c r="I4" s="102">
        <v>296</v>
      </c>
      <c r="J4" s="59">
        <v>309</v>
      </c>
      <c r="K4" s="102">
        <v>402</v>
      </c>
      <c r="L4" s="59">
        <v>495</v>
      </c>
      <c r="M4" s="102">
        <v>733</v>
      </c>
      <c r="N4" s="59">
        <v>563</v>
      </c>
    </row>
    <row r="5" spans="1:14" ht="12.75">
      <c r="A5" s="56" t="s">
        <v>362</v>
      </c>
      <c r="B5" s="60">
        <f>SUM(C5:N5)</f>
        <v>38969</v>
      </c>
      <c r="C5" s="102">
        <v>1224</v>
      </c>
      <c r="D5" s="59">
        <v>1499</v>
      </c>
      <c r="E5" s="102">
        <v>1715</v>
      </c>
      <c r="F5" s="59">
        <v>1850</v>
      </c>
      <c r="G5" s="102">
        <v>2188</v>
      </c>
      <c r="H5" s="59">
        <v>2764</v>
      </c>
      <c r="I5" s="102">
        <v>2546</v>
      </c>
      <c r="J5" s="59">
        <v>2730</v>
      </c>
      <c r="K5" s="102">
        <v>2968</v>
      </c>
      <c r="L5" s="59">
        <v>3724</v>
      </c>
      <c r="M5" s="102">
        <v>6843</v>
      </c>
      <c r="N5" s="59">
        <v>8918</v>
      </c>
    </row>
    <row r="6" spans="1:16" ht="12.75">
      <c r="A6" s="57" t="s">
        <v>378</v>
      </c>
      <c r="B6" s="60">
        <f>(SUM(C6:N6))/I83</f>
        <v>54.5441261259917</v>
      </c>
      <c r="C6" s="102">
        <v>60.24222704266088</v>
      </c>
      <c r="D6" s="59">
        <v>84.05980271270037</v>
      </c>
      <c r="E6" s="102">
        <v>83.80816554809843</v>
      </c>
      <c r="F6" s="59">
        <v>75.59476490547746</v>
      </c>
      <c r="G6" s="102">
        <v>72.11323155216284</v>
      </c>
      <c r="H6" s="59">
        <v>57.073489932885906</v>
      </c>
      <c r="I6" s="102">
        <v>43.811552346570394</v>
      </c>
      <c r="J6" s="59">
        <v>46.57920618194591</v>
      </c>
      <c r="K6" s="102">
        <v>48.53534482758621</v>
      </c>
      <c r="L6" s="59">
        <v>35.63686349509921</v>
      </c>
      <c r="M6" s="102"/>
      <c r="N6" s="59">
        <v>47.074864966712724</v>
      </c>
      <c r="P6" s="54"/>
    </row>
    <row r="7" spans="1:14" ht="12.75">
      <c r="A7" s="6"/>
      <c r="B7" s="13"/>
      <c r="C7" s="13"/>
      <c r="D7" s="13"/>
      <c r="E7" s="13"/>
      <c r="F7" s="13"/>
      <c r="G7" s="13"/>
      <c r="H7" s="13"/>
      <c r="I7" s="13"/>
      <c r="J7" s="13"/>
      <c r="K7" s="13"/>
      <c r="L7" s="13"/>
      <c r="M7" s="13"/>
      <c r="N7" s="13"/>
    </row>
    <row r="8" spans="1:14" ht="12.75">
      <c r="A8" s="57" t="s">
        <v>363</v>
      </c>
      <c r="B8" s="60">
        <f>SUM(C8:N8)</f>
        <v>2077182</v>
      </c>
      <c r="C8" s="102">
        <v>83315</v>
      </c>
      <c r="D8" s="59">
        <v>136345</v>
      </c>
      <c r="E8" s="102">
        <v>149849</v>
      </c>
      <c r="F8" s="59">
        <v>155952</v>
      </c>
      <c r="G8" s="102">
        <v>170043</v>
      </c>
      <c r="H8" s="59">
        <v>170079</v>
      </c>
      <c r="I8" s="102">
        <v>121358</v>
      </c>
      <c r="J8" s="59">
        <v>132611</v>
      </c>
      <c r="K8" s="102">
        <v>168903</v>
      </c>
      <c r="L8" s="59">
        <v>149069</v>
      </c>
      <c r="M8" s="102">
        <v>264895</v>
      </c>
      <c r="N8" s="59">
        <v>374763</v>
      </c>
    </row>
    <row r="9" spans="1:14" ht="12.75">
      <c r="A9" s="57" t="s">
        <v>364</v>
      </c>
      <c r="B9" s="60">
        <f>SUM(C9:N9)</f>
        <v>389641</v>
      </c>
      <c r="C9" s="102">
        <v>15612</v>
      </c>
      <c r="D9" s="59">
        <v>24653</v>
      </c>
      <c r="E9" s="102">
        <v>24944</v>
      </c>
      <c r="F9" s="59">
        <v>26386</v>
      </c>
      <c r="G9" s="102">
        <v>30006</v>
      </c>
      <c r="H9" s="59">
        <v>31028</v>
      </c>
      <c r="I9" s="102">
        <v>21890</v>
      </c>
      <c r="J9" s="59">
        <v>24380</v>
      </c>
      <c r="K9" s="102">
        <v>31046</v>
      </c>
      <c r="L9" s="59">
        <v>32750</v>
      </c>
      <c r="M9" s="102">
        <v>55551</v>
      </c>
      <c r="N9" s="59">
        <v>71395</v>
      </c>
    </row>
    <row r="10" spans="1:14" ht="12.75">
      <c r="A10" s="57" t="s">
        <v>373</v>
      </c>
      <c r="B10" s="60">
        <f>SUM(C10:N10)</f>
        <v>109212</v>
      </c>
      <c r="C10" s="102">
        <v>3258</v>
      </c>
      <c r="D10" s="59">
        <v>4461</v>
      </c>
      <c r="E10" s="102">
        <v>4719</v>
      </c>
      <c r="F10" s="59">
        <v>5744</v>
      </c>
      <c r="G10" s="102">
        <v>6561</v>
      </c>
      <c r="H10" s="59">
        <v>8847</v>
      </c>
      <c r="I10" s="102">
        <v>6987</v>
      </c>
      <c r="J10" s="59">
        <v>7202</v>
      </c>
      <c r="K10" s="102">
        <v>9000</v>
      </c>
      <c r="L10" s="59">
        <v>10709</v>
      </c>
      <c r="M10" s="102">
        <v>18424</v>
      </c>
      <c r="N10" s="59">
        <v>23300</v>
      </c>
    </row>
    <row r="11" spans="1:14" ht="12.75">
      <c r="A11" s="57" t="s">
        <v>374</v>
      </c>
      <c r="B11" s="60">
        <f>SUM(C11:N11)</f>
        <v>266948</v>
      </c>
      <c r="C11" s="102">
        <v>11579</v>
      </c>
      <c r="D11" s="59">
        <v>19197</v>
      </c>
      <c r="E11" s="102">
        <v>19516</v>
      </c>
      <c r="F11" s="59">
        <v>19769</v>
      </c>
      <c r="G11" s="102">
        <v>22501</v>
      </c>
      <c r="H11" s="59">
        <v>21126</v>
      </c>
      <c r="I11" s="102">
        <v>13976</v>
      </c>
      <c r="J11" s="59">
        <v>16118</v>
      </c>
      <c r="K11" s="102">
        <v>20867</v>
      </c>
      <c r="L11" s="59">
        <v>20685</v>
      </c>
      <c r="M11" s="102">
        <v>35136</v>
      </c>
      <c r="N11" s="59">
        <v>46478</v>
      </c>
    </row>
    <row r="12" spans="1:15" ht="12.75">
      <c r="A12" s="57" t="s">
        <v>375</v>
      </c>
      <c r="B12" s="60">
        <f>SUM(C12:N12)</f>
        <v>12426</v>
      </c>
      <c r="C12" s="102">
        <v>775</v>
      </c>
      <c r="D12" s="59">
        <v>995</v>
      </c>
      <c r="E12" s="102">
        <v>709</v>
      </c>
      <c r="F12" s="59">
        <v>873</v>
      </c>
      <c r="G12" s="102">
        <v>944</v>
      </c>
      <c r="H12" s="59"/>
      <c r="I12" s="102">
        <v>927</v>
      </c>
      <c r="J12" s="59">
        <v>1060</v>
      </c>
      <c r="K12" s="102">
        <v>1179</v>
      </c>
      <c r="L12" s="59">
        <v>1356</v>
      </c>
      <c r="M12" s="102">
        <v>1991</v>
      </c>
      <c r="N12" s="59">
        <v>1617</v>
      </c>
      <c r="O12" s="103"/>
    </row>
    <row r="13" spans="1:14" ht="12.75">
      <c r="A13" s="57" t="s">
        <v>300</v>
      </c>
      <c r="B13" s="60">
        <f>SUM(C13:N13)/I83</f>
        <v>3.1991126828125704</v>
      </c>
      <c r="C13" s="102">
        <v>2.661764705882353</v>
      </c>
      <c r="D13" s="59">
        <v>2.9759839893262177</v>
      </c>
      <c r="E13" s="102">
        <v>2.751603498542274</v>
      </c>
      <c r="F13" s="59">
        <v>4</v>
      </c>
      <c r="G13" s="102">
        <v>3</v>
      </c>
      <c r="H13" s="59">
        <v>4</v>
      </c>
      <c r="I13" s="102">
        <v>3</v>
      </c>
      <c r="J13" s="59">
        <v>3</v>
      </c>
      <c r="K13" s="102">
        <v>4</v>
      </c>
      <c r="L13" s="59">
        <v>3</v>
      </c>
      <c r="M13" s="102">
        <v>3</v>
      </c>
      <c r="N13" s="59">
        <v>3</v>
      </c>
    </row>
    <row r="14" spans="1:14" ht="12.75">
      <c r="A14" s="8"/>
      <c r="B14" s="12"/>
      <c r="C14" s="12"/>
      <c r="D14" s="12"/>
      <c r="E14" s="12"/>
      <c r="F14" s="12"/>
      <c r="G14" s="12"/>
      <c r="H14" s="12" t="s">
        <v>357</v>
      </c>
      <c r="I14" s="12" t="s">
        <v>357</v>
      </c>
      <c r="J14" s="12" t="s">
        <v>357</v>
      </c>
      <c r="K14" s="12" t="s">
        <v>357</v>
      </c>
      <c r="L14" s="12" t="s">
        <v>357</v>
      </c>
      <c r="M14" s="12" t="s">
        <v>357</v>
      </c>
      <c r="N14" s="12" t="s">
        <v>357</v>
      </c>
    </row>
    <row r="15" spans="1:14" ht="12.75">
      <c r="A15" s="57" t="s">
        <v>369</v>
      </c>
      <c r="B15" s="60">
        <f>SUM(C15:N15)</f>
        <v>2618</v>
      </c>
      <c r="C15" s="102">
        <v>71</v>
      </c>
      <c r="D15" s="59">
        <v>98</v>
      </c>
      <c r="E15" s="102">
        <v>140</v>
      </c>
      <c r="F15" s="59">
        <v>150</v>
      </c>
      <c r="G15" s="102">
        <v>144</v>
      </c>
      <c r="H15" s="59">
        <v>158</v>
      </c>
      <c r="I15" s="102">
        <v>239</v>
      </c>
      <c r="J15" s="59">
        <v>206</v>
      </c>
      <c r="K15" s="102">
        <v>190</v>
      </c>
      <c r="L15" s="59">
        <v>230</v>
      </c>
      <c r="M15" s="102">
        <v>407</v>
      </c>
      <c r="N15" s="59">
        <v>585</v>
      </c>
    </row>
    <row r="16" spans="1:14" ht="12.75">
      <c r="A16" s="57" t="s">
        <v>370</v>
      </c>
      <c r="B16" s="60">
        <f>SUM(C16:N16)</f>
        <v>12490</v>
      </c>
      <c r="C16" s="102">
        <v>463</v>
      </c>
      <c r="D16" s="59">
        <v>490</v>
      </c>
      <c r="E16" s="102">
        <v>599</v>
      </c>
      <c r="F16" s="59">
        <v>602</v>
      </c>
      <c r="G16" s="102">
        <v>736</v>
      </c>
      <c r="H16" s="59">
        <v>822</v>
      </c>
      <c r="I16" s="102">
        <v>874</v>
      </c>
      <c r="J16" s="59">
        <v>929</v>
      </c>
      <c r="K16" s="102">
        <v>949</v>
      </c>
      <c r="L16" s="59">
        <v>1236</v>
      </c>
      <c r="M16" s="102">
        <v>2148</v>
      </c>
      <c r="N16" s="59">
        <v>2642</v>
      </c>
    </row>
    <row r="17" spans="1:14" ht="12.75">
      <c r="A17" s="8"/>
      <c r="B17" s="12"/>
      <c r="C17" s="12"/>
      <c r="D17" s="12" t="s">
        <v>357</v>
      </c>
      <c r="E17" s="12" t="s">
        <v>357</v>
      </c>
      <c r="F17" s="12" t="s">
        <v>357</v>
      </c>
      <c r="G17" s="12" t="s">
        <v>357</v>
      </c>
      <c r="H17" s="12" t="s">
        <v>357</v>
      </c>
      <c r="I17" s="12" t="s">
        <v>357</v>
      </c>
      <c r="J17" s="12" t="s">
        <v>357</v>
      </c>
      <c r="K17" s="12" t="s">
        <v>357</v>
      </c>
      <c r="L17" s="12" t="s">
        <v>357</v>
      </c>
      <c r="M17" s="12" t="s">
        <v>357</v>
      </c>
      <c r="N17" s="12" t="s">
        <v>357</v>
      </c>
    </row>
    <row r="18" spans="1:16" ht="12.75">
      <c r="A18" s="57" t="s">
        <v>365</v>
      </c>
      <c r="B18" s="60">
        <f>SUM(C18:N18)</f>
        <v>36351</v>
      </c>
      <c r="C18" s="102">
        <v>1153</v>
      </c>
      <c r="D18" s="59">
        <v>1401</v>
      </c>
      <c r="E18" s="102">
        <v>1575</v>
      </c>
      <c r="F18" s="59">
        <v>1700</v>
      </c>
      <c r="G18" s="102">
        <v>2044</v>
      </c>
      <c r="H18" s="59">
        <v>2606</v>
      </c>
      <c r="I18" s="102">
        <v>2307</v>
      </c>
      <c r="J18" s="59">
        <v>2524</v>
      </c>
      <c r="K18" s="102">
        <v>2778</v>
      </c>
      <c r="L18" s="59">
        <v>3494</v>
      </c>
      <c r="M18" s="102">
        <v>6436</v>
      </c>
      <c r="N18" s="59">
        <v>8333</v>
      </c>
      <c r="P18" s="54"/>
    </row>
    <row r="19" spans="1:14" ht="12.75">
      <c r="A19" s="57" t="s">
        <v>366</v>
      </c>
      <c r="B19" s="60">
        <f>SUM(C19:N19)</f>
        <v>26479</v>
      </c>
      <c r="C19" s="102">
        <v>761</v>
      </c>
      <c r="D19" s="59">
        <v>1009</v>
      </c>
      <c r="E19" s="102">
        <v>1116</v>
      </c>
      <c r="F19" s="59">
        <v>1248</v>
      </c>
      <c r="G19" s="102">
        <v>1452</v>
      </c>
      <c r="H19" s="59">
        <v>1942</v>
      </c>
      <c r="I19" s="102">
        <v>1672</v>
      </c>
      <c r="J19" s="59">
        <v>1801</v>
      </c>
      <c r="K19" s="102">
        <v>2019</v>
      </c>
      <c r="L19" s="59">
        <v>2488</v>
      </c>
      <c r="M19" s="102">
        <v>4695</v>
      </c>
      <c r="N19" s="59">
        <v>6276</v>
      </c>
    </row>
    <row r="20" spans="1:14" ht="12.75">
      <c r="A20" s="8"/>
      <c r="B20" s="12"/>
      <c r="C20" s="12"/>
      <c r="D20" s="12" t="s">
        <v>357</v>
      </c>
      <c r="E20" s="12" t="s">
        <v>357</v>
      </c>
      <c r="F20" s="12" t="s">
        <v>357</v>
      </c>
      <c r="G20" s="12" t="s">
        <v>357</v>
      </c>
      <c r="H20" s="12" t="s">
        <v>357</v>
      </c>
      <c r="I20" s="12" t="s">
        <v>357</v>
      </c>
      <c r="J20" s="12" t="s">
        <v>357</v>
      </c>
      <c r="K20" s="12" t="s">
        <v>357</v>
      </c>
      <c r="L20" s="12" t="s">
        <v>357</v>
      </c>
      <c r="M20" s="12" t="s">
        <v>357</v>
      </c>
      <c r="N20" s="12" t="s">
        <v>357</v>
      </c>
    </row>
    <row r="21" spans="1:14" ht="12.75">
      <c r="A21" s="58" t="s">
        <v>367</v>
      </c>
      <c r="B21" s="60">
        <f>SUM(C21:N21)</f>
        <v>25412</v>
      </c>
      <c r="C21" s="104">
        <v>830</v>
      </c>
      <c r="D21" s="62">
        <v>1000</v>
      </c>
      <c r="E21" s="104">
        <v>1121</v>
      </c>
      <c r="F21" s="62">
        <v>1199</v>
      </c>
      <c r="G21" s="104">
        <v>1483</v>
      </c>
      <c r="H21" s="62">
        <v>1888</v>
      </c>
      <c r="I21" s="104">
        <v>1564</v>
      </c>
      <c r="J21" s="62">
        <v>1706</v>
      </c>
      <c r="K21" s="104">
        <v>1959</v>
      </c>
      <c r="L21" s="62">
        <v>2528</v>
      </c>
      <c r="M21" s="104">
        <v>4539</v>
      </c>
      <c r="N21" s="62">
        <v>5595</v>
      </c>
    </row>
    <row r="22" spans="1:14" ht="12.75">
      <c r="A22" s="57" t="s">
        <v>368</v>
      </c>
      <c r="B22" s="60">
        <f>SUM(C22:N22)</f>
        <v>12943</v>
      </c>
      <c r="C22" s="102">
        <v>359</v>
      </c>
      <c r="D22" s="59">
        <v>515</v>
      </c>
      <c r="E22" s="102">
        <v>566</v>
      </c>
      <c r="F22" s="59">
        <v>634</v>
      </c>
      <c r="G22" s="102">
        <v>748</v>
      </c>
      <c r="H22" s="59">
        <v>1003</v>
      </c>
      <c r="I22" s="102">
        <v>830</v>
      </c>
      <c r="J22" s="59">
        <v>863</v>
      </c>
      <c r="K22" s="102">
        <v>1037</v>
      </c>
      <c r="L22" s="59">
        <v>1274</v>
      </c>
      <c r="M22" s="102">
        <v>2234</v>
      </c>
      <c r="N22" s="59">
        <v>2880</v>
      </c>
    </row>
    <row r="24" spans="3:15" ht="12.75">
      <c r="C24" s="54"/>
      <c r="D24" s="54"/>
      <c r="E24" s="54"/>
      <c r="F24" s="54"/>
      <c r="G24" s="54"/>
      <c r="H24" s="54"/>
      <c r="I24" s="54"/>
      <c r="M24" s="54"/>
      <c r="N24" s="54"/>
      <c r="O24" s="54"/>
    </row>
    <row r="26" ht="12.75">
      <c r="A26" s="1" t="s">
        <v>301</v>
      </c>
    </row>
    <row r="27" spans="1:16" ht="12.75">
      <c r="A27" s="1" t="s">
        <v>0</v>
      </c>
      <c r="B27" s="33" t="s">
        <v>104</v>
      </c>
      <c r="C27" s="1" t="s">
        <v>119</v>
      </c>
      <c r="D27" s="1" t="s">
        <v>120</v>
      </c>
      <c r="E27" s="1" t="s">
        <v>121</v>
      </c>
      <c r="F27" s="1" t="s">
        <v>122</v>
      </c>
      <c r="G27" s="1" t="s">
        <v>123</v>
      </c>
      <c r="H27" s="1" t="s">
        <v>124</v>
      </c>
      <c r="I27" s="1" t="s">
        <v>125</v>
      </c>
      <c r="J27" s="1" t="s">
        <v>126</v>
      </c>
      <c r="K27" s="1" t="s">
        <v>127</v>
      </c>
      <c r="L27" s="1" t="s">
        <v>128</v>
      </c>
      <c r="M27" s="1" t="s">
        <v>129</v>
      </c>
      <c r="N27" s="1" t="s">
        <v>130</v>
      </c>
      <c r="P27" s="1" t="s">
        <v>380</v>
      </c>
    </row>
    <row r="28" spans="1:16" ht="12.75">
      <c r="A28" s="3" t="s">
        <v>6</v>
      </c>
      <c r="B28" s="34">
        <f>SUM(C28:N28)</f>
        <v>25582</v>
      </c>
      <c r="C28" s="105">
        <v>775</v>
      </c>
      <c r="D28" s="76">
        <v>700</v>
      </c>
      <c r="E28" s="105">
        <v>875</v>
      </c>
      <c r="F28" s="76">
        <v>1014</v>
      </c>
      <c r="G28" s="105">
        <v>1127</v>
      </c>
      <c r="H28" s="76">
        <v>1790</v>
      </c>
      <c r="I28" s="105">
        <v>1700</v>
      </c>
      <c r="J28" s="76">
        <v>1801</v>
      </c>
      <c r="K28" s="105">
        <v>2169</v>
      </c>
      <c r="L28" s="76">
        <v>2724</v>
      </c>
      <c r="M28" s="105">
        <v>4872</v>
      </c>
      <c r="N28" s="76">
        <v>6035</v>
      </c>
      <c r="O28" s="54"/>
      <c r="P28" s="54">
        <f>C28+D28+E28+F28+G28+H28+I28+J28+K28+L28+M28+N28</f>
        <v>25582</v>
      </c>
    </row>
    <row r="29" spans="1:16" ht="12.75">
      <c r="A29" s="3" t="s">
        <v>306</v>
      </c>
      <c r="B29" s="34"/>
      <c r="C29" s="105"/>
      <c r="D29" s="76"/>
      <c r="E29" s="105"/>
      <c r="F29" s="76"/>
      <c r="G29" s="105"/>
      <c r="H29" s="76">
        <v>246</v>
      </c>
      <c r="I29" s="105">
        <v>202</v>
      </c>
      <c r="J29" s="76">
        <v>189</v>
      </c>
      <c r="K29" s="105">
        <v>220</v>
      </c>
      <c r="L29" s="76">
        <v>296</v>
      </c>
      <c r="M29" s="105">
        <v>408</v>
      </c>
      <c r="N29" s="76">
        <v>437</v>
      </c>
      <c r="O29" s="54"/>
      <c r="P29" s="54">
        <f>C29+D29+E29+F29+G29+H29+I29+J29+K29+L29+M29+N29</f>
        <v>1998</v>
      </c>
    </row>
    <row r="30" spans="1:16" ht="12.75">
      <c r="A30" s="3" t="s">
        <v>198</v>
      </c>
      <c r="B30" s="34">
        <f>SUM(C30:N30)</f>
        <v>24218</v>
      </c>
      <c r="C30" s="105">
        <v>670</v>
      </c>
      <c r="D30" s="76">
        <v>689</v>
      </c>
      <c r="E30" s="105">
        <v>812</v>
      </c>
      <c r="F30" s="76">
        <v>921</v>
      </c>
      <c r="G30" s="105">
        <v>1023</v>
      </c>
      <c r="H30" s="76">
        <v>1580</v>
      </c>
      <c r="I30" s="105">
        <v>1612</v>
      </c>
      <c r="J30" s="76">
        <v>1714</v>
      </c>
      <c r="K30" s="105">
        <v>1946</v>
      </c>
      <c r="L30" s="76">
        <v>2367</v>
      </c>
      <c r="M30" s="105">
        <v>4265</v>
      </c>
      <c r="N30" s="76">
        <v>6619</v>
      </c>
      <c r="O30" s="54"/>
      <c r="P30" s="54">
        <f>C30+D30+E30+F30+G30+H30+I30+J30+K30+L30+M30+N30</f>
        <v>24218</v>
      </c>
    </row>
    <row r="31" spans="1:16" ht="12.75">
      <c r="A31" s="5" t="s">
        <v>8</v>
      </c>
      <c r="B31" s="34">
        <f>(SUM(C31:N31))/12</f>
        <v>38.730395280361726</v>
      </c>
      <c r="C31" s="105">
        <v>33.3</v>
      </c>
      <c r="D31" s="76">
        <v>43.511428571428574</v>
      </c>
      <c r="E31" s="105">
        <v>36.48457142857143</v>
      </c>
      <c r="F31" s="76">
        <v>22.72879684418146</v>
      </c>
      <c r="G31" s="105">
        <v>46.44365572315883</v>
      </c>
      <c r="H31" s="76">
        <v>43.75307262569832</v>
      </c>
      <c r="I31" s="105">
        <v>42.31117647058824</v>
      </c>
      <c r="J31" s="76">
        <v>42.12493059411438</v>
      </c>
      <c r="K31" s="105">
        <v>37.114338404794836</v>
      </c>
      <c r="L31" s="76">
        <v>43.910058737151246</v>
      </c>
      <c r="M31" s="105">
        <v>29.710385878489326</v>
      </c>
      <c r="N31" s="76">
        <v>43.372328086164046</v>
      </c>
      <c r="O31" s="54"/>
      <c r="P31" s="54">
        <f>(C31+D31+E31+F31+G31+H31+I31+J31+K31+L31+M31+N31)/I83</f>
        <v>38.730395280361726</v>
      </c>
    </row>
    <row r="32" spans="1:16" ht="12.75">
      <c r="A32" s="6"/>
      <c r="B32" s="13"/>
      <c r="C32" s="13"/>
      <c r="D32" s="13"/>
      <c r="E32" s="13"/>
      <c r="F32" s="13"/>
      <c r="G32" s="13"/>
      <c r="H32" s="13"/>
      <c r="I32" s="13"/>
      <c r="J32" s="13"/>
      <c r="K32" s="13"/>
      <c r="L32" s="13"/>
      <c r="M32" s="13"/>
      <c r="N32" s="13"/>
      <c r="O32" s="54"/>
      <c r="P32" s="54"/>
    </row>
    <row r="33" spans="1:16" ht="12.75">
      <c r="A33" s="5" t="s">
        <v>5</v>
      </c>
      <c r="B33" s="34">
        <f>SUM(C33:N33)</f>
        <v>997468</v>
      </c>
      <c r="C33" s="105">
        <v>26970</v>
      </c>
      <c r="D33" s="76">
        <v>30458</v>
      </c>
      <c r="E33" s="105">
        <v>31924</v>
      </c>
      <c r="F33" s="76">
        <v>23047</v>
      </c>
      <c r="G33" s="105">
        <v>52342</v>
      </c>
      <c r="H33" s="76">
        <v>78318</v>
      </c>
      <c r="I33" s="105">
        <v>71929</v>
      </c>
      <c r="J33" s="76">
        <v>75867</v>
      </c>
      <c r="K33" s="105">
        <v>80501</v>
      </c>
      <c r="L33" s="76">
        <v>119611</v>
      </c>
      <c r="M33" s="105">
        <v>144749</v>
      </c>
      <c r="N33" s="76">
        <v>261752</v>
      </c>
      <c r="O33" s="54"/>
      <c r="P33" s="54">
        <f>C33+D33+E33+F33+G33+H33+I33+J33+K33+L33+M33+N33</f>
        <v>997468</v>
      </c>
    </row>
    <row r="34" spans="1:16" ht="12.75">
      <c r="A34" s="5" t="s">
        <v>14</v>
      </c>
      <c r="B34" s="34">
        <f aca="true" t="shared" si="0" ref="B34:B47">SUM(C34:N34)</f>
        <v>230214</v>
      </c>
      <c r="C34" s="105">
        <v>6983</v>
      </c>
      <c r="D34" s="76">
        <v>6266</v>
      </c>
      <c r="E34" s="105">
        <v>6449</v>
      </c>
      <c r="F34" s="76">
        <v>7097</v>
      </c>
      <c r="G34" s="105">
        <v>11144</v>
      </c>
      <c r="H34" s="76">
        <v>17167</v>
      </c>
      <c r="I34" s="105">
        <v>17675</v>
      </c>
      <c r="J34" s="76">
        <v>17820</v>
      </c>
      <c r="K34" s="105">
        <v>19212</v>
      </c>
      <c r="L34" s="76">
        <v>26661</v>
      </c>
      <c r="M34" s="105">
        <v>36706</v>
      </c>
      <c r="N34" s="76">
        <v>57034</v>
      </c>
      <c r="O34" s="54"/>
      <c r="P34" s="54">
        <f>C34+D34+E34+F34+G34+H34+I34+J34+K34+L34+M34+N34</f>
        <v>230214</v>
      </c>
    </row>
    <row r="35" spans="1:16" ht="12.75">
      <c r="A35" s="5" t="s">
        <v>15</v>
      </c>
      <c r="B35" s="34">
        <f t="shared" si="0"/>
        <v>68290</v>
      </c>
      <c r="C35" s="105">
        <v>1719</v>
      </c>
      <c r="D35" s="76">
        <v>1820</v>
      </c>
      <c r="E35" s="105">
        <v>1731</v>
      </c>
      <c r="F35" s="76">
        <v>2460</v>
      </c>
      <c r="G35" s="105">
        <v>2903</v>
      </c>
      <c r="H35" s="76">
        <v>4497</v>
      </c>
      <c r="I35" s="105">
        <v>5225</v>
      </c>
      <c r="J35" s="76">
        <v>5513</v>
      </c>
      <c r="K35" s="105">
        <v>6263</v>
      </c>
      <c r="L35" s="76">
        <v>6430</v>
      </c>
      <c r="M35" s="105">
        <v>11399</v>
      </c>
      <c r="N35" s="76">
        <v>18330</v>
      </c>
      <c r="O35" s="54"/>
      <c r="P35" s="54">
        <f>C35+D35+E35+F35+G35+H35+I35+J35+K35+L35+M35+N35</f>
        <v>68290</v>
      </c>
    </row>
    <row r="36" spans="1:16" ht="12.75">
      <c r="A36" s="5" t="s">
        <v>7</v>
      </c>
      <c r="B36" s="34">
        <f t="shared" si="0"/>
        <v>150555</v>
      </c>
      <c r="C36" s="105">
        <v>5264</v>
      </c>
      <c r="D36" s="76">
        <v>4446</v>
      </c>
      <c r="E36" s="105">
        <v>4718</v>
      </c>
      <c r="F36" s="76">
        <v>4637</v>
      </c>
      <c r="G36" s="105">
        <v>8241</v>
      </c>
      <c r="H36" s="76">
        <v>12670</v>
      </c>
      <c r="I36" s="105">
        <v>12450</v>
      </c>
      <c r="J36" s="76">
        <v>12307</v>
      </c>
      <c r="K36" s="105">
        <v>12949</v>
      </c>
      <c r="L36" s="76">
        <v>11957</v>
      </c>
      <c r="M36" s="105">
        <v>23586</v>
      </c>
      <c r="N36" s="76">
        <v>37330</v>
      </c>
      <c r="O36" s="54"/>
      <c r="P36" s="54">
        <f>C36+D36+E36+F36+G36+H36+I36+J36+K36+L36+M36+N36</f>
        <v>150555</v>
      </c>
    </row>
    <row r="37" spans="1:16" ht="12.75">
      <c r="A37" s="5" t="s">
        <v>379</v>
      </c>
      <c r="B37" s="34"/>
      <c r="C37" s="105"/>
      <c r="D37" s="76"/>
      <c r="E37" s="105"/>
      <c r="F37" s="76"/>
      <c r="G37" s="105"/>
      <c r="H37" s="76"/>
      <c r="I37" s="105"/>
      <c r="J37" s="76"/>
      <c r="K37" s="105"/>
      <c r="L37" s="76"/>
      <c r="M37" s="105"/>
      <c r="N37" s="76"/>
      <c r="O37" s="54"/>
      <c r="P37" s="54"/>
    </row>
    <row r="38" spans="1:16" ht="12.75">
      <c r="A38" s="5" t="s">
        <v>300</v>
      </c>
      <c r="B38" s="34">
        <f>SUM(C38:N38)/12</f>
        <v>2.8302413189914293</v>
      </c>
      <c r="C38" s="105">
        <v>3</v>
      </c>
      <c r="D38" s="76">
        <f>D35/D30</f>
        <v>2.641509433962264</v>
      </c>
      <c r="E38" s="105">
        <f>E35/E30</f>
        <v>2.1317733990147785</v>
      </c>
      <c r="F38" s="76">
        <v>2.6710097719869705</v>
      </c>
      <c r="G38" s="105">
        <v>2.8377321603128056</v>
      </c>
      <c r="H38" s="76">
        <v>2.8462025316455697</v>
      </c>
      <c r="I38" s="105">
        <v>3.2413151364764268</v>
      </c>
      <c r="J38" s="76">
        <v>3.2164527421236873</v>
      </c>
      <c r="K38" s="105">
        <v>3.2183967112024665</v>
      </c>
      <c r="L38" s="76">
        <v>2.7165188001689904</v>
      </c>
      <c r="M38" s="105">
        <v>2.6726846424384525</v>
      </c>
      <c r="N38" s="76">
        <v>2.769300498564738</v>
      </c>
      <c r="O38" s="54"/>
      <c r="P38" s="54">
        <f>(C38+D38+E38+F38+G38+H38+I38+J38+K38+L38+M38+N38)/I83</f>
        <v>2.8302413189914293</v>
      </c>
    </row>
    <row r="39" spans="1:16" ht="12.75">
      <c r="A39" s="8"/>
      <c r="B39" s="12"/>
      <c r="C39" s="12"/>
      <c r="D39" s="12"/>
      <c r="E39" s="12"/>
      <c r="F39" s="12"/>
      <c r="G39" s="12"/>
      <c r="H39" s="12"/>
      <c r="I39" s="12"/>
      <c r="J39" s="12"/>
      <c r="K39" s="12"/>
      <c r="L39" s="12"/>
      <c r="M39" s="12"/>
      <c r="N39" s="12"/>
      <c r="O39" s="54"/>
      <c r="P39" s="54"/>
    </row>
    <row r="40" spans="1:16" ht="12.75">
      <c r="A40" s="5" t="s">
        <v>9</v>
      </c>
      <c r="B40" s="34">
        <f t="shared" si="0"/>
        <v>1898</v>
      </c>
      <c r="C40" s="105">
        <v>86</v>
      </c>
      <c r="D40" s="76">
        <v>90</v>
      </c>
      <c r="E40" s="105">
        <v>79</v>
      </c>
      <c r="F40" s="76">
        <v>76</v>
      </c>
      <c r="G40" s="105">
        <v>90</v>
      </c>
      <c r="H40" s="76">
        <v>121</v>
      </c>
      <c r="I40" s="105">
        <v>103</v>
      </c>
      <c r="J40" s="76">
        <v>106</v>
      </c>
      <c r="K40" s="105">
        <v>133</v>
      </c>
      <c r="L40" s="76">
        <v>161</v>
      </c>
      <c r="M40" s="105">
        <v>317</v>
      </c>
      <c r="N40" s="76">
        <v>536</v>
      </c>
      <c r="O40" s="54"/>
      <c r="P40" s="54">
        <f>C40+D40+E40+F40+G40+H40+I40+J40+K40+L40+M40+N40</f>
        <v>1898</v>
      </c>
    </row>
    <row r="41" spans="1:16" ht="12.75">
      <c r="A41" s="5" t="s">
        <v>12</v>
      </c>
      <c r="B41" s="34">
        <f t="shared" si="0"/>
        <v>7306</v>
      </c>
      <c r="C41" s="105">
        <v>247</v>
      </c>
      <c r="D41" s="76">
        <v>227</v>
      </c>
      <c r="E41" s="105">
        <v>263</v>
      </c>
      <c r="F41" s="76">
        <v>276</v>
      </c>
      <c r="G41" s="105">
        <v>286</v>
      </c>
      <c r="H41" s="76">
        <v>391</v>
      </c>
      <c r="I41" s="105">
        <v>425</v>
      </c>
      <c r="J41" s="76">
        <v>423</v>
      </c>
      <c r="K41" s="105">
        <v>493</v>
      </c>
      <c r="L41" s="76">
        <v>846</v>
      </c>
      <c r="M41" s="105">
        <v>1359</v>
      </c>
      <c r="N41" s="76">
        <v>2070</v>
      </c>
      <c r="O41" s="54"/>
      <c r="P41" s="54">
        <f aca="true" t="shared" si="1" ref="P41:P47">C41+D41+E41+F41+G41+H41+I41+J41+K41+L41+M41+N41</f>
        <v>7306</v>
      </c>
    </row>
    <row r="42" spans="1:16" ht="12.75">
      <c r="A42" s="8"/>
      <c r="B42" s="12"/>
      <c r="C42" s="12"/>
      <c r="D42" s="12"/>
      <c r="E42" s="12"/>
      <c r="F42" s="12"/>
      <c r="G42" s="12"/>
      <c r="H42" s="12"/>
      <c r="I42" s="12"/>
      <c r="J42" s="12"/>
      <c r="K42" s="12"/>
      <c r="L42" s="12"/>
      <c r="M42" s="12"/>
      <c r="N42" s="12"/>
      <c r="O42" s="54"/>
      <c r="P42" s="54"/>
    </row>
    <row r="43" spans="1:16" ht="12.75">
      <c r="A43" s="5" t="s">
        <v>118</v>
      </c>
      <c r="B43" s="34">
        <f t="shared" si="0"/>
        <v>22320</v>
      </c>
      <c r="C43" s="105">
        <v>584</v>
      </c>
      <c r="D43" s="76">
        <v>599</v>
      </c>
      <c r="E43" s="105">
        <v>733</v>
      </c>
      <c r="F43" s="76">
        <v>845</v>
      </c>
      <c r="G43" s="105">
        <v>933</v>
      </c>
      <c r="H43" s="76">
        <v>1459</v>
      </c>
      <c r="I43" s="105">
        <v>1509</v>
      </c>
      <c r="J43" s="76">
        <v>1608</v>
      </c>
      <c r="K43" s="105">
        <v>1813</v>
      </c>
      <c r="L43" s="76">
        <v>2206</v>
      </c>
      <c r="M43" s="105">
        <v>3948</v>
      </c>
      <c r="N43" s="76">
        <v>6083</v>
      </c>
      <c r="O43" s="54"/>
      <c r="P43" s="54">
        <f t="shared" si="1"/>
        <v>22320</v>
      </c>
    </row>
    <row r="44" spans="1:16" ht="12.75">
      <c r="A44" s="5" t="s">
        <v>17</v>
      </c>
      <c r="B44" s="34">
        <f t="shared" si="0"/>
        <v>16912</v>
      </c>
      <c r="C44" s="105">
        <v>423</v>
      </c>
      <c r="D44" s="76">
        <v>462</v>
      </c>
      <c r="E44" s="105">
        <v>549</v>
      </c>
      <c r="F44" s="76">
        <v>645</v>
      </c>
      <c r="G44" s="105">
        <v>737</v>
      </c>
      <c r="H44" s="76">
        <v>1189</v>
      </c>
      <c r="I44" s="105">
        <v>1187</v>
      </c>
      <c r="J44" s="76">
        <v>1291</v>
      </c>
      <c r="K44" s="105">
        <v>1453</v>
      </c>
      <c r="L44" s="76">
        <v>1521</v>
      </c>
      <c r="M44" s="105">
        <v>2906</v>
      </c>
      <c r="N44" s="76">
        <v>4549</v>
      </c>
      <c r="O44" s="54"/>
      <c r="P44" s="54">
        <f t="shared" si="1"/>
        <v>16912</v>
      </c>
    </row>
    <row r="45" spans="1:16" ht="12.75">
      <c r="A45" s="8"/>
      <c r="B45" s="12"/>
      <c r="C45" s="12"/>
      <c r="D45" s="12"/>
      <c r="E45" s="12"/>
      <c r="F45" s="12"/>
      <c r="G45" s="12"/>
      <c r="H45" s="12"/>
      <c r="I45" s="12"/>
      <c r="J45" s="12"/>
      <c r="K45" s="12"/>
      <c r="L45" s="12"/>
      <c r="M45" s="12"/>
      <c r="N45" s="12"/>
      <c r="O45" s="54"/>
      <c r="P45" s="54"/>
    </row>
    <row r="46" spans="1:16" ht="12.75">
      <c r="A46" s="10" t="s">
        <v>10</v>
      </c>
      <c r="B46" s="34">
        <f t="shared" si="0"/>
        <v>15307</v>
      </c>
      <c r="C46" s="106">
        <v>332</v>
      </c>
      <c r="D46" s="107">
        <v>365</v>
      </c>
      <c r="E46" s="106">
        <v>424</v>
      </c>
      <c r="F46" s="107">
        <v>560</v>
      </c>
      <c r="G46" s="106">
        <v>642</v>
      </c>
      <c r="H46" s="107">
        <v>1007</v>
      </c>
      <c r="I46" s="106">
        <v>1021</v>
      </c>
      <c r="J46" s="107">
        <v>1122</v>
      </c>
      <c r="K46" s="106">
        <v>1302</v>
      </c>
      <c r="L46" s="107">
        <v>1565</v>
      </c>
      <c r="M46" s="106">
        <v>2766</v>
      </c>
      <c r="N46" s="107">
        <v>4201</v>
      </c>
      <c r="O46" s="54"/>
      <c r="P46" s="54">
        <f t="shared" si="1"/>
        <v>15307</v>
      </c>
    </row>
    <row r="47" spans="1:16" ht="12.75">
      <c r="A47" s="5" t="s">
        <v>11</v>
      </c>
      <c r="B47" s="34">
        <f t="shared" si="0"/>
        <v>7963</v>
      </c>
      <c r="C47" s="105">
        <v>185</v>
      </c>
      <c r="D47" s="76">
        <v>215</v>
      </c>
      <c r="E47" s="105">
        <v>219</v>
      </c>
      <c r="F47" s="76">
        <v>289</v>
      </c>
      <c r="G47" s="105">
        <v>350</v>
      </c>
      <c r="H47" s="76">
        <v>555</v>
      </c>
      <c r="I47" s="105">
        <v>589</v>
      </c>
      <c r="J47" s="76">
        <v>643</v>
      </c>
      <c r="K47" s="105">
        <v>723</v>
      </c>
      <c r="L47" s="76">
        <v>717</v>
      </c>
      <c r="M47" s="105">
        <v>1366</v>
      </c>
      <c r="N47" s="76">
        <v>2112</v>
      </c>
      <c r="O47" s="54"/>
      <c r="P47" s="54">
        <f t="shared" si="1"/>
        <v>7963</v>
      </c>
    </row>
    <row r="51" spans="1:14" ht="12.75">
      <c r="A51" s="1" t="s">
        <v>302</v>
      </c>
      <c r="C51" t="s">
        <v>132</v>
      </c>
      <c r="D51" t="s">
        <v>133</v>
      </c>
      <c r="E51" t="s">
        <v>134</v>
      </c>
      <c r="F51" t="s">
        <v>135</v>
      </c>
      <c r="G51" t="s">
        <v>136</v>
      </c>
      <c r="H51" t="s">
        <v>137</v>
      </c>
      <c r="I51" t="s">
        <v>138</v>
      </c>
      <c r="J51" t="s">
        <v>139</v>
      </c>
      <c r="K51" t="s">
        <v>140</v>
      </c>
      <c r="L51" t="s">
        <v>141</v>
      </c>
      <c r="M51" t="s">
        <v>142</v>
      </c>
      <c r="N51" t="s">
        <v>143</v>
      </c>
    </row>
    <row r="52" spans="2:14" ht="12.75">
      <c r="B52" s="1" t="s">
        <v>72</v>
      </c>
      <c r="C52" s="1" t="s">
        <v>106</v>
      </c>
      <c r="D52" s="1" t="s">
        <v>107</v>
      </c>
      <c r="E52" s="1" t="s">
        <v>108</v>
      </c>
      <c r="F52" s="1" t="s">
        <v>109</v>
      </c>
      <c r="G52" s="1" t="s">
        <v>110</v>
      </c>
      <c r="H52" s="1" t="s">
        <v>111</v>
      </c>
      <c r="I52" s="1" t="s">
        <v>112</v>
      </c>
      <c r="J52" s="1" t="s">
        <v>105</v>
      </c>
      <c r="K52" s="1" t="s">
        <v>113</v>
      </c>
      <c r="L52" s="1" t="s">
        <v>114</v>
      </c>
      <c r="M52" s="1" t="s">
        <v>1</v>
      </c>
      <c r="N52" s="1" t="s">
        <v>115</v>
      </c>
    </row>
    <row r="53" spans="1:14" ht="12.75">
      <c r="A53" s="27" t="s">
        <v>73</v>
      </c>
      <c r="B53" s="28">
        <f aca="true" t="shared" si="2" ref="B53:B61">SUM(C53:N53)</f>
        <v>13282</v>
      </c>
      <c r="C53" s="29">
        <v>217</v>
      </c>
      <c r="D53" s="4">
        <v>295</v>
      </c>
      <c r="E53" s="30">
        <v>386</v>
      </c>
      <c r="F53" s="4">
        <v>499</v>
      </c>
      <c r="G53" s="29">
        <v>504</v>
      </c>
      <c r="H53" s="4">
        <v>712</v>
      </c>
      <c r="I53" s="30">
        <v>897</v>
      </c>
      <c r="J53" s="4">
        <v>861</v>
      </c>
      <c r="K53" s="29">
        <v>1095</v>
      </c>
      <c r="L53" s="4">
        <v>1494</v>
      </c>
      <c r="M53" s="30">
        <v>2406</v>
      </c>
      <c r="N53" s="4">
        <v>3916</v>
      </c>
    </row>
    <row r="54" spans="1:14" ht="12.75">
      <c r="A54" s="31" t="s">
        <v>74</v>
      </c>
      <c r="B54" s="28">
        <f t="shared" si="2"/>
        <v>1546</v>
      </c>
      <c r="C54" s="29">
        <v>25</v>
      </c>
      <c r="D54" s="4">
        <v>54</v>
      </c>
      <c r="E54" s="30">
        <v>34</v>
      </c>
      <c r="F54" s="4">
        <v>57</v>
      </c>
      <c r="G54" s="29">
        <v>70</v>
      </c>
      <c r="H54" s="4">
        <v>92</v>
      </c>
      <c r="I54" s="30">
        <v>145</v>
      </c>
      <c r="J54" s="4">
        <v>142</v>
      </c>
      <c r="K54" s="29">
        <v>173</v>
      </c>
      <c r="L54" s="4">
        <v>315</v>
      </c>
      <c r="M54" s="30">
        <v>350</v>
      </c>
      <c r="N54" s="4">
        <v>89</v>
      </c>
    </row>
    <row r="55" spans="1:14" ht="12.75">
      <c r="A55" s="31" t="s">
        <v>75</v>
      </c>
      <c r="B55" s="28">
        <f t="shared" si="2"/>
        <v>10994</v>
      </c>
      <c r="C55" s="29">
        <v>172</v>
      </c>
      <c r="D55" s="4">
        <v>211</v>
      </c>
      <c r="E55" s="30">
        <v>317</v>
      </c>
      <c r="F55" s="4">
        <v>401</v>
      </c>
      <c r="G55" s="29">
        <v>399</v>
      </c>
      <c r="H55" s="4">
        <v>569</v>
      </c>
      <c r="I55" s="30">
        <v>677</v>
      </c>
      <c r="J55" s="4">
        <v>673</v>
      </c>
      <c r="K55" s="29">
        <v>848</v>
      </c>
      <c r="L55" s="4">
        <v>1096</v>
      </c>
      <c r="M55" s="30">
        <v>1952</v>
      </c>
      <c r="N55" s="4">
        <v>3679</v>
      </c>
    </row>
    <row r="56" spans="1:14" ht="12.75">
      <c r="A56" s="31" t="s">
        <v>76</v>
      </c>
      <c r="B56" s="28">
        <f t="shared" si="2"/>
        <v>227</v>
      </c>
      <c r="C56" s="29">
        <v>5</v>
      </c>
      <c r="D56" s="4">
        <v>12</v>
      </c>
      <c r="E56" s="30">
        <v>13</v>
      </c>
      <c r="F56" s="4">
        <v>14</v>
      </c>
      <c r="G56" s="29">
        <v>11</v>
      </c>
      <c r="H56" s="4">
        <v>18</v>
      </c>
      <c r="I56" s="30">
        <v>28</v>
      </c>
      <c r="J56" s="4">
        <v>11</v>
      </c>
      <c r="K56" s="29">
        <v>30</v>
      </c>
      <c r="L56" s="4">
        <v>19</v>
      </c>
      <c r="M56" s="30">
        <v>36</v>
      </c>
      <c r="N56" s="4">
        <v>30</v>
      </c>
    </row>
    <row r="57" spans="1:14" ht="12.75">
      <c r="A57" s="31" t="s">
        <v>77</v>
      </c>
      <c r="B57" s="28">
        <f t="shared" si="2"/>
        <v>513</v>
      </c>
      <c r="C57" s="29">
        <v>14</v>
      </c>
      <c r="D57" s="4">
        <v>18</v>
      </c>
      <c r="E57" s="30">
        <v>21</v>
      </c>
      <c r="F57" s="4">
        <v>27</v>
      </c>
      <c r="G57" s="29">
        <v>24</v>
      </c>
      <c r="H57" s="4">
        <v>33</v>
      </c>
      <c r="I57" s="30">
        <v>47</v>
      </c>
      <c r="J57" s="4">
        <v>35</v>
      </c>
      <c r="K57" s="29">
        <v>44</v>
      </c>
      <c r="L57" s="4">
        <v>64</v>
      </c>
      <c r="M57" s="30">
        <v>68</v>
      </c>
      <c r="N57" s="4">
        <v>118</v>
      </c>
    </row>
    <row r="58" spans="1:14" ht="12.75">
      <c r="A58" s="31" t="s">
        <v>78</v>
      </c>
      <c r="B58" s="28">
        <f t="shared" si="2"/>
        <v>11901</v>
      </c>
      <c r="C58" s="29">
        <v>193</v>
      </c>
      <c r="D58" s="4">
        <v>185</v>
      </c>
      <c r="E58" s="30">
        <v>277</v>
      </c>
      <c r="F58" s="4">
        <v>322</v>
      </c>
      <c r="G58" s="29">
        <v>383</v>
      </c>
      <c r="H58" s="4">
        <v>613</v>
      </c>
      <c r="I58" s="30">
        <v>813</v>
      </c>
      <c r="J58" s="4">
        <v>797</v>
      </c>
      <c r="K58" s="29">
        <v>1023</v>
      </c>
      <c r="L58" s="4">
        <v>1383</v>
      </c>
      <c r="M58" s="30">
        <v>2228</v>
      </c>
      <c r="N58" s="4">
        <v>3684</v>
      </c>
    </row>
    <row r="59" spans="1:14" ht="12.75">
      <c r="A59" s="31" t="s">
        <v>79</v>
      </c>
      <c r="B59" s="28">
        <f t="shared" si="2"/>
        <v>2460</v>
      </c>
      <c r="C59" s="29">
        <v>60</v>
      </c>
      <c r="D59" s="4">
        <v>30</v>
      </c>
      <c r="E59" s="30">
        <v>54</v>
      </c>
      <c r="F59" s="4">
        <v>77</v>
      </c>
      <c r="G59" s="29">
        <v>68</v>
      </c>
      <c r="H59" s="4">
        <v>180</v>
      </c>
      <c r="I59" s="30">
        <v>201</v>
      </c>
      <c r="J59" s="4">
        <v>178</v>
      </c>
      <c r="K59" s="29">
        <v>194</v>
      </c>
      <c r="L59" s="4">
        <v>288</v>
      </c>
      <c r="M59" s="30">
        <v>463</v>
      </c>
      <c r="N59" s="4">
        <v>667</v>
      </c>
    </row>
    <row r="60" spans="1:14" ht="12.75">
      <c r="A60" s="31" t="s">
        <v>80</v>
      </c>
      <c r="B60" s="28">
        <f t="shared" si="2"/>
        <v>1272</v>
      </c>
      <c r="C60" s="29">
        <v>23</v>
      </c>
      <c r="D60" s="4">
        <v>26</v>
      </c>
      <c r="E60" s="30">
        <v>40</v>
      </c>
      <c r="F60" s="4">
        <v>79</v>
      </c>
      <c r="G60" s="29">
        <v>86</v>
      </c>
      <c r="H60" s="4">
        <v>99</v>
      </c>
      <c r="I60" s="30">
        <v>84</v>
      </c>
      <c r="J60" s="4">
        <v>242</v>
      </c>
      <c r="K60" s="29">
        <v>72</v>
      </c>
      <c r="L60" s="4">
        <v>111</v>
      </c>
      <c r="M60" s="30">
        <v>178</v>
      </c>
      <c r="N60" s="4">
        <v>232</v>
      </c>
    </row>
    <row r="61" spans="1:14" ht="12.75">
      <c r="A61" s="31" t="s">
        <v>81</v>
      </c>
      <c r="B61" s="28">
        <f t="shared" si="2"/>
        <v>3693</v>
      </c>
      <c r="C61" s="29">
        <v>39</v>
      </c>
      <c r="D61" s="4">
        <v>53</v>
      </c>
      <c r="E61" s="30">
        <v>94</v>
      </c>
      <c r="F61" s="4">
        <v>75</v>
      </c>
      <c r="G61" s="29">
        <v>115</v>
      </c>
      <c r="H61" s="4">
        <v>157</v>
      </c>
      <c r="I61" s="30">
        <v>230</v>
      </c>
      <c r="J61" s="4">
        <v>213</v>
      </c>
      <c r="K61" s="29">
        <v>329</v>
      </c>
      <c r="L61" s="4">
        <v>432</v>
      </c>
      <c r="M61" s="30">
        <v>668</v>
      </c>
      <c r="N61" s="4">
        <v>1288</v>
      </c>
    </row>
    <row r="62" spans="1:14" ht="12.75">
      <c r="A62" s="11"/>
      <c r="B62" s="7"/>
      <c r="C62" s="7"/>
      <c r="D62" s="7"/>
      <c r="E62" s="7"/>
      <c r="F62" s="7"/>
      <c r="G62" s="7"/>
      <c r="H62" s="7"/>
      <c r="I62" s="7"/>
      <c r="J62" s="7"/>
      <c r="K62" s="7"/>
      <c r="L62" s="7"/>
      <c r="M62" s="7"/>
      <c r="N62" s="7"/>
    </row>
    <row r="63" spans="1:14" ht="12.75">
      <c r="A63" s="31" t="s">
        <v>75</v>
      </c>
      <c r="B63" s="28">
        <f>SUM(C63:N63)</f>
        <v>10994</v>
      </c>
      <c r="C63" s="29">
        <v>172</v>
      </c>
      <c r="D63" s="4">
        <v>211</v>
      </c>
      <c r="E63" s="30">
        <v>317</v>
      </c>
      <c r="F63" s="4">
        <v>401</v>
      </c>
      <c r="G63" s="29">
        <v>399</v>
      </c>
      <c r="H63" s="4">
        <v>569</v>
      </c>
      <c r="I63" s="30">
        <v>677</v>
      </c>
      <c r="J63" s="4">
        <v>673</v>
      </c>
      <c r="K63" s="29">
        <v>848</v>
      </c>
      <c r="L63" s="4">
        <v>1096</v>
      </c>
      <c r="M63" s="30">
        <v>1952</v>
      </c>
      <c r="N63" s="4">
        <v>3679</v>
      </c>
    </row>
    <row r="64" spans="1:14" ht="12.75">
      <c r="A64" s="31" t="s">
        <v>5</v>
      </c>
      <c r="B64" s="28">
        <f>SUM(C64:N64)</f>
        <v>148784</v>
      </c>
      <c r="C64" s="29">
        <v>1223</v>
      </c>
      <c r="D64" s="4">
        <v>3617</v>
      </c>
      <c r="E64" s="30">
        <v>4687</v>
      </c>
      <c r="F64" s="4">
        <v>4519</v>
      </c>
      <c r="G64" s="29">
        <v>7783</v>
      </c>
      <c r="H64" s="4">
        <v>5077</v>
      </c>
      <c r="I64" s="30">
        <v>6843</v>
      </c>
      <c r="J64" s="4">
        <v>9086</v>
      </c>
      <c r="K64" s="29">
        <v>8553</v>
      </c>
      <c r="L64" s="4">
        <v>12872</v>
      </c>
      <c r="M64" s="30">
        <v>25047</v>
      </c>
      <c r="N64" s="4">
        <v>59477</v>
      </c>
    </row>
    <row r="65" spans="1:14" ht="12.75">
      <c r="A65" s="31" t="s">
        <v>82</v>
      </c>
      <c r="B65" s="28">
        <f>SUM(C65:N65)</f>
        <v>33923</v>
      </c>
      <c r="C65" s="29">
        <v>263</v>
      </c>
      <c r="D65" s="4">
        <v>359</v>
      </c>
      <c r="E65" s="30">
        <v>468</v>
      </c>
      <c r="F65" s="4">
        <v>589</v>
      </c>
      <c r="G65" s="29">
        <v>658</v>
      </c>
      <c r="H65" s="4">
        <v>908</v>
      </c>
      <c r="I65" s="30">
        <v>1419</v>
      </c>
      <c r="J65" s="4">
        <v>1209</v>
      </c>
      <c r="K65" s="29">
        <v>1641</v>
      </c>
      <c r="L65" s="4">
        <v>2170</v>
      </c>
      <c r="M65" s="30">
        <v>4037</v>
      </c>
      <c r="N65" s="4">
        <v>20202</v>
      </c>
    </row>
    <row r="66" spans="1:14" ht="12.75">
      <c r="A66" s="31" t="s">
        <v>83</v>
      </c>
      <c r="B66" s="28">
        <f>SUM(C66:N66)/12</f>
        <v>0.16746557863877054</v>
      </c>
      <c r="C66" s="29">
        <v>0.21504497138184792</v>
      </c>
      <c r="D66" s="4">
        <v>0.09925352502073542</v>
      </c>
      <c r="E66" s="30">
        <v>0.09985065073607852</v>
      </c>
      <c r="F66" s="4">
        <v>0.13033857048019473</v>
      </c>
      <c r="G66" s="29">
        <v>0.0845432352563279</v>
      </c>
      <c r="H66" s="4">
        <v>0.1788457750640142</v>
      </c>
      <c r="I66" s="30">
        <v>0.2073651907058308</v>
      </c>
      <c r="J66" s="4">
        <v>0.13306185340083646</v>
      </c>
      <c r="K66" s="29">
        <v>0.1918625043844265</v>
      </c>
      <c r="L66" s="4">
        <v>0.16858297078931014</v>
      </c>
      <c r="M66" s="30">
        <v>0.16117698726394378</v>
      </c>
      <c r="N66" s="4">
        <v>0.3396607091817005</v>
      </c>
    </row>
    <row r="67" spans="1:14" ht="12.75">
      <c r="A67" s="31" t="s">
        <v>84</v>
      </c>
      <c r="B67" s="28">
        <f>SUM(C67:N67)/12</f>
        <v>2.0656150507309783</v>
      </c>
      <c r="C67" s="29">
        <v>1.5290697674418605</v>
      </c>
      <c r="D67" s="4">
        <v>1.7014218009478672</v>
      </c>
      <c r="E67" s="30">
        <v>1.476340694006309</v>
      </c>
      <c r="F67" s="4">
        <v>1.4688279301745637</v>
      </c>
      <c r="G67" s="29">
        <v>1.6491228070175439</v>
      </c>
      <c r="H67" s="4">
        <v>1.5957820738137083</v>
      </c>
      <c r="I67" s="30">
        <v>2.0960118168389954</v>
      </c>
      <c r="J67" s="4">
        <v>1.7964338781575038</v>
      </c>
      <c r="K67" s="29">
        <v>1.9351415094339623</v>
      </c>
      <c r="L67" s="4">
        <v>1.97992700729927</v>
      </c>
      <c r="M67" s="30">
        <v>2.0681352459016393</v>
      </c>
      <c r="N67" s="4">
        <v>5.491166077738516</v>
      </c>
    </row>
    <row r="68" spans="1:14" ht="12.75">
      <c r="A68" s="31" t="s">
        <v>85</v>
      </c>
      <c r="B68" s="28">
        <f>SUM(C68:N68)/12</f>
        <v>12.764471350357047</v>
      </c>
      <c r="C68" s="29">
        <v>7.1104651162790695</v>
      </c>
      <c r="D68" s="4">
        <v>17.14218009478673</v>
      </c>
      <c r="E68" s="30">
        <v>14.785488958990536</v>
      </c>
      <c r="F68" s="4">
        <v>11.269326683291771</v>
      </c>
      <c r="G68" s="29">
        <v>19.506265664160402</v>
      </c>
      <c r="H68" s="4">
        <v>8.922671353251317</v>
      </c>
      <c r="I68" s="30">
        <v>10.107828655834565</v>
      </c>
      <c r="J68" s="4">
        <v>13.50074294205052</v>
      </c>
      <c r="K68" s="29">
        <v>10.086084905660377</v>
      </c>
      <c r="L68" s="4">
        <v>11.744525547445255</v>
      </c>
      <c r="M68" s="30">
        <v>12.831454918032787</v>
      </c>
      <c r="N68" s="4">
        <v>16.166621364501225</v>
      </c>
    </row>
    <row r="69" spans="2:14" ht="12.75">
      <c r="B69" s="7"/>
      <c r="C69" s="7"/>
      <c r="D69" s="7"/>
      <c r="E69" s="7"/>
      <c r="F69" s="7"/>
      <c r="G69" s="7"/>
      <c r="H69" s="7"/>
      <c r="I69" s="7"/>
      <c r="J69" s="7"/>
      <c r="K69" s="7"/>
      <c r="L69" s="7"/>
      <c r="M69" s="7"/>
      <c r="N69" s="7"/>
    </row>
    <row r="70" spans="1:14" ht="12.75">
      <c r="A70" s="31" t="s">
        <v>67</v>
      </c>
      <c r="B70" s="28">
        <f>SUM(C70:N70)</f>
        <v>3414</v>
      </c>
      <c r="C70" s="29">
        <v>65</v>
      </c>
      <c r="D70" s="4">
        <v>98</v>
      </c>
      <c r="E70" s="30">
        <v>148</v>
      </c>
      <c r="F70" s="4">
        <v>177</v>
      </c>
      <c r="G70" s="29">
        <v>188</v>
      </c>
      <c r="H70" s="4">
        <v>257</v>
      </c>
      <c r="I70" s="30">
        <v>296</v>
      </c>
      <c r="J70" s="4">
        <v>296</v>
      </c>
      <c r="K70" s="29">
        <v>375</v>
      </c>
      <c r="L70" s="4">
        <v>467</v>
      </c>
      <c r="M70" s="30">
        <v>747</v>
      </c>
      <c r="N70" s="4">
        <v>300</v>
      </c>
    </row>
    <row r="71" spans="1:14" ht="12.75">
      <c r="A71" s="31" t="s">
        <v>68</v>
      </c>
      <c r="B71" s="28">
        <f>SUM(C71:N71)</f>
        <v>7581</v>
      </c>
      <c r="C71" s="29">
        <v>107</v>
      </c>
      <c r="D71" s="4">
        <v>113</v>
      </c>
      <c r="E71" s="30">
        <v>169</v>
      </c>
      <c r="F71" s="4">
        <v>225</v>
      </c>
      <c r="G71" s="29">
        <v>211</v>
      </c>
      <c r="H71" s="4">
        <v>312</v>
      </c>
      <c r="I71" s="30">
        <v>381</v>
      </c>
      <c r="J71" s="4">
        <v>377</v>
      </c>
      <c r="K71" s="29">
        <v>473</v>
      </c>
      <c r="L71" s="4">
        <v>629</v>
      </c>
      <c r="M71" s="30">
        <v>1205</v>
      </c>
      <c r="N71" s="4">
        <v>3379</v>
      </c>
    </row>
    <row r="72" spans="1:14" ht="12.75">
      <c r="A72" s="32"/>
      <c r="B72" s="7"/>
      <c r="C72" s="7"/>
      <c r="D72" s="7"/>
      <c r="E72" s="7"/>
      <c r="F72" s="7"/>
      <c r="G72" s="7"/>
      <c r="H72" s="7"/>
      <c r="I72" s="7"/>
      <c r="J72" s="7"/>
      <c r="K72" s="7"/>
      <c r="L72" s="7"/>
      <c r="M72" s="7"/>
      <c r="N72" s="7"/>
    </row>
    <row r="73" spans="1:14" ht="12.75">
      <c r="A73" s="31" t="s">
        <v>69</v>
      </c>
      <c r="B73" s="28">
        <f>SUM(C73:N73)</f>
        <v>2296</v>
      </c>
      <c r="C73" s="29">
        <v>48</v>
      </c>
      <c r="D73" s="4">
        <v>51</v>
      </c>
      <c r="E73" s="30">
        <v>70</v>
      </c>
      <c r="F73" s="4">
        <v>101</v>
      </c>
      <c r="G73" s="29">
        <v>103</v>
      </c>
      <c r="H73" s="4">
        <v>133</v>
      </c>
      <c r="I73" s="30">
        <v>150</v>
      </c>
      <c r="J73" s="4">
        <v>146</v>
      </c>
      <c r="K73" s="29">
        <v>200</v>
      </c>
      <c r="L73" s="4">
        <v>248</v>
      </c>
      <c r="M73" s="30">
        <v>481</v>
      </c>
      <c r="N73" s="4">
        <v>565</v>
      </c>
    </row>
    <row r="74" spans="1:14" ht="12.75">
      <c r="A74" s="31" t="s">
        <v>70</v>
      </c>
      <c r="B74" s="28">
        <f>SUM(C74:N74)</f>
        <v>1526</v>
      </c>
      <c r="C74" s="29">
        <v>25</v>
      </c>
      <c r="D74" s="4">
        <v>23</v>
      </c>
      <c r="E74" s="30">
        <v>32</v>
      </c>
      <c r="F74" s="4">
        <v>57</v>
      </c>
      <c r="G74" s="29">
        <v>42</v>
      </c>
      <c r="H74" s="4">
        <v>65</v>
      </c>
      <c r="I74" s="30">
        <v>77</v>
      </c>
      <c r="J74" s="4">
        <v>86</v>
      </c>
      <c r="K74" s="29">
        <v>93</v>
      </c>
      <c r="L74" s="4">
        <v>131</v>
      </c>
      <c r="M74" s="30">
        <v>258</v>
      </c>
      <c r="N74" s="4">
        <v>637</v>
      </c>
    </row>
    <row r="75" spans="1:14" ht="12.75">
      <c r="A75" s="31" t="s">
        <v>71</v>
      </c>
      <c r="B75" s="28">
        <f>SUM(C75:N75)</f>
        <v>3760</v>
      </c>
      <c r="C75" s="29">
        <v>35</v>
      </c>
      <c r="D75" s="4">
        <v>39</v>
      </c>
      <c r="E75" s="30">
        <v>67</v>
      </c>
      <c r="F75" s="4">
        <v>67</v>
      </c>
      <c r="G75" s="29">
        <v>66</v>
      </c>
      <c r="H75" s="4">
        <v>114</v>
      </c>
      <c r="I75" s="30">
        <v>154</v>
      </c>
      <c r="J75" s="4">
        <v>145</v>
      </c>
      <c r="K75" s="29">
        <v>180</v>
      </c>
      <c r="L75" s="4">
        <v>250</v>
      </c>
      <c r="M75" s="30">
        <v>466</v>
      </c>
      <c r="N75" s="4">
        <v>2177</v>
      </c>
    </row>
    <row r="76" spans="1:14" ht="12.75">
      <c r="A76" s="31" t="s">
        <v>86</v>
      </c>
      <c r="B76" s="28">
        <f>SUM(C76:N76)/12</f>
        <v>3.35884236936862</v>
      </c>
      <c r="C76" s="29">
        <v>2.457943925233645</v>
      </c>
      <c r="D76" s="4">
        <v>3.2</v>
      </c>
      <c r="E76" s="30">
        <v>2.8</v>
      </c>
      <c r="F76" s="4">
        <v>2.7</v>
      </c>
      <c r="G76" s="29">
        <v>3.1</v>
      </c>
      <c r="H76" s="4">
        <v>2.9</v>
      </c>
      <c r="I76" s="30">
        <v>3.7</v>
      </c>
      <c r="J76" s="4">
        <v>3.2</v>
      </c>
      <c r="K76" s="29">
        <v>3.4693446088794926</v>
      </c>
      <c r="L76" s="4">
        <v>3.449920508744038</v>
      </c>
      <c r="M76" s="30">
        <v>3.350207468879668</v>
      </c>
      <c r="N76" s="4">
        <v>5.978691920686594</v>
      </c>
    </row>
    <row r="81" spans="1:11" ht="12.75">
      <c r="A81" s="33" t="s">
        <v>335</v>
      </c>
      <c r="B81" s="33"/>
      <c r="C81" s="33"/>
      <c r="D81" s="33"/>
      <c r="E81" s="33"/>
      <c r="F81" s="33"/>
      <c r="G81" s="33"/>
      <c r="H81" s="33"/>
      <c r="I81" s="33"/>
      <c r="J81" s="33"/>
      <c r="K81" s="33"/>
    </row>
    <row r="83" spans="1:9" ht="12.75">
      <c r="A83" s="1" t="s">
        <v>87</v>
      </c>
      <c r="B83" s="1" t="s">
        <v>72</v>
      </c>
      <c r="C83" s="1" t="s">
        <v>117</v>
      </c>
      <c r="E83" s="1" t="s">
        <v>201</v>
      </c>
      <c r="H83" t="s">
        <v>336</v>
      </c>
      <c r="I83">
        <f>COUNTIF(C3:N3,"&gt;0")</f>
        <v>12</v>
      </c>
    </row>
    <row r="84" spans="1:9" ht="12.75">
      <c r="A84" s="1"/>
      <c r="B84" s="1"/>
      <c r="C84" s="1"/>
      <c r="I84" s="51"/>
    </row>
    <row r="85" spans="2:9" ht="12.75">
      <c r="B85" s="1"/>
      <c r="E85" s="47">
        <v>36</v>
      </c>
      <c r="F85" s="48">
        <v>1761</v>
      </c>
      <c r="G85" t="s">
        <v>202</v>
      </c>
      <c r="H85" s="153">
        <v>400</v>
      </c>
      <c r="I85" s="51"/>
    </row>
    <row r="86" spans="1:9" ht="12.75">
      <c r="A86" s="1" t="s">
        <v>88</v>
      </c>
      <c r="B86" s="1">
        <f>SUM(C87:C89)</f>
        <v>658</v>
      </c>
      <c r="E86" s="47">
        <v>48</v>
      </c>
      <c r="F86" s="48">
        <v>95</v>
      </c>
      <c r="H86" s="153">
        <v>13</v>
      </c>
      <c r="I86" s="51"/>
    </row>
    <row r="87" spans="1:9" ht="12.75">
      <c r="A87" s="25" t="s">
        <v>89</v>
      </c>
      <c r="B87" s="1"/>
      <c r="C87">
        <f>F110</f>
        <v>597</v>
      </c>
      <c r="E87" s="47">
        <v>56</v>
      </c>
      <c r="F87" s="48">
        <v>2483</v>
      </c>
      <c r="G87" t="s">
        <v>202</v>
      </c>
      <c r="H87" s="153">
        <v>527</v>
      </c>
      <c r="I87" s="51"/>
    </row>
    <row r="88" spans="1:9" ht="12.75">
      <c r="A88" s="25" t="s">
        <v>90</v>
      </c>
      <c r="B88" s="1"/>
      <c r="C88">
        <f>F111</f>
        <v>14</v>
      </c>
      <c r="E88" s="47">
        <v>67</v>
      </c>
      <c r="F88" s="48">
        <v>469</v>
      </c>
      <c r="H88" s="153">
        <v>103</v>
      </c>
      <c r="I88" s="51"/>
    </row>
    <row r="89" spans="1:9" ht="12.75">
      <c r="A89" s="25">
        <v>751</v>
      </c>
      <c r="B89" s="1"/>
      <c r="C89">
        <f>F102</f>
        <v>47</v>
      </c>
      <c r="E89" s="47">
        <v>69</v>
      </c>
      <c r="F89" s="48">
        <v>278</v>
      </c>
      <c r="G89" t="s">
        <v>202</v>
      </c>
      <c r="H89" s="153">
        <v>66</v>
      </c>
      <c r="I89" s="51"/>
    </row>
    <row r="90" spans="1:9" ht="12.75">
      <c r="A90" s="25"/>
      <c r="B90" s="1"/>
      <c r="E90" s="47">
        <v>70</v>
      </c>
      <c r="F90" s="48">
        <v>12191</v>
      </c>
      <c r="G90" t="s">
        <v>202</v>
      </c>
      <c r="H90" s="153">
        <v>2775</v>
      </c>
      <c r="I90" s="51"/>
    </row>
    <row r="91" spans="1:9" ht="12.75">
      <c r="A91" s="9" t="s">
        <v>91</v>
      </c>
      <c r="B91" s="1"/>
      <c r="E91" s="47">
        <v>73</v>
      </c>
      <c r="F91" s="48">
        <v>1202</v>
      </c>
      <c r="G91" t="s">
        <v>202</v>
      </c>
      <c r="H91" s="153">
        <v>256</v>
      </c>
      <c r="I91" s="51"/>
    </row>
    <row r="92" spans="1:9" ht="12.75">
      <c r="A92" s="25"/>
      <c r="B92" s="1"/>
      <c r="E92" s="47">
        <v>75</v>
      </c>
      <c r="F92" s="48">
        <v>1572</v>
      </c>
      <c r="G92" t="s">
        <v>202</v>
      </c>
      <c r="H92" s="153">
        <v>306</v>
      </c>
      <c r="I92" s="51"/>
    </row>
    <row r="93" spans="5:9" ht="12.75">
      <c r="E93" s="47">
        <v>76</v>
      </c>
      <c r="F93" s="48">
        <v>237</v>
      </c>
      <c r="G93" t="s">
        <v>202</v>
      </c>
      <c r="H93" s="153">
        <v>50</v>
      </c>
      <c r="I93" s="51"/>
    </row>
    <row r="94" spans="5:9" ht="12.75">
      <c r="E94" s="47">
        <v>78</v>
      </c>
      <c r="F94" s="48">
        <v>2033</v>
      </c>
      <c r="H94" s="153">
        <v>513</v>
      </c>
      <c r="I94" s="51"/>
    </row>
    <row r="95" spans="5:9" ht="12.75">
      <c r="E95" s="47">
        <v>84</v>
      </c>
      <c r="F95" s="48">
        <v>3125</v>
      </c>
      <c r="G95" t="s">
        <v>202</v>
      </c>
      <c r="H95" s="153">
        <v>650</v>
      </c>
      <c r="I95" s="51"/>
    </row>
    <row r="96" spans="5:9" ht="12.75">
      <c r="E96" s="47">
        <v>520</v>
      </c>
      <c r="F96" s="48">
        <v>208</v>
      </c>
      <c r="G96" t="s">
        <v>202</v>
      </c>
      <c r="H96" s="153">
        <v>33</v>
      </c>
      <c r="I96" s="51"/>
    </row>
    <row r="97" spans="5:9" ht="12.75">
      <c r="E97" s="47">
        <v>539</v>
      </c>
      <c r="F97" s="48">
        <v>0</v>
      </c>
      <c r="G97" t="s">
        <v>202</v>
      </c>
      <c r="H97" s="153">
        <v>0</v>
      </c>
      <c r="I97" s="51"/>
    </row>
    <row r="98" spans="1:9" ht="12.75">
      <c r="A98" s="25"/>
      <c r="B98" s="1"/>
      <c r="E98" s="47">
        <v>541</v>
      </c>
      <c r="F98" s="48">
        <v>151</v>
      </c>
      <c r="H98" s="153">
        <v>19</v>
      </c>
      <c r="I98" s="51"/>
    </row>
    <row r="99" spans="1:9" ht="12.75">
      <c r="A99" s="9" t="s">
        <v>92</v>
      </c>
      <c r="B99" s="1">
        <f>SUM(C100)</f>
        <v>12191</v>
      </c>
      <c r="E99" s="47">
        <v>599</v>
      </c>
      <c r="F99" s="48">
        <v>5</v>
      </c>
      <c r="H99" s="153">
        <v>0</v>
      </c>
      <c r="I99" s="51"/>
    </row>
    <row r="100" spans="1:9" ht="12.75">
      <c r="A100" s="25">
        <v>70</v>
      </c>
      <c r="B100" s="1"/>
      <c r="C100">
        <f>F90</f>
        <v>12191</v>
      </c>
      <c r="E100" s="47">
        <v>653</v>
      </c>
      <c r="F100" s="48">
        <v>0</v>
      </c>
      <c r="G100" t="s">
        <v>202</v>
      </c>
      <c r="H100" s="153">
        <v>0</v>
      </c>
      <c r="I100" s="51"/>
    </row>
    <row r="101" spans="1:9" ht="12.75">
      <c r="A101" s="25"/>
      <c r="B101" s="1"/>
      <c r="E101" s="47">
        <v>736</v>
      </c>
      <c r="F101" s="48">
        <v>222</v>
      </c>
      <c r="G101" t="s">
        <v>202</v>
      </c>
      <c r="H101" s="153">
        <v>38</v>
      </c>
      <c r="I101" s="51"/>
    </row>
    <row r="102" spans="1:9" ht="12.75">
      <c r="A102" s="9" t="s">
        <v>93</v>
      </c>
      <c r="B102" s="1">
        <f>SUM(C103:C107)</f>
        <v>946</v>
      </c>
      <c r="E102" s="47">
        <v>751</v>
      </c>
      <c r="F102" s="48">
        <v>47</v>
      </c>
      <c r="G102" t="s">
        <v>202</v>
      </c>
      <c r="H102" s="153">
        <v>14</v>
      </c>
      <c r="I102" s="51"/>
    </row>
    <row r="103" spans="1:9" ht="12.75">
      <c r="A103" s="25">
        <v>520</v>
      </c>
      <c r="B103" s="1"/>
      <c r="C103">
        <f>F96</f>
        <v>208</v>
      </c>
      <c r="E103" s="47">
        <v>871</v>
      </c>
      <c r="F103" s="48">
        <v>456</v>
      </c>
      <c r="G103" t="s">
        <v>202</v>
      </c>
      <c r="H103" s="153">
        <v>73</v>
      </c>
      <c r="I103" s="51"/>
    </row>
    <row r="104" spans="1:9" ht="12.75">
      <c r="A104" s="25" t="s">
        <v>94</v>
      </c>
      <c r="B104" s="1"/>
      <c r="C104">
        <f>F138</f>
        <v>36</v>
      </c>
      <c r="E104" s="47">
        <v>873</v>
      </c>
      <c r="F104" s="48">
        <v>43</v>
      </c>
      <c r="G104" t="s">
        <v>202</v>
      </c>
      <c r="H104" s="153">
        <v>8</v>
      </c>
      <c r="I104" s="51"/>
    </row>
    <row r="105" spans="1:9" ht="12.75">
      <c r="A105" s="25">
        <v>871</v>
      </c>
      <c r="B105" s="1"/>
      <c r="C105">
        <f>F103</f>
        <v>456</v>
      </c>
      <c r="E105" s="47">
        <v>874</v>
      </c>
      <c r="F105" s="48">
        <v>984</v>
      </c>
      <c r="G105" t="s">
        <v>202</v>
      </c>
      <c r="H105" s="153">
        <v>169</v>
      </c>
      <c r="I105" s="51"/>
    </row>
    <row r="106" spans="1:9" ht="12.75">
      <c r="A106" s="25">
        <v>48</v>
      </c>
      <c r="B106" s="1"/>
      <c r="C106">
        <f>F86</f>
        <v>95</v>
      </c>
      <c r="E106" s="47">
        <v>899</v>
      </c>
      <c r="F106" s="48">
        <v>349</v>
      </c>
      <c r="G106" t="s">
        <v>202</v>
      </c>
      <c r="H106" s="153">
        <v>67</v>
      </c>
      <c r="I106" s="51"/>
    </row>
    <row r="107" spans="1:9" ht="12.75">
      <c r="A107" s="25">
        <v>541</v>
      </c>
      <c r="B107" s="1"/>
      <c r="C107">
        <f>F98</f>
        <v>151</v>
      </c>
      <c r="E107" s="47" t="s">
        <v>203</v>
      </c>
      <c r="F107" s="48">
        <v>455</v>
      </c>
      <c r="G107" t="s">
        <v>202</v>
      </c>
      <c r="H107" s="153">
        <v>93</v>
      </c>
      <c r="I107" s="51"/>
    </row>
    <row r="108" spans="1:9" ht="12.75">
      <c r="A108" s="25"/>
      <c r="B108" s="1"/>
      <c r="E108" s="47" t="s">
        <v>204</v>
      </c>
      <c r="F108" s="48">
        <v>228</v>
      </c>
      <c r="G108" t="s">
        <v>202</v>
      </c>
      <c r="H108" s="153">
        <v>43</v>
      </c>
      <c r="I108" s="51"/>
    </row>
    <row r="109" spans="1:9" ht="12.75">
      <c r="A109" s="9" t="s">
        <v>95</v>
      </c>
      <c r="B109" s="1">
        <f>SUM(C110:C112)</f>
        <v>5</v>
      </c>
      <c r="E109" s="47" t="s">
        <v>205</v>
      </c>
      <c r="F109" s="48">
        <v>376</v>
      </c>
      <c r="G109" t="s">
        <v>202</v>
      </c>
      <c r="H109" s="153">
        <v>80</v>
      </c>
      <c r="I109" s="51"/>
    </row>
    <row r="110" spans="1:9" ht="12.75">
      <c r="A110" s="25" t="s">
        <v>38</v>
      </c>
      <c r="B110" s="1"/>
      <c r="C110">
        <f>F112</f>
        <v>0</v>
      </c>
      <c r="E110" s="47" t="s">
        <v>206</v>
      </c>
      <c r="F110" s="48">
        <v>597</v>
      </c>
      <c r="G110" t="s">
        <v>202</v>
      </c>
      <c r="H110" s="153">
        <v>136</v>
      </c>
      <c r="I110" s="51"/>
    </row>
    <row r="111" spans="1:9" ht="12.75">
      <c r="A111" s="25">
        <v>653</v>
      </c>
      <c r="B111" s="1"/>
      <c r="C111">
        <f>F100</f>
        <v>0</v>
      </c>
      <c r="E111" s="47" t="s">
        <v>207</v>
      </c>
      <c r="F111" s="48">
        <v>14</v>
      </c>
      <c r="G111" t="s">
        <v>202</v>
      </c>
      <c r="H111" s="153">
        <v>4</v>
      </c>
      <c r="I111" s="51"/>
    </row>
    <row r="112" spans="1:9" ht="12.75">
      <c r="A112" s="25">
        <v>599</v>
      </c>
      <c r="B112" s="1"/>
      <c r="C112">
        <f>F99</f>
        <v>5</v>
      </c>
      <c r="E112" s="47" t="s">
        <v>208</v>
      </c>
      <c r="F112" s="48">
        <v>0</v>
      </c>
      <c r="G112" t="s">
        <v>202</v>
      </c>
      <c r="H112" s="153">
        <v>0</v>
      </c>
      <c r="I112" s="51"/>
    </row>
    <row r="113" spans="1:9" ht="12.75">
      <c r="A113" s="25"/>
      <c r="B113" s="1"/>
      <c r="E113" s="47" t="s">
        <v>209</v>
      </c>
      <c r="F113" s="48">
        <v>2768</v>
      </c>
      <c r="G113" t="s">
        <v>202</v>
      </c>
      <c r="H113" s="153">
        <v>547</v>
      </c>
      <c r="I113" s="51"/>
    </row>
    <row r="114" spans="1:9" ht="12.75">
      <c r="A114" s="9" t="s">
        <v>96</v>
      </c>
      <c r="B114" s="1">
        <f>SUM(C115:C121)</f>
        <v>3174</v>
      </c>
      <c r="E114" s="47" t="s">
        <v>210</v>
      </c>
      <c r="F114" s="48">
        <v>1309</v>
      </c>
      <c r="G114" t="s">
        <v>202</v>
      </c>
      <c r="H114" s="153">
        <v>323</v>
      </c>
      <c r="I114" s="51"/>
    </row>
    <row r="115" spans="1:9" ht="12.75">
      <c r="A115" s="25">
        <v>69</v>
      </c>
      <c r="B115" s="1"/>
      <c r="C115">
        <f>F89</f>
        <v>278</v>
      </c>
      <c r="E115" s="47" t="s">
        <v>211</v>
      </c>
      <c r="F115" s="48">
        <v>523</v>
      </c>
      <c r="G115" t="s">
        <v>202</v>
      </c>
      <c r="H115" s="153">
        <v>116</v>
      </c>
      <c r="I115" s="51"/>
    </row>
    <row r="116" spans="1:9" ht="12.75">
      <c r="A116" s="25" t="s">
        <v>60</v>
      </c>
      <c r="B116" s="1"/>
      <c r="C116">
        <f>F140</f>
        <v>46</v>
      </c>
      <c r="E116" s="47" t="s">
        <v>312</v>
      </c>
      <c r="F116" s="48">
        <v>0</v>
      </c>
      <c r="G116" t="s">
        <v>202</v>
      </c>
      <c r="H116" s="153">
        <v>0</v>
      </c>
      <c r="I116" s="51"/>
    </row>
    <row r="117" spans="1:9" ht="12.75">
      <c r="A117" s="25">
        <v>76</v>
      </c>
      <c r="B117" s="1"/>
      <c r="C117">
        <f>F93</f>
        <v>237</v>
      </c>
      <c r="E117" s="47" t="s">
        <v>338</v>
      </c>
      <c r="F117" s="48">
        <v>0</v>
      </c>
      <c r="H117" s="153">
        <v>0</v>
      </c>
      <c r="I117" s="51"/>
    </row>
    <row r="118" spans="1:9" ht="12.75">
      <c r="A118" s="25" t="s">
        <v>97</v>
      </c>
      <c r="B118" s="1"/>
      <c r="C118">
        <f>F144</f>
        <v>344</v>
      </c>
      <c r="E118" s="47" t="s">
        <v>339</v>
      </c>
      <c r="F118" s="48">
        <v>0</v>
      </c>
      <c r="G118" t="s">
        <v>202</v>
      </c>
      <c r="H118" s="153">
        <v>0</v>
      </c>
      <c r="I118" s="51"/>
    </row>
    <row r="119" spans="1:9" ht="12.75">
      <c r="A119" s="25" t="s">
        <v>36</v>
      </c>
      <c r="B119" s="1"/>
      <c r="C119">
        <f>F108</f>
        <v>228</v>
      </c>
      <c r="E119" s="47" t="s">
        <v>340</v>
      </c>
      <c r="F119" s="48">
        <v>0</v>
      </c>
      <c r="H119" s="153">
        <v>0</v>
      </c>
      <c r="I119" s="51"/>
    </row>
    <row r="120" spans="1:9" ht="12.75">
      <c r="A120" s="25">
        <v>75</v>
      </c>
      <c r="B120" s="1"/>
      <c r="C120">
        <f>F92</f>
        <v>1572</v>
      </c>
      <c r="E120" s="47" t="s">
        <v>212</v>
      </c>
      <c r="F120" s="48">
        <v>9</v>
      </c>
      <c r="G120" t="s">
        <v>202</v>
      </c>
      <c r="H120" s="153">
        <v>1</v>
      </c>
      <c r="I120" s="51"/>
    </row>
    <row r="121" spans="1:9" ht="12.75">
      <c r="A121" s="25">
        <v>67</v>
      </c>
      <c r="B121" s="1"/>
      <c r="C121">
        <f>F88</f>
        <v>469</v>
      </c>
      <c r="E121" s="47" t="s">
        <v>213</v>
      </c>
      <c r="F121" s="48">
        <v>1608</v>
      </c>
      <c r="G121" t="s">
        <v>202</v>
      </c>
      <c r="H121" s="153">
        <v>437</v>
      </c>
      <c r="I121" s="51"/>
    </row>
    <row r="122" spans="1:9" ht="12.75">
      <c r="A122" s="25"/>
      <c r="B122" s="1"/>
      <c r="E122" s="47" t="s">
        <v>214</v>
      </c>
      <c r="F122" s="48">
        <v>210</v>
      </c>
      <c r="G122" t="s">
        <v>202</v>
      </c>
      <c r="H122" s="153">
        <v>47</v>
      </c>
      <c r="I122" s="51"/>
    </row>
    <row r="123" spans="1:9" ht="12.75">
      <c r="A123" s="9" t="s">
        <v>98</v>
      </c>
      <c r="B123" s="1">
        <f>SUM(C124:C133)</f>
        <v>6775</v>
      </c>
      <c r="E123" s="47" t="s">
        <v>215</v>
      </c>
      <c r="F123" s="48">
        <v>17</v>
      </c>
      <c r="G123" t="s">
        <v>202</v>
      </c>
      <c r="H123" s="153">
        <v>9</v>
      </c>
      <c r="I123" s="51"/>
    </row>
    <row r="124" spans="1:9" ht="12.75">
      <c r="A124" s="50">
        <v>36</v>
      </c>
      <c r="B124" s="1"/>
      <c r="C124">
        <f>F85</f>
        <v>1761</v>
      </c>
      <c r="E124" s="47" t="s">
        <v>216</v>
      </c>
      <c r="F124" s="48">
        <v>18</v>
      </c>
      <c r="G124" t="s">
        <v>202</v>
      </c>
      <c r="H124" s="153">
        <v>2</v>
      </c>
      <c r="I124" s="51"/>
    </row>
    <row r="125" spans="1:9" ht="12.75">
      <c r="A125" s="25" t="s">
        <v>41</v>
      </c>
      <c r="B125" s="1"/>
      <c r="C125">
        <f>F114</f>
        <v>1309</v>
      </c>
      <c r="E125" s="47" t="s">
        <v>217</v>
      </c>
      <c r="F125" s="48">
        <v>67</v>
      </c>
      <c r="G125" t="s">
        <v>202</v>
      </c>
      <c r="H125" s="153">
        <v>21</v>
      </c>
      <c r="I125" s="51"/>
    </row>
    <row r="126" spans="1:9" ht="12.75">
      <c r="A126" s="25" t="s">
        <v>51</v>
      </c>
      <c r="B126" s="1"/>
      <c r="C126">
        <f aca="true" t="shared" si="3" ref="C126:C133">F130</f>
        <v>2106</v>
      </c>
      <c r="E126" s="47" t="s">
        <v>218</v>
      </c>
      <c r="F126" s="48">
        <v>615</v>
      </c>
      <c r="G126" t="s">
        <v>202</v>
      </c>
      <c r="H126" s="153">
        <v>140</v>
      </c>
      <c r="I126" s="51"/>
    </row>
    <row r="127" spans="1:9" ht="12.75">
      <c r="A127" s="25" t="s">
        <v>52</v>
      </c>
      <c r="B127" s="1"/>
      <c r="C127">
        <f t="shared" si="3"/>
        <v>283</v>
      </c>
      <c r="E127" s="47" t="s">
        <v>219</v>
      </c>
      <c r="F127" s="48">
        <v>1677</v>
      </c>
      <c r="G127" t="s">
        <v>202</v>
      </c>
      <c r="H127" s="153">
        <v>368</v>
      </c>
      <c r="I127" s="51"/>
    </row>
    <row r="128" spans="1:9" ht="12.75">
      <c r="A128" s="25" t="s">
        <v>53</v>
      </c>
      <c r="B128" s="1"/>
      <c r="C128">
        <f t="shared" si="3"/>
        <v>60</v>
      </c>
      <c r="E128" s="47" t="s">
        <v>220</v>
      </c>
      <c r="F128" s="48">
        <v>370</v>
      </c>
      <c r="G128" t="s">
        <v>298</v>
      </c>
      <c r="H128" s="153">
        <v>83</v>
      </c>
      <c r="I128" s="51"/>
    </row>
    <row r="129" spans="1:9" ht="12.75">
      <c r="A129" s="25" t="s">
        <v>54</v>
      </c>
      <c r="B129" s="1"/>
      <c r="C129">
        <f t="shared" si="3"/>
        <v>75</v>
      </c>
      <c r="E129" s="47" t="s">
        <v>221</v>
      </c>
      <c r="F129" s="48">
        <v>1</v>
      </c>
      <c r="G129" t="s">
        <v>202</v>
      </c>
      <c r="H129" s="153">
        <v>1</v>
      </c>
      <c r="I129" s="51"/>
    </row>
    <row r="130" spans="1:9" ht="12.75">
      <c r="A130" s="25" t="s">
        <v>55</v>
      </c>
      <c r="B130" s="1"/>
      <c r="C130">
        <f t="shared" si="3"/>
        <v>685</v>
      </c>
      <c r="E130" s="47" t="s">
        <v>222</v>
      </c>
      <c r="F130" s="48">
        <v>2106</v>
      </c>
      <c r="G130" t="s">
        <v>202</v>
      </c>
      <c r="H130" s="153">
        <v>636</v>
      </c>
      <c r="I130" s="51"/>
    </row>
    <row r="131" spans="1:9" ht="12.75">
      <c r="A131" s="25" t="s">
        <v>56</v>
      </c>
      <c r="B131" s="1"/>
      <c r="C131">
        <f t="shared" si="3"/>
        <v>178</v>
      </c>
      <c r="E131" s="47" t="s">
        <v>223</v>
      </c>
      <c r="F131" s="48">
        <v>283</v>
      </c>
      <c r="G131" t="s">
        <v>202</v>
      </c>
      <c r="H131" s="153">
        <v>89</v>
      </c>
      <c r="I131" s="51"/>
    </row>
    <row r="132" spans="1:9" ht="12.75">
      <c r="A132" s="25" t="s">
        <v>57</v>
      </c>
      <c r="B132" s="1"/>
      <c r="C132">
        <f t="shared" si="3"/>
        <v>213</v>
      </c>
      <c r="E132" s="47" t="s">
        <v>224</v>
      </c>
      <c r="F132" s="48">
        <v>60</v>
      </c>
      <c r="G132" t="s">
        <v>202</v>
      </c>
      <c r="H132" s="153">
        <v>26</v>
      </c>
      <c r="I132" s="51"/>
    </row>
    <row r="133" spans="1:9" ht="12.75">
      <c r="A133" s="25" t="s">
        <v>58</v>
      </c>
      <c r="B133" s="1"/>
      <c r="C133">
        <f t="shared" si="3"/>
        <v>105</v>
      </c>
      <c r="E133" s="47" t="s">
        <v>225</v>
      </c>
      <c r="F133" s="48">
        <v>75</v>
      </c>
      <c r="G133" t="s">
        <v>202</v>
      </c>
      <c r="H133" s="153">
        <v>8</v>
      </c>
      <c r="I133" s="51"/>
    </row>
    <row r="134" spans="1:9" ht="12.75">
      <c r="A134" s="25"/>
      <c r="B134" s="1"/>
      <c r="E134" s="47" t="s">
        <v>226</v>
      </c>
      <c r="F134" s="48">
        <v>685</v>
      </c>
      <c r="G134" t="s">
        <v>202</v>
      </c>
      <c r="H134" s="153">
        <v>171</v>
      </c>
      <c r="I134" s="51"/>
    </row>
    <row r="135" spans="1:9" ht="12.75">
      <c r="A135" s="9" t="s">
        <v>40</v>
      </c>
      <c r="B135" s="1">
        <f>SUM(C136:C137)</f>
        <v>3144</v>
      </c>
      <c r="E135" s="47" t="s">
        <v>227</v>
      </c>
      <c r="F135" s="48">
        <v>178</v>
      </c>
      <c r="G135" t="s">
        <v>202</v>
      </c>
      <c r="H135" s="153">
        <v>38</v>
      </c>
      <c r="I135" s="51"/>
    </row>
    <row r="136" spans="1:9" ht="12.75">
      <c r="A136" s="25" t="s">
        <v>39</v>
      </c>
      <c r="B136" s="1"/>
      <c r="C136">
        <f>F113</f>
        <v>2768</v>
      </c>
      <c r="E136" s="47" t="s">
        <v>228</v>
      </c>
      <c r="F136" s="48">
        <v>213</v>
      </c>
      <c r="G136" t="s">
        <v>202</v>
      </c>
      <c r="H136" s="153">
        <v>50</v>
      </c>
      <c r="I136" s="51"/>
    </row>
    <row r="137" spans="1:9" ht="12.75">
      <c r="A137" s="25" t="s">
        <v>37</v>
      </c>
      <c r="B137" s="1"/>
      <c r="C137">
        <f>F109</f>
        <v>376</v>
      </c>
      <c r="E137" s="47" t="s">
        <v>229</v>
      </c>
      <c r="F137" s="48">
        <v>105</v>
      </c>
      <c r="G137" t="s">
        <v>202</v>
      </c>
      <c r="H137" s="153">
        <v>26</v>
      </c>
      <c r="I137" s="51"/>
    </row>
    <row r="138" spans="1:9" ht="12.75">
      <c r="A138" s="25"/>
      <c r="B138" s="1"/>
      <c r="E138" s="47" t="s">
        <v>230</v>
      </c>
      <c r="F138" s="48">
        <v>36</v>
      </c>
      <c r="G138" t="s">
        <v>202</v>
      </c>
      <c r="H138" s="153">
        <v>8</v>
      </c>
      <c r="I138" s="51"/>
    </row>
    <row r="139" spans="1:9" ht="12.75">
      <c r="A139" s="9" t="s">
        <v>99</v>
      </c>
      <c r="B139" s="1">
        <f>SUM(C140:C145)</f>
        <v>2182</v>
      </c>
      <c r="E139" s="47" t="s">
        <v>231</v>
      </c>
      <c r="F139" s="48">
        <v>49</v>
      </c>
      <c r="G139" t="s">
        <v>202</v>
      </c>
      <c r="H139" s="153">
        <v>7</v>
      </c>
      <c r="I139" s="51"/>
    </row>
    <row r="140" spans="1:9" ht="12.75">
      <c r="A140" s="25" t="s">
        <v>100</v>
      </c>
      <c r="B140" s="1"/>
      <c r="C140">
        <f>F107</f>
        <v>455</v>
      </c>
      <c r="E140" s="47" t="s">
        <v>232</v>
      </c>
      <c r="F140" s="48">
        <v>46</v>
      </c>
      <c r="G140" t="s">
        <v>202</v>
      </c>
      <c r="H140" s="153">
        <v>8</v>
      </c>
      <c r="I140" s="51"/>
    </row>
    <row r="141" spans="1:9" ht="12.75">
      <c r="A141" s="25" t="s">
        <v>59</v>
      </c>
      <c r="B141" s="1"/>
      <c r="C141">
        <f>F139</f>
        <v>49</v>
      </c>
      <c r="E141" s="47" t="s">
        <v>233</v>
      </c>
      <c r="F141" s="48">
        <v>0</v>
      </c>
      <c r="G141" t="s">
        <v>202</v>
      </c>
      <c r="H141" s="153">
        <v>0</v>
      </c>
      <c r="I141" s="51"/>
    </row>
    <row r="142" spans="1:9" ht="12.75">
      <c r="A142" s="25">
        <v>874</v>
      </c>
      <c r="B142" s="1"/>
      <c r="C142">
        <f>F105</f>
        <v>984</v>
      </c>
      <c r="E142" s="47" t="s">
        <v>234</v>
      </c>
      <c r="F142" s="48">
        <v>0</v>
      </c>
      <c r="G142" t="s">
        <v>202</v>
      </c>
      <c r="H142" s="153">
        <v>0</v>
      </c>
      <c r="I142" s="51"/>
    </row>
    <row r="143" spans="1:9" ht="12.75">
      <c r="A143" s="25">
        <v>899</v>
      </c>
      <c r="B143" s="1"/>
      <c r="C143">
        <f>F106</f>
        <v>349</v>
      </c>
      <c r="E143" s="47" t="s">
        <v>235</v>
      </c>
      <c r="F143" s="48">
        <v>0</v>
      </c>
      <c r="G143" t="s">
        <v>202</v>
      </c>
      <c r="H143" s="153">
        <v>0</v>
      </c>
      <c r="I143" s="51"/>
    </row>
    <row r="144" spans="1:9" ht="12.75">
      <c r="A144" s="25" t="s">
        <v>61</v>
      </c>
      <c r="B144" s="1"/>
      <c r="C144">
        <f>F146</f>
        <v>11</v>
      </c>
      <c r="E144" s="47" t="s">
        <v>236</v>
      </c>
      <c r="F144" s="48">
        <v>344</v>
      </c>
      <c r="G144" t="s">
        <v>202</v>
      </c>
      <c r="H144" s="153">
        <v>59</v>
      </c>
      <c r="I144" s="51"/>
    </row>
    <row r="145" spans="1:8" ht="12.75">
      <c r="A145" s="25" t="s">
        <v>62</v>
      </c>
      <c r="B145" s="1"/>
      <c r="C145">
        <f>F147</f>
        <v>334</v>
      </c>
      <c r="E145" s="47" t="s">
        <v>237</v>
      </c>
      <c r="F145" s="48">
        <v>0</v>
      </c>
      <c r="G145" t="s">
        <v>202</v>
      </c>
      <c r="H145" s="153">
        <v>0</v>
      </c>
    </row>
    <row r="146" spans="1:8" ht="12.75">
      <c r="A146" s="25"/>
      <c r="B146" s="1"/>
      <c r="E146" s="47" t="s">
        <v>238</v>
      </c>
      <c r="F146" s="48">
        <v>11</v>
      </c>
      <c r="G146" t="s">
        <v>202</v>
      </c>
      <c r="H146" s="153">
        <v>2</v>
      </c>
    </row>
    <row r="147" spans="1:8" ht="12.75">
      <c r="A147" s="9" t="s">
        <v>101</v>
      </c>
      <c r="B147" s="1">
        <f>SUM(C148:C157)</f>
        <v>11770</v>
      </c>
      <c r="E147" s="47" t="s">
        <v>239</v>
      </c>
      <c r="F147" s="48">
        <v>334</v>
      </c>
      <c r="H147" s="153">
        <v>118</v>
      </c>
    </row>
    <row r="148" spans="1:8" ht="12.75">
      <c r="A148" s="25">
        <v>56</v>
      </c>
      <c r="B148" s="1"/>
      <c r="C148">
        <f>F87</f>
        <v>2483</v>
      </c>
      <c r="E148" s="31" t="s">
        <v>385</v>
      </c>
      <c r="F148" s="31">
        <v>12</v>
      </c>
      <c r="H148" s="153">
        <v>0</v>
      </c>
    </row>
    <row r="149" spans="1:8" ht="12.75">
      <c r="A149">
        <v>73</v>
      </c>
      <c r="B149" s="1"/>
      <c r="C149">
        <f>F91</f>
        <v>1202</v>
      </c>
      <c r="E149" s="31" t="s">
        <v>387</v>
      </c>
      <c r="F149" s="31">
        <v>0</v>
      </c>
      <c r="H149" s="153">
        <v>0</v>
      </c>
    </row>
    <row r="150" spans="1:8" ht="12.75">
      <c r="A150">
        <v>78</v>
      </c>
      <c r="B150" s="1"/>
      <c r="C150">
        <f>F94</f>
        <v>2033</v>
      </c>
      <c r="E150" s="31" t="s">
        <v>389</v>
      </c>
      <c r="F150" s="31">
        <v>20</v>
      </c>
      <c r="H150" s="153">
        <v>11</v>
      </c>
    </row>
    <row r="151" spans="1:8" ht="12.75">
      <c r="A151">
        <v>84</v>
      </c>
      <c r="B151" s="1"/>
      <c r="C151">
        <f>F95</f>
        <v>3125</v>
      </c>
      <c r="E151" s="31" t="s">
        <v>391</v>
      </c>
      <c r="F151" s="31">
        <v>0</v>
      </c>
      <c r="H151" s="153">
        <v>0</v>
      </c>
    </row>
    <row r="152" spans="1:8" ht="12.75">
      <c r="A152">
        <v>736</v>
      </c>
      <c r="B152" s="1"/>
      <c r="C152">
        <f>F101</f>
        <v>222</v>
      </c>
      <c r="E152" s="31" t="s">
        <v>393</v>
      </c>
      <c r="F152" s="31">
        <v>6</v>
      </c>
      <c r="H152" s="153">
        <v>1</v>
      </c>
    </row>
    <row r="153" spans="1:8" ht="12.75">
      <c r="A153" s="25" t="s">
        <v>48</v>
      </c>
      <c r="B153" s="1"/>
      <c r="C153">
        <f>F126</f>
        <v>615</v>
      </c>
      <c r="E153" s="31" t="s">
        <v>395</v>
      </c>
      <c r="F153" s="31">
        <v>4</v>
      </c>
      <c r="H153" s="153">
        <v>1</v>
      </c>
    </row>
    <row r="154" spans="1:8" ht="12.75">
      <c r="A154" s="25" t="s">
        <v>49</v>
      </c>
      <c r="B154" s="1"/>
      <c r="C154">
        <f>F127</f>
        <v>1677</v>
      </c>
      <c r="E154" s="31" t="s">
        <v>397</v>
      </c>
      <c r="F154" s="31">
        <v>9</v>
      </c>
      <c r="H154" s="153">
        <v>5</v>
      </c>
    </row>
    <row r="155" spans="1:8" ht="12.75">
      <c r="A155" s="25" t="s">
        <v>50</v>
      </c>
      <c r="B155" s="1"/>
      <c r="C155">
        <f>F128</f>
        <v>370</v>
      </c>
      <c r="E155" s="31" t="s">
        <v>399</v>
      </c>
      <c r="F155" s="31">
        <v>6</v>
      </c>
      <c r="H155" s="153">
        <v>0</v>
      </c>
    </row>
    <row r="156" spans="1:8" ht="12.75">
      <c r="A156" s="25">
        <v>873</v>
      </c>
      <c r="B156" s="1"/>
      <c r="C156">
        <f>F104</f>
        <v>43</v>
      </c>
      <c r="E156" s="31" t="s">
        <v>401</v>
      </c>
      <c r="F156" s="31">
        <v>2</v>
      </c>
      <c r="H156" s="153">
        <v>0</v>
      </c>
    </row>
    <row r="157" spans="1:8" ht="12.75">
      <c r="A157" s="25" t="s">
        <v>297</v>
      </c>
      <c r="B157" s="1"/>
      <c r="C157">
        <v>0</v>
      </c>
      <c r="E157" s="31" t="s">
        <v>403</v>
      </c>
      <c r="F157" s="31">
        <v>0</v>
      </c>
      <c r="H157" s="153">
        <v>0</v>
      </c>
    </row>
    <row r="158" spans="1:8" ht="12.75">
      <c r="A158" s="25"/>
      <c r="B158" s="1"/>
      <c r="E158" s="31" t="s">
        <v>404</v>
      </c>
      <c r="F158" s="31">
        <v>0</v>
      </c>
      <c r="H158" s="153">
        <v>0</v>
      </c>
    </row>
    <row r="159" spans="1:2" ht="12.75">
      <c r="A159" s="9" t="s">
        <v>102</v>
      </c>
      <c r="B159" s="1">
        <f>SUM(C160:C169)</f>
        <v>2452</v>
      </c>
    </row>
    <row r="160" spans="1:3" ht="12.75">
      <c r="A160" s="25" t="s">
        <v>42</v>
      </c>
      <c r="B160" s="1"/>
      <c r="C160">
        <f>F115</f>
        <v>523</v>
      </c>
    </row>
    <row r="161" spans="1:3" ht="12.75">
      <c r="A161" s="25" t="s">
        <v>103</v>
      </c>
      <c r="B161" s="1"/>
      <c r="C161">
        <f aca="true" t="shared" si="4" ref="C161:C166">F120</f>
        <v>9</v>
      </c>
    </row>
    <row r="162" spans="1:3" ht="12.75">
      <c r="A162" s="25" t="s">
        <v>43</v>
      </c>
      <c r="B162" s="1"/>
      <c r="C162">
        <f t="shared" si="4"/>
        <v>1608</v>
      </c>
    </row>
    <row r="163" spans="1:3" ht="12.75">
      <c r="A163" s="25" t="s">
        <v>44</v>
      </c>
      <c r="B163" s="1"/>
      <c r="C163">
        <f t="shared" si="4"/>
        <v>210</v>
      </c>
    </row>
    <row r="164" spans="1:3" ht="12.75">
      <c r="A164" s="25" t="s">
        <v>45</v>
      </c>
      <c r="B164" s="1"/>
      <c r="C164">
        <f t="shared" si="4"/>
        <v>17</v>
      </c>
    </row>
    <row r="165" spans="1:3" ht="12.75">
      <c r="A165" s="25" t="s">
        <v>46</v>
      </c>
      <c r="B165" s="1"/>
      <c r="C165">
        <f t="shared" si="4"/>
        <v>18</v>
      </c>
    </row>
    <row r="166" spans="1:3" ht="12.75">
      <c r="A166" s="25" t="s">
        <v>47</v>
      </c>
      <c r="B166" s="1"/>
      <c r="C166">
        <f t="shared" si="4"/>
        <v>67</v>
      </c>
    </row>
    <row r="167" spans="1:3" ht="12.75">
      <c r="A167" s="25" t="s">
        <v>312</v>
      </c>
      <c r="B167" s="1"/>
      <c r="C167">
        <f>F116</f>
        <v>0</v>
      </c>
    </row>
    <row r="168" spans="1:3" ht="12.75">
      <c r="A168" s="25" t="s">
        <v>339</v>
      </c>
      <c r="B168" s="1"/>
      <c r="C168">
        <f>F118</f>
        <v>0</v>
      </c>
    </row>
    <row r="169" spans="1:3" ht="12.75">
      <c r="A169" s="25" t="s">
        <v>340</v>
      </c>
      <c r="B169" s="1"/>
      <c r="C169">
        <f>F119</f>
        <v>0</v>
      </c>
    </row>
    <row r="170" spans="1:2" ht="12.75">
      <c r="A170" s="25"/>
      <c r="B170" s="1"/>
    </row>
    <row r="171" spans="1:2" ht="12.75">
      <c r="A171" s="9" t="s">
        <v>406</v>
      </c>
      <c r="B171">
        <f>SUM(C172:C177)</f>
        <v>30</v>
      </c>
    </row>
    <row r="172" spans="1:3" ht="12.75">
      <c r="A172" s="25" t="str">
        <f>E150</f>
        <v>ANSWER    </v>
      </c>
      <c r="C172">
        <f>F150</f>
        <v>20</v>
      </c>
    </row>
    <row r="173" spans="1:3" ht="12.75">
      <c r="A173" s="25" t="str">
        <f>E155</f>
        <v>MILLEN    </v>
      </c>
      <c r="C173">
        <f>F155</f>
        <v>6</v>
      </c>
    </row>
    <row r="174" spans="1:3" ht="12.75">
      <c r="A174" s="25" t="str">
        <f>E149</f>
        <v>ACES      </v>
      </c>
      <c r="C174">
        <f>F149</f>
        <v>0</v>
      </c>
    </row>
    <row r="175" spans="1:3" ht="12.75">
      <c r="A175" s="25" t="str">
        <f>E151</f>
        <v>DISREC    </v>
      </c>
      <c r="C175">
        <f>F151</f>
        <v>0</v>
      </c>
    </row>
    <row r="176" spans="1:3" ht="12.75">
      <c r="A176" s="25" t="str">
        <f>E153</f>
        <v>ITOPII    </v>
      </c>
      <c r="C176">
        <f>F153</f>
        <v>4</v>
      </c>
    </row>
    <row r="177" spans="1:3" ht="12.75">
      <c r="A177" s="25" t="str">
        <f>E158</f>
        <v>VIRDAT    </v>
      </c>
      <c r="C177">
        <f>F158</f>
        <v>0</v>
      </c>
    </row>
    <row r="179" spans="1:2" ht="12.75">
      <c r="A179" s="1" t="s">
        <v>407</v>
      </c>
      <c r="B179">
        <f>SUM(C180:C182)</f>
        <v>11</v>
      </c>
    </row>
    <row r="180" spans="1:3" ht="12.75">
      <c r="A180" s="25" t="str">
        <f>E154</f>
        <v>MILITE    </v>
      </c>
      <c r="C180">
        <f>F154</f>
        <v>9</v>
      </c>
    </row>
    <row r="181" spans="1:3" ht="12.75">
      <c r="A181" s="25" t="str">
        <f>E156</f>
        <v>SMARTC    </v>
      </c>
      <c r="C181">
        <f>F156</f>
        <v>2</v>
      </c>
    </row>
    <row r="182" spans="1:3" ht="12.75">
      <c r="A182" s="25" t="str">
        <f>E157</f>
        <v>SMCARD    </v>
      </c>
      <c r="C182">
        <f>F157</f>
        <v>0</v>
      </c>
    </row>
    <row r="184" spans="1:2" ht="12.75">
      <c r="A184" s="1" t="s">
        <v>408</v>
      </c>
      <c r="B184">
        <f>SUM(C185:C186)</f>
        <v>18</v>
      </c>
    </row>
    <row r="185" spans="1:3" ht="12.75">
      <c r="A185" s="25" t="str">
        <f>E148</f>
        <v>8ASTAR    </v>
      </c>
      <c r="C185">
        <f>F148</f>
        <v>12</v>
      </c>
    </row>
    <row r="186" spans="1:3" ht="12.75">
      <c r="A186" s="25" t="str">
        <f>E152</f>
        <v>HUBZON    </v>
      </c>
      <c r="C186">
        <f>F152</f>
        <v>6</v>
      </c>
    </row>
    <row r="189" spans="1:3" ht="12.75">
      <c r="A189" s="26" t="s">
        <v>104</v>
      </c>
      <c r="B189" s="1">
        <f>SUM(B86:B178)</f>
        <v>43327</v>
      </c>
      <c r="C189">
        <f>SUM(C86:C170)</f>
        <v>43297</v>
      </c>
    </row>
  </sheetData>
  <printOptions/>
  <pageMargins left="0.75" right="0.75" top="1" bottom="1" header="0.5" footer="0.5"/>
  <pageSetup fitToHeight="2" horizontalDpi="600" verticalDpi="6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PeterABastone</dc:creator>
  <cp:keywords/>
  <dc:description/>
  <cp:lastModifiedBy>SarahAWheet</cp:lastModifiedBy>
  <cp:lastPrinted>2005-02-11T13:32:15Z</cp:lastPrinted>
  <dcterms:created xsi:type="dcterms:W3CDTF">2003-10-20T20:10:23Z</dcterms:created>
  <dcterms:modified xsi:type="dcterms:W3CDTF">2005-11-01T15:42:02Z</dcterms:modified>
  <cp:category/>
  <cp:version/>
  <cp:contentType/>
  <cp:contentStatus/>
</cp:coreProperties>
</file>