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1340" windowHeight="6540" activeTab="2"/>
  </bookViews>
  <sheets>
    <sheet name="Stats" sheetId="1" r:id="rId1"/>
    <sheet name="Summary" sheetId="2" r:id="rId2"/>
    <sheet name="spot" sheetId="3" r:id="rId3"/>
    <sheet name="advance" sheetId="4" r:id="rId4"/>
    <sheet name="offers" sheetId="5" r:id="rId5"/>
  </sheets>
  <definedNames>
    <definedName name="_xlnm.Print_Area" localSheetId="0">'Stats'!$A$1:$E$32</definedName>
  </definedNames>
  <calcPr fullCalcOnLoad="1"/>
</workbook>
</file>

<file path=xl/sharedStrings.xml><?xml version="1.0" encoding="utf-8"?>
<sst xmlns="http://schemas.openxmlformats.org/spreadsheetml/2006/main" count="246" uniqueCount="91">
  <si>
    <t>I.  ALLOWANCES AVAILABLE FOR AUCTION</t>
  </si>
  <si>
    <t>Origin of</t>
  </si>
  <si>
    <t>Spot Auction</t>
  </si>
  <si>
    <t>7 Year Advance Auction</t>
  </si>
  <si>
    <t>Allowances</t>
  </si>
  <si>
    <t>EPA</t>
  </si>
  <si>
    <t>Privately</t>
  </si>
  <si>
    <t>Offered</t>
  </si>
  <si>
    <t>Total</t>
  </si>
  <si>
    <t>II.  SPOT AUCTION RESULTS</t>
  </si>
  <si>
    <t>ALLOWANCES</t>
  </si>
  <si>
    <t>NUMBER OF BIDS</t>
  </si>
  <si>
    <t># OF BIDDERS</t>
  </si>
  <si>
    <t>BID PRICE</t>
  </si>
  <si>
    <t xml:space="preserve">III.  7 YEAR ADVANCE AUCTION RESULTS </t>
  </si>
  <si>
    <t>QUANTITY</t>
  </si>
  <si>
    <t>AMOUNT PAID</t>
  </si>
  <si>
    <t>Maryland Environmental Law Society</t>
  </si>
  <si>
    <t>Acid Rain Retirement Fund</t>
  </si>
  <si>
    <t>TOTALS</t>
  </si>
  <si>
    <t>American Electric Power</t>
  </si>
  <si>
    <t>Total Auction Proceeds</t>
  </si>
  <si>
    <t xml:space="preserve">Highest:  </t>
  </si>
  <si>
    <t xml:space="preserve">Clearing:  </t>
  </si>
  <si>
    <t xml:space="preserve">Lowest:  </t>
  </si>
  <si>
    <t xml:space="preserve">Weighted Average of Winning Bids:  </t>
  </si>
  <si>
    <r>
      <t xml:space="preserve">PERCENTAGE OF TOTAL </t>
    </r>
    <r>
      <rPr>
        <b/>
        <u val="single"/>
        <sz val="12"/>
        <color indexed="8"/>
        <rFont val="Arial"/>
        <family val="2"/>
      </rPr>
      <t>ALLOWANCES</t>
    </r>
  </si>
  <si>
    <t>Cedar Falls Utilities</t>
  </si>
  <si>
    <t>Indianapolis Power &amp; Light Company</t>
  </si>
  <si>
    <t>Man Financial, Inc.</t>
  </si>
  <si>
    <t>SPOT AUCTION WINNERS</t>
  </si>
  <si>
    <t>7 YEAR ADVANCE AUCTION WINNERS</t>
  </si>
  <si>
    <t>2005 SO2 ALLOWANCE AUCTION RESULTS</t>
  </si>
  <si>
    <t>Fordham Environmental Law Advocates</t>
  </si>
  <si>
    <t>AEM 451/ECON 409 Cornell U. 2005</t>
  </si>
  <si>
    <t>AEM 250 Cornell University 2005</t>
  </si>
  <si>
    <t>Hobart &amp; William Smith Colleges</t>
  </si>
  <si>
    <t>ARPA</t>
  </si>
  <si>
    <t>Duke Power</t>
  </si>
  <si>
    <t>Aquila</t>
  </si>
  <si>
    <t>Ameren Energy Resources Generating Co.</t>
  </si>
  <si>
    <t>Alpha</t>
  </si>
  <si>
    <t>Ameren Energy Generating Co.</t>
  </si>
  <si>
    <t>Morgan Stanley</t>
  </si>
  <si>
    <t>Edison Mission Marketing &amp; Trading, Inc.</t>
  </si>
  <si>
    <t>Creighton University Environmental Law Society</t>
  </si>
  <si>
    <t>The Detroit Edison Company</t>
  </si>
  <si>
    <t>CSFB Energy, LLC</t>
  </si>
  <si>
    <t>Dominion Energy Marketing, Inc.</t>
  </si>
  <si>
    <t>CEPO</t>
  </si>
  <si>
    <t>PPL Generation LLC</t>
  </si>
  <si>
    <t>BP Energy</t>
  </si>
  <si>
    <t>Constellation Energy Commodities Group, Inc.</t>
  </si>
  <si>
    <t>Coaltrade, LLC</t>
  </si>
  <si>
    <t>The Dayton Power &amp; Light Company</t>
  </si>
  <si>
    <t>SUEZ Energy Marketing NA, Inc.</t>
  </si>
  <si>
    <t>Allegheny Energy Supply Company, LLC</t>
  </si>
  <si>
    <t>Mirant</t>
  </si>
  <si>
    <t>Innovative Business Engineering, LLC</t>
  </si>
  <si>
    <t>Granite Ridge Energy LLC</t>
  </si>
  <si>
    <t>Total:  31</t>
  </si>
  <si>
    <t>CSFB Energy LLC</t>
  </si>
  <si>
    <t>Clarkson University Environmental Conservation Org</t>
  </si>
  <si>
    <t>Aaron Greenberg</t>
  </si>
  <si>
    <t>Successful:  6</t>
  </si>
  <si>
    <t>Total:  11</t>
  </si>
  <si>
    <t>No Offers in 2005 Auction</t>
  </si>
  <si>
    <t>American Electric Power*</t>
  </si>
  <si>
    <t>* Awarded a partial fill of 6,999 out of 25,000 allowances bid for.</t>
  </si>
  <si>
    <t>BIDS</t>
  </si>
  <si>
    <t>BIDDER'S NAME</t>
  </si>
  <si>
    <t>TOTAL</t>
  </si>
  <si>
    <t>2005 ACID RAIN ALLOWANCE AUCTION RESULTS</t>
  </si>
  <si>
    <t>Spot Bids (First Usable in 2005)</t>
  </si>
  <si>
    <t xml:space="preserve">EPA rules state that in the event two identical bids are submitted that would exhaust all remaining </t>
  </si>
  <si>
    <t>allowances, the auction Administrator shall allocate all allowances to one of the bidders by lottery.</t>
  </si>
  <si>
    <t>* Awarded a partial fill of 3,089 out of 5,000 allowances bid for.</t>
  </si>
  <si>
    <t>Edison Mission Marketing &amp; Trading, Inc.*</t>
  </si>
  <si>
    <t>7 Year Advance Bids (First Usable in 2012)</t>
  </si>
  <si>
    <t>Bid for: 493,987</t>
  </si>
  <si>
    <t>Sold: 125,000</t>
  </si>
  <si>
    <t>Successful:  25</t>
  </si>
  <si>
    <t>Unsuccessful:  90</t>
  </si>
  <si>
    <t>Total: 115</t>
  </si>
  <si>
    <t>(First Usable in 2005)</t>
  </si>
  <si>
    <t>(First Usable in 2012)</t>
  </si>
  <si>
    <t>Bid for: 327,324</t>
  </si>
  <si>
    <t>Successful:  21</t>
  </si>
  <si>
    <t>Unsuccessful:  14</t>
  </si>
  <si>
    <t>Total:  35</t>
  </si>
  <si>
    <t>Bates and Colby Environmental Economics and ES 211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</si>
</sst>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  <numFmt numFmtId="167" formatCode="0.000"/>
    <numFmt numFmtId="168" formatCode="&quot;$&quot;#,##0.00;\(&quot;$&quot;#,##0.00\)"/>
    <numFmt numFmtId="169" formatCode="0;[Red]0"/>
    <numFmt numFmtId="170" formatCode="&quot;$&quot;#,##0.00;[Red]&quot;$&quot;#,##0.00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23" applyFont="1">
      <alignment/>
      <protection/>
    </xf>
    <xf numFmtId="164" fontId="2" fillId="0" borderId="0" xfId="23" applyNumberFormat="1" applyFont="1">
      <alignment/>
      <protection/>
    </xf>
    <xf numFmtId="0" fontId="2" fillId="0" borderId="0" xfId="23" applyFont="1" applyAlignment="1">
      <alignment horizontal="right"/>
      <protection/>
    </xf>
    <xf numFmtId="0" fontId="2" fillId="0" borderId="1" xfId="23" applyFont="1" applyBorder="1">
      <alignment/>
      <protection/>
    </xf>
    <xf numFmtId="0" fontId="2" fillId="0" borderId="1" xfId="23" applyFont="1" applyBorder="1" applyAlignment="1">
      <alignment horizontal="right"/>
      <protection/>
    </xf>
    <xf numFmtId="165" fontId="2" fillId="0" borderId="0" xfId="15" applyNumberFormat="1" applyFont="1" applyAlignment="1">
      <alignment/>
    </xf>
    <xf numFmtId="165" fontId="3" fillId="0" borderId="0" xfId="15" applyNumberFormat="1" applyFont="1" applyAlignment="1">
      <alignment horizontal="right"/>
    </xf>
    <xf numFmtId="165" fontId="2" fillId="0" borderId="1" xfId="15" applyNumberFormat="1" applyFont="1" applyBorder="1" applyAlignment="1">
      <alignment/>
    </xf>
    <xf numFmtId="0" fontId="1" fillId="0" borderId="0" xfId="23" applyFont="1" applyAlignment="1">
      <alignment horizontal="left"/>
      <protection/>
    </xf>
    <xf numFmtId="0" fontId="4" fillId="0" borderId="0" xfId="23" applyFont="1" applyAlignment="1">
      <alignment horizontal="right"/>
      <protection/>
    </xf>
    <xf numFmtId="0" fontId="3" fillId="0" borderId="0" xfId="0" applyFont="1" applyAlignment="1">
      <alignment horizontal="right"/>
    </xf>
    <xf numFmtId="164" fontId="2" fillId="0" borderId="0" xfId="17" applyNumberFormat="1" applyFont="1" applyAlignment="1">
      <alignment horizontal="center"/>
    </xf>
    <xf numFmtId="0" fontId="5" fillId="0" borderId="0" xfId="0" applyFont="1" applyAlignment="1">
      <alignment horizontal="right"/>
    </xf>
    <xf numFmtId="164" fontId="6" fillId="0" borderId="0" xfId="17" applyNumberFormat="1" applyFont="1" applyAlignment="1">
      <alignment horizontal="center"/>
    </xf>
    <xf numFmtId="166" fontId="2" fillId="0" borderId="0" xfId="23" applyNumberFormat="1" applyFont="1" applyAlignment="1">
      <alignment horizontal="right"/>
      <protection/>
    </xf>
    <xf numFmtId="164" fontId="3" fillId="0" borderId="0" xfId="0" applyNumberFormat="1" applyFont="1" applyAlignment="1">
      <alignment/>
    </xf>
    <xf numFmtId="0" fontId="5" fillId="0" borderId="0" xfId="0" applyFont="1" applyBorder="1" applyAlignment="1">
      <alignment horizontal="left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65" fontId="3" fillId="0" borderId="0" xfId="15" applyNumberFormat="1" applyFont="1" applyFill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7" fontId="3" fillId="0" borderId="0" xfId="17" applyNumberFormat="1" applyFont="1" applyBorder="1" applyAlignment="1">
      <alignment/>
    </xf>
    <xf numFmtId="165" fontId="5" fillId="0" borderId="0" xfId="15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center"/>
    </xf>
    <xf numFmtId="7" fontId="5" fillId="0" borderId="0" xfId="17" applyNumberFormat="1" applyFont="1" applyAlignment="1">
      <alignment/>
    </xf>
    <xf numFmtId="165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17" applyFont="1" applyBorder="1" applyAlignment="1">
      <alignment/>
    </xf>
    <xf numFmtId="165" fontId="9" fillId="0" borderId="0" xfId="15" applyNumberFormat="1" applyFont="1" applyBorder="1" applyAlignment="1">
      <alignment/>
    </xf>
    <xf numFmtId="44" fontId="9" fillId="0" borderId="0" xfId="17" applyFont="1" applyBorder="1" applyAlignment="1">
      <alignment/>
    </xf>
    <xf numFmtId="44" fontId="7" fillId="0" borderId="0" xfId="17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7" fontId="5" fillId="0" borderId="0" xfId="17" applyNumberFormat="1" applyFont="1" applyBorder="1" applyAlignment="1">
      <alignment shrinkToFit="1"/>
    </xf>
    <xf numFmtId="0" fontId="2" fillId="0" borderId="0" xfId="21" applyFont="1" applyBorder="1">
      <alignment/>
      <protection/>
    </xf>
    <xf numFmtId="0" fontId="3" fillId="0" borderId="0" xfId="0" applyFont="1" applyBorder="1" applyAlignment="1">
      <alignment/>
    </xf>
    <xf numFmtId="165" fontId="7" fillId="0" borderId="0" xfId="15" applyNumberFormat="1" applyFont="1" applyBorder="1" applyAlignment="1">
      <alignment wrapText="1"/>
    </xf>
    <xf numFmtId="0" fontId="1" fillId="0" borderId="0" xfId="23" applyFont="1" applyAlignment="1">
      <alignment/>
      <protection/>
    </xf>
    <xf numFmtId="1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0" applyNumberFormat="1" applyAlignment="1" quotePrefix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65" fontId="3" fillId="0" borderId="2" xfId="15" applyNumberFormat="1" applyFont="1" applyFill="1" applyBorder="1" applyAlignment="1">
      <alignment horizontal="left"/>
    </xf>
    <xf numFmtId="7" fontId="3" fillId="0" borderId="2" xfId="17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" fontId="9" fillId="0" borderId="0" xfId="22" applyNumberFormat="1" applyFont="1" applyFill="1" applyBorder="1" applyAlignment="1">
      <alignment horizontal="left"/>
      <protection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65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65" fontId="5" fillId="0" borderId="2" xfId="15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165" fontId="0" fillId="0" borderId="2" xfId="0" applyNumberFormat="1" applyBorder="1" applyAlignment="1">
      <alignment vertical="top" wrapText="1"/>
    </xf>
    <xf numFmtId="1" fontId="1" fillId="0" borderId="0" xfId="0" applyNumberFormat="1" applyFont="1" applyFill="1" applyAlignment="1">
      <alignment vertical="top"/>
    </xf>
    <xf numFmtId="1" fontId="6" fillId="0" borderId="0" xfId="0" applyNumberFormat="1" applyFont="1" applyFill="1" applyAlignment="1">
      <alignment vertical="top"/>
    </xf>
    <xf numFmtId="164" fontId="5" fillId="0" borderId="2" xfId="15" applyNumberFormat="1" applyFont="1" applyFill="1" applyBorder="1" applyAlignment="1">
      <alignment wrapText="1"/>
    </xf>
    <xf numFmtId="1" fontId="0" fillId="0" borderId="0" xfId="0" applyNumberFormat="1" applyFill="1" applyAlignment="1">
      <alignment vertical="top" wrapText="1"/>
    </xf>
    <xf numFmtId="168" fontId="9" fillId="3" borderId="0" xfId="22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left" vertical="top"/>
    </xf>
    <xf numFmtId="44" fontId="5" fillId="0" borderId="2" xfId="17" applyFont="1" applyFill="1" applyBorder="1" applyAlignment="1">
      <alignment horizontal="left"/>
    </xf>
    <xf numFmtId="1" fontId="9" fillId="0" borderId="0" xfId="22" applyNumberFormat="1" applyFont="1" applyFill="1" applyBorder="1" applyAlignment="1" quotePrefix="1">
      <alignment horizontal="left" vertical="top"/>
      <protection/>
    </xf>
    <xf numFmtId="0" fontId="0" fillId="0" borderId="0" xfId="0" applyFont="1" applyAlignment="1">
      <alignment/>
    </xf>
    <xf numFmtId="168" fontId="9" fillId="3" borderId="2" xfId="22" applyNumberFormat="1" applyFont="1" applyFill="1" applyBorder="1" applyAlignment="1">
      <alignment horizontal="left"/>
      <protection/>
    </xf>
    <xf numFmtId="1" fontId="9" fillId="0" borderId="2" xfId="22" applyNumberFormat="1" applyFont="1" applyFill="1" applyBorder="1" applyAlignment="1" quotePrefix="1">
      <alignment horizontal="left" vertical="top"/>
      <protection/>
    </xf>
    <xf numFmtId="0" fontId="0" fillId="0" borderId="0" xfId="0" applyBorder="1" applyAlignment="1">
      <alignment/>
    </xf>
    <xf numFmtId="167" fontId="3" fillId="0" borderId="2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22" applyFont="1" applyFill="1" applyBorder="1" applyAlignment="1">
      <alignment horizontal="left"/>
      <protection/>
    </xf>
    <xf numFmtId="0" fontId="3" fillId="0" borderId="2" xfId="22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23" applyFont="1" applyAlignment="1">
      <alignment/>
      <protection/>
    </xf>
    <xf numFmtId="0" fontId="4" fillId="0" borderId="0" xfId="23" applyFont="1" applyAlignment="1">
      <alignment horizontal="center"/>
      <protection/>
    </xf>
    <xf numFmtId="0" fontId="1" fillId="0" borderId="0" xfId="23" applyFont="1" applyAlignment="1">
      <alignment horizontal="center"/>
      <protection/>
    </xf>
    <xf numFmtId="1" fontId="0" fillId="0" borderId="0" xfId="0" applyNumberFormat="1" applyFill="1" applyAlignment="1">
      <alignment vertical="top" wrapText="1"/>
    </xf>
    <xf numFmtId="0" fontId="0" fillId="0" borderId="0" xfId="0" applyAlignment="1">
      <alignment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ffsum99" xfId="21"/>
    <cellStyle name="Normal_Sheet1" xfId="22"/>
    <cellStyle name="Normal_stats_9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0">
      <selection activeCell="E33" sqref="E33"/>
    </sheetView>
  </sheetViews>
  <sheetFormatPr defaultColWidth="9.140625" defaultRowHeight="12.75"/>
  <cols>
    <col min="1" max="1" width="21.421875" style="0" customWidth="1"/>
    <col min="2" max="2" width="22.7109375" style="0" bestFit="1" customWidth="1"/>
    <col min="3" max="3" width="18.28125" style="0" customWidth="1"/>
    <col min="4" max="4" width="12.28125" style="0" customWidth="1"/>
    <col min="5" max="5" width="14.140625" style="0" bestFit="1" customWidth="1"/>
  </cols>
  <sheetData>
    <row r="1" spans="1:3" ht="18">
      <c r="A1" s="80" t="s">
        <v>32</v>
      </c>
      <c r="B1" s="80"/>
      <c r="C1" s="80"/>
    </row>
    <row r="2" spans="1:3" ht="18">
      <c r="A2" s="38"/>
      <c r="B2" s="38"/>
      <c r="C2" s="38"/>
    </row>
    <row r="3" spans="1:5" ht="18">
      <c r="A3" s="80" t="s">
        <v>0</v>
      </c>
      <c r="B3" s="80"/>
      <c r="C3" s="80"/>
      <c r="D3" s="1"/>
      <c r="E3" s="2"/>
    </row>
    <row r="4" spans="1:5" ht="15">
      <c r="A4" s="1"/>
      <c r="B4" s="1"/>
      <c r="C4" s="1"/>
      <c r="D4" s="1"/>
      <c r="E4" s="2"/>
    </row>
    <row r="5" spans="1:5" ht="15">
      <c r="A5" s="1" t="s">
        <v>1</v>
      </c>
      <c r="B5" s="3" t="s">
        <v>2</v>
      </c>
      <c r="D5" s="1"/>
      <c r="E5" s="3" t="s">
        <v>3</v>
      </c>
    </row>
    <row r="6" spans="1:5" ht="15">
      <c r="A6" s="4" t="s">
        <v>4</v>
      </c>
      <c r="B6" s="5" t="s">
        <v>84</v>
      </c>
      <c r="C6" s="8"/>
      <c r="D6" s="4"/>
      <c r="E6" s="5" t="s">
        <v>85</v>
      </c>
    </row>
    <row r="7" spans="1:5" ht="15">
      <c r="A7" s="1"/>
      <c r="B7" s="1"/>
      <c r="D7" s="1"/>
      <c r="E7" s="1"/>
    </row>
    <row r="8" spans="1:5" ht="15">
      <c r="A8" s="1" t="s">
        <v>5</v>
      </c>
      <c r="B8" s="6">
        <v>125000</v>
      </c>
      <c r="D8" s="6"/>
      <c r="E8" s="6">
        <v>125000</v>
      </c>
    </row>
    <row r="9" spans="1:5" ht="15">
      <c r="A9" s="1"/>
      <c r="B9" s="6"/>
      <c r="D9" s="6"/>
      <c r="E9" s="6"/>
    </row>
    <row r="10" spans="1:5" ht="15">
      <c r="A10" s="1" t="s">
        <v>6</v>
      </c>
      <c r="B10" s="7">
        <v>0</v>
      </c>
      <c r="D10" s="6"/>
      <c r="E10" s="7">
        <v>0</v>
      </c>
    </row>
    <row r="11" spans="1:5" ht="15">
      <c r="A11" s="4" t="s">
        <v>7</v>
      </c>
      <c r="B11" s="8"/>
      <c r="C11" s="8"/>
      <c r="D11" s="8"/>
      <c r="E11" s="8"/>
    </row>
    <row r="12" spans="1:5" ht="15">
      <c r="A12" s="1" t="s">
        <v>8</v>
      </c>
      <c r="B12" s="6">
        <f>B8+B10</f>
        <v>125000</v>
      </c>
      <c r="D12" s="6"/>
      <c r="E12" s="6">
        <f>E8+E10</f>
        <v>125000</v>
      </c>
    </row>
    <row r="13" spans="1:5" ht="15">
      <c r="A13" s="1"/>
      <c r="B13" s="1"/>
      <c r="C13" s="6"/>
      <c r="D13" s="1"/>
      <c r="E13" s="2"/>
    </row>
    <row r="14" spans="1:5" ht="15">
      <c r="A14" s="1"/>
      <c r="B14" s="1"/>
      <c r="C14" s="1"/>
      <c r="D14" s="1"/>
      <c r="E14" s="2"/>
    </row>
    <row r="15" spans="1:5" ht="18">
      <c r="A15" s="9" t="s">
        <v>9</v>
      </c>
      <c r="B15" s="1"/>
      <c r="C15" s="1"/>
      <c r="D15" s="1"/>
      <c r="E15" s="2"/>
    </row>
    <row r="16" spans="1:5" ht="15">
      <c r="A16" s="1"/>
      <c r="B16" s="1"/>
      <c r="C16" s="1"/>
      <c r="D16" s="1"/>
      <c r="E16" s="2"/>
    </row>
    <row r="17" spans="1:5" ht="15">
      <c r="A17" s="10" t="s">
        <v>10</v>
      </c>
      <c r="B17" s="10" t="s">
        <v>11</v>
      </c>
      <c r="C17" s="10" t="s">
        <v>12</v>
      </c>
      <c r="D17" s="81" t="s">
        <v>13</v>
      </c>
      <c r="E17" s="81"/>
    </row>
    <row r="18" spans="1:5" ht="15">
      <c r="A18" s="3"/>
      <c r="B18" s="3"/>
      <c r="C18" s="3"/>
      <c r="D18" s="3"/>
      <c r="E18" s="2"/>
    </row>
    <row r="19" spans="1:5" ht="15">
      <c r="A19" s="11" t="s">
        <v>79</v>
      </c>
      <c r="B19" s="3" t="s">
        <v>81</v>
      </c>
      <c r="C19" s="3" t="str">
        <f>"Successful:  "&amp;17</f>
        <v>Successful:  17</v>
      </c>
      <c r="D19" s="11" t="s">
        <v>22</v>
      </c>
      <c r="E19" s="12">
        <v>750</v>
      </c>
    </row>
    <row r="20" spans="1:5" ht="15.75">
      <c r="A20" s="11" t="s">
        <v>80</v>
      </c>
      <c r="B20" s="3" t="s">
        <v>82</v>
      </c>
      <c r="C20" s="3" t="str">
        <f>"Unsuccessful:  "&amp;31-17</f>
        <v>Unsuccessful:  14</v>
      </c>
      <c r="D20" s="13" t="s">
        <v>23</v>
      </c>
      <c r="E20" s="14">
        <v>690</v>
      </c>
    </row>
    <row r="21" spans="1:5" ht="15">
      <c r="A21" s="3"/>
      <c r="B21" s="3" t="s">
        <v>83</v>
      </c>
      <c r="C21" s="3" t="s">
        <v>60</v>
      </c>
      <c r="D21" s="11" t="s">
        <v>24</v>
      </c>
      <c r="E21" s="12">
        <v>300</v>
      </c>
    </row>
    <row r="22" spans="1:5" ht="15">
      <c r="A22" s="3"/>
      <c r="B22" s="3"/>
      <c r="C22" s="15"/>
      <c r="D22" s="11" t="s">
        <v>25</v>
      </c>
      <c r="E22" s="12">
        <v>702.51</v>
      </c>
    </row>
    <row r="23" spans="1:5" ht="15">
      <c r="A23" s="3"/>
      <c r="B23" s="3"/>
      <c r="C23" s="3"/>
      <c r="D23" s="11"/>
      <c r="E23" s="16"/>
    </row>
    <row r="24" spans="1:5" ht="15">
      <c r="A24" s="3"/>
      <c r="B24" s="3"/>
      <c r="C24" s="3"/>
      <c r="D24" s="11"/>
      <c r="E24" s="16"/>
    </row>
    <row r="25" spans="1:5" ht="18">
      <c r="A25" s="9" t="s">
        <v>14</v>
      </c>
      <c r="B25" s="3"/>
      <c r="C25" s="3"/>
      <c r="D25" s="3"/>
      <c r="E25" s="2"/>
    </row>
    <row r="26" spans="1:5" ht="15">
      <c r="A26" s="3"/>
      <c r="B26" s="3"/>
      <c r="C26" s="3"/>
      <c r="D26" s="3"/>
      <c r="E26" s="2"/>
    </row>
    <row r="27" spans="1:5" ht="15">
      <c r="A27" s="10" t="s">
        <v>10</v>
      </c>
      <c r="B27" s="10" t="s">
        <v>11</v>
      </c>
      <c r="C27" s="10" t="s">
        <v>12</v>
      </c>
      <c r="D27" s="81" t="s">
        <v>13</v>
      </c>
      <c r="E27" s="81"/>
    </row>
    <row r="28" spans="1:5" ht="15">
      <c r="A28" s="3"/>
      <c r="B28" s="3"/>
      <c r="C28" s="3"/>
      <c r="D28" s="3"/>
      <c r="E28" s="2"/>
    </row>
    <row r="29" spans="1:5" ht="15">
      <c r="A29" s="11" t="s">
        <v>86</v>
      </c>
      <c r="B29" s="3" t="s">
        <v>87</v>
      </c>
      <c r="C29" s="3" t="s">
        <v>64</v>
      </c>
      <c r="D29" s="11" t="s">
        <v>22</v>
      </c>
      <c r="E29" s="12">
        <v>350</v>
      </c>
    </row>
    <row r="30" spans="1:5" ht="15.75">
      <c r="A30" s="11" t="s">
        <v>80</v>
      </c>
      <c r="B30" s="3" t="s">
        <v>88</v>
      </c>
      <c r="C30" s="3" t="str">
        <f>"Unsuccessful:  "&amp;11-6</f>
        <v>Unsuccessful:  5</v>
      </c>
      <c r="D30" s="13" t="s">
        <v>23</v>
      </c>
      <c r="E30" s="14">
        <v>260</v>
      </c>
    </row>
    <row r="31" spans="1:5" ht="15">
      <c r="A31" s="3"/>
      <c r="B31" s="3" t="s">
        <v>89</v>
      </c>
      <c r="C31" s="3" t="s">
        <v>65</v>
      </c>
      <c r="D31" s="11" t="s">
        <v>24</v>
      </c>
      <c r="E31" s="12">
        <v>130</v>
      </c>
    </row>
    <row r="32" spans="1:5" ht="15">
      <c r="A32" s="3"/>
      <c r="B32" s="3"/>
      <c r="C32" s="15"/>
      <c r="D32" s="11" t="s">
        <v>25</v>
      </c>
      <c r="E32" s="12">
        <v>297.49</v>
      </c>
    </row>
  </sheetData>
  <mergeCells count="4">
    <mergeCell ref="A3:C3"/>
    <mergeCell ref="A1:C1"/>
    <mergeCell ref="D27:E27"/>
    <mergeCell ref="D17:E17"/>
  </mergeCells>
  <printOptions/>
  <pageMargins left="0.75" right="0.75" top="1" bottom="1" header="0.5" footer="0.5"/>
  <pageSetup horizontalDpi="300" verticalDpi="300" orientation="portrait" r:id="rId1"/>
  <headerFooter alignWithMargins="0">
    <oddFooter>&amp;L&amp;8\&amp;F\&amp;A: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9">
      <selection activeCell="A21" sqref="A21"/>
    </sheetView>
  </sheetViews>
  <sheetFormatPr defaultColWidth="9.140625" defaultRowHeight="12.75"/>
  <cols>
    <col min="1" max="1" width="56.8515625" style="73" bestFit="1" customWidth="1"/>
    <col min="2" max="2" width="14.8515625" style="0" customWidth="1"/>
    <col min="3" max="3" width="17.57421875" style="0" customWidth="1"/>
    <col min="4" max="4" width="18.7109375" style="0" bestFit="1" customWidth="1"/>
  </cols>
  <sheetData>
    <row r="1" spans="1:4" ht="18">
      <c r="A1" s="82" t="s">
        <v>72</v>
      </c>
      <c r="B1" s="82"/>
      <c r="C1" s="82"/>
      <c r="D1" s="82"/>
    </row>
    <row r="2" spans="2:3" ht="18">
      <c r="B2" s="17"/>
      <c r="C2" s="38"/>
    </row>
    <row r="3" ht="45.75" customHeight="1">
      <c r="A3" s="74" t="s">
        <v>30</v>
      </c>
    </row>
    <row r="5" spans="1:4" ht="63">
      <c r="A5" s="75" t="s">
        <v>70</v>
      </c>
      <c r="B5" s="37" t="s">
        <v>15</v>
      </c>
      <c r="C5" s="49" t="s">
        <v>26</v>
      </c>
      <c r="D5" s="19" t="s">
        <v>16</v>
      </c>
    </row>
    <row r="6" spans="1:4" ht="15">
      <c r="A6" s="76" t="s">
        <v>42</v>
      </c>
      <c r="B6" s="20">
        <v>40000</v>
      </c>
      <c r="C6" s="21">
        <f aca="true" t="shared" si="0" ref="C6:C22">B6/$B$23*100</f>
        <v>32</v>
      </c>
      <c r="D6" s="22">
        <v>28334800</v>
      </c>
    </row>
    <row r="7" spans="1:4" ht="15">
      <c r="A7" s="76" t="s">
        <v>29</v>
      </c>
      <c r="B7" s="20">
        <v>24000</v>
      </c>
      <c r="C7" s="21">
        <f t="shared" si="0"/>
        <v>19.2</v>
      </c>
      <c r="D7" s="22">
        <v>16704240</v>
      </c>
    </row>
    <row r="8" spans="1:4" ht="15">
      <c r="A8" s="76" t="s">
        <v>43</v>
      </c>
      <c r="B8" s="20">
        <v>20000</v>
      </c>
      <c r="C8" s="21">
        <f t="shared" si="0"/>
        <v>16</v>
      </c>
      <c r="D8" s="22">
        <v>14200000</v>
      </c>
    </row>
    <row r="9" spans="1:4" ht="15">
      <c r="A9" s="76" t="s">
        <v>41</v>
      </c>
      <c r="B9" s="20">
        <v>15000</v>
      </c>
      <c r="C9" s="21">
        <f t="shared" si="0"/>
        <v>12</v>
      </c>
      <c r="D9" s="22">
        <v>10387500</v>
      </c>
    </row>
    <row r="10" spans="1:4" ht="15">
      <c r="A10" s="76" t="s">
        <v>44</v>
      </c>
      <c r="B10" s="20">
        <v>13089</v>
      </c>
      <c r="C10" s="21">
        <f t="shared" si="0"/>
        <v>10.4712</v>
      </c>
      <c r="D10" s="22">
        <v>9061410</v>
      </c>
    </row>
    <row r="11" spans="1:4" ht="15">
      <c r="A11" s="76" t="s">
        <v>40</v>
      </c>
      <c r="B11" s="20">
        <v>5000</v>
      </c>
      <c r="C11" s="21">
        <f t="shared" si="0"/>
        <v>4</v>
      </c>
      <c r="D11" s="22">
        <v>3656850</v>
      </c>
    </row>
    <row r="12" spans="1:4" ht="15">
      <c r="A12" s="76" t="s">
        <v>39</v>
      </c>
      <c r="B12" s="20">
        <v>5000</v>
      </c>
      <c r="C12" s="21">
        <f t="shared" si="0"/>
        <v>4</v>
      </c>
      <c r="D12" s="22">
        <v>3455350</v>
      </c>
    </row>
    <row r="13" spans="1:4" ht="15">
      <c r="A13" s="76" t="s">
        <v>38</v>
      </c>
      <c r="B13" s="20">
        <v>2500</v>
      </c>
      <c r="C13" s="21">
        <f t="shared" si="0"/>
        <v>2</v>
      </c>
      <c r="D13" s="22">
        <v>1725250</v>
      </c>
    </row>
    <row r="14" spans="1:4" ht="15">
      <c r="A14" s="76" t="s">
        <v>27</v>
      </c>
      <c r="B14" s="20">
        <v>300</v>
      </c>
      <c r="C14" s="21">
        <f t="shared" si="0"/>
        <v>0.24</v>
      </c>
      <c r="D14" s="22">
        <v>209103</v>
      </c>
    </row>
    <row r="15" spans="1:4" ht="15">
      <c r="A15" s="76" t="s">
        <v>37</v>
      </c>
      <c r="B15" s="20">
        <v>100</v>
      </c>
      <c r="C15" s="21">
        <f t="shared" si="0"/>
        <v>0.08</v>
      </c>
      <c r="D15" s="22">
        <v>71000</v>
      </c>
    </row>
    <row r="16" spans="1:4" ht="15">
      <c r="A16" s="76" t="s">
        <v>18</v>
      </c>
      <c r="B16" s="20">
        <v>5</v>
      </c>
      <c r="C16" s="21">
        <f t="shared" si="0"/>
        <v>0.004</v>
      </c>
      <c r="D16" s="22">
        <v>3625</v>
      </c>
    </row>
    <row r="17" spans="1:4" ht="15">
      <c r="A17" s="76" t="s">
        <v>36</v>
      </c>
      <c r="B17" s="20">
        <v>1</v>
      </c>
      <c r="C17" s="21">
        <f t="shared" si="0"/>
        <v>0.0007999999999999999</v>
      </c>
      <c r="D17" s="22">
        <v>703</v>
      </c>
    </row>
    <row r="18" spans="1:4" ht="15">
      <c r="A18" s="76" t="s">
        <v>35</v>
      </c>
      <c r="B18" s="20">
        <v>1</v>
      </c>
      <c r="C18" s="21">
        <f t="shared" si="0"/>
        <v>0.0007999999999999999</v>
      </c>
      <c r="D18" s="22">
        <v>710</v>
      </c>
    </row>
    <row r="19" spans="1:4" ht="15">
      <c r="A19" s="76" t="s">
        <v>34</v>
      </c>
      <c r="B19" s="20">
        <v>1</v>
      </c>
      <c r="C19" s="21">
        <f t="shared" si="0"/>
        <v>0.0007999999999999999</v>
      </c>
      <c r="D19" s="22">
        <v>710</v>
      </c>
    </row>
    <row r="20" spans="1:4" s="71" customFormat="1" ht="15">
      <c r="A20" s="76" t="s">
        <v>90</v>
      </c>
      <c r="B20" s="20">
        <v>1</v>
      </c>
      <c r="C20" s="21">
        <f t="shared" si="0"/>
        <v>0.0007999999999999999</v>
      </c>
      <c r="D20" s="22">
        <v>724</v>
      </c>
    </row>
    <row r="21" spans="1:4" ht="15">
      <c r="A21" s="76" t="s">
        <v>33</v>
      </c>
      <c r="B21" s="20">
        <v>1</v>
      </c>
      <c r="C21" s="21">
        <f t="shared" si="0"/>
        <v>0.0007999999999999999</v>
      </c>
      <c r="D21" s="22">
        <v>750</v>
      </c>
    </row>
    <row r="22" spans="1:4" ht="15.75" thickBot="1">
      <c r="A22" s="77" t="s">
        <v>17</v>
      </c>
      <c r="B22" s="47">
        <v>1</v>
      </c>
      <c r="C22" s="72">
        <f t="shared" si="0"/>
        <v>0.0007999999999999999</v>
      </c>
      <c r="D22" s="48">
        <v>750</v>
      </c>
    </row>
    <row r="23" spans="1:4" ht="15.75">
      <c r="A23" s="74" t="s">
        <v>19</v>
      </c>
      <c r="B23" s="23">
        <f>SUM(B6:B22)</f>
        <v>125000</v>
      </c>
      <c r="C23" s="24">
        <f>SUM(C6:C22)/100</f>
        <v>0.9999999999999999</v>
      </c>
      <c r="D23" s="25">
        <f>SUM(D6:D22)</f>
        <v>87813475</v>
      </c>
    </row>
    <row r="24" spans="1:4" ht="48" customHeight="1">
      <c r="A24" s="78"/>
      <c r="B24" s="26"/>
      <c r="C24" s="27"/>
      <c r="D24" s="28"/>
    </row>
    <row r="25" spans="1:4" ht="48" customHeight="1">
      <c r="A25" s="74" t="s">
        <v>31</v>
      </c>
      <c r="B25" s="26"/>
      <c r="C25" s="27"/>
      <c r="D25" s="28"/>
    </row>
    <row r="27" spans="1:4" ht="63">
      <c r="A27" s="75" t="s">
        <v>70</v>
      </c>
      <c r="B27" s="18" t="s">
        <v>15</v>
      </c>
      <c r="C27" s="49" t="s">
        <v>26</v>
      </c>
      <c r="D27" s="31" t="s">
        <v>16</v>
      </c>
    </row>
    <row r="28" spans="1:4" ht="15">
      <c r="A28" s="76" t="s">
        <v>20</v>
      </c>
      <c r="B28" s="20">
        <v>56999</v>
      </c>
      <c r="C28" s="21">
        <f aca="true" t="shared" si="1" ref="C28:C33">B28/$B$34*100</f>
        <v>45.5992</v>
      </c>
      <c r="D28" s="22">
        <v>17369740</v>
      </c>
    </row>
    <row r="29" spans="1:4" ht="15">
      <c r="A29" s="76" t="s">
        <v>47</v>
      </c>
      <c r="B29" s="20">
        <v>30000</v>
      </c>
      <c r="C29" s="21">
        <f t="shared" si="1"/>
        <v>24</v>
      </c>
      <c r="D29" s="22">
        <v>9300000</v>
      </c>
    </row>
    <row r="30" spans="1:4" ht="15">
      <c r="A30" s="76" t="s">
        <v>39</v>
      </c>
      <c r="B30" s="20">
        <v>20000</v>
      </c>
      <c r="C30" s="21">
        <f t="shared" si="1"/>
        <v>16</v>
      </c>
      <c r="D30" s="22">
        <v>5521400</v>
      </c>
    </row>
    <row r="31" spans="1:4" ht="15">
      <c r="A31" s="76" t="s">
        <v>46</v>
      </c>
      <c r="B31" s="20">
        <v>17000</v>
      </c>
      <c r="C31" s="21">
        <f t="shared" si="1"/>
        <v>13.600000000000001</v>
      </c>
      <c r="D31" s="22">
        <v>4688210</v>
      </c>
    </row>
    <row r="32" spans="1:4" ht="15">
      <c r="A32" s="76" t="s">
        <v>37</v>
      </c>
      <c r="B32" s="20">
        <v>1000</v>
      </c>
      <c r="C32" s="21">
        <f t="shared" si="1"/>
        <v>0.8</v>
      </c>
      <c r="D32" s="22">
        <v>306000</v>
      </c>
    </row>
    <row r="33" spans="1:4" ht="15.75" thickBot="1">
      <c r="A33" s="77" t="s">
        <v>45</v>
      </c>
      <c r="B33" s="47">
        <v>1</v>
      </c>
      <c r="C33" s="72">
        <f t="shared" si="1"/>
        <v>0.0007999999999999999</v>
      </c>
      <c r="D33" s="48">
        <v>350</v>
      </c>
    </row>
    <row r="34" spans="1:4" ht="15.75">
      <c r="A34" s="74"/>
      <c r="B34" s="23">
        <f>SUM(B28:B33)</f>
        <v>125000</v>
      </c>
      <c r="C34" s="24">
        <f>SUM(C28:C33)/100</f>
        <v>0.9999999999999999</v>
      </c>
      <c r="D34" s="25">
        <f>SUM(D28:D33)</f>
        <v>37185700</v>
      </c>
    </row>
    <row r="35" spans="1:4" ht="12.75">
      <c r="A35" s="79"/>
      <c r="B35" s="29"/>
      <c r="C35" s="32"/>
      <c r="D35" s="30"/>
    </row>
    <row r="36" spans="1:4" ht="15.75">
      <c r="A36" s="79"/>
      <c r="B36" s="26"/>
      <c r="C36" s="33" t="s">
        <v>21</v>
      </c>
      <c r="D36" s="34">
        <f>D34+D23</f>
        <v>124999175</v>
      </c>
    </row>
  </sheetData>
  <mergeCells count="1">
    <mergeCell ref="A1:D1"/>
  </mergeCells>
  <printOptions/>
  <pageMargins left="0.75" right="0.75" top="1.5" bottom="0.7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pane ySplit="5" topLeftCell="BM17" activePane="bottomLeft" state="frozen"/>
      <selection pane="topLeft" activeCell="A2" sqref="A2"/>
      <selection pane="bottomLeft" activeCell="H120" sqref="H120"/>
    </sheetView>
  </sheetViews>
  <sheetFormatPr defaultColWidth="9.140625" defaultRowHeight="12.75"/>
  <cols>
    <col min="1" max="1" width="14.8515625" style="63" customWidth="1"/>
    <col min="2" max="2" width="47.28125" style="65" bestFit="1" customWidth="1"/>
    <col min="3" max="3" width="13.28125" style="53" customWidth="1"/>
    <col min="4" max="4" width="9.421875" style="52" customWidth="1"/>
    <col min="5" max="16384" width="9.140625" style="52" customWidth="1"/>
  </cols>
  <sheetData>
    <row r="1" ht="18">
      <c r="A1" s="60" t="s">
        <v>72</v>
      </c>
    </row>
    <row r="2" ht="15.75">
      <c r="A2" s="61"/>
    </row>
    <row r="3" ht="15.75">
      <c r="A3" s="61" t="s">
        <v>73</v>
      </c>
    </row>
    <row r="5" spans="1:4" s="58" customFormat="1" ht="32.25" thickBot="1">
      <c r="A5" s="62" t="s">
        <v>69</v>
      </c>
      <c r="B5" s="66" t="s">
        <v>70</v>
      </c>
      <c r="C5" s="56" t="s">
        <v>15</v>
      </c>
      <c r="D5" s="57" t="s">
        <v>71</v>
      </c>
    </row>
    <row r="6" spans="1:4" ht="12.75">
      <c r="A6" s="64">
        <v>750</v>
      </c>
      <c r="B6" s="67" t="s">
        <v>17</v>
      </c>
      <c r="C6" s="51">
        <v>1</v>
      </c>
      <c r="D6" s="51">
        <f>C6</f>
        <v>1</v>
      </c>
    </row>
    <row r="7" spans="1:4" ht="12.75">
      <c r="A7" s="64">
        <v>750</v>
      </c>
      <c r="B7" s="67" t="s">
        <v>33</v>
      </c>
      <c r="C7" s="51">
        <v>1</v>
      </c>
      <c r="D7" s="51">
        <f aca="true" t="shared" si="0" ref="D7:D38">C7+D6</f>
        <v>2</v>
      </c>
    </row>
    <row r="8" spans="1:4" ht="12.75">
      <c r="A8" s="64">
        <v>731.37</v>
      </c>
      <c r="B8" s="67" t="s">
        <v>40</v>
      </c>
      <c r="C8" s="51">
        <v>5000</v>
      </c>
      <c r="D8" s="51">
        <f t="shared" si="0"/>
        <v>5002</v>
      </c>
    </row>
    <row r="9" spans="1:4" ht="12.75">
      <c r="A9" s="64">
        <v>726.37</v>
      </c>
      <c r="B9" s="67" t="s">
        <v>42</v>
      </c>
      <c r="C9" s="51">
        <v>10000</v>
      </c>
      <c r="D9" s="51">
        <f t="shared" si="0"/>
        <v>15002</v>
      </c>
    </row>
    <row r="10" spans="1:4" ht="12.75">
      <c r="A10" s="64">
        <v>725</v>
      </c>
      <c r="B10" s="67" t="s">
        <v>18</v>
      </c>
      <c r="C10" s="51">
        <v>5</v>
      </c>
      <c r="D10" s="51">
        <f t="shared" si="0"/>
        <v>15007</v>
      </c>
    </row>
    <row r="11" spans="1:4" ht="12.75">
      <c r="A11" s="64">
        <v>724</v>
      </c>
      <c r="B11" s="67" t="s">
        <v>90</v>
      </c>
      <c r="C11" s="51">
        <v>1</v>
      </c>
      <c r="D11" s="51">
        <f t="shared" si="0"/>
        <v>15008</v>
      </c>
    </row>
    <row r="12" spans="1:4" ht="12.75">
      <c r="A12" s="64">
        <v>710</v>
      </c>
      <c r="B12" s="67" t="s">
        <v>43</v>
      </c>
      <c r="C12" s="51">
        <v>20000</v>
      </c>
      <c r="D12" s="51">
        <f t="shared" si="0"/>
        <v>35008</v>
      </c>
    </row>
    <row r="13" spans="1:4" ht="12.75">
      <c r="A13" s="64">
        <v>710</v>
      </c>
      <c r="B13" s="67" t="s">
        <v>37</v>
      </c>
      <c r="C13" s="51">
        <v>100</v>
      </c>
      <c r="D13" s="51">
        <f t="shared" si="0"/>
        <v>35108</v>
      </c>
    </row>
    <row r="14" spans="1:4" ht="12.75">
      <c r="A14" s="64">
        <v>710</v>
      </c>
      <c r="B14" s="67" t="s">
        <v>34</v>
      </c>
      <c r="C14" s="51">
        <v>1</v>
      </c>
      <c r="D14" s="51">
        <f t="shared" si="0"/>
        <v>35109</v>
      </c>
    </row>
    <row r="15" spans="1:4" ht="12.75">
      <c r="A15" s="64">
        <v>710</v>
      </c>
      <c r="B15" s="67" t="s">
        <v>35</v>
      </c>
      <c r="C15" s="51">
        <v>1</v>
      </c>
      <c r="D15" s="51">
        <f t="shared" si="0"/>
        <v>35110</v>
      </c>
    </row>
    <row r="16" spans="1:4" ht="12.75">
      <c r="A16" s="64">
        <v>707.37</v>
      </c>
      <c r="B16" s="67" t="s">
        <v>42</v>
      </c>
      <c r="C16" s="51">
        <v>10000</v>
      </c>
      <c r="D16" s="51">
        <f t="shared" si="0"/>
        <v>45110</v>
      </c>
    </row>
    <row r="17" spans="1:4" ht="12.75">
      <c r="A17" s="64">
        <v>704.01</v>
      </c>
      <c r="B17" s="67" t="s">
        <v>27</v>
      </c>
      <c r="C17" s="51">
        <v>100</v>
      </c>
      <c r="D17" s="51">
        <f t="shared" si="0"/>
        <v>45210</v>
      </c>
    </row>
    <row r="18" spans="1:4" ht="12.75">
      <c r="A18" s="64">
        <v>703.37</v>
      </c>
      <c r="B18" s="67" t="s">
        <v>42</v>
      </c>
      <c r="C18" s="51">
        <v>10000</v>
      </c>
      <c r="D18" s="51">
        <f t="shared" si="0"/>
        <v>55210</v>
      </c>
    </row>
    <row r="19" spans="1:4" ht="12.75">
      <c r="A19" s="64">
        <v>703</v>
      </c>
      <c r="B19" s="67" t="s">
        <v>36</v>
      </c>
      <c r="C19" s="51">
        <v>1</v>
      </c>
      <c r="D19" s="51">
        <f t="shared" si="0"/>
        <v>55211</v>
      </c>
    </row>
    <row r="20" spans="1:4" ht="12.75">
      <c r="A20" s="64">
        <v>701.01</v>
      </c>
      <c r="B20" s="67" t="s">
        <v>29</v>
      </c>
      <c r="C20" s="51">
        <v>12000</v>
      </c>
      <c r="D20" s="51">
        <f t="shared" si="0"/>
        <v>67211</v>
      </c>
    </row>
    <row r="21" spans="1:4" ht="12.75">
      <c r="A21" s="64">
        <v>697.01</v>
      </c>
      <c r="B21" s="67" t="s">
        <v>27</v>
      </c>
      <c r="C21" s="51">
        <v>100</v>
      </c>
      <c r="D21" s="51">
        <f t="shared" si="0"/>
        <v>67311</v>
      </c>
    </row>
    <row r="22" spans="1:4" ht="12.75">
      <c r="A22" s="64">
        <v>696.37</v>
      </c>
      <c r="B22" s="67" t="s">
        <v>42</v>
      </c>
      <c r="C22" s="51">
        <v>10000</v>
      </c>
      <c r="D22" s="51">
        <f t="shared" si="0"/>
        <v>77311</v>
      </c>
    </row>
    <row r="23" spans="1:4" ht="12.75">
      <c r="A23" s="64">
        <v>694</v>
      </c>
      <c r="B23" s="67" t="s">
        <v>44</v>
      </c>
      <c r="C23" s="51">
        <v>5000</v>
      </c>
      <c r="D23" s="51">
        <f t="shared" si="0"/>
        <v>82311</v>
      </c>
    </row>
    <row r="24" spans="1:4" ht="12.75">
      <c r="A24" s="64">
        <v>692.5</v>
      </c>
      <c r="B24" s="67" t="s">
        <v>41</v>
      </c>
      <c r="C24" s="51">
        <v>15000</v>
      </c>
      <c r="D24" s="51">
        <f t="shared" si="0"/>
        <v>97311</v>
      </c>
    </row>
    <row r="25" spans="1:4" s="55" customFormat="1" ht="12.75">
      <c r="A25" s="64">
        <v>692</v>
      </c>
      <c r="B25" s="67" t="s">
        <v>44</v>
      </c>
      <c r="C25" s="51">
        <v>5000</v>
      </c>
      <c r="D25" s="54">
        <f t="shared" si="0"/>
        <v>102311</v>
      </c>
    </row>
    <row r="26" spans="1:4" ht="12.75">
      <c r="A26" s="64">
        <v>691.07</v>
      </c>
      <c r="B26" s="67" t="s">
        <v>39</v>
      </c>
      <c r="C26" s="51">
        <v>5000</v>
      </c>
      <c r="D26" s="51">
        <f t="shared" si="0"/>
        <v>107311</v>
      </c>
    </row>
    <row r="27" spans="1:4" ht="12.75">
      <c r="A27" s="64">
        <v>691.01</v>
      </c>
      <c r="B27" s="67" t="s">
        <v>29</v>
      </c>
      <c r="C27" s="51">
        <v>12000</v>
      </c>
      <c r="D27" s="51">
        <f t="shared" si="0"/>
        <v>119311</v>
      </c>
    </row>
    <row r="28" spans="1:4" ht="12.75">
      <c r="A28" s="64">
        <v>690.1</v>
      </c>
      <c r="B28" s="67" t="s">
        <v>38</v>
      </c>
      <c r="C28" s="51">
        <v>2500</v>
      </c>
      <c r="D28" s="51">
        <f t="shared" si="0"/>
        <v>121811</v>
      </c>
    </row>
    <row r="29" spans="1:4" ht="12.75">
      <c r="A29" s="64">
        <v>690.01</v>
      </c>
      <c r="B29" s="67" t="s">
        <v>27</v>
      </c>
      <c r="C29" s="51">
        <v>100</v>
      </c>
      <c r="D29" s="51">
        <f t="shared" si="0"/>
        <v>121911</v>
      </c>
    </row>
    <row r="30" spans="1:4" ht="13.5" thickBot="1">
      <c r="A30" s="69">
        <v>690</v>
      </c>
      <c r="B30" s="70" t="s">
        <v>77</v>
      </c>
      <c r="C30" s="59">
        <v>5000</v>
      </c>
      <c r="D30" s="59">
        <f t="shared" si="0"/>
        <v>126911</v>
      </c>
    </row>
    <row r="31" spans="1:4" ht="12.75">
      <c r="A31" s="64">
        <v>690</v>
      </c>
      <c r="B31" s="67" t="s">
        <v>43</v>
      </c>
      <c r="C31" s="51">
        <v>20000</v>
      </c>
      <c r="D31" s="51">
        <f t="shared" si="0"/>
        <v>146911</v>
      </c>
    </row>
    <row r="32" spans="1:4" ht="12.75">
      <c r="A32" s="64">
        <v>686.37</v>
      </c>
      <c r="B32" s="67" t="s">
        <v>42</v>
      </c>
      <c r="C32" s="51">
        <v>10000</v>
      </c>
      <c r="D32" s="51">
        <f t="shared" si="0"/>
        <v>156911</v>
      </c>
    </row>
    <row r="33" spans="1:4" ht="12.75">
      <c r="A33" s="64">
        <v>686</v>
      </c>
      <c r="B33" s="67" t="s">
        <v>48</v>
      </c>
      <c r="C33" s="51">
        <v>1500</v>
      </c>
      <c r="D33" s="51">
        <f t="shared" si="0"/>
        <v>158411</v>
      </c>
    </row>
    <row r="34" spans="1:4" ht="12.75">
      <c r="A34" s="64">
        <v>685.26</v>
      </c>
      <c r="B34" s="67" t="s">
        <v>49</v>
      </c>
      <c r="C34" s="51">
        <v>10000</v>
      </c>
      <c r="D34" s="51">
        <f t="shared" si="0"/>
        <v>168411</v>
      </c>
    </row>
    <row r="35" spans="1:4" ht="12.75">
      <c r="A35" s="64">
        <v>685</v>
      </c>
      <c r="B35" s="67" t="s">
        <v>37</v>
      </c>
      <c r="C35" s="51">
        <v>100</v>
      </c>
      <c r="D35" s="51">
        <f t="shared" si="0"/>
        <v>168511</v>
      </c>
    </row>
    <row r="36" spans="1:4" ht="12.75">
      <c r="A36" s="64">
        <v>683.1</v>
      </c>
      <c r="B36" s="67" t="s">
        <v>38</v>
      </c>
      <c r="C36" s="51">
        <v>2500</v>
      </c>
      <c r="D36" s="51">
        <f t="shared" si="0"/>
        <v>171011</v>
      </c>
    </row>
    <row r="37" spans="1:4" ht="12.75">
      <c r="A37" s="64">
        <v>683.01</v>
      </c>
      <c r="B37" s="67" t="s">
        <v>27</v>
      </c>
      <c r="C37" s="51">
        <v>100</v>
      </c>
      <c r="D37" s="51">
        <f t="shared" si="0"/>
        <v>171111</v>
      </c>
    </row>
    <row r="38" spans="1:4" ht="12.75">
      <c r="A38" s="64">
        <v>682.5</v>
      </c>
      <c r="B38" s="67" t="s">
        <v>41</v>
      </c>
      <c r="C38" s="51">
        <v>5000</v>
      </c>
      <c r="D38" s="51">
        <f t="shared" si="0"/>
        <v>176111</v>
      </c>
    </row>
    <row r="39" spans="1:4" ht="12.75">
      <c r="A39" s="64">
        <v>681.26</v>
      </c>
      <c r="B39" s="67" t="s">
        <v>49</v>
      </c>
      <c r="C39" s="51">
        <v>10000</v>
      </c>
      <c r="D39" s="51">
        <f aca="true" t="shared" si="1" ref="D39:D102">C39+D38</f>
        <v>186111</v>
      </c>
    </row>
    <row r="40" spans="1:4" ht="12.75">
      <c r="A40" s="64">
        <v>681.1</v>
      </c>
      <c r="B40" s="67" t="s">
        <v>50</v>
      </c>
      <c r="C40" s="51">
        <v>5000</v>
      </c>
      <c r="D40" s="51">
        <f t="shared" si="1"/>
        <v>191111</v>
      </c>
    </row>
    <row r="41" spans="1:4" ht="12.75">
      <c r="A41" s="64">
        <v>681.01</v>
      </c>
      <c r="B41" s="67" t="s">
        <v>29</v>
      </c>
      <c r="C41" s="51">
        <v>12000</v>
      </c>
      <c r="D41" s="51">
        <f t="shared" si="1"/>
        <v>203111</v>
      </c>
    </row>
    <row r="42" spans="1:4" ht="12.75">
      <c r="A42" s="64">
        <v>680</v>
      </c>
      <c r="B42" s="67" t="s">
        <v>43</v>
      </c>
      <c r="C42" s="51">
        <v>40000</v>
      </c>
      <c r="D42" s="51">
        <f t="shared" si="1"/>
        <v>243111</v>
      </c>
    </row>
    <row r="43" spans="1:4" ht="12.75">
      <c r="A43" s="64">
        <v>680</v>
      </c>
      <c r="B43" s="67" t="s">
        <v>44</v>
      </c>
      <c r="C43" s="51">
        <v>5000</v>
      </c>
      <c r="D43" s="51">
        <f t="shared" si="1"/>
        <v>248111</v>
      </c>
    </row>
    <row r="44" spans="1:4" ht="12.75">
      <c r="A44" s="64">
        <v>680</v>
      </c>
      <c r="B44" s="67" t="s">
        <v>51</v>
      </c>
      <c r="C44" s="51">
        <v>2500</v>
      </c>
      <c r="D44" s="51">
        <f t="shared" si="1"/>
        <v>250611</v>
      </c>
    </row>
    <row r="45" spans="1:4" ht="12.75">
      <c r="A45" s="64">
        <v>679.07</v>
      </c>
      <c r="B45" s="67" t="s">
        <v>29</v>
      </c>
      <c r="C45" s="51">
        <v>1500</v>
      </c>
      <c r="D45" s="51">
        <f t="shared" si="1"/>
        <v>252111</v>
      </c>
    </row>
    <row r="46" spans="1:4" ht="12.75">
      <c r="A46" s="64">
        <v>676.2</v>
      </c>
      <c r="B46" s="67" t="s">
        <v>38</v>
      </c>
      <c r="C46" s="51">
        <v>2500</v>
      </c>
      <c r="D46" s="51">
        <f t="shared" si="1"/>
        <v>254611</v>
      </c>
    </row>
    <row r="47" spans="1:4" ht="12.75">
      <c r="A47" s="64">
        <v>675</v>
      </c>
      <c r="B47" s="67" t="s">
        <v>20</v>
      </c>
      <c r="C47" s="51">
        <v>5000</v>
      </c>
      <c r="D47" s="51">
        <f t="shared" si="1"/>
        <v>259611</v>
      </c>
    </row>
    <row r="48" spans="1:4" ht="12.75">
      <c r="A48" s="64">
        <v>675</v>
      </c>
      <c r="B48" s="67" t="s">
        <v>48</v>
      </c>
      <c r="C48" s="51">
        <v>1000</v>
      </c>
      <c r="D48" s="51">
        <f t="shared" si="1"/>
        <v>260611</v>
      </c>
    </row>
    <row r="49" spans="1:4" ht="12.75">
      <c r="A49" s="64">
        <v>672.51</v>
      </c>
      <c r="B49" s="67" t="s">
        <v>49</v>
      </c>
      <c r="C49" s="51">
        <v>30000</v>
      </c>
      <c r="D49" s="51">
        <f t="shared" si="1"/>
        <v>290611</v>
      </c>
    </row>
    <row r="50" spans="1:4" ht="12.75">
      <c r="A50" s="64">
        <v>672.5</v>
      </c>
      <c r="B50" s="67" t="s">
        <v>41</v>
      </c>
      <c r="C50" s="51">
        <v>15000</v>
      </c>
      <c r="D50" s="51">
        <f t="shared" si="1"/>
        <v>305611</v>
      </c>
    </row>
    <row r="51" spans="1:4" s="55" customFormat="1" ht="12.75">
      <c r="A51" s="64">
        <v>671.3</v>
      </c>
      <c r="B51" s="67" t="s">
        <v>52</v>
      </c>
      <c r="C51" s="51">
        <v>2500</v>
      </c>
      <c r="D51" s="51">
        <f t="shared" si="1"/>
        <v>308111</v>
      </c>
    </row>
    <row r="52" spans="1:4" ht="12.75">
      <c r="A52" s="64">
        <v>671.1</v>
      </c>
      <c r="B52" s="67" t="s">
        <v>50</v>
      </c>
      <c r="C52" s="51">
        <v>2500</v>
      </c>
      <c r="D52" s="51">
        <f t="shared" si="1"/>
        <v>310611</v>
      </c>
    </row>
    <row r="53" spans="1:4" ht="12.75">
      <c r="A53" s="64">
        <v>671.07</v>
      </c>
      <c r="B53" s="67" t="s">
        <v>39</v>
      </c>
      <c r="C53" s="51">
        <v>5000</v>
      </c>
      <c r="D53" s="51">
        <f t="shared" si="1"/>
        <v>315611</v>
      </c>
    </row>
    <row r="54" spans="1:4" ht="12.75">
      <c r="A54" s="64">
        <v>671</v>
      </c>
      <c r="B54" s="67" t="s">
        <v>48</v>
      </c>
      <c r="C54" s="51">
        <v>1000</v>
      </c>
      <c r="D54" s="51">
        <f t="shared" si="1"/>
        <v>316611</v>
      </c>
    </row>
    <row r="55" spans="1:4" ht="12.75">
      <c r="A55" s="64">
        <v>670</v>
      </c>
      <c r="B55" s="67" t="s">
        <v>44</v>
      </c>
      <c r="C55" s="51">
        <v>4805</v>
      </c>
      <c r="D55" s="51">
        <f t="shared" si="1"/>
        <v>321416</v>
      </c>
    </row>
    <row r="56" spans="1:4" ht="12.75">
      <c r="A56" s="64">
        <v>669.3</v>
      </c>
      <c r="B56" s="67" t="s">
        <v>38</v>
      </c>
      <c r="C56" s="51">
        <v>2500</v>
      </c>
      <c r="D56" s="51">
        <f t="shared" si="1"/>
        <v>323916</v>
      </c>
    </row>
    <row r="57" spans="1:4" ht="12.75">
      <c r="A57" s="64">
        <v>669.01</v>
      </c>
      <c r="B57" s="67" t="s">
        <v>27</v>
      </c>
      <c r="C57" s="51">
        <v>100</v>
      </c>
      <c r="D57" s="51">
        <f t="shared" si="1"/>
        <v>324016</v>
      </c>
    </row>
    <row r="58" spans="1:4" ht="12.75">
      <c r="A58" s="64">
        <v>665</v>
      </c>
      <c r="B58" s="67" t="s">
        <v>37</v>
      </c>
      <c r="C58" s="51">
        <v>100</v>
      </c>
      <c r="D58" s="51">
        <f t="shared" si="1"/>
        <v>324116</v>
      </c>
    </row>
    <row r="59" spans="1:4" ht="12.75">
      <c r="A59" s="64">
        <v>664.45</v>
      </c>
      <c r="B59" s="67" t="s">
        <v>52</v>
      </c>
      <c r="C59" s="51">
        <v>2500</v>
      </c>
      <c r="D59" s="51">
        <f t="shared" si="1"/>
        <v>326616</v>
      </c>
    </row>
    <row r="60" spans="1:4" ht="12.75">
      <c r="A60" s="64">
        <v>661.1</v>
      </c>
      <c r="B60" s="67" t="s">
        <v>50</v>
      </c>
      <c r="C60" s="51">
        <v>2500</v>
      </c>
      <c r="D60" s="51">
        <f t="shared" si="1"/>
        <v>329116</v>
      </c>
    </row>
    <row r="61" spans="1:4" ht="12.75">
      <c r="A61" s="64">
        <v>660.07</v>
      </c>
      <c r="B61" s="67" t="s">
        <v>29</v>
      </c>
      <c r="C61" s="51">
        <v>2500</v>
      </c>
      <c r="D61" s="51">
        <f t="shared" si="1"/>
        <v>331616</v>
      </c>
    </row>
    <row r="62" spans="1:4" ht="12.75">
      <c r="A62" s="64">
        <v>660</v>
      </c>
      <c r="B62" s="67" t="s">
        <v>20</v>
      </c>
      <c r="C62" s="51">
        <v>5000</v>
      </c>
      <c r="D62" s="51">
        <f t="shared" si="1"/>
        <v>336616</v>
      </c>
    </row>
    <row r="63" spans="1:4" ht="12.75">
      <c r="A63" s="64">
        <v>660</v>
      </c>
      <c r="B63" s="67" t="s">
        <v>51</v>
      </c>
      <c r="C63" s="51">
        <v>2500</v>
      </c>
      <c r="D63" s="51">
        <f t="shared" si="1"/>
        <v>339116</v>
      </c>
    </row>
    <row r="64" spans="1:4" ht="12.75">
      <c r="A64" s="64">
        <v>657.6</v>
      </c>
      <c r="B64" s="67" t="s">
        <v>52</v>
      </c>
      <c r="C64" s="51">
        <v>5000</v>
      </c>
      <c r="D64" s="51">
        <f t="shared" si="1"/>
        <v>344116</v>
      </c>
    </row>
    <row r="65" spans="1:4" ht="12.75">
      <c r="A65" s="64">
        <v>656.01</v>
      </c>
      <c r="B65" s="67" t="s">
        <v>27</v>
      </c>
      <c r="C65" s="51">
        <v>100</v>
      </c>
      <c r="D65" s="51">
        <f t="shared" si="1"/>
        <v>344216</v>
      </c>
    </row>
    <row r="66" spans="1:4" ht="12.75">
      <c r="A66" s="64">
        <v>655.53</v>
      </c>
      <c r="B66" s="67" t="s">
        <v>28</v>
      </c>
      <c r="C66" s="51">
        <v>1500</v>
      </c>
      <c r="D66" s="51">
        <f t="shared" si="1"/>
        <v>345716</v>
      </c>
    </row>
    <row r="67" spans="1:4" ht="12.75">
      <c r="A67" s="64">
        <v>652</v>
      </c>
      <c r="B67" s="67" t="s">
        <v>48</v>
      </c>
      <c r="C67" s="51">
        <v>5000</v>
      </c>
      <c r="D67" s="51">
        <f t="shared" si="1"/>
        <v>350716</v>
      </c>
    </row>
    <row r="68" spans="1:4" ht="12.75">
      <c r="A68" s="64">
        <v>651.1</v>
      </c>
      <c r="B68" s="67" t="s">
        <v>50</v>
      </c>
      <c r="C68" s="51">
        <v>2500</v>
      </c>
      <c r="D68" s="51">
        <f t="shared" si="1"/>
        <v>353216</v>
      </c>
    </row>
    <row r="69" spans="1:4" ht="12.75">
      <c r="A69" s="64">
        <v>650</v>
      </c>
      <c r="B69" s="67" t="s">
        <v>53</v>
      </c>
      <c r="C69" s="51">
        <v>2500</v>
      </c>
      <c r="D69" s="51">
        <f t="shared" si="1"/>
        <v>355716</v>
      </c>
    </row>
    <row r="70" spans="1:4" ht="12.75">
      <c r="A70" s="64">
        <v>650</v>
      </c>
      <c r="B70" s="67" t="s">
        <v>54</v>
      </c>
      <c r="C70" s="51">
        <v>1000</v>
      </c>
      <c r="D70" s="51">
        <f t="shared" si="1"/>
        <v>356716</v>
      </c>
    </row>
    <row r="71" spans="1:4" ht="12.75">
      <c r="A71" s="64">
        <v>648.6</v>
      </c>
      <c r="B71" s="67" t="s">
        <v>38</v>
      </c>
      <c r="C71" s="51">
        <v>1000</v>
      </c>
      <c r="D71" s="51">
        <f t="shared" si="1"/>
        <v>357716</v>
      </c>
    </row>
    <row r="72" spans="1:4" ht="12.75">
      <c r="A72" s="64">
        <v>643.9</v>
      </c>
      <c r="B72" s="67" t="s">
        <v>52</v>
      </c>
      <c r="C72" s="51">
        <v>5000</v>
      </c>
      <c r="D72" s="51">
        <f t="shared" si="1"/>
        <v>362716</v>
      </c>
    </row>
    <row r="73" spans="1:4" ht="12.75">
      <c r="A73" s="64">
        <v>642.01</v>
      </c>
      <c r="B73" s="67" t="s">
        <v>27</v>
      </c>
      <c r="C73" s="51">
        <v>100</v>
      </c>
      <c r="D73" s="51">
        <f t="shared" si="1"/>
        <v>362816</v>
      </c>
    </row>
    <row r="74" spans="1:4" ht="12.75">
      <c r="A74" s="64">
        <v>641.1</v>
      </c>
      <c r="B74" s="67" t="s">
        <v>50</v>
      </c>
      <c r="C74" s="51">
        <v>2500</v>
      </c>
      <c r="D74" s="51">
        <f t="shared" si="1"/>
        <v>365316</v>
      </c>
    </row>
    <row r="75" spans="1:4" ht="12.75">
      <c r="A75" s="64">
        <v>641.07</v>
      </c>
      <c r="B75" s="67" t="s">
        <v>39</v>
      </c>
      <c r="C75" s="51">
        <v>2500</v>
      </c>
      <c r="D75" s="51">
        <f t="shared" si="1"/>
        <v>367816</v>
      </c>
    </row>
    <row r="76" spans="1:4" ht="12.75">
      <c r="A76" s="64">
        <v>634.8</v>
      </c>
      <c r="B76" s="67" t="s">
        <v>38</v>
      </c>
      <c r="C76" s="51">
        <v>1000</v>
      </c>
      <c r="D76" s="51">
        <f t="shared" si="1"/>
        <v>368816</v>
      </c>
    </row>
    <row r="77" spans="1:4" ht="12.75">
      <c r="A77" s="64">
        <v>631.06</v>
      </c>
      <c r="B77" s="67" t="s">
        <v>39</v>
      </c>
      <c r="C77" s="51">
        <v>1400</v>
      </c>
      <c r="D77" s="51">
        <f t="shared" si="1"/>
        <v>370216</v>
      </c>
    </row>
    <row r="78" spans="1:4" ht="12.75">
      <c r="A78" s="64">
        <v>630.2</v>
      </c>
      <c r="B78" s="67" t="s">
        <v>52</v>
      </c>
      <c r="C78" s="51">
        <v>7500</v>
      </c>
      <c r="D78" s="51">
        <f t="shared" si="1"/>
        <v>377716</v>
      </c>
    </row>
    <row r="79" spans="1:4" ht="12.75">
      <c r="A79" s="64">
        <v>630</v>
      </c>
      <c r="B79" s="67" t="s">
        <v>20</v>
      </c>
      <c r="C79" s="51">
        <v>5000</v>
      </c>
      <c r="D79" s="51">
        <f t="shared" si="1"/>
        <v>382716</v>
      </c>
    </row>
    <row r="80" spans="1:4" ht="12.75">
      <c r="A80" s="64">
        <v>630</v>
      </c>
      <c r="B80" s="67" t="s">
        <v>55</v>
      </c>
      <c r="C80" s="51">
        <v>500</v>
      </c>
      <c r="D80" s="51">
        <f t="shared" si="1"/>
        <v>383216</v>
      </c>
    </row>
    <row r="81" spans="1:4" ht="12.75">
      <c r="A81" s="64">
        <v>626</v>
      </c>
      <c r="B81" s="67" t="s">
        <v>48</v>
      </c>
      <c r="C81" s="51">
        <v>3000</v>
      </c>
      <c r="D81" s="51">
        <f t="shared" si="1"/>
        <v>386216</v>
      </c>
    </row>
    <row r="82" spans="1:4" ht="12.75">
      <c r="A82" s="64">
        <v>625</v>
      </c>
      <c r="B82" s="67" t="s">
        <v>53</v>
      </c>
      <c r="C82" s="51">
        <v>2500</v>
      </c>
      <c r="D82" s="51">
        <f t="shared" si="1"/>
        <v>388716</v>
      </c>
    </row>
    <row r="83" spans="1:4" ht="12.75">
      <c r="A83" s="64">
        <v>621.01</v>
      </c>
      <c r="B83" s="67" t="s">
        <v>27</v>
      </c>
      <c r="C83" s="51">
        <v>100</v>
      </c>
      <c r="D83" s="51">
        <f t="shared" si="1"/>
        <v>388816</v>
      </c>
    </row>
    <row r="84" spans="1:4" ht="12.75">
      <c r="A84" s="64">
        <v>621</v>
      </c>
      <c r="B84" s="67" t="s">
        <v>38</v>
      </c>
      <c r="C84" s="51">
        <v>1000</v>
      </c>
      <c r="D84" s="51">
        <f t="shared" si="1"/>
        <v>389816</v>
      </c>
    </row>
    <row r="85" spans="1:4" ht="12.75">
      <c r="A85" s="64">
        <v>620</v>
      </c>
      <c r="B85" s="67" t="s">
        <v>55</v>
      </c>
      <c r="C85" s="51">
        <v>500</v>
      </c>
      <c r="D85" s="51">
        <f t="shared" si="1"/>
        <v>390316</v>
      </c>
    </row>
    <row r="86" spans="1:4" ht="12.75">
      <c r="A86" s="64">
        <v>616.5</v>
      </c>
      <c r="B86" s="67" t="s">
        <v>52</v>
      </c>
      <c r="C86" s="51">
        <v>7500</v>
      </c>
      <c r="D86" s="51">
        <f t="shared" si="1"/>
        <v>397816</v>
      </c>
    </row>
    <row r="87" spans="1:4" ht="12.75">
      <c r="A87" s="64">
        <v>616</v>
      </c>
      <c r="B87" s="67" t="s">
        <v>48</v>
      </c>
      <c r="C87" s="51">
        <v>3000</v>
      </c>
      <c r="D87" s="51">
        <f t="shared" si="1"/>
        <v>400816</v>
      </c>
    </row>
    <row r="88" spans="1:4" ht="12.75">
      <c r="A88" s="64">
        <v>610</v>
      </c>
      <c r="B88" s="67" t="s">
        <v>55</v>
      </c>
      <c r="C88" s="51">
        <v>500</v>
      </c>
      <c r="D88" s="51">
        <f t="shared" si="1"/>
        <v>401316</v>
      </c>
    </row>
    <row r="89" spans="1:4" ht="12.75">
      <c r="A89" s="64">
        <v>607.01</v>
      </c>
      <c r="B89" s="67" t="s">
        <v>27</v>
      </c>
      <c r="C89" s="51">
        <v>100</v>
      </c>
      <c r="D89" s="51">
        <f t="shared" si="1"/>
        <v>401416</v>
      </c>
    </row>
    <row r="90" spans="1:4" ht="12.75">
      <c r="A90" s="64">
        <v>607</v>
      </c>
      <c r="B90" s="67" t="s">
        <v>38</v>
      </c>
      <c r="C90" s="51">
        <v>1000</v>
      </c>
      <c r="D90" s="51">
        <f t="shared" si="1"/>
        <v>402416</v>
      </c>
    </row>
    <row r="91" spans="1:4" ht="12.75">
      <c r="A91" s="64">
        <v>606</v>
      </c>
      <c r="B91" s="67" t="s">
        <v>48</v>
      </c>
      <c r="C91" s="51">
        <v>1000</v>
      </c>
      <c r="D91" s="51">
        <f t="shared" si="1"/>
        <v>403416</v>
      </c>
    </row>
    <row r="92" spans="1:4" ht="12.75">
      <c r="A92" s="64">
        <v>600</v>
      </c>
      <c r="B92" s="67" t="s">
        <v>56</v>
      </c>
      <c r="C92" s="51">
        <v>15000</v>
      </c>
      <c r="D92" s="51">
        <f t="shared" si="1"/>
        <v>418416</v>
      </c>
    </row>
    <row r="93" spans="1:4" ht="12.75">
      <c r="A93" s="64">
        <v>600</v>
      </c>
      <c r="B93" s="67" t="s">
        <v>55</v>
      </c>
      <c r="C93" s="51">
        <v>500</v>
      </c>
      <c r="D93" s="51">
        <f t="shared" si="1"/>
        <v>418916</v>
      </c>
    </row>
    <row r="94" spans="1:4" ht="12.75">
      <c r="A94" s="64">
        <v>595</v>
      </c>
      <c r="B94" s="67" t="s">
        <v>20</v>
      </c>
      <c r="C94" s="51">
        <v>5000</v>
      </c>
      <c r="D94" s="51">
        <f t="shared" si="1"/>
        <v>423916</v>
      </c>
    </row>
    <row r="95" spans="1:4" ht="12.75">
      <c r="A95" s="64">
        <v>593.4</v>
      </c>
      <c r="B95" s="67" t="s">
        <v>38</v>
      </c>
      <c r="C95" s="51">
        <v>1000</v>
      </c>
      <c r="D95" s="51">
        <f t="shared" si="1"/>
        <v>424916</v>
      </c>
    </row>
    <row r="96" spans="1:4" ht="12.75">
      <c r="A96" s="64">
        <v>590</v>
      </c>
      <c r="B96" s="67" t="s">
        <v>55</v>
      </c>
      <c r="C96" s="51">
        <v>500</v>
      </c>
      <c r="D96" s="51">
        <f t="shared" si="1"/>
        <v>425416</v>
      </c>
    </row>
    <row r="97" spans="1:4" ht="12.75">
      <c r="A97" s="64">
        <v>587.01</v>
      </c>
      <c r="B97" s="67" t="s">
        <v>27</v>
      </c>
      <c r="C97" s="51">
        <v>100</v>
      </c>
      <c r="D97" s="51">
        <f t="shared" si="1"/>
        <v>425516</v>
      </c>
    </row>
    <row r="98" spans="1:4" ht="12.75">
      <c r="A98" s="64">
        <v>580</v>
      </c>
      <c r="B98" s="67" t="s">
        <v>55</v>
      </c>
      <c r="C98" s="51">
        <v>500</v>
      </c>
      <c r="D98" s="51">
        <f t="shared" si="1"/>
        <v>426016</v>
      </c>
    </row>
    <row r="99" spans="1:4" ht="12.75">
      <c r="A99" s="64">
        <v>579.6</v>
      </c>
      <c r="B99" s="67" t="s">
        <v>38</v>
      </c>
      <c r="C99" s="51">
        <v>1000</v>
      </c>
      <c r="D99" s="51">
        <f t="shared" si="1"/>
        <v>427016</v>
      </c>
    </row>
    <row r="100" spans="1:4" ht="12.75">
      <c r="A100" s="64">
        <v>570.03</v>
      </c>
      <c r="B100" s="67" t="s">
        <v>28</v>
      </c>
      <c r="C100" s="51">
        <v>1500</v>
      </c>
      <c r="D100" s="51">
        <f t="shared" si="1"/>
        <v>428516</v>
      </c>
    </row>
    <row r="101" spans="1:4" ht="12.75">
      <c r="A101" s="64">
        <v>570</v>
      </c>
      <c r="B101" s="67" t="s">
        <v>55</v>
      </c>
      <c r="C101" s="51">
        <v>500</v>
      </c>
      <c r="D101" s="51">
        <f t="shared" si="1"/>
        <v>429016</v>
      </c>
    </row>
    <row r="102" spans="1:4" ht="12.75">
      <c r="A102" s="64">
        <v>565.8</v>
      </c>
      <c r="B102" s="67" t="s">
        <v>38</v>
      </c>
      <c r="C102" s="51">
        <v>1000</v>
      </c>
      <c r="D102" s="51">
        <f t="shared" si="1"/>
        <v>430016</v>
      </c>
    </row>
    <row r="103" spans="1:4" ht="12.75">
      <c r="A103" s="64">
        <v>560</v>
      </c>
      <c r="B103" s="67" t="s">
        <v>20</v>
      </c>
      <c r="C103" s="51">
        <v>5000</v>
      </c>
      <c r="D103" s="51">
        <f aca="true" t="shared" si="2" ref="D103:D120">C103+D102</f>
        <v>435016</v>
      </c>
    </row>
    <row r="104" spans="1:4" ht="12.75">
      <c r="A104" s="64">
        <v>560</v>
      </c>
      <c r="B104" s="67" t="s">
        <v>55</v>
      </c>
      <c r="C104" s="51">
        <v>500</v>
      </c>
      <c r="D104" s="51">
        <f t="shared" si="2"/>
        <v>435516</v>
      </c>
    </row>
    <row r="105" spans="1:4" ht="12.75">
      <c r="A105" s="64">
        <v>552</v>
      </c>
      <c r="B105" s="67" t="s">
        <v>38</v>
      </c>
      <c r="C105" s="51">
        <v>1000</v>
      </c>
      <c r="D105" s="51">
        <f t="shared" si="2"/>
        <v>436516</v>
      </c>
    </row>
    <row r="106" spans="1:4" ht="12.75">
      <c r="A106" s="64">
        <v>550</v>
      </c>
      <c r="B106" s="67" t="s">
        <v>57</v>
      </c>
      <c r="C106" s="51">
        <v>45454</v>
      </c>
      <c r="D106" s="51">
        <f t="shared" si="2"/>
        <v>481970</v>
      </c>
    </row>
    <row r="107" spans="1:4" ht="12.75">
      <c r="A107" s="64">
        <v>550</v>
      </c>
      <c r="B107" s="67" t="s">
        <v>55</v>
      </c>
      <c r="C107" s="51">
        <v>500</v>
      </c>
      <c r="D107" s="51">
        <f t="shared" si="2"/>
        <v>482470</v>
      </c>
    </row>
    <row r="108" spans="1:4" ht="12.75">
      <c r="A108" s="64">
        <v>540</v>
      </c>
      <c r="B108" s="67" t="s">
        <v>55</v>
      </c>
      <c r="C108" s="51">
        <v>500</v>
      </c>
      <c r="D108" s="51">
        <f t="shared" si="2"/>
        <v>482970</v>
      </c>
    </row>
    <row r="109" spans="1:4" ht="12.75">
      <c r="A109" s="64">
        <v>538.2</v>
      </c>
      <c r="B109" s="67" t="s">
        <v>38</v>
      </c>
      <c r="C109" s="51">
        <v>1000</v>
      </c>
      <c r="D109" s="51">
        <f t="shared" si="2"/>
        <v>483970</v>
      </c>
    </row>
    <row r="110" spans="1:4" ht="12.75">
      <c r="A110" s="64">
        <v>530</v>
      </c>
      <c r="B110" s="67" t="s">
        <v>55</v>
      </c>
      <c r="C110" s="51">
        <v>500</v>
      </c>
      <c r="D110" s="51">
        <f t="shared" si="2"/>
        <v>484470</v>
      </c>
    </row>
    <row r="111" spans="1:4" ht="12.75">
      <c r="A111" s="64">
        <v>524.4</v>
      </c>
      <c r="B111" s="67" t="s">
        <v>38</v>
      </c>
      <c r="C111" s="51">
        <v>1000</v>
      </c>
      <c r="D111" s="51">
        <f t="shared" si="2"/>
        <v>485470</v>
      </c>
    </row>
    <row r="112" spans="1:4" ht="12.75">
      <c r="A112" s="64">
        <v>520</v>
      </c>
      <c r="B112" s="67" t="s">
        <v>55</v>
      </c>
      <c r="C112" s="51">
        <v>500</v>
      </c>
      <c r="D112" s="51">
        <f t="shared" si="2"/>
        <v>485970</v>
      </c>
    </row>
    <row r="113" spans="1:4" ht="12.75">
      <c r="A113" s="64">
        <v>514.94</v>
      </c>
      <c r="B113" s="67" t="s">
        <v>39</v>
      </c>
      <c r="C113" s="51">
        <v>1306</v>
      </c>
      <c r="D113" s="51">
        <f t="shared" si="2"/>
        <v>487276</v>
      </c>
    </row>
    <row r="114" spans="1:4" ht="12.75">
      <c r="A114" s="64">
        <v>510</v>
      </c>
      <c r="B114" s="67" t="s">
        <v>55</v>
      </c>
      <c r="C114" s="51">
        <v>500</v>
      </c>
      <c r="D114" s="51">
        <f t="shared" si="2"/>
        <v>487776</v>
      </c>
    </row>
    <row r="115" spans="1:4" ht="12.75">
      <c r="A115" s="64">
        <v>501.5</v>
      </c>
      <c r="B115" s="67" t="s">
        <v>58</v>
      </c>
      <c r="C115" s="51">
        <v>1</v>
      </c>
      <c r="D115" s="51">
        <f t="shared" si="2"/>
        <v>487777</v>
      </c>
    </row>
    <row r="116" spans="1:4" ht="12.75">
      <c r="A116" s="64">
        <v>500</v>
      </c>
      <c r="B116" s="67" t="s">
        <v>55</v>
      </c>
      <c r="C116" s="51">
        <v>500</v>
      </c>
      <c r="D116" s="51">
        <f t="shared" si="2"/>
        <v>488277</v>
      </c>
    </row>
    <row r="117" spans="1:4" ht="12.75">
      <c r="A117" s="64">
        <v>500</v>
      </c>
      <c r="B117" s="67" t="s">
        <v>37</v>
      </c>
      <c r="C117" s="51">
        <v>200</v>
      </c>
      <c r="D117" s="51">
        <f t="shared" si="2"/>
        <v>488477</v>
      </c>
    </row>
    <row r="118" spans="1:4" ht="12.75">
      <c r="A118" s="64">
        <v>490</v>
      </c>
      <c r="B118" s="67" t="s">
        <v>55</v>
      </c>
      <c r="C118" s="51">
        <v>500</v>
      </c>
      <c r="D118" s="51">
        <f t="shared" si="2"/>
        <v>488977</v>
      </c>
    </row>
    <row r="119" spans="1:4" ht="12.75">
      <c r="A119" s="64">
        <v>392</v>
      </c>
      <c r="B119" s="67" t="s">
        <v>29</v>
      </c>
      <c r="C119" s="51">
        <v>5000</v>
      </c>
      <c r="D119" s="51">
        <f t="shared" si="2"/>
        <v>493977</v>
      </c>
    </row>
    <row r="120" spans="1:4" ht="12.75">
      <c r="A120" s="64">
        <v>300</v>
      </c>
      <c r="B120" s="67" t="s">
        <v>59</v>
      </c>
      <c r="C120" s="51">
        <v>10</v>
      </c>
      <c r="D120" s="51">
        <f t="shared" si="2"/>
        <v>493987</v>
      </c>
    </row>
    <row r="122" spans="1:2" ht="12.75">
      <c r="A122" s="50" t="s">
        <v>76</v>
      </c>
      <c r="B122"/>
    </row>
    <row r="123" ht="12.75">
      <c r="A123" s="68" t="s">
        <v>74</v>
      </c>
    </row>
    <row r="124" spans="1:5" ht="12.75">
      <c r="A124" s="83" t="s">
        <v>75</v>
      </c>
      <c r="B124" s="84"/>
      <c r="C124" s="84"/>
      <c r="D124" s="84"/>
      <c r="E124" s="84"/>
    </row>
  </sheetData>
  <mergeCells count="1">
    <mergeCell ref="A124:E124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pane ySplit="5" topLeftCell="BM21" activePane="bottomLeft" state="frozen"/>
      <selection pane="topLeft" activeCell="A2" sqref="A2"/>
      <selection pane="bottomLeft" activeCell="A4" sqref="A4"/>
    </sheetView>
  </sheetViews>
  <sheetFormatPr defaultColWidth="9.140625" defaultRowHeight="12.75"/>
  <cols>
    <col min="1" max="1" width="14.8515625" style="63" customWidth="1"/>
    <col min="2" max="2" width="44.8515625" style="65" bestFit="1" customWidth="1"/>
    <col min="3" max="3" width="13.28125" style="53" customWidth="1"/>
    <col min="4" max="4" width="9.421875" style="52" customWidth="1"/>
    <col min="5" max="16384" width="9.140625" style="52" customWidth="1"/>
  </cols>
  <sheetData>
    <row r="1" ht="18">
      <c r="A1" s="60" t="s">
        <v>72</v>
      </c>
    </row>
    <row r="2" ht="15.75">
      <c r="A2" s="61"/>
    </row>
    <row r="3" ht="15.75">
      <c r="A3" s="61" t="s">
        <v>78</v>
      </c>
    </row>
    <row r="5" spans="1:4" s="58" customFormat="1" ht="32.25" thickBot="1">
      <c r="A5" s="62" t="s">
        <v>69</v>
      </c>
      <c r="B5" s="66" t="s">
        <v>70</v>
      </c>
      <c r="C5" s="56" t="s">
        <v>15</v>
      </c>
      <c r="D5" s="57" t="s">
        <v>71</v>
      </c>
    </row>
    <row r="6" spans="1:4" ht="12.75">
      <c r="A6" s="64">
        <v>350</v>
      </c>
      <c r="B6" s="67" t="s">
        <v>45</v>
      </c>
      <c r="C6" s="51">
        <v>1</v>
      </c>
      <c r="D6" s="51">
        <f>C6</f>
        <v>1</v>
      </c>
    </row>
    <row r="7" spans="1:4" ht="12.75">
      <c r="A7" s="64">
        <v>320</v>
      </c>
      <c r="B7" s="67" t="s">
        <v>37</v>
      </c>
      <c r="C7" s="51">
        <v>400</v>
      </c>
      <c r="D7" s="51">
        <f>C7+D6</f>
        <v>401</v>
      </c>
    </row>
    <row r="8" spans="1:4" ht="12.75">
      <c r="A8" s="64">
        <v>315</v>
      </c>
      <c r="B8" s="67" t="s">
        <v>61</v>
      </c>
      <c r="C8" s="51">
        <v>10000</v>
      </c>
      <c r="D8" s="51">
        <f aca="true" t="shared" si="0" ref="D8:D40">C8+D7</f>
        <v>10401</v>
      </c>
    </row>
    <row r="9" spans="1:4" ht="12.75">
      <c r="A9" s="64">
        <v>311</v>
      </c>
      <c r="B9" s="67" t="s">
        <v>20</v>
      </c>
      <c r="C9" s="51">
        <v>50000</v>
      </c>
      <c r="D9" s="51">
        <f t="shared" si="0"/>
        <v>60401</v>
      </c>
    </row>
    <row r="10" spans="1:4" ht="12.75">
      <c r="A10" s="64">
        <v>310</v>
      </c>
      <c r="B10" s="67" t="s">
        <v>61</v>
      </c>
      <c r="C10" s="51">
        <v>10000</v>
      </c>
      <c r="D10" s="51">
        <f t="shared" si="0"/>
        <v>70401</v>
      </c>
    </row>
    <row r="11" spans="1:4" ht="12.75">
      <c r="A11" s="64">
        <v>310</v>
      </c>
      <c r="B11" s="67" t="s">
        <v>37</v>
      </c>
      <c r="C11" s="51">
        <v>200</v>
      </c>
      <c r="D11" s="51">
        <f t="shared" si="0"/>
        <v>70601</v>
      </c>
    </row>
    <row r="12" spans="1:4" ht="12.75">
      <c r="A12" s="64">
        <v>305</v>
      </c>
      <c r="B12" s="67" t="s">
        <v>61</v>
      </c>
      <c r="C12" s="51">
        <v>10000</v>
      </c>
      <c r="D12" s="51">
        <f t="shared" si="0"/>
        <v>80601</v>
      </c>
    </row>
    <row r="13" spans="1:4" ht="12.75">
      <c r="A13" s="64">
        <v>301.13</v>
      </c>
      <c r="B13" s="67" t="s">
        <v>46</v>
      </c>
      <c r="C13" s="51">
        <v>500</v>
      </c>
      <c r="D13" s="51">
        <f t="shared" si="0"/>
        <v>81101</v>
      </c>
    </row>
    <row r="14" spans="1:4" ht="12.75">
      <c r="A14" s="64">
        <v>300</v>
      </c>
      <c r="B14" s="67" t="s">
        <v>37</v>
      </c>
      <c r="C14" s="51">
        <v>200</v>
      </c>
      <c r="D14" s="51">
        <f t="shared" si="0"/>
        <v>81301</v>
      </c>
    </row>
    <row r="15" spans="1:4" ht="12.75">
      <c r="A15" s="64">
        <v>299.13</v>
      </c>
      <c r="B15" s="67" t="s">
        <v>46</v>
      </c>
      <c r="C15" s="51">
        <v>500</v>
      </c>
      <c r="D15" s="51">
        <f t="shared" si="0"/>
        <v>81801</v>
      </c>
    </row>
    <row r="16" spans="1:4" ht="12.75">
      <c r="A16" s="64">
        <v>297.13</v>
      </c>
      <c r="B16" s="67" t="s">
        <v>46</v>
      </c>
      <c r="C16" s="51">
        <v>500</v>
      </c>
      <c r="D16" s="51">
        <f t="shared" si="0"/>
        <v>82301</v>
      </c>
    </row>
    <row r="17" spans="1:4" ht="12.75">
      <c r="A17" s="64">
        <v>295.13</v>
      </c>
      <c r="B17" s="67" t="s">
        <v>46</v>
      </c>
      <c r="C17" s="51">
        <v>500</v>
      </c>
      <c r="D17" s="51">
        <f t="shared" si="0"/>
        <v>82801</v>
      </c>
    </row>
    <row r="18" spans="1:4" ht="12.75">
      <c r="A18" s="64">
        <v>290.13</v>
      </c>
      <c r="B18" s="67" t="s">
        <v>46</v>
      </c>
      <c r="C18" s="51">
        <v>1000</v>
      </c>
      <c r="D18" s="51">
        <f t="shared" si="0"/>
        <v>83801</v>
      </c>
    </row>
    <row r="19" spans="1:4" ht="12.75">
      <c r="A19" s="64">
        <v>285.13</v>
      </c>
      <c r="B19" s="67" t="s">
        <v>46</v>
      </c>
      <c r="C19" s="51">
        <v>1000</v>
      </c>
      <c r="D19" s="51">
        <f t="shared" si="0"/>
        <v>84801</v>
      </c>
    </row>
    <row r="20" spans="1:4" ht="12.75">
      <c r="A20" s="64">
        <v>280.13</v>
      </c>
      <c r="B20" s="67" t="s">
        <v>46</v>
      </c>
      <c r="C20" s="51">
        <v>2000</v>
      </c>
      <c r="D20" s="51">
        <f t="shared" si="0"/>
        <v>86801</v>
      </c>
    </row>
    <row r="21" spans="1:4" ht="12.75">
      <c r="A21" s="64">
        <v>280</v>
      </c>
      <c r="B21" s="67" t="s">
        <v>37</v>
      </c>
      <c r="C21" s="51">
        <v>200</v>
      </c>
      <c r="D21" s="51">
        <f t="shared" si="0"/>
        <v>87001</v>
      </c>
    </row>
    <row r="22" spans="1:4" ht="12.75">
      <c r="A22" s="64">
        <v>276.07</v>
      </c>
      <c r="B22" s="67" t="s">
        <v>39</v>
      </c>
      <c r="C22" s="51">
        <v>20000</v>
      </c>
      <c r="D22" s="51">
        <f t="shared" si="0"/>
        <v>107001</v>
      </c>
    </row>
    <row r="23" spans="1:4" ht="12.75">
      <c r="A23" s="64">
        <v>275.13</v>
      </c>
      <c r="B23" s="67" t="s">
        <v>46</v>
      </c>
      <c r="C23" s="51">
        <v>2000</v>
      </c>
      <c r="D23" s="51">
        <f t="shared" si="0"/>
        <v>109001</v>
      </c>
    </row>
    <row r="24" spans="1:4" ht="12.75">
      <c r="A24" s="64">
        <v>270.13</v>
      </c>
      <c r="B24" s="67" t="s">
        <v>46</v>
      </c>
      <c r="C24" s="51">
        <v>4000</v>
      </c>
      <c r="D24" s="51">
        <f t="shared" si="0"/>
        <v>113001</v>
      </c>
    </row>
    <row r="25" spans="1:4" s="55" customFormat="1" ht="12.75">
      <c r="A25" s="64">
        <v>265.13</v>
      </c>
      <c r="B25" s="67" t="s">
        <v>46</v>
      </c>
      <c r="C25" s="51">
        <v>5000</v>
      </c>
      <c r="D25" s="51">
        <f t="shared" si="0"/>
        <v>118001</v>
      </c>
    </row>
    <row r="26" spans="1:4" ht="13.5" thickBot="1">
      <c r="A26" s="69">
        <v>260</v>
      </c>
      <c r="B26" s="70" t="s">
        <v>67</v>
      </c>
      <c r="C26" s="59">
        <v>25000</v>
      </c>
      <c r="D26" s="59">
        <f t="shared" si="0"/>
        <v>143001</v>
      </c>
    </row>
    <row r="27" spans="1:4" ht="12.75">
      <c r="A27" s="64">
        <v>247.07</v>
      </c>
      <c r="B27" s="67" t="s">
        <v>39</v>
      </c>
      <c r="C27" s="51">
        <v>10000</v>
      </c>
      <c r="D27" s="51">
        <f t="shared" si="0"/>
        <v>153001</v>
      </c>
    </row>
    <row r="28" spans="1:4" ht="12.75">
      <c r="A28" s="64">
        <v>231</v>
      </c>
      <c r="B28" s="67" t="s">
        <v>50</v>
      </c>
      <c r="C28" s="51">
        <v>5000</v>
      </c>
      <c r="D28" s="51">
        <f t="shared" si="0"/>
        <v>158001</v>
      </c>
    </row>
    <row r="29" spans="1:4" ht="12.75">
      <c r="A29" s="64">
        <v>226.07</v>
      </c>
      <c r="B29" s="67" t="s">
        <v>39</v>
      </c>
      <c r="C29" s="51">
        <v>8700</v>
      </c>
      <c r="D29" s="51">
        <f t="shared" si="0"/>
        <v>166701</v>
      </c>
    </row>
    <row r="30" spans="1:4" ht="12.75">
      <c r="A30" s="64">
        <v>221</v>
      </c>
      <c r="B30" s="67" t="s">
        <v>50</v>
      </c>
      <c r="C30" s="51">
        <v>5000</v>
      </c>
      <c r="D30" s="51">
        <f t="shared" si="0"/>
        <v>171701</v>
      </c>
    </row>
    <row r="31" spans="1:4" ht="12.75">
      <c r="A31" s="64">
        <v>216.5</v>
      </c>
      <c r="B31" s="67" t="s">
        <v>58</v>
      </c>
      <c r="C31" s="51">
        <v>1</v>
      </c>
      <c r="D31" s="51">
        <f t="shared" si="0"/>
        <v>171702</v>
      </c>
    </row>
    <row r="32" spans="1:4" ht="12.75">
      <c r="A32" s="64">
        <v>212.06</v>
      </c>
      <c r="B32" s="67" t="s">
        <v>62</v>
      </c>
      <c r="C32" s="51">
        <v>1</v>
      </c>
      <c r="D32" s="51">
        <f t="shared" si="0"/>
        <v>171703</v>
      </c>
    </row>
    <row r="33" spans="1:4" ht="12.75">
      <c r="A33" s="64">
        <v>211</v>
      </c>
      <c r="B33" s="67" t="s">
        <v>50</v>
      </c>
      <c r="C33" s="51">
        <v>5000</v>
      </c>
      <c r="D33" s="51">
        <f t="shared" si="0"/>
        <v>176703</v>
      </c>
    </row>
    <row r="34" spans="1:4" ht="12.75">
      <c r="A34" s="64">
        <v>200</v>
      </c>
      <c r="B34" s="67" t="s">
        <v>43</v>
      </c>
      <c r="C34" s="51">
        <v>125000</v>
      </c>
      <c r="D34" s="51">
        <f t="shared" si="0"/>
        <v>301703</v>
      </c>
    </row>
    <row r="35" spans="1:4" ht="12.75">
      <c r="A35" s="64">
        <v>200</v>
      </c>
      <c r="B35" s="67" t="s">
        <v>37</v>
      </c>
      <c r="C35" s="51">
        <v>200</v>
      </c>
      <c r="D35" s="51">
        <f t="shared" si="0"/>
        <v>301903</v>
      </c>
    </row>
    <row r="36" spans="1:4" ht="12.75">
      <c r="A36" s="64">
        <v>185</v>
      </c>
      <c r="B36" s="67" t="s">
        <v>20</v>
      </c>
      <c r="C36" s="51">
        <v>25000</v>
      </c>
      <c r="D36" s="51">
        <f t="shared" si="0"/>
        <v>326903</v>
      </c>
    </row>
    <row r="37" spans="1:4" ht="12.75">
      <c r="A37" s="64">
        <v>180.88</v>
      </c>
      <c r="B37" s="67" t="s">
        <v>62</v>
      </c>
      <c r="C37" s="51">
        <v>1</v>
      </c>
      <c r="D37" s="51">
        <f t="shared" si="0"/>
        <v>326904</v>
      </c>
    </row>
    <row r="38" spans="1:4" ht="12.75">
      <c r="A38" s="64">
        <v>153.5</v>
      </c>
      <c r="B38" s="67" t="s">
        <v>63</v>
      </c>
      <c r="C38" s="51">
        <v>20</v>
      </c>
      <c r="D38" s="51">
        <f t="shared" si="0"/>
        <v>326924</v>
      </c>
    </row>
    <row r="39" spans="1:4" ht="12.75">
      <c r="A39" s="64">
        <v>150</v>
      </c>
      <c r="B39" s="67" t="s">
        <v>37</v>
      </c>
      <c r="C39" s="51">
        <v>200</v>
      </c>
      <c r="D39" s="51">
        <f t="shared" si="0"/>
        <v>327124</v>
      </c>
    </row>
    <row r="40" spans="1:4" ht="12.75">
      <c r="A40" s="64">
        <v>130</v>
      </c>
      <c r="B40" s="67" t="s">
        <v>37</v>
      </c>
      <c r="C40" s="51">
        <v>200</v>
      </c>
      <c r="D40" s="51">
        <f t="shared" si="0"/>
        <v>327324</v>
      </c>
    </row>
    <row r="42" spans="1:2" ht="12.75">
      <c r="A42" s="50" t="s">
        <v>68</v>
      </c>
      <c r="B42"/>
    </row>
    <row r="51" spans="1:4" s="55" customFormat="1" ht="12.75">
      <c r="A51" s="63"/>
      <c r="B51" s="65"/>
      <c r="C51" s="53"/>
      <c r="D51" s="52"/>
    </row>
    <row r="71" ht="12.75" customHeight="1"/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6" sqref="B6"/>
    </sheetView>
  </sheetViews>
  <sheetFormatPr defaultColWidth="9.140625" defaultRowHeight="12.75"/>
  <cols>
    <col min="1" max="1" width="15.421875" style="0" customWidth="1"/>
    <col min="2" max="2" width="16.57421875" style="0" bestFit="1" customWidth="1"/>
    <col min="4" max="4" width="16.7109375" style="0" bestFit="1" customWidth="1"/>
    <col min="6" max="6" width="15.57421875" style="0" bestFit="1" customWidth="1"/>
    <col min="8" max="8" width="7.57421875" style="0" bestFit="1" customWidth="1"/>
    <col min="9" max="9" width="13.7109375" style="0" bestFit="1" customWidth="1"/>
    <col min="11" max="11" width="9.57421875" style="0" bestFit="1" customWidth="1"/>
    <col min="12" max="12" width="14.00390625" style="0" bestFit="1" customWidth="1"/>
  </cols>
  <sheetData>
    <row r="1" spans="1:9" ht="12.75">
      <c r="A1" s="40"/>
      <c r="B1" s="40" t="s">
        <v>66</v>
      </c>
      <c r="C1" s="40"/>
      <c r="D1" s="41"/>
      <c r="E1" s="40"/>
      <c r="F1" s="40"/>
      <c r="G1" s="40"/>
      <c r="H1" s="42"/>
      <c r="I1" s="40"/>
    </row>
    <row r="2" spans="1:9" ht="12.75">
      <c r="A2" s="43"/>
      <c r="B2" s="43"/>
      <c r="C2" s="43"/>
      <c r="D2" s="44"/>
      <c r="E2" s="43"/>
      <c r="F2" s="43"/>
      <c r="G2" s="45"/>
      <c r="H2" s="46"/>
      <c r="I2" s="43"/>
    </row>
    <row r="3" spans="1:9" ht="12.75">
      <c r="A3" s="43"/>
      <c r="B3" s="43"/>
      <c r="C3" s="43"/>
      <c r="D3" s="44"/>
      <c r="E3" s="43"/>
      <c r="F3" s="43"/>
      <c r="G3" s="45"/>
      <c r="H3" s="46"/>
      <c r="I3" s="43"/>
    </row>
    <row r="4" spans="1:12" ht="15">
      <c r="A4" s="39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">
      <c r="A6" s="35"/>
      <c r="B6" s="36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">
      <c r="A8" s="35"/>
      <c r="B8" s="36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ekun66</dc:creator>
  <cp:keywords/>
  <dc:description/>
  <cp:lastModifiedBy>US EPA</cp:lastModifiedBy>
  <cp:lastPrinted>2005-03-29T12:48:51Z</cp:lastPrinted>
  <dcterms:created xsi:type="dcterms:W3CDTF">1999-09-15T14:43:42Z</dcterms:created>
  <dcterms:modified xsi:type="dcterms:W3CDTF">2005-03-29T14:31:54Z</dcterms:modified>
  <cp:category/>
  <cp:version/>
  <cp:contentType/>
  <cp:contentStatus/>
</cp:coreProperties>
</file>