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50" activeTab="0"/>
  </bookViews>
  <sheets>
    <sheet name="Final" sheetId="1" r:id="rId1"/>
  </sheets>
  <definedNames>
    <definedName name="_xlnm.Print_Area" localSheetId="0">'Final'!$N$95:$AC$131</definedName>
  </definedNames>
  <calcPr fullCalcOnLoad="1"/>
</workbook>
</file>

<file path=xl/sharedStrings.xml><?xml version="1.0" encoding="utf-8"?>
<sst xmlns="http://schemas.openxmlformats.org/spreadsheetml/2006/main" count="502" uniqueCount="302">
  <si>
    <t>CO</t>
  </si>
  <si>
    <t>VOC</t>
  </si>
  <si>
    <t>MMBtu/hr</t>
  </si>
  <si>
    <t>Process #</t>
  </si>
  <si>
    <t>Process ID #</t>
  </si>
  <si>
    <t>Process Name</t>
  </si>
  <si>
    <t>Emission Factor</t>
  </si>
  <si>
    <t>PM</t>
  </si>
  <si>
    <r>
      <t>PM</t>
    </r>
    <r>
      <rPr>
        <vertAlign val="subscript"/>
        <sz val="8"/>
        <rFont val="Arial"/>
        <family val="2"/>
      </rPr>
      <t>10</t>
    </r>
  </si>
  <si>
    <t>Control Device</t>
  </si>
  <si>
    <t>Emission</t>
  </si>
  <si>
    <t>ton/year</t>
  </si>
  <si>
    <t>001</t>
  </si>
  <si>
    <t>005</t>
  </si>
  <si>
    <t>In-Pit Crusher #1</t>
  </si>
  <si>
    <t>006</t>
  </si>
  <si>
    <t>In-Pit Crusher #2</t>
  </si>
  <si>
    <t>Baghouse</t>
  </si>
  <si>
    <t>012</t>
  </si>
  <si>
    <t>Surge Pile to Belt P2</t>
  </si>
  <si>
    <t>FFDC</t>
  </si>
  <si>
    <t>018</t>
  </si>
  <si>
    <t>IOS #1</t>
  </si>
  <si>
    <t>Details</t>
  </si>
  <si>
    <t>IOS #1 to belts R1A and R1B</t>
  </si>
  <si>
    <t>225</t>
  </si>
  <si>
    <t>DC2 to P9, P9 to P10, &amp; DC2 to P5</t>
  </si>
  <si>
    <t>228</t>
  </si>
  <si>
    <t>DC2P9, P9/P10, DC2/P5</t>
  </si>
  <si>
    <t>Transfer Points</t>
  </si>
  <si>
    <t>229</t>
  </si>
  <si>
    <t>230</t>
  </si>
  <si>
    <t>002</t>
  </si>
  <si>
    <t>030</t>
  </si>
  <si>
    <t>Morenci fine crushing</t>
  </si>
  <si>
    <t>031</t>
  </si>
  <si>
    <t>032</t>
  </si>
  <si>
    <t>LINE C</t>
  </si>
  <si>
    <t>LINE D</t>
  </si>
  <si>
    <t>LINE B</t>
  </si>
  <si>
    <t>Fine crushing line C to</t>
  </si>
  <si>
    <t>belt 3B to belt 3</t>
  </si>
  <si>
    <t>035</t>
  </si>
  <si>
    <t>036</t>
  </si>
  <si>
    <t>belt 3B to belt 3A</t>
  </si>
  <si>
    <t>003</t>
  </si>
  <si>
    <t>077</t>
  </si>
  <si>
    <t xml:space="preserve"> R1A &amp; R1B/R2</t>
  </si>
  <si>
    <t>Belt R1A &amp; R1B to R2</t>
  </si>
  <si>
    <t>078</t>
  </si>
  <si>
    <t>Belt R2 to Belt R3</t>
  </si>
  <si>
    <t>Bag Collector #1</t>
  </si>
  <si>
    <t>Bag Collector #2</t>
  </si>
  <si>
    <t>R2/R3</t>
  </si>
  <si>
    <t>079</t>
  </si>
  <si>
    <t>Bag Collector #3</t>
  </si>
  <si>
    <t>R3/R4</t>
  </si>
  <si>
    <t>Belt R3 to Belt R4</t>
  </si>
  <si>
    <t>080</t>
  </si>
  <si>
    <t>Bag Collector #4</t>
  </si>
  <si>
    <t>Belt R4 to Belt R5</t>
  </si>
  <si>
    <t>Belt R5 to Belt R6</t>
  </si>
  <si>
    <t>082</t>
  </si>
  <si>
    <t>Scrubber #3C</t>
  </si>
  <si>
    <t>084</t>
  </si>
  <si>
    <t>8 hopper bins</t>
  </si>
  <si>
    <t>Scrubber #3A</t>
  </si>
  <si>
    <t>Track Hopper</t>
  </si>
  <si>
    <t xml:space="preserve">3A3 and 3A2 to 4A, 3B2 to 4B, </t>
  </si>
  <si>
    <t>and 3C to 4C</t>
  </si>
  <si>
    <t>085</t>
  </si>
  <si>
    <t>Scrubber #6</t>
  </si>
  <si>
    <t>Fine Crushing</t>
  </si>
  <si>
    <t xml:space="preserve">Stand A to Belt 7 and 8, Stand B to </t>
  </si>
  <si>
    <t>Belt 7 and 8</t>
  </si>
  <si>
    <t>088</t>
  </si>
  <si>
    <t>Scrubber #4</t>
  </si>
  <si>
    <t>3 tertiary surge bin, 6 conveyor head</t>
  </si>
  <si>
    <t>pulley Dribble hopper</t>
  </si>
  <si>
    <t>089</t>
  </si>
  <si>
    <t>090</t>
  </si>
  <si>
    <t>092</t>
  </si>
  <si>
    <t>198</t>
  </si>
  <si>
    <t>202</t>
  </si>
  <si>
    <t>203</t>
  </si>
  <si>
    <t>Scrubber #5</t>
  </si>
  <si>
    <t xml:space="preserve">7 conveyor head pulley to </t>
  </si>
  <si>
    <t>5 conveyor transfer</t>
  </si>
  <si>
    <t>Scrubber #8</t>
  </si>
  <si>
    <t>Belt 5 to Belt 6</t>
  </si>
  <si>
    <t>Scrubber #1</t>
  </si>
  <si>
    <t>Stand C to belt 7 and belt 8</t>
  </si>
  <si>
    <t>Bag collector #6</t>
  </si>
  <si>
    <t>stacking system</t>
  </si>
  <si>
    <t>Belt S10 to Belt S11</t>
  </si>
  <si>
    <t>Bag collector #7</t>
  </si>
  <si>
    <t>Fine ore storage pile to belt A1A</t>
  </si>
  <si>
    <t>Bag collector #8</t>
  </si>
  <si>
    <t>Belt A1A to Belt A2A</t>
  </si>
  <si>
    <t>Bag collector #9</t>
  </si>
  <si>
    <t>Belt A1A to Belt A2C</t>
  </si>
  <si>
    <t>004</t>
  </si>
  <si>
    <t>231</t>
  </si>
  <si>
    <t>Lime Silo #1</t>
  </si>
  <si>
    <t>Pneumatic loading</t>
  </si>
  <si>
    <t>lb/ton</t>
  </si>
  <si>
    <t>232</t>
  </si>
  <si>
    <t>Lime Silo #2</t>
  </si>
  <si>
    <t>233</t>
  </si>
  <si>
    <t>Lime Slaker #1</t>
  </si>
  <si>
    <t>Lime hydration</t>
  </si>
  <si>
    <t>234</t>
  </si>
  <si>
    <t>Wet Scrubber</t>
  </si>
  <si>
    <t>Crusher #1 to DC1</t>
  </si>
  <si>
    <t>Crusher #2  to DC2</t>
  </si>
  <si>
    <t>Power Generation</t>
  </si>
  <si>
    <t>Fuel Used</t>
  </si>
  <si>
    <r>
      <t>PM</t>
    </r>
    <r>
      <rPr>
        <vertAlign val="subscript"/>
        <sz val="8"/>
        <rFont val="Arial"/>
        <family val="0"/>
      </rPr>
      <t>10</t>
    </r>
  </si>
  <si>
    <r>
      <t>SO</t>
    </r>
    <r>
      <rPr>
        <vertAlign val="subscript"/>
        <sz val="8"/>
        <rFont val="Arial"/>
        <family val="0"/>
      </rPr>
      <t>2</t>
    </r>
  </si>
  <si>
    <r>
      <t>NO</t>
    </r>
    <r>
      <rPr>
        <vertAlign val="subscript"/>
        <sz val="8"/>
        <rFont val="Arial"/>
        <family val="2"/>
      </rPr>
      <t>x</t>
    </r>
  </si>
  <si>
    <t>tons/year</t>
  </si>
  <si>
    <t xml:space="preserve">Name </t>
  </si>
  <si>
    <t>Turbine #1</t>
  </si>
  <si>
    <t>MMBtu/year</t>
  </si>
  <si>
    <t>0.094 x S%</t>
  </si>
  <si>
    <t>005-109</t>
  </si>
  <si>
    <t>Boiler #1</t>
  </si>
  <si>
    <t>005-108</t>
  </si>
  <si>
    <t>005-110</t>
  </si>
  <si>
    <t>005-111</t>
  </si>
  <si>
    <t>Turbine #2</t>
  </si>
  <si>
    <t>Boiler #2</t>
  </si>
  <si>
    <t>005-108+001-110</t>
  </si>
  <si>
    <t>Turbine #1 &amp; 2</t>
  </si>
  <si>
    <t>005-109+005-111</t>
  </si>
  <si>
    <t>Boiler #1 &amp; 2</t>
  </si>
  <si>
    <t>TOTAL</t>
  </si>
  <si>
    <t>009-123</t>
  </si>
  <si>
    <t>009-184</t>
  </si>
  <si>
    <t>009-185</t>
  </si>
  <si>
    <t>005-222</t>
  </si>
  <si>
    <t>009-223</t>
  </si>
  <si>
    <t>009-123, 184, 185</t>
  </si>
  <si>
    <t>009-222, 223</t>
  </si>
  <si>
    <t>Boiler #3</t>
  </si>
  <si>
    <t>Boiler #4</t>
  </si>
  <si>
    <t>Boiler #5</t>
  </si>
  <si>
    <t>Boiler #1, 2, 3, 4, 5</t>
  </si>
  <si>
    <t>Total emissions are based on the fuel limitation accepted by the source.</t>
  </si>
  <si>
    <t>009-301</t>
  </si>
  <si>
    <t>CPP Small Industrial</t>
  </si>
  <si>
    <t xml:space="preserve"> Boiler</t>
  </si>
  <si>
    <t>009-303</t>
  </si>
  <si>
    <t xml:space="preserve">CPP Dryer and </t>
  </si>
  <si>
    <t>Cyclone baghouse</t>
  </si>
  <si>
    <t>009-304</t>
  </si>
  <si>
    <t>CPP Material</t>
  </si>
  <si>
    <t>Handling Baghouse</t>
  </si>
  <si>
    <t>014-239</t>
  </si>
  <si>
    <t>PLV Scrubber</t>
  </si>
  <si>
    <t>Vent</t>
  </si>
  <si>
    <t>Transfer</t>
  </si>
  <si>
    <t>Rate</t>
  </si>
  <si>
    <t>Hours</t>
  </si>
  <si>
    <t>014-242</t>
  </si>
  <si>
    <t xml:space="preserve">Natural Gas Start-up </t>
  </si>
  <si>
    <t>Boiler</t>
  </si>
  <si>
    <t>Mine Haul Roads</t>
  </si>
  <si>
    <t>Truck Loading/Unloading</t>
  </si>
  <si>
    <t>Blasting</t>
  </si>
  <si>
    <t>Drilling</t>
  </si>
  <si>
    <t>Feed Hopper/ Crusher #1</t>
  </si>
  <si>
    <t>Feed Hopper/ Crusher #2</t>
  </si>
  <si>
    <t>007</t>
  </si>
  <si>
    <t>DC1/P8 Transfer Point</t>
  </si>
  <si>
    <t>010</t>
  </si>
  <si>
    <t>P8 Conveyor Outfall</t>
  </si>
  <si>
    <t>011</t>
  </si>
  <si>
    <t>Surge Pile-Fugitive</t>
  </si>
  <si>
    <t>013</t>
  </si>
  <si>
    <t>P2/P4 Transfer Point</t>
  </si>
  <si>
    <t>014</t>
  </si>
  <si>
    <t>P4/P5 Transfer Point</t>
  </si>
  <si>
    <t>015</t>
  </si>
  <si>
    <t>P5/P6 Transfer Point</t>
  </si>
  <si>
    <t>016</t>
  </si>
  <si>
    <t>017</t>
  </si>
  <si>
    <t>019</t>
  </si>
  <si>
    <t>Portable C &amp; S Plant</t>
  </si>
  <si>
    <t>Transfer Point</t>
  </si>
  <si>
    <t>P10 Conveyor outfall</t>
  </si>
  <si>
    <t>to IOS #2</t>
  </si>
  <si>
    <t>IOS #2</t>
  </si>
  <si>
    <t>Fugitive</t>
  </si>
  <si>
    <t>Non-Fugitive- ADEQ</t>
  </si>
  <si>
    <t>Non-Fugitive- PDMI</t>
  </si>
  <si>
    <t>Emissions</t>
  </si>
  <si>
    <t>Molybdenum Packing</t>
  </si>
  <si>
    <t>Process #s 204 to 220 have insignificant emissions.</t>
  </si>
  <si>
    <t>In-Pit Crusher #3</t>
  </si>
  <si>
    <t>Addition as per revised application; 09/28</t>
  </si>
  <si>
    <t>BF3/DC3, DC3/P5</t>
  </si>
  <si>
    <t>P6 Conveyor Outfall</t>
  </si>
  <si>
    <t>Mobile Crusher &amp; SP</t>
  </si>
  <si>
    <t>Flat Screen (F)</t>
  </si>
  <si>
    <t>MC &amp; SP Pile Formation</t>
  </si>
  <si>
    <t>tons/hour</t>
  </si>
  <si>
    <r>
      <t>lbs./MMBtu</t>
    </r>
    <r>
      <rPr>
        <sz val="8"/>
        <rFont val="Arial"/>
        <family val="0"/>
      </rPr>
      <t>/ lbs/10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0"/>
      </rPr>
      <t xml:space="preserve"> ft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/</t>
    </r>
    <r>
      <rPr>
        <sz val="8"/>
        <color indexed="10"/>
        <rFont val="Arial"/>
        <family val="2"/>
      </rPr>
      <t xml:space="preserve"> lb per hour</t>
    </r>
  </si>
  <si>
    <t>(Facility-wide)</t>
  </si>
  <si>
    <t>Permit #42474</t>
  </si>
  <si>
    <t>Page 1</t>
  </si>
  <si>
    <t>Page 2</t>
  </si>
  <si>
    <t>Page 3</t>
  </si>
  <si>
    <t>Page 4</t>
  </si>
  <si>
    <t>Page 5</t>
  </si>
  <si>
    <t>Total</t>
  </si>
  <si>
    <t>EMISSIONS SOURCES FOR CRITERIA POLLUTANTS</t>
  </si>
  <si>
    <t>Pollutant</t>
  </si>
  <si>
    <r>
      <t>NO</t>
    </r>
    <r>
      <rPr>
        <vertAlign val="subscript"/>
        <sz val="8"/>
        <rFont val="Arial"/>
        <family val="0"/>
      </rPr>
      <t>x</t>
    </r>
  </si>
  <si>
    <t>ton/yr</t>
  </si>
  <si>
    <t>EMISSION OF VOC FRIOM SX/EW PLANTS</t>
  </si>
  <si>
    <t>EMISSION</t>
  </si>
  <si>
    <t>009-117</t>
  </si>
  <si>
    <t>Central SX</t>
  </si>
  <si>
    <t>009-118</t>
  </si>
  <si>
    <t>Metcalf SX</t>
  </si>
  <si>
    <t>009-119</t>
  </si>
  <si>
    <t>Modoc SX</t>
  </si>
  <si>
    <t>009-120</t>
  </si>
  <si>
    <t>009-121</t>
  </si>
  <si>
    <t>Southwest SX</t>
  </si>
  <si>
    <t>009-129</t>
  </si>
  <si>
    <t>Diluent Tank #SX7-1</t>
  </si>
  <si>
    <t>009-130</t>
  </si>
  <si>
    <t>Diluent Tank #SX7-2</t>
  </si>
  <si>
    <t>009-131</t>
  </si>
  <si>
    <t>Diluent Tank #SX7-3</t>
  </si>
  <si>
    <t>009-132</t>
  </si>
  <si>
    <t>Barren Organic Tank #BO-1</t>
  </si>
  <si>
    <t>009-133</t>
  </si>
  <si>
    <t>Barren Organic Tank #BO-2A</t>
  </si>
  <si>
    <t>009-134</t>
  </si>
  <si>
    <t>Barren Organic Tank #BO-2B</t>
  </si>
  <si>
    <t>009-135</t>
  </si>
  <si>
    <t>Barren Organic Tank #BO-3A</t>
  </si>
  <si>
    <t>009-136</t>
  </si>
  <si>
    <t>Barren Organic Tank #BO-3B</t>
  </si>
  <si>
    <t>009-137</t>
  </si>
  <si>
    <t>Barren Organic Tank #BO-4A</t>
  </si>
  <si>
    <t>009-138</t>
  </si>
  <si>
    <t>Barren Organic Tank #BO-4B</t>
  </si>
  <si>
    <t>009-139</t>
  </si>
  <si>
    <t>Organic Recovery Tank #OR-1</t>
  </si>
  <si>
    <t>009-140</t>
  </si>
  <si>
    <t>Organic Recovery Tank #OR-2A</t>
  </si>
  <si>
    <t>009-141</t>
  </si>
  <si>
    <t>009-142</t>
  </si>
  <si>
    <t>009-143</t>
  </si>
  <si>
    <t>009-183</t>
  </si>
  <si>
    <t>Organic Recovery Tank #OR-2B</t>
  </si>
  <si>
    <t>Organic Recovery Tank #OR-3A</t>
  </si>
  <si>
    <t>Organic Recovery Tank #OR-3B</t>
  </si>
  <si>
    <t>Organic Recovery Tank #OR-4A</t>
  </si>
  <si>
    <t>POUNDS / HOUR</t>
  </si>
  <si>
    <t>TON/YEAR</t>
  </si>
  <si>
    <t>Central Electrowinning Tankhouse</t>
  </si>
  <si>
    <t>009-122</t>
  </si>
  <si>
    <t>Southside Electrowinning Tankhouse</t>
  </si>
  <si>
    <t>009-221</t>
  </si>
  <si>
    <t>Stargo Tankhouse</t>
  </si>
  <si>
    <t>Page 6</t>
  </si>
  <si>
    <t>EMISSION OF SULPHURIC ACID FROM SX/EW PLANTS</t>
  </si>
  <si>
    <t>MORENCI CONCENTRATOR</t>
  </si>
  <si>
    <t>LIME SLAKER PLANT</t>
  </si>
  <si>
    <t>METCALF COMBINED CYCLE POWER PLANT</t>
  </si>
  <si>
    <t>SX/EW BOILERS</t>
  </si>
  <si>
    <t>R8/R9 transfer</t>
  </si>
  <si>
    <t>R9/R7 transfer</t>
  </si>
  <si>
    <t>R4/R5 &amp; R5/R6</t>
  </si>
  <si>
    <t>005-260</t>
  </si>
  <si>
    <t>005-261</t>
  </si>
  <si>
    <t>Cooling Tower #1</t>
  </si>
  <si>
    <t>IOS #2/R8 transfer</t>
  </si>
  <si>
    <t>IOS #2 to R8</t>
  </si>
  <si>
    <t>R8 to R9</t>
  </si>
  <si>
    <t>R9 to R7</t>
  </si>
  <si>
    <t>Feed Hopper/ Crusher #3</t>
  </si>
  <si>
    <t>500 TPH Crushing &amp; Screening Plant</t>
  </si>
  <si>
    <t>014-253</t>
  </si>
  <si>
    <t>Diatomaceous Earth Unloading</t>
  </si>
  <si>
    <t>TPY</t>
  </si>
  <si>
    <t>99.9 % CONTROL</t>
  </si>
  <si>
    <t>014-254</t>
  </si>
  <si>
    <t>Lime Silo</t>
  </si>
  <si>
    <t>1000 gallons/hr</t>
  </si>
  <si>
    <t>lbs/1000 gallons</t>
  </si>
  <si>
    <t>April 25, 2008</t>
  </si>
  <si>
    <r>
      <t>EMISSIONS SOURCES for PM and PM</t>
    </r>
    <r>
      <rPr>
        <u val="single"/>
        <vertAlign val="subscript"/>
        <sz val="10"/>
        <rFont val="Arial"/>
        <family val="2"/>
      </rPr>
      <t>10</t>
    </r>
  </si>
  <si>
    <r>
      <t>SO</t>
    </r>
    <r>
      <rPr>
        <vertAlign val="subscript"/>
        <sz val="8"/>
        <rFont val="Arial"/>
        <family val="2"/>
      </rPr>
      <t>2</t>
    </r>
  </si>
  <si>
    <r>
      <t>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/year</t>
    </r>
  </si>
  <si>
    <r>
      <t>lbs./MMBtu/ lbs/10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ft</t>
    </r>
    <r>
      <rPr>
        <vertAlign val="superscript"/>
        <sz val="8"/>
        <rFont val="Arial"/>
        <family val="2"/>
      </rPr>
      <t>3</t>
    </r>
  </si>
  <si>
    <r>
      <t>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/hr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</si>
</sst>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</numFmts>
  <fonts count="40">
    <font>
      <sz val="10"/>
      <name val="Arial"/>
      <family val="0"/>
    </font>
    <font>
      <sz val="8"/>
      <name val="Arial"/>
      <family val="0"/>
    </font>
    <font>
      <vertAlign val="subscript"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8"/>
      <color indexed="57"/>
      <name val="Arial"/>
      <family val="0"/>
    </font>
    <font>
      <sz val="8"/>
      <color indexed="10"/>
      <name val="Arial"/>
      <family val="0"/>
    </font>
    <font>
      <sz val="8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8"/>
      <color indexed="10"/>
      <name val="Arial"/>
      <family val="2"/>
    </font>
    <font>
      <sz val="6"/>
      <name val="Arial"/>
      <family val="0"/>
    </font>
    <font>
      <strike/>
      <sz val="8"/>
      <name val="Arial"/>
      <family val="2"/>
    </font>
    <font>
      <u val="single"/>
      <sz val="10"/>
      <name val="Arial"/>
      <family val="2"/>
    </font>
    <font>
      <u val="single"/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1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2" fontId="1" fillId="0" borderId="1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28" fillId="0" borderId="1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/>
    </xf>
    <xf numFmtId="2" fontId="29" fillId="0" borderId="12" xfId="0" applyNumberFormat="1" applyFont="1" applyBorder="1" applyAlignment="1">
      <alignment/>
    </xf>
    <xf numFmtId="2" fontId="29" fillId="0" borderId="17" xfId="0" applyNumberFormat="1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32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1" fillId="0" borderId="15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7" fillId="0" borderId="17" xfId="0" applyFont="1" applyBorder="1" applyAlignment="1" quotePrefix="1">
      <alignment horizontal="center"/>
    </xf>
    <xf numFmtId="0" fontId="37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 quotePrefix="1">
      <alignment horizontal="right"/>
    </xf>
    <xf numFmtId="0" fontId="37" fillId="0" borderId="0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2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9"/>
  <sheetViews>
    <sheetView tabSelected="1" zoomScalePageLayoutView="0" workbookViewId="0" topLeftCell="R16">
      <selection activeCell="X138" sqref="X138"/>
    </sheetView>
  </sheetViews>
  <sheetFormatPr defaultColWidth="9.140625" defaultRowHeight="12.75"/>
  <cols>
    <col min="2" max="3" width="10.7109375" style="0" customWidth="1"/>
    <col min="4" max="4" width="21.8515625" style="0" customWidth="1"/>
    <col min="5" max="5" width="34.8515625" style="0" customWidth="1"/>
    <col min="6" max="6" width="11.8515625" style="0" customWidth="1"/>
    <col min="7" max="7" width="11.57421875" style="0" customWidth="1"/>
    <col min="8" max="8" width="11.28125" style="0" customWidth="1"/>
    <col min="14" max="14" width="13.421875" style="0" customWidth="1"/>
    <col min="15" max="15" width="23.140625" style="0" customWidth="1"/>
    <col min="16" max="16" width="13.140625" style="0" customWidth="1"/>
    <col min="17" max="17" width="10.7109375" style="0" customWidth="1"/>
    <col min="18" max="19" width="9.57421875" style="0" bestFit="1" customWidth="1"/>
    <col min="21" max="21" width="10.7109375" style="0" customWidth="1"/>
    <col min="22" max="22" width="13.140625" style="0" customWidth="1"/>
    <col min="23" max="23" width="12.00390625" style="0" customWidth="1"/>
    <col min="24" max="24" width="13.421875" style="0" customWidth="1"/>
    <col min="25" max="25" width="12.7109375" style="0" customWidth="1"/>
    <col min="31" max="31" width="16.140625" style="0" customWidth="1"/>
  </cols>
  <sheetData>
    <row r="2" spans="14:29" ht="12.75">
      <c r="N2" s="103"/>
      <c r="O2" s="120" t="s">
        <v>274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2:29" ht="15.75">
      <c r="B3" s="169" t="s">
        <v>297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N3" s="169" t="s">
        <v>216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2:29" ht="12.7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2:29" ht="12.75">
      <c r="B5" s="104" t="s">
        <v>4</v>
      </c>
      <c r="C5" s="104" t="s">
        <v>3</v>
      </c>
      <c r="D5" s="104" t="s">
        <v>5</v>
      </c>
      <c r="E5" s="105" t="s">
        <v>23</v>
      </c>
      <c r="F5" s="104" t="s">
        <v>9</v>
      </c>
      <c r="G5" s="165" t="s">
        <v>196</v>
      </c>
      <c r="H5" s="167"/>
      <c r="I5" s="167"/>
      <c r="J5" s="167"/>
      <c r="K5" s="167"/>
      <c r="L5" s="166"/>
      <c r="N5" s="126" t="s">
        <v>4</v>
      </c>
      <c r="O5" s="104" t="s">
        <v>121</v>
      </c>
      <c r="P5" s="105" t="s">
        <v>115</v>
      </c>
      <c r="Q5" s="104" t="s">
        <v>116</v>
      </c>
      <c r="R5" s="165" t="s">
        <v>6</v>
      </c>
      <c r="S5" s="167"/>
      <c r="T5" s="167"/>
      <c r="U5" s="167"/>
      <c r="V5" s="167"/>
      <c r="W5" s="167"/>
      <c r="X5" s="165" t="s">
        <v>10</v>
      </c>
      <c r="Y5" s="167"/>
      <c r="Z5" s="167"/>
      <c r="AA5" s="167"/>
      <c r="AB5" s="167"/>
      <c r="AC5" s="166"/>
    </row>
    <row r="6" spans="2:29" ht="12.75">
      <c r="B6" s="91"/>
      <c r="C6" s="91"/>
      <c r="D6" s="91"/>
      <c r="E6" s="96"/>
      <c r="F6" s="91"/>
      <c r="G6" s="165" t="s">
        <v>195</v>
      </c>
      <c r="H6" s="166"/>
      <c r="I6" s="165" t="s">
        <v>193</v>
      </c>
      <c r="J6" s="166"/>
      <c r="K6" s="165" t="s">
        <v>194</v>
      </c>
      <c r="L6" s="166"/>
      <c r="N6" s="90"/>
      <c r="O6" s="91"/>
      <c r="P6" s="96"/>
      <c r="Q6" s="91"/>
      <c r="R6" s="115" t="s">
        <v>8</v>
      </c>
      <c r="S6" s="115" t="s">
        <v>7</v>
      </c>
      <c r="T6" s="115" t="s">
        <v>298</v>
      </c>
      <c r="U6" s="127" t="s">
        <v>119</v>
      </c>
      <c r="V6" s="127" t="s">
        <v>0</v>
      </c>
      <c r="W6" s="128" t="s">
        <v>1</v>
      </c>
      <c r="X6" s="115" t="s">
        <v>8</v>
      </c>
      <c r="Y6" s="115" t="s">
        <v>7</v>
      </c>
      <c r="Z6" s="115" t="s">
        <v>298</v>
      </c>
      <c r="AA6" s="127" t="s">
        <v>119</v>
      </c>
      <c r="AB6" s="127" t="s">
        <v>0</v>
      </c>
      <c r="AC6" s="127" t="s">
        <v>1</v>
      </c>
    </row>
    <row r="7" spans="2:29" ht="12.75">
      <c r="B7" s="91"/>
      <c r="C7" s="91"/>
      <c r="D7" s="91"/>
      <c r="E7" s="96"/>
      <c r="F7" s="91"/>
      <c r="G7" s="97" t="s">
        <v>8</v>
      </c>
      <c r="H7" s="102" t="s">
        <v>7</v>
      </c>
      <c r="I7" s="97" t="s">
        <v>8</v>
      </c>
      <c r="J7" s="102" t="s">
        <v>7</v>
      </c>
      <c r="K7" s="97" t="s">
        <v>8</v>
      </c>
      <c r="L7" s="102" t="s">
        <v>7</v>
      </c>
      <c r="N7" s="101"/>
      <c r="O7" s="97"/>
      <c r="P7" s="109" t="s">
        <v>123</v>
      </c>
      <c r="Q7" s="97" t="s">
        <v>299</v>
      </c>
      <c r="R7" s="165" t="s">
        <v>300</v>
      </c>
      <c r="S7" s="167"/>
      <c r="T7" s="167"/>
      <c r="U7" s="167"/>
      <c r="V7" s="167"/>
      <c r="W7" s="167"/>
      <c r="X7" s="165" t="s">
        <v>120</v>
      </c>
      <c r="Y7" s="167"/>
      <c r="Z7" s="167"/>
      <c r="AA7" s="167"/>
      <c r="AB7" s="167"/>
      <c r="AC7" s="166"/>
    </row>
    <row r="8" spans="2:29" ht="12.75">
      <c r="B8" s="97"/>
      <c r="C8" s="97"/>
      <c r="D8" s="97"/>
      <c r="E8" s="109"/>
      <c r="F8" s="97"/>
      <c r="G8" s="165" t="s">
        <v>11</v>
      </c>
      <c r="H8" s="167"/>
      <c r="I8" s="167"/>
      <c r="J8" s="167"/>
      <c r="K8" s="167"/>
      <c r="L8" s="166"/>
      <c r="N8" s="90"/>
      <c r="O8" s="91"/>
      <c r="P8" s="96"/>
      <c r="Q8" s="91"/>
      <c r="R8" s="90"/>
      <c r="S8" s="104"/>
      <c r="T8" s="123"/>
      <c r="U8" s="129"/>
      <c r="V8" s="129"/>
      <c r="W8" s="123"/>
      <c r="X8" s="130"/>
      <c r="Y8" s="129"/>
      <c r="Z8" s="123"/>
      <c r="AA8" s="129"/>
      <c r="AB8" s="123"/>
      <c r="AC8" s="129"/>
    </row>
    <row r="9" spans="2:31" ht="12.75">
      <c r="B9" s="53" t="s">
        <v>12</v>
      </c>
      <c r="C9" s="53" t="s">
        <v>12</v>
      </c>
      <c r="D9" s="91" t="s">
        <v>167</v>
      </c>
      <c r="E9" s="96"/>
      <c r="F9" s="91"/>
      <c r="G9" s="91"/>
      <c r="H9" s="91"/>
      <c r="I9" s="91">
        <v>998.7</v>
      </c>
      <c r="J9" s="96">
        <v>5945.5</v>
      </c>
      <c r="K9" s="91"/>
      <c r="L9" s="100"/>
      <c r="N9" s="90" t="s">
        <v>127</v>
      </c>
      <c r="O9" s="91" t="s">
        <v>122</v>
      </c>
      <c r="P9" s="96">
        <v>871620</v>
      </c>
      <c r="Q9" s="91">
        <v>842</v>
      </c>
      <c r="R9" s="90">
        <v>0.0066</v>
      </c>
      <c r="S9" s="91">
        <v>0.0066</v>
      </c>
      <c r="T9" s="96" t="s">
        <v>124</v>
      </c>
      <c r="U9" s="91">
        <v>0.32</v>
      </c>
      <c r="V9" s="91">
        <v>0.082</v>
      </c>
      <c r="W9" s="96">
        <v>0.0021</v>
      </c>
      <c r="X9" s="131">
        <f>$P9*R9/2000</f>
        <v>2.876346</v>
      </c>
      <c r="Y9" s="131">
        <f>$P9*S9/2000</f>
        <v>2.876346</v>
      </c>
      <c r="Z9" s="131">
        <v>0.33</v>
      </c>
      <c r="AA9" s="131">
        <f>$P9*U9/2000</f>
        <v>139.4592</v>
      </c>
      <c r="AB9" s="131">
        <f>$P9*V9/2000</f>
        <v>35.736419999999995</v>
      </c>
      <c r="AC9" s="132">
        <f>$P9*W9/2000</f>
        <v>0.9152009999999999</v>
      </c>
      <c r="AE9" s="4" t="s">
        <v>127</v>
      </c>
    </row>
    <row r="10" spans="2:31" ht="12.75">
      <c r="B10" s="91"/>
      <c r="C10" s="53" t="s">
        <v>32</v>
      </c>
      <c r="D10" s="91" t="s">
        <v>168</v>
      </c>
      <c r="E10" s="96"/>
      <c r="F10" s="91"/>
      <c r="G10" s="91"/>
      <c r="H10" s="91"/>
      <c r="I10" s="91">
        <v>330</v>
      </c>
      <c r="J10" s="96">
        <v>683</v>
      </c>
      <c r="K10" s="91"/>
      <c r="L10" s="100"/>
      <c r="N10" s="90"/>
      <c r="O10" s="91"/>
      <c r="P10" s="96"/>
      <c r="Q10" s="91"/>
      <c r="R10" s="90"/>
      <c r="S10" s="91"/>
      <c r="T10" s="123"/>
      <c r="U10" s="112"/>
      <c r="V10" s="112"/>
      <c r="W10" s="123"/>
      <c r="X10" s="133"/>
      <c r="Y10" s="134"/>
      <c r="Z10" s="135"/>
      <c r="AA10" s="134"/>
      <c r="AB10" s="136"/>
      <c r="AC10" s="134"/>
      <c r="AE10" s="4"/>
    </row>
    <row r="11" spans="2:31" ht="12.75">
      <c r="B11" s="91"/>
      <c r="C11" s="53" t="s">
        <v>45</v>
      </c>
      <c r="D11" s="91" t="s">
        <v>169</v>
      </c>
      <c r="E11" s="96"/>
      <c r="F11" s="91"/>
      <c r="G11" s="91"/>
      <c r="H11" s="91"/>
      <c r="I11" s="91">
        <v>115</v>
      </c>
      <c r="J11" s="96">
        <v>220</v>
      </c>
      <c r="K11" s="91"/>
      <c r="L11" s="100"/>
      <c r="N11" s="90" t="s">
        <v>125</v>
      </c>
      <c r="O11" s="91" t="s">
        <v>126</v>
      </c>
      <c r="P11" s="96">
        <v>454318</v>
      </c>
      <c r="Q11" s="91">
        <v>439</v>
      </c>
      <c r="R11" s="90">
        <v>7.6</v>
      </c>
      <c r="S11" s="91">
        <v>7.6</v>
      </c>
      <c r="T11" s="96">
        <v>0.6</v>
      </c>
      <c r="U11" s="91">
        <v>280</v>
      </c>
      <c r="V11" s="91">
        <v>84</v>
      </c>
      <c r="W11" s="96">
        <v>5.5</v>
      </c>
      <c r="X11" s="137">
        <f aca="true" t="shared" si="0" ref="X11:AC11">$Q11*R11/2000</f>
        <v>1.6682</v>
      </c>
      <c r="Y11" s="137">
        <f t="shared" si="0"/>
        <v>1.6682</v>
      </c>
      <c r="Z11" s="137">
        <f t="shared" si="0"/>
        <v>0.13169999999999998</v>
      </c>
      <c r="AA11" s="137">
        <f t="shared" si="0"/>
        <v>61.46</v>
      </c>
      <c r="AB11" s="137">
        <f t="shared" si="0"/>
        <v>18.438</v>
      </c>
      <c r="AC11" s="138">
        <f t="shared" si="0"/>
        <v>1.20725</v>
      </c>
      <c r="AE11" s="4" t="s">
        <v>125</v>
      </c>
    </row>
    <row r="12" spans="2:31" ht="12.75">
      <c r="B12" s="91"/>
      <c r="C12" s="53" t="s">
        <v>101</v>
      </c>
      <c r="D12" s="91" t="s">
        <v>170</v>
      </c>
      <c r="E12" s="96"/>
      <c r="F12" s="91"/>
      <c r="G12" s="91"/>
      <c r="H12" s="91"/>
      <c r="I12" s="91">
        <v>40.15</v>
      </c>
      <c r="J12" s="96">
        <v>80.3</v>
      </c>
      <c r="K12" s="91"/>
      <c r="L12" s="100"/>
      <c r="N12" s="90"/>
      <c r="O12" s="91"/>
      <c r="P12" s="96"/>
      <c r="Q12" s="91"/>
      <c r="R12" s="90"/>
      <c r="S12" s="91"/>
      <c r="T12" s="123"/>
      <c r="U12" s="112"/>
      <c r="V12" s="112"/>
      <c r="W12" s="123"/>
      <c r="X12" s="130"/>
      <c r="Y12" s="112"/>
      <c r="Z12" s="139"/>
      <c r="AA12" s="112"/>
      <c r="AB12" s="123"/>
      <c r="AC12" s="112"/>
      <c r="AE12" s="4"/>
    </row>
    <row r="13" spans="2:31" ht="12.75">
      <c r="B13" s="91"/>
      <c r="C13" s="53">
        <v>186</v>
      </c>
      <c r="D13" s="91" t="s">
        <v>171</v>
      </c>
      <c r="E13" s="96"/>
      <c r="F13" s="91"/>
      <c r="G13" s="91"/>
      <c r="H13" s="91"/>
      <c r="I13" s="110">
        <v>13.2</v>
      </c>
      <c r="J13" s="111">
        <v>32.9</v>
      </c>
      <c r="K13" s="91"/>
      <c r="L13" s="100"/>
      <c r="N13" s="90" t="s">
        <v>128</v>
      </c>
      <c r="O13" s="91" t="s">
        <v>130</v>
      </c>
      <c r="P13" s="96">
        <v>871620</v>
      </c>
      <c r="Q13" s="91">
        <v>842</v>
      </c>
      <c r="R13" s="90">
        <v>0.0066</v>
      </c>
      <c r="S13" s="91">
        <v>0.0066</v>
      </c>
      <c r="T13" s="96" t="s">
        <v>124</v>
      </c>
      <c r="U13" s="91">
        <v>0.32</v>
      </c>
      <c r="V13" s="91">
        <v>0.082</v>
      </c>
      <c r="W13" s="96">
        <v>0.0021</v>
      </c>
      <c r="X13" s="131">
        <f>$P13*R13/2000</f>
        <v>2.876346</v>
      </c>
      <c r="Y13" s="131">
        <f>$P13*S13/2000</f>
        <v>2.876346</v>
      </c>
      <c r="Z13" s="131">
        <v>0.33</v>
      </c>
      <c r="AA13" s="131">
        <f>$P13*U13/2000</f>
        <v>139.4592</v>
      </c>
      <c r="AB13" s="131">
        <f>$P13*V13/2000</f>
        <v>35.736419999999995</v>
      </c>
      <c r="AC13" s="132">
        <f>$P13*W13/2000</f>
        <v>0.9152009999999999</v>
      </c>
      <c r="AE13" s="4" t="s">
        <v>128</v>
      </c>
    </row>
    <row r="14" spans="2:31" ht="12.75">
      <c r="B14" s="91"/>
      <c r="C14" s="91"/>
      <c r="D14" s="91" t="s">
        <v>161</v>
      </c>
      <c r="E14" s="96"/>
      <c r="F14" s="91"/>
      <c r="G14" s="91"/>
      <c r="H14" s="91"/>
      <c r="I14" s="91"/>
      <c r="J14" s="96"/>
      <c r="K14" s="91"/>
      <c r="L14" s="100"/>
      <c r="N14" s="90"/>
      <c r="O14" s="91"/>
      <c r="P14" s="96"/>
      <c r="Q14" s="91"/>
      <c r="R14" s="90"/>
      <c r="S14" s="91"/>
      <c r="T14" s="123"/>
      <c r="U14" s="112"/>
      <c r="V14" s="112"/>
      <c r="W14" s="123"/>
      <c r="X14" s="133"/>
      <c r="Y14" s="134"/>
      <c r="Z14" s="135"/>
      <c r="AA14" s="134"/>
      <c r="AB14" s="136"/>
      <c r="AC14" s="134"/>
      <c r="AE14" s="4"/>
    </row>
    <row r="15" spans="2:31" ht="12.75">
      <c r="B15" s="91"/>
      <c r="C15" s="91">
        <v>187</v>
      </c>
      <c r="D15" s="91" t="s">
        <v>172</v>
      </c>
      <c r="E15" s="96"/>
      <c r="F15" s="91"/>
      <c r="G15" s="91"/>
      <c r="H15" s="91"/>
      <c r="I15" s="110">
        <v>13.2</v>
      </c>
      <c r="J15" s="111">
        <v>32.9</v>
      </c>
      <c r="K15" s="91"/>
      <c r="L15" s="100"/>
      <c r="N15" s="90" t="s">
        <v>129</v>
      </c>
      <c r="O15" s="91" t="s">
        <v>131</v>
      </c>
      <c r="P15" s="96">
        <v>454318</v>
      </c>
      <c r="Q15" s="91">
        <v>439</v>
      </c>
      <c r="R15" s="90">
        <v>7.6</v>
      </c>
      <c r="S15" s="91">
        <v>7.6</v>
      </c>
      <c r="T15" s="96">
        <v>0.6</v>
      </c>
      <c r="U15" s="91">
        <v>280</v>
      </c>
      <c r="V15" s="91">
        <v>84</v>
      </c>
      <c r="W15" s="96">
        <v>5.5</v>
      </c>
      <c r="X15" s="137">
        <f aca="true" t="shared" si="1" ref="X15:AC15">$Q15*R15/2000</f>
        <v>1.6682</v>
      </c>
      <c r="Y15" s="137">
        <f t="shared" si="1"/>
        <v>1.6682</v>
      </c>
      <c r="Z15" s="137">
        <f t="shared" si="1"/>
        <v>0.13169999999999998</v>
      </c>
      <c r="AA15" s="137">
        <f t="shared" si="1"/>
        <v>61.46</v>
      </c>
      <c r="AB15" s="137">
        <f t="shared" si="1"/>
        <v>18.438</v>
      </c>
      <c r="AC15" s="138">
        <f t="shared" si="1"/>
        <v>1.20725</v>
      </c>
      <c r="AE15" s="4" t="s">
        <v>129</v>
      </c>
    </row>
    <row r="16" spans="2:31" ht="12.75">
      <c r="B16" s="91"/>
      <c r="C16" s="91"/>
      <c r="D16" s="91" t="s">
        <v>161</v>
      </c>
      <c r="E16" s="96"/>
      <c r="F16" s="91"/>
      <c r="G16" s="91"/>
      <c r="H16" s="91"/>
      <c r="I16" s="91"/>
      <c r="J16" s="96"/>
      <c r="K16" s="91"/>
      <c r="L16" s="100"/>
      <c r="N16" s="90"/>
      <c r="O16" s="91"/>
      <c r="P16" s="96"/>
      <c r="Q16" s="91"/>
      <c r="R16" s="90"/>
      <c r="S16" s="91"/>
      <c r="T16" s="123"/>
      <c r="U16" s="112"/>
      <c r="V16" s="112"/>
      <c r="W16" s="123"/>
      <c r="X16" s="130"/>
      <c r="Y16" s="112"/>
      <c r="Z16" s="139"/>
      <c r="AA16" s="112"/>
      <c r="AB16" s="123"/>
      <c r="AC16" s="112"/>
      <c r="AE16" s="4"/>
    </row>
    <row r="17" spans="2:31" ht="12.75">
      <c r="B17" s="112"/>
      <c r="C17" s="53">
        <v>249</v>
      </c>
      <c r="D17" s="91" t="s">
        <v>286</v>
      </c>
      <c r="E17" s="96"/>
      <c r="F17" s="91"/>
      <c r="G17" s="110"/>
      <c r="H17" s="111"/>
      <c r="I17" s="110">
        <v>13.2</v>
      </c>
      <c r="J17" s="111">
        <v>32.9</v>
      </c>
      <c r="K17" s="91"/>
      <c r="L17" s="113"/>
      <c r="N17" s="90" t="s">
        <v>132</v>
      </c>
      <c r="O17" s="91" t="s">
        <v>133</v>
      </c>
      <c r="P17" s="96">
        <v>871620</v>
      </c>
      <c r="Q17" s="91">
        <v>842</v>
      </c>
      <c r="R17" s="90">
        <v>0.0066</v>
      </c>
      <c r="S17" s="91">
        <v>0.0066</v>
      </c>
      <c r="T17" s="96" t="s">
        <v>124</v>
      </c>
      <c r="U17" s="91">
        <v>0.32</v>
      </c>
      <c r="V17" s="91">
        <v>0.082</v>
      </c>
      <c r="W17" s="96">
        <v>0.0021</v>
      </c>
      <c r="X17" s="131">
        <f>$P17*R17/2000</f>
        <v>2.876346</v>
      </c>
      <c r="Y17" s="131">
        <f>$P17*S17/2000</f>
        <v>2.876346</v>
      </c>
      <c r="Z17" s="131">
        <v>0.33</v>
      </c>
      <c r="AA17" s="131">
        <f>$P17*U17/2000</f>
        <v>139.4592</v>
      </c>
      <c r="AB17" s="131">
        <f>$P17*V17/2000</f>
        <v>35.736419999999995</v>
      </c>
      <c r="AC17" s="132">
        <f>$P17*W17/2000</f>
        <v>0.9152009999999999</v>
      </c>
      <c r="AE17" s="55" t="s">
        <v>132</v>
      </c>
    </row>
    <row r="18" spans="2:31" ht="12.75">
      <c r="B18" s="91"/>
      <c r="C18" s="53"/>
      <c r="D18" s="91" t="s">
        <v>161</v>
      </c>
      <c r="E18" s="96"/>
      <c r="F18" s="91"/>
      <c r="G18" s="110"/>
      <c r="H18" s="111"/>
      <c r="I18" s="91"/>
      <c r="J18" s="96"/>
      <c r="K18" s="91"/>
      <c r="L18" s="113"/>
      <c r="N18" s="90"/>
      <c r="O18" s="91"/>
      <c r="P18" s="96"/>
      <c r="Q18" s="91"/>
      <c r="R18" s="90"/>
      <c r="S18" s="91"/>
      <c r="T18" s="123"/>
      <c r="U18" s="112"/>
      <c r="V18" s="112"/>
      <c r="W18" s="123"/>
      <c r="X18" s="133"/>
      <c r="Y18" s="134"/>
      <c r="Z18" s="135"/>
      <c r="AA18" s="134"/>
      <c r="AB18" s="136"/>
      <c r="AC18" s="134"/>
      <c r="AE18" s="55"/>
    </row>
    <row r="19" spans="2:31" ht="12.75">
      <c r="B19" s="112"/>
      <c r="C19" s="53" t="s">
        <v>13</v>
      </c>
      <c r="D19" s="91" t="s">
        <v>14</v>
      </c>
      <c r="E19" s="96" t="s">
        <v>113</v>
      </c>
      <c r="F19" s="91" t="s">
        <v>112</v>
      </c>
      <c r="G19" s="110">
        <v>10.32</v>
      </c>
      <c r="H19" s="111">
        <v>10.32</v>
      </c>
      <c r="I19" s="91"/>
      <c r="J19" s="96"/>
      <c r="K19" s="91"/>
      <c r="L19" s="113"/>
      <c r="N19" s="90" t="s">
        <v>134</v>
      </c>
      <c r="O19" s="91" t="s">
        <v>135</v>
      </c>
      <c r="P19" s="96">
        <v>454318</v>
      </c>
      <c r="Q19" s="91">
        <v>439</v>
      </c>
      <c r="R19" s="90">
        <v>7.6</v>
      </c>
      <c r="S19" s="91">
        <v>7.6</v>
      </c>
      <c r="T19" s="96">
        <v>0.6</v>
      </c>
      <c r="U19" s="91">
        <v>280</v>
      </c>
      <c r="V19" s="91">
        <v>84</v>
      </c>
      <c r="W19" s="96">
        <v>5.5</v>
      </c>
      <c r="X19" s="137">
        <f aca="true" t="shared" si="2" ref="X19:AC19">$Q19*R19/2000</f>
        <v>1.6682</v>
      </c>
      <c r="Y19" s="137">
        <f t="shared" si="2"/>
        <v>1.6682</v>
      </c>
      <c r="Z19" s="137">
        <f t="shared" si="2"/>
        <v>0.13169999999999998</v>
      </c>
      <c r="AA19" s="137">
        <f t="shared" si="2"/>
        <v>61.46</v>
      </c>
      <c r="AB19" s="137">
        <f t="shared" si="2"/>
        <v>18.438</v>
      </c>
      <c r="AC19" s="138">
        <f t="shared" si="2"/>
        <v>1.20725</v>
      </c>
      <c r="AE19" s="55" t="s">
        <v>134</v>
      </c>
    </row>
    <row r="20" spans="2:31" ht="12.75">
      <c r="B20" s="91"/>
      <c r="C20" s="53" t="s">
        <v>15</v>
      </c>
      <c r="D20" s="91" t="s">
        <v>16</v>
      </c>
      <c r="E20" s="96" t="s">
        <v>114</v>
      </c>
      <c r="F20" s="91" t="s">
        <v>20</v>
      </c>
      <c r="G20" s="110">
        <v>0.48</v>
      </c>
      <c r="H20" s="111">
        <v>0.96</v>
      </c>
      <c r="I20" s="91"/>
      <c r="J20" s="96"/>
      <c r="K20" s="91"/>
      <c r="L20" s="113"/>
      <c r="N20" s="90"/>
      <c r="O20" s="91"/>
      <c r="P20" s="96"/>
      <c r="Q20" s="91"/>
      <c r="R20" s="90"/>
      <c r="S20" s="91"/>
      <c r="T20" s="96"/>
      <c r="U20" s="91"/>
      <c r="V20" s="91"/>
      <c r="W20" s="96"/>
      <c r="X20" s="137"/>
      <c r="Y20" s="138"/>
      <c r="Z20" s="140"/>
      <c r="AA20" s="138"/>
      <c r="AB20" s="140"/>
      <c r="AC20" s="138"/>
      <c r="AE20" s="71"/>
    </row>
    <row r="21" spans="2:31" ht="12.75">
      <c r="B21" s="91"/>
      <c r="C21" s="53" t="s">
        <v>173</v>
      </c>
      <c r="D21" s="91" t="s">
        <v>174</v>
      </c>
      <c r="E21" s="91" t="s">
        <v>174</v>
      </c>
      <c r="F21" s="91" t="s">
        <v>20</v>
      </c>
      <c r="G21" s="110">
        <v>1.92</v>
      </c>
      <c r="H21" s="110">
        <v>1.92</v>
      </c>
      <c r="I21" s="91"/>
      <c r="J21" s="96"/>
      <c r="K21" s="91"/>
      <c r="L21" s="100"/>
      <c r="N21" s="90" t="s">
        <v>279</v>
      </c>
      <c r="O21" s="91" t="s">
        <v>281</v>
      </c>
      <c r="P21" s="96">
        <f>17.1*60</f>
        <v>1026</v>
      </c>
      <c r="Q21" s="91"/>
      <c r="R21" s="90">
        <v>0.00025</v>
      </c>
      <c r="S21" s="91">
        <v>0.00025</v>
      </c>
      <c r="T21" s="96"/>
      <c r="U21" s="91"/>
      <c r="V21" s="91"/>
      <c r="W21" s="96"/>
      <c r="X21" s="137">
        <f>P21*R21*4.38</f>
        <v>1.12347</v>
      </c>
      <c r="Y21" s="138">
        <f>P21*S21*4.38</f>
        <v>1.12347</v>
      </c>
      <c r="Z21" s="140"/>
      <c r="AA21" s="138"/>
      <c r="AB21" s="140"/>
      <c r="AC21" s="138"/>
      <c r="AE21" s="71"/>
    </row>
    <row r="22" spans="2:31" ht="12.75">
      <c r="B22" s="91"/>
      <c r="C22" s="53">
        <v>250</v>
      </c>
      <c r="D22" s="91" t="s">
        <v>199</v>
      </c>
      <c r="E22" s="96" t="s">
        <v>200</v>
      </c>
      <c r="F22" s="91" t="s">
        <v>20</v>
      </c>
      <c r="G22" s="110">
        <v>4.51</v>
      </c>
      <c r="H22" s="110">
        <v>4.51</v>
      </c>
      <c r="I22" s="91"/>
      <c r="J22" s="96"/>
      <c r="K22" s="91"/>
      <c r="L22" s="100"/>
      <c r="N22" s="90"/>
      <c r="O22" s="91"/>
      <c r="P22" s="96" t="s">
        <v>294</v>
      </c>
      <c r="Q22" s="91"/>
      <c r="R22" s="170" t="s">
        <v>295</v>
      </c>
      <c r="S22" s="171"/>
      <c r="T22" s="96"/>
      <c r="U22" s="91"/>
      <c r="V22" s="91"/>
      <c r="W22" s="96"/>
      <c r="X22" s="137"/>
      <c r="Y22" s="138"/>
      <c r="Z22" s="140"/>
      <c r="AA22" s="138"/>
      <c r="AB22" s="140"/>
      <c r="AC22" s="138"/>
      <c r="AE22" s="71"/>
    </row>
    <row r="23" spans="2:31" ht="12.75">
      <c r="B23" s="91"/>
      <c r="C23" s="53">
        <v>251</v>
      </c>
      <c r="D23" s="91" t="s">
        <v>201</v>
      </c>
      <c r="E23" s="96" t="s">
        <v>200</v>
      </c>
      <c r="F23" s="91" t="s">
        <v>20</v>
      </c>
      <c r="G23" s="110">
        <v>1.92</v>
      </c>
      <c r="H23" s="110">
        <v>1.92</v>
      </c>
      <c r="I23" s="91"/>
      <c r="J23" s="96"/>
      <c r="K23" s="91"/>
      <c r="L23" s="100"/>
      <c r="N23" s="90" t="s">
        <v>280</v>
      </c>
      <c r="O23" s="91" t="s">
        <v>281</v>
      </c>
      <c r="P23" s="96">
        <f>17.1*60</f>
        <v>1026</v>
      </c>
      <c r="Q23" s="91"/>
      <c r="R23" s="90">
        <v>0.00025</v>
      </c>
      <c r="S23" s="91">
        <v>0.00025</v>
      </c>
      <c r="T23" s="96"/>
      <c r="U23" s="91"/>
      <c r="V23" s="91"/>
      <c r="W23" s="96"/>
      <c r="X23" s="137">
        <f>P23*R23*4.38</f>
        <v>1.12347</v>
      </c>
      <c r="Y23" s="138">
        <f>P23*S23*4.38</f>
        <v>1.12347</v>
      </c>
      <c r="Z23" s="140"/>
      <c r="AA23" s="138"/>
      <c r="AB23" s="140"/>
      <c r="AC23" s="138"/>
      <c r="AE23" s="71"/>
    </row>
    <row r="24" spans="2:29" ht="12.75">
      <c r="B24" s="91"/>
      <c r="C24" s="53"/>
      <c r="D24" s="91" t="s">
        <v>203</v>
      </c>
      <c r="E24" s="96"/>
      <c r="F24" s="91"/>
      <c r="G24" s="110"/>
      <c r="H24" s="110"/>
      <c r="I24" s="110">
        <v>0.28</v>
      </c>
      <c r="J24" s="111">
        <v>7.86</v>
      </c>
      <c r="K24" s="91"/>
      <c r="L24" s="100"/>
      <c r="N24" s="90"/>
      <c r="O24" s="91"/>
      <c r="P24" s="96" t="s">
        <v>294</v>
      </c>
      <c r="Q24" s="97"/>
      <c r="R24" s="172" t="s">
        <v>295</v>
      </c>
      <c r="S24" s="173"/>
      <c r="T24" s="141"/>
      <c r="U24" s="142"/>
      <c r="V24" s="142"/>
      <c r="W24" s="141"/>
      <c r="X24" s="130"/>
      <c r="Y24" s="142"/>
      <c r="Z24" s="123"/>
      <c r="AA24" s="142"/>
      <c r="AB24" s="123"/>
      <c r="AC24" s="142"/>
    </row>
    <row r="25" spans="2:29" ht="12.75">
      <c r="B25" s="91"/>
      <c r="C25" s="53"/>
      <c r="D25" s="91" t="s">
        <v>204</v>
      </c>
      <c r="E25" s="96"/>
      <c r="F25" s="91"/>
      <c r="G25" s="110"/>
      <c r="H25" s="110"/>
      <c r="I25" s="91"/>
      <c r="J25" s="96"/>
      <c r="K25" s="91"/>
      <c r="L25" s="100"/>
      <c r="N25" s="126" t="s">
        <v>136</v>
      </c>
      <c r="O25" s="105"/>
      <c r="P25" s="105"/>
      <c r="Q25" s="105"/>
      <c r="R25" s="105"/>
      <c r="S25" s="105"/>
      <c r="T25" s="143"/>
      <c r="U25" s="143"/>
      <c r="V25" s="143"/>
      <c r="W25" s="143"/>
      <c r="X25" s="64">
        <f aca="true" t="shared" si="3" ref="X25:AC25">SUM(X17:X24)</f>
        <v>6.791486</v>
      </c>
      <c r="Y25" s="65">
        <f t="shared" si="3"/>
        <v>6.791486</v>
      </c>
      <c r="Z25" s="144">
        <f t="shared" si="3"/>
        <v>0.4617</v>
      </c>
      <c r="AA25" s="65">
        <f t="shared" si="3"/>
        <v>200.91920000000002</v>
      </c>
      <c r="AB25" s="144">
        <f t="shared" si="3"/>
        <v>54.17442</v>
      </c>
      <c r="AC25" s="65">
        <f t="shared" si="3"/>
        <v>2.122451</v>
      </c>
    </row>
    <row r="26" spans="2:29" ht="12.75">
      <c r="B26" s="91"/>
      <c r="C26" s="53"/>
      <c r="D26" s="91" t="s">
        <v>205</v>
      </c>
      <c r="E26" s="96"/>
      <c r="F26" s="91"/>
      <c r="G26" s="110"/>
      <c r="H26" s="110"/>
      <c r="I26" s="110">
        <v>0.28</v>
      </c>
      <c r="J26" s="111">
        <v>7.86</v>
      </c>
      <c r="K26" s="91"/>
      <c r="L26" s="100"/>
      <c r="N26" s="101"/>
      <c r="O26" s="109"/>
      <c r="P26" s="109"/>
      <c r="Q26" s="109"/>
      <c r="R26" s="109"/>
      <c r="S26" s="109"/>
      <c r="T26" s="141"/>
      <c r="U26" s="141"/>
      <c r="V26" s="141"/>
      <c r="W26" s="141"/>
      <c r="X26" s="145"/>
      <c r="Y26" s="142"/>
      <c r="Z26" s="141"/>
      <c r="AA26" s="142"/>
      <c r="AB26" s="141"/>
      <c r="AC26" s="142"/>
    </row>
    <row r="27" spans="2:29" ht="12.75">
      <c r="B27" s="91"/>
      <c r="C27" s="98"/>
      <c r="D27" s="99"/>
      <c r="E27" s="117"/>
      <c r="F27" s="99"/>
      <c r="G27" s="91"/>
      <c r="H27" s="91"/>
      <c r="I27" s="91"/>
      <c r="J27" s="96"/>
      <c r="K27" s="91"/>
      <c r="L27" s="100"/>
      <c r="N27" s="146"/>
      <c r="O27" s="146"/>
      <c r="P27" s="146"/>
      <c r="Q27" s="146"/>
      <c r="R27" s="146"/>
      <c r="S27" s="146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</row>
    <row r="28" spans="2:29" ht="12.75">
      <c r="B28" s="91"/>
      <c r="C28" s="53" t="s">
        <v>25</v>
      </c>
      <c r="D28" s="91" t="s">
        <v>28</v>
      </c>
      <c r="E28" s="96" t="s">
        <v>26</v>
      </c>
      <c r="F28" s="91" t="s">
        <v>20</v>
      </c>
      <c r="G28" s="110">
        <v>0.82</v>
      </c>
      <c r="H28" s="111">
        <v>1.64</v>
      </c>
      <c r="I28" s="91"/>
      <c r="J28" s="96"/>
      <c r="K28" s="91"/>
      <c r="L28" s="100"/>
      <c r="N28" s="147" t="s">
        <v>148</v>
      </c>
      <c r="O28" s="146"/>
      <c r="P28" s="146"/>
      <c r="Q28" s="146"/>
      <c r="R28" s="67" t="s">
        <v>275</v>
      </c>
      <c r="S28" s="146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</row>
    <row r="29" spans="2:29" ht="12.75">
      <c r="B29" s="91"/>
      <c r="C29" s="91"/>
      <c r="D29" s="91" t="s">
        <v>29</v>
      </c>
      <c r="E29" s="96"/>
      <c r="F29" s="91"/>
      <c r="G29" s="91"/>
      <c r="H29" s="91"/>
      <c r="I29" s="91"/>
      <c r="J29" s="96"/>
      <c r="K29" s="91"/>
      <c r="L29" s="100"/>
      <c r="N29" s="146"/>
      <c r="O29" s="146"/>
      <c r="P29" s="146"/>
      <c r="Q29" s="146"/>
      <c r="R29" s="146"/>
      <c r="S29" s="146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</row>
    <row r="30" spans="2:29" ht="12.75">
      <c r="B30" s="91"/>
      <c r="C30" s="53" t="s">
        <v>175</v>
      </c>
      <c r="D30" s="91" t="s">
        <v>176</v>
      </c>
      <c r="E30" s="91" t="s">
        <v>176</v>
      </c>
      <c r="F30" s="91"/>
      <c r="G30" s="110"/>
      <c r="H30" s="111"/>
      <c r="I30" s="110">
        <v>2.7</v>
      </c>
      <c r="J30" s="111">
        <v>5.6</v>
      </c>
      <c r="K30" s="91"/>
      <c r="L30" s="100"/>
      <c r="N30" s="126" t="s">
        <v>4</v>
      </c>
      <c r="O30" s="104" t="s">
        <v>121</v>
      </c>
      <c r="P30" s="105" t="s">
        <v>115</v>
      </c>
      <c r="Q30" s="104" t="s">
        <v>116</v>
      </c>
      <c r="R30" s="106" t="s">
        <v>6</v>
      </c>
      <c r="S30" s="107"/>
      <c r="T30" s="107"/>
      <c r="U30" s="107"/>
      <c r="V30" s="107"/>
      <c r="W30" s="107"/>
      <c r="X30" s="106" t="s">
        <v>10</v>
      </c>
      <c r="Y30" s="107"/>
      <c r="Z30" s="107"/>
      <c r="AA30" s="107"/>
      <c r="AB30" s="107"/>
      <c r="AC30" s="108"/>
    </row>
    <row r="31" spans="2:29" ht="12.75">
      <c r="B31" s="91"/>
      <c r="C31" s="53" t="s">
        <v>177</v>
      </c>
      <c r="D31" s="91" t="s">
        <v>178</v>
      </c>
      <c r="E31" s="96"/>
      <c r="F31" s="91"/>
      <c r="G31" s="91"/>
      <c r="H31" s="91"/>
      <c r="I31" s="91">
        <v>1.15</v>
      </c>
      <c r="J31" s="96">
        <v>2.41</v>
      </c>
      <c r="K31" s="91"/>
      <c r="L31" s="100"/>
      <c r="N31" s="90"/>
      <c r="O31" s="91"/>
      <c r="P31" s="96"/>
      <c r="Q31" s="91"/>
      <c r="R31" s="115" t="s">
        <v>8</v>
      </c>
      <c r="S31" s="115" t="s">
        <v>7</v>
      </c>
      <c r="T31" s="115" t="s">
        <v>298</v>
      </c>
      <c r="U31" s="127" t="s">
        <v>119</v>
      </c>
      <c r="V31" s="127" t="s">
        <v>0</v>
      </c>
      <c r="W31" s="128" t="s">
        <v>1</v>
      </c>
      <c r="X31" s="115" t="s">
        <v>8</v>
      </c>
      <c r="Y31" s="115" t="s">
        <v>7</v>
      </c>
      <c r="Z31" s="115" t="s">
        <v>298</v>
      </c>
      <c r="AA31" s="127" t="s">
        <v>119</v>
      </c>
      <c r="AB31" s="127" t="s">
        <v>0</v>
      </c>
      <c r="AC31" s="127" t="s">
        <v>1</v>
      </c>
    </row>
    <row r="32" spans="2:29" ht="12.75">
      <c r="B32" s="91"/>
      <c r="C32" s="53" t="s">
        <v>18</v>
      </c>
      <c r="D32" s="91" t="s">
        <v>19</v>
      </c>
      <c r="E32" s="96" t="s">
        <v>19</v>
      </c>
      <c r="F32" s="91" t="s">
        <v>17</v>
      </c>
      <c r="G32" s="91">
        <v>8.52</v>
      </c>
      <c r="H32" s="96">
        <v>8.52</v>
      </c>
      <c r="I32" s="91"/>
      <c r="J32" s="96"/>
      <c r="K32" s="91"/>
      <c r="L32" s="100"/>
      <c r="N32" s="101"/>
      <c r="O32" s="97"/>
      <c r="P32" s="109" t="s">
        <v>2</v>
      </c>
      <c r="Q32" s="97" t="s">
        <v>301</v>
      </c>
      <c r="R32" s="106" t="s">
        <v>300</v>
      </c>
      <c r="S32" s="107"/>
      <c r="T32" s="107"/>
      <c r="U32" s="107"/>
      <c r="V32" s="107"/>
      <c r="W32" s="107"/>
      <c r="X32" s="106" t="s">
        <v>120</v>
      </c>
      <c r="Y32" s="107"/>
      <c r="Z32" s="107"/>
      <c r="AA32" s="107"/>
      <c r="AB32" s="107"/>
      <c r="AC32" s="108"/>
    </row>
    <row r="33" spans="2:29" ht="12.75">
      <c r="B33" s="91"/>
      <c r="C33" s="53" t="s">
        <v>179</v>
      </c>
      <c r="D33" s="91" t="s">
        <v>180</v>
      </c>
      <c r="E33" s="96" t="s">
        <v>200</v>
      </c>
      <c r="F33" s="91" t="s">
        <v>20</v>
      </c>
      <c r="G33" s="110">
        <v>1.92</v>
      </c>
      <c r="H33" s="110">
        <v>1.92</v>
      </c>
      <c r="I33" s="91"/>
      <c r="J33" s="96"/>
      <c r="K33" s="91"/>
      <c r="L33" s="100"/>
      <c r="N33" s="90"/>
      <c r="O33" s="91"/>
      <c r="P33" s="96"/>
      <c r="Q33" s="91"/>
      <c r="R33" s="90"/>
      <c r="S33" s="104"/>
      <c r="T33" s="123"/>
      <c r="U33" s="129"/>
      <c r="V33" s="129"/>
      <c r="W33" s="123"/>
      <c r="X33" s="130"/>
      <c r="Y33" s="129"/>
      <c r="Z33" s="123"/>
      <c r="AA33" s="129"/>
      <c r="AB33" s="123"/>
      <c r="AC33" s="129"/>
    </row>
    <row r="34" spans="2:31" ht="12.75">
      <c r="B34" s="91"/>
      <c r="C34" s="53" t="s">
        <v>181</v>
      </c>
      <c r="D34" s="91" t="s">
        <v>182</v>
      </c>
      <c r="E34" s="96" t="s">
        <v>200</v>
      </c>
      <c r="F34" s="91" t="s">
        <v>20</v>
      </c>
      <c r="G34" s="110">
        <v>1.92</v>
      </c>
      <c r="H34" s="110">
        <v>1.92</v>
      </c>
      <c r="I34" s="91"/>
      <c r="J34" s="96"/>
      <c r="K34" s="91"/>
      <c r="L34" s="100"/>
      <c r="N34" s="90" t="s">
        <v>137</v>
      </c>
      <c r="O34" s="91" t="s">
        <v>126</v>
      </c>
      <c r="P34" s="96">
        <v>20.9</v>
      </c>
      <c r="Q34" s="91">
        <v>176.9</v>
      </c>
      <c r="R34" s="90"/>
      <c r="S34" s="91"/>
      <c r="T34" s="96"/>
      <c r="U34" s="91"/>
      <c r="V34" s="91"/>
      <c r="W34" s="96"/>
      <c r="X34" s="131">
        <v>0.92</v>
      </c>
      <c r="Y34" s="132">
        <v>0.92</v>
      </c>
      <c r="Z34" s="148">
        <v>0.13</v>
      </c>
      <c r="AA34" s="132">
        <v>11</v>
      </c>
      <c r="AB34" s="149">
        <v>13.75</v>
      </c>
      <c r="AC34" s="132">
        <v>1.47</v>
      </c>
      <c r="AE34" s="55" t="s">
        <v>137</v>
      </c>
    </row>
    <row r="35" spans="2:31" ht="12.75">
      <c r="B35" s="91"/>
      <c r="C35" s="53" t="s">
        <v>183</v>
      </c>
      <c r="D35" s="91" t="s">
        <v>184</v>
      </c>
      <c r="E35" s="96" t="s">
        <v>200</v>
      </c>
      <c r="F35" s="91" t="s">
        <v>20</v>
      </c>
      <c r="G35" s="110">
        <v>1.92</v>
      </c>
      <c r="H35" s="110">
        <v>1.92</v>
      </c>
      <c r="I35" s="91"/>
      <c r="J35" s="96"/>
      <c r="K35" s="91"/>
      <c r="L35" s="100"/>
      <c r="N35" s="90"/>
      <c r="O35" s="91"/>
      <c r="P35" s="96"/>
      <c r="Q35" s="91"/>
      <c r="R35" s="90"/>
      <c r="S35" s="91"/>
      <c r="T35" s="123"/>
      <c r="U35" s="112"/>
      <c r="V35" s="112"/>
      <c r="W35" s="123"/>
      <c r="X35" s="133"/>
      <c r="Y35" s="134"/>
      <c r="Z35" s="135"/>
      <c r="AA35" s="134"/>
      <c r="AB35" s="136"/>
      <c r="AC35" s="134"/>
      <c r="AE35" s="55"/>
    </row>
    <row r="36" spans="2:31" ht="12.75">
      <c r="B36" s="91"/>
      <c r="C36" s="53" t="s">
        <v>185</v>
      </c>
      <c r="D36" s="91" t="s">
        <v>202</v>
      </c>
      <c r="E36" s="91"/>
      <c r="F36" s="91"/>
      <c r="G36" s="110"/>
      <c r="H36" s="111"/>
      <c r="I36" s="110">
        <v>2.7</v>
      </c>
      <c r="J36" s="111">
        <v>5.6</v>
      </c>
      <c r="K36" s="91"/>
      <c r="L36" s="100"/>
      <c r="N36" s="90" t="s">
        <v>138</v>
      </c>
      <c r="O36" s="91" t="s">
        <v>131</v>
      </c>
      <c r="P36" s="96">
        <v>20.9</v>
      </c>
      <c r="Q36" s="91">
        <v>176.9</v>
      </c>
      <c r="R36" s="90"/>
      <c r="S36" s="91"/>
      <c r="T36" s="96"/>
      <c r="U36" s="91"/>
      <c r="V36" s="91"/>
      <c r="W36" s="96"/>
      <c r="X36" s="131">
        <v>0.92</v>
      </c>
      <c r="Y36" s="132">
        <v>0.92</v>
      </c>
      <c r="Z36" s="148">
        <v>0.13</v>
      </c>
      <c r="AA36" s="132">
        <v>11</v>
      </c>
      <c r="AB36" s="149">
        <v>13.75</v>
      </c>
      <c r="AC36" s="132">
        <v>1.47</v>
      </c>
      <c r="AE36" s="55" t="s">
        <v>138</v>
      </c>
    </row>
    <row r="37" spans="2:31" ht="12.75">
      <c r="B37" s="91"/>
      <c r="C37" s="53" t="s">
        <v>186</v>
      </c>
      <c r="D37" s="91" t="s">
        <v>22</v>
      </c>
      <c r="E37" s="96"/>
      <c r="F37" s="91"/>
      <c r="G37" s="91"/>
      <c r="H37" s="91"/>
      <c r="I37" s="91">
        <v>4.6</v>
      </c>
      <c r="J37" s="96">
        <v>9.64</v>
      </c>
      <c r="K37" s="91"/>
      <c r="L37" s="100"/>
      <c r="N37" s="90"/>
      <c r="O37" s="91"/>
      <c r="P37" s="96"/>
      <c r="Q37" s="91"/>
      <c r="R37" s="90"/>
      <c r="S37" s="91"/>
      <c r="T37" s="123"/>
      <c r="U37" s="112"/>
      <c r="V37" s="112"/>
      <c r="W37" s="123"/>
      <c r="X37" s="130"/>
      <c r="Y37" s="112"/>
      <c r="Z37" s="139"/>
      <c r="AA37" s="112"/>
      <c r="AB37" s="123"/>
      <c r="AC37" s="112"/>
      <c r="AE37" s="55"/>
    </row>
    <row r="38" spans="2:31" ht="12.75">
      <c r="B38" s="91"/>
      <c r="C38" s="53" t="s">
        <v>21</v>
      </c>
      <c r="D38" s="91" t="s">
        <v>22</v>
      </c>
      <c r="E38" s="96" t="s">
        <v>24</v>
      </c>
      <c r="F38" s="91" t="s">
        <v>112</v>
      </c>
      <c r="G38" s="91">
        <v>10.32</v>
      </c>
      <c r="H38" s="96">
        <v>10.32</v>
      </c>
      <c r="I38" s="91"/>
      <c r="J38" s="96"/>
      <c r="K38" s="91"/>
      <c r="L38" s="100"/>
      <c r="N38" s="90" t="s">
        <v>139</v>
      </c>
      <c r="O38" s="91" t="s">
        <v>144</v>
      </c>
      <c r="P38" s="96">
        <v>20.9</v>
      </c>
      <c r="Q38" s="91">
        <v>176.9</v>
      </c>
      <c r="R38" s="90"/>
      <c r="S38" s="91"/>
      <c r="T38" s="96"/>
      <c r="U38" s="91"/>
      <c r="V38" s="91"/>
      <c r="W38" s="96"/>
      <c r="X38" s="131">
        <v>0.92</v>
      </c>
      <c r="Y38" s="132">
        <v>0.92</v>
      </c>
      <c r="Z38" s="148">
        <v>0.13</v>
      </c>
      <c r="AA38" s="132">
        <v>11</v>
      </c>
      <c r="AB38" s="149">
        <v>13.75</v>
      </c>
      <c r="AC38" s="132">
        <v>1.47</v>
      </c>
      <c r="AE38" s="55" t="s">
        <v>139</v>
      </c>
    </row>
    <row r="39" spans="2:31" ht="12.75">
      <c r="B39" s="91"/>
      <c r="C39" s="53" t="s">
        <v>187</v>
      </c>
      <c r="D39" s="91" t="s">
        <v>188</v>
      </c>
      <c r="E39" s="96" t="s">
        <v>287</v>
      </c>
      <c r="F39" s="91"/>
      <c r="G39" s="91">
        <v>5.07</v>
      </c>
      <c r="H39" s="91">
        <v>14.15</v>
      </c>
      <c r="I39" s="91">
        <v>0.36</v>
      </c>
      <c r="J39" s="96">
        <v>0.75</v>
      </c>
      <c r="K39" s="91"/>
      <c r="L39" s="100"/>
      <c r="N39" s="90"/>
      <c r="O39" s="91"/>
      <c r="P39" s="96"/>
      <c r="Q39" s="91"/>
      <c r="R39" s="90"/>
      <c r="S39" s="91"/>
      <c r="T39" s="123"/>
      <c r="U39" s="112"/>
      <c r="V39" s="112"/>
      <c r="W39" s="123"/>
      <c r="X39" s="133"/>
      <c r="Y39" s="134"/>
      <c r="Z39" s="135"/>
      <c r="AA39" s="134"/>
      <c r="AB39" s="136"/>
      <c r="AC39" s="134"/>
      <c r="AE39" s="55"/>
    </row>
    <row r="40" spans="2:31" ht="12.75">
      <c r="B40" s="91"/>
      <c r="C40" s="53"/>
      <c r="D40" s="91"/>
      <c r="E40" s="96"/>
      <c r="F40" s="91"/>
      <c r="G40" s="91"/>
      <c r="H40" s="91"/>
      <c r="I40" s="91"/>
      <c r="J40" s="96"/>
      <c r="K40" s="91"/>
      <c r="L40" s="100"/>
      <c r="N40" s="90" t="s">
        <v>140</v>
      </c>
      <c r="O40" s="91" t="s">
        <v>145</v>
      </c>
      <c r="P40" s="96">
        <v>20.9</v>
      </c>
      <c r="Q40" s="91">
        <v>176.9</v>
      </c>
      <c r="R40" s="90"/>
      <c r="S40" s="91"/>
      <c r="T40" s="96"/>
      <c r="U40" s="91"/>
      <c r="V40" s="91"/>
      <c r="W40" s="96"/>
      <c r="X40" s="131">
        <v>0.92</v>
      </c>
      <c r="Y40" s="132">
        <v>0.92</v>
      </c>
      <c r="Z40" s="148">
        <v>0.13</v>
      </c>
      <c r="AA40" s="132">
        <v>11</v>
      </c>
      <c r="AB40" s="149">
        <v>13.75</v>
      </c>
      <c r="AC40" s="132">
        <v>1.47</v>
      </c>
      <c r="AE40" s="55" t="s">
        <v>140</v>
      </c>
    </row>
    <row r="41" spans="2:31" ht="12.75">
      <c r="B41" s="91"/>
      <c r="C41" s="98"/>
      <c r="D41" s="99"/>
      <c r="E41" s="117"/>
      <c r="F41" s="91"/>
      <c r="G41" s="91"/>
      <c r="H41" s="91"/>
      <c r="I41" s="91"/>
      <c r="J41" s="96"/>
      <c r="K41" s="91"/>
      <c r="L41" s="100"/>
      <c r="N41" s="90"/>
      <c r="O41" s="91"/>
      <c r="P41" s="96"/>
      <c r="Q41" s="91"/>
      <c r="R41" s="90"/>
      <c r="S41" s="91"/>
      <c r="T41" s="123"/>
      <c r="U41" s="112"/>
      <c r="V41" s="112"/>
      <c r="W41" s="123"/>
      <c r="X41" s="130"/>
      <c r="Y41" s="112"/>
      <c r="Z41" s="139"/>
      <c r="AA41" s="112"/>
      <c r="AB41" s="123"/>
      <c r="AC41" s="112"/>
      <c r="AE41" s="55"/>
    </row>
    <row r="42" spans="2:31" ht="12.75">
      <c r="B42" s="91"/>
      <c r="C42" s="91"/>
      <c r="D42" s="91" t="s">
        <v>189</v>
      </c>
      <c r="E42" s="96"/>
      <c r="F42" s="91"/>
      <c r="G42" s="91"/>
      <c r="H42" s="91"/>
      <c r="I42" s="91"/>
      <c r="J42" s="96"/>
      <c r="K42" s="91"/>
      <c r="L42" s="100"/>
      <c r="N42" s="90" t="s">
        <v>141</v>
      </c>
      <c r="O42" s="91" t="s">
        <v>146</v>
      </c>
      <c r="P42" s="96">
        <v>20.9</v>
      </c>
      <c r="Q42" s="91">
        <v>176.9</v>
      </c>
      <c r="R42" s="90"/>
      <c r="S42" s="91"/>
      <c r="T42" s="96"/>
      <c r="U42" s="91"/>
      <c r="V42" s="91"/>
      <c r="W42" s="96"/>
      <c r="X42" s="131">
        <v>0.92</v>
      </c>
      <c r="Y42" s="132">
        <v>0.92</v>
      </c>
      <c r="Z42" s="148">
        <v>0.13</v>
      </c>
      <c r="AA42" s="132">
        <v>11</v>
      </c>
      <c r="AB42" s="149">
        <v>13.75</v>
      </c>
      <c r="AC42" s="132">
        <v>1.47</v>
      </c>
      <c r="AE42" s="55" t="s">
        <v>141</v>
      </c>
    </row>
    <row r="43" spans="2:31" ht="12.75">
      <c r="B43" s="91"/>
      <c r="C43" s="91">
        <v>226</v>
      </c>
      <c r="D43" s="91" t="s">
        <v>190</v>
      </c>
      <c r="E43" s="91" t="s">
        <v>190</v>
      </c>
      <c r="F43" s="91"/>
      <c r="G43" s="110"/>
      <c r="H43" s="111"/>
      <c r="I43" s="110">
        <v>2.7</v>
      </c>
      <c r="J43" s="111">
        <v>5.7</v>
      </c>
      <c r="K43" s="91"/>
      <c r="L43" s="100"/>
      <c r="N43" s="90"/>
      <c r="O43" s="91"/>
      <c r="P43" s="96"/>
      <c r="Q43" s="91"/>
      <c r="R43" s="90"/>
      <c r="S43" s="91"/>
      <c r="T43" s="123"/>
      <c r="U43" s="112"/>
      <c r="V43" s="112"/>
      <c r="W43" s="123"/>
      <c r="X43" s="133"/>
      <c r="Y43" s="134"/>
      <c r="Z43" s="135"/>
      <c r="AA43" s="134"/>
      <c r="AB43" s="136"/>
      <c r="AC43" s="134"/>
      <c r="AE43" s="55"/>
    </row>
    <row r="44" spans="2:31" ht="12.75">
      <c r="B44" s="91"/>
      <c r="C44" s="91"/>
      <c r="D44" s="91" t="s">
        <v>191</v>
      </c>
      <c r="E44" s="96"/>
      <c r="F44" s="91"/>
      <c r="G44" s="91"/>
      <c r="H44" s="91"/>
      <c r="I44" s="91"/>
      <c r="J44" s="96"/>
      <c r="K44" s="91"/>
      <c r="L44" s="100"/>
      <c r="N44" s="90" t="s">
        <v>142</v>
      </c>
      <c r="O44" s="91" t="s">
        <v>147</v>
      </c>
      <c r="P44" s="96">
        <v>458148</v>
      </c>
      <c r="Q44" s="150">
        <v>442.3</v>
      </c>
      <c r="R44" s="90"/>
      <c r="S44" s="91"/>
      <c r="T44" s="96"/>
      <c r="U44" s="91"/>
      <c r="V44" s="91"/>
      <c r="W44" s="96"/>
      <c r="X44" s="138">
        <f>X42/Q42*Q44</f>
        <v>2.3002600339174677</v>
      </c>
      <c r="Y44" s="138">
        <f>Y42/Q42*Q44</f>
        <v>2.3002600339174677</v>
      </c>
      <c r="Z44" s="148">
        <f>Z42/Q42*Q44</f>
        <v>0.32503674392312043</v>
      </c>
      <c r="AA44" s="138">
        <f>AA42*Q44/Q42</f>
        <v>27.50310910118711</v>
      </c>
      <c r="AB44" s="140">
        <f>AB42*Q44/Q42</f>
        <v>34.37888637648389</v>
      </c>
      <c r="AC44" s="138">
        <f>AC42/Q42*Q44</f>
        <v>3.675415488976823</v>
      </c>
      <c r="AE44" s="55" t="s">
        <v>142</v>
      </c>
    </row>
    <row r="45" spans="2:31" ht="12.75">
      <c r="B45" s="91"/>
      <c r="C45" s="91">
        <v>227</v>
      </c>
      <c r="D45" s="91" t="s">
        <v>192</v>
      </c>
      <c r="E45" s="96"/>
      <c r="F45" s="91"/>
      <c r="G45" s="91"/>
      <c r="H45" s="91"/>
      <c r="I45" s="91">
        <v>5.18</v>
      </c>
      <c r="J45" s="96">
        <v>10.9</v>
      </c>
      <c r="K45" s="91"/>
      <c r="L45" s="100"/>
      <c r="N45" s="90" t="s">
        <v>143</v>
      </c>
      <c r="O45" s="91"/>
      <c r="P45" s="96" t="s">
        <v>123</v>
      </c>
      <c r="Q45" s="97" t="s">
        <v>299</v>
      </c>
      <c r="R45" s="101"/>
      <c r="S45" s="97"/>
      <c r="T45" s="141"/>
      <c r="U45" s="142"/>
      <c r="V45" s="142"/>
      <c r="W45" s="141"/>
      <c r="X45" s="130"/>
      <c r="Y45" s="142"/>
      <c r="Z45" s="123"/>
      <c r="AA45" s="142"/>
      <c r="AB45" s="123"/>
      <c r="AC45" s="142"/>
      <c r="AE45" s="55" t="s">
        <v>143</v>
      </c>
    </row>
    <row r="46" spans="2:29" ht="12.75">
      <c r="B46" s="91"/>
      <c r="C46" s="53" t="s">
        <v>27</v>
      </c>
      <c r="D46" s="91" t="s">
        <v>282</v>
      </c>
      <c r="E46" s="96" t="s">
        <v>283</v>
      </c>
      <c r="F46" s="91" t="s">
        <v>20</v>
      </c>
      <c r="G46" s="91">
        <v>0.48</v>
      </c>
      <c r="H46" s="96">
        <v>0.96</v>
      </c>
      <c r="I46" s="91"/>
      <c r="J46" s="96"/>
      <c r="K46" s="91"/>
      <c r="L46" s="100"/>
      <c r="N46" s="126" t="s">
        <v>136</v>
      </c>
      <c r="O46" s="105"/>
      <c r="P46" s="105"/>
      <c r="Q46" s="105"/>
      <c r="R46" s="105"/>
      <c r="S46" s="105"/>
      <c r="T46" s="143"/>
      <c r="U46" s="143"/>
      <c r="V46" s="143"/>
      <c r="W46" s="143"/>
      <c r="X46" s="64">
        <f aca="true" t="shared" si="4" ref="X46:AC46">X44</f>
        <v>2.3002600339174677</v>
      </c>
      <c r="Y46" s="64">
        <f t="shared" si="4"/>
        <v>2.3002600339174677</v>
      </c>
      <c r="Z46" s="64">
        <f t="shared" si="4"/>
        <v>0.32503674392312043</v>
      </c>
      <c r="AA46" s="64">
        <f t="shared" si="4"/>
        <v>27.50310910118711</v>
      </c>
      <c r="AB46" s="65">
        <f t="shared" si="4"/>
        <v>34.37888637648389</v>
      </c>
      <c r="AC46" s="73">
        <f t="shared" si="4"/>
        <v>3.675415488976823</v>
      </c>
    </row>
    <row r="47" spans="2:29" ht="12.75">
      <c r="B47" s="91"/>
      <c r="C47" s="53" t="s">
        <v>30</v>
      </c>
      <c r="D47" s="91" t="s">
        <v>276</v>
      </c>
      <c r="E47" s="96" t="s">
        <v>284</v>
      </c>
      <c r="F47" s="91" t="s">
        <v>20</v>
      </c>
      <c r="G47" s="91">
        <v>0.27</v>
      </c>
      <c r="H47" s="96">
        <v>0.55</v>
      </c>
      <c r="I47" s="91"/>
      <c r="J47" s="96"/>
      <c r="K47" s="91"/>
      <c r="L47" s="100"/>
      <c r="N47" s="104"/>
      <c r="O47" s="105"/>
      <c r="P47" s="104"/>
      <c r="Q47" s="105"/>
      <c r="R47" s="104"/>
      <c r="S47" s="104"/>
      <c r="T47" s="143"/>
      <c r="U47" s="129"/>
      <c r="V47" s="143"/>
      <c r="W47" s="129"/>
      <c r="X47" s="143"/>
      <c r="Y47" s="129"/>
      <c r="Z47" s="143"/>
      <c r="AA47" s="129"/>
      <c r="AB47" s="143"/>
      <c r="AC47" s="129"/>
    </row>
    <row r="48" spans="2:31" ht="12.75">
      <c r="B48" s="91"/>
      <c r="C48" s="118" t="s">
        <v>31</v>
      </c>
      <c r="D48" s="90" t="s">
        <v>277</v>
      </c>
      <c r="E48" s="90" t="s">
        <v>285</v>
      </c>
      <c r="F48" s="91" t="s">
        <v>20</v>
      </c>
      <c r="G48" s="91">
        <v>0.27</v>
      </c>
      <c r="H48" s="96">
        <v>0.55</v>
      </c>
      <c r="I48" s="91"/>
      <c r="J48" s="96"/>
      <c r="K48" s="91"/>
      <c r="L48" s="100"/>
      <c r="N48" s="91" t="s">
        <v>149</v>
      </c>
      <c r="O48" s="151" t="s">
        <v>150</v>
      </c>
      <c r="P48" s="91">
        <v>2.6</v>
      </c>
      <c r="Q48" s="96"/>
      <c r="R48" s="91">
        <v>0.01</v>
      </c>
      <c r="S48" s="91">
        <v>0.01</v>
      </c>
      <c r="T48" s="123"/>
      <c r="U48" s="91">
        <v>0.12</v>
      </c>
      <c r="V48" s="96">
        <v>0.138</v>
      </c>
      <c r="W48" s="91">
        <v>0.0371</v>
      </c>
      <c r="X48" s="140">
        <f>P48*R48*4.38</f>
        <v>0.11388000000000001</v>
      </c>
      <c r="Y48" s="138">
        <f>P48*S48/2000*8760</f>
        <v>0.11388000000000001</v>
      </c>
      <c r="Z48" s="123"/>
      <c r="AA48" s="138">
        <f>U48*P48*4.38</f>
        <v>1.36656</v>
      </c>
      <c r="AB48" s="140">
        <f>P48*V48*4.38</f>
        <v>1.5715440000000003</v>
      </c>
      <c r="AC48" s="138">
        <f>P48*W48*4.38</f>
        <v>0.4224948</v>
      </c>
      <c r="AE48" s="54" t="s">
        <v>149</v>
      </c>
    </row>
    <row r="49" spans="2:31" ht="12.75">
      <c r="B49" s="106"/>
      <c r="C49" s="114"/>
      <c r="D49" s="115" t="s">
        <v>215</v>
      </c>
      <c r="E49" s="115"/>
      <c r="F49" s="115"/>
      <c r="G49" s="115">
        <f>SUM(G19:G48)</f>
        <v>50.660000000000004</v>
      </c>
      <c r="H49" s="115">
        <f>SUM(H19:H48)</f>
        <v>62.08</v>
      </c>
      <c r="I49" s="115">
        <f>SUM(I6:I48)</f>
        <v>1543.4000000000003</v>
      </c>
      <c r="J49" s="115">
        <f>SUM(J6:J48)</f>
        <v>7083.819999999999</v>
      </c>
      <c r="K49" s="115">
        <f>SUM(K6:K48)</f>
        <v>0</v>
      </c>
      <c r="L49" s="115">
        <f>SUM(L6:L48)</f>
        <v>0</v>
      </c>
      <c r="N49" s="91"/>
      <c r="O49" s="96" t="s">
        <v>151</v>
      </c>
      <c r="P49" s="91"/>
      <c r="Q49" s="96"/>
      <c r="R49" s="91"/>
      <c r="S49" s="91"/>
      <c r="T49" s="123"/>
      <c r="U49" s="112"/>
      <c r="V49" s="123"/>
      <c r="W49" s="112"/>
      <c r="X49" s="123"/>
      <c r="Y49" s="112"/>
      <c r="Z49" s="123"/>
      <c r="AA49" s="112"/>
      <c r="AB49" s="123"/>
      <c r="AC49" s="112"/>
      <c r="AE49" s="10"/>
    </row>
    <row r="50" spans="2: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N50" s="91" t="s">
        <v>152</v>
      </c>
      <c r="O50" s="96" t="s">
        <v>153</v>
      </c>
      <c r="P50" s="91">
        <v>0.00835</v>
      </c>
      <c r="Q50" s="96"/>
      <c r="R50" s="91">
        <v>0.004</v>
      </c>
      <c r="S50" s="91">
        <v>0.01</v>
      </c>
      <c r="T50" s="123"/>
      <c r="U50" s="112"/>
      <c r="V50" s="123"/>
      <c r="W50" s="112"/>
      <c r="X50" s="152">
        <f>P50*R50*4.38</f>
        <v>0.000146292</v>
      </c>
      <c r="Y50" s="153">
        <f>P50*S50*4.38</f>
        <v>0.00036573</v>
      </c>
      <c r="Z50" s="123"/>
      <c r="AA50" s="112"/>
      <c r="AB50" s="123"/>
      <c r="AC50" s="112"/>
      <c r="AE50" s="54" t="s">
        <v>152</v>
      </c>
    </row>
    <row r="51" spans="2:31" ht="12.75">
      <c r="B51" s="96"/>
      <c r="C51" s="119"/>
      <c r="D51" s="96"/>
      <c r="E51" s="96"/>
      <c r="F51" s="96"/>
      <c r="G51" s="96"/>
      <c r="H51" s="96"/>
      <c r="I51" s="96"/>
      <c r="J51" s="96"/>
      <c r="K51" s="96"/>
      <c r="L51" s="96"/>
      <c r="N51" s="91"/>
      <c r="O51" s="96" t="s">
        <v>154</v>
      </c>
      <c r="P51" s="91" t="s">
        <v>206</v>
      </c>
      <c r="Q51" s="96"/>
      <c r="R51" s="90" t="s">
        <v>105</v>
      </c>
      <c r="S51" s="100"/>
      <c r="T51" s="123"/>
      <c r="U51" s="112"/>
      <c r="V51" s="123"/>
      <c r="W51" s="112"/>
      <c r="X51" s="123"/>
      <c r="Y51" s="112"/>
      <c r="Z51" s="123"/>
      <c r="AA51" s="112"/>
      <c r="AB51" s="123"/>
      <c r="AC51" s="112"/>
      <c r="AE51" s="10"/>
    </row>
    <row r="52" spans="2:31" ht="12.75">
      <c r="B52" s="67" t="s">
        <v>209</v>
      </c>
      <c r="C52" s="103"/>
      <c r="D52" s="103"/>
      <c r="E52" s="96"/>
      <c r="F52" s="96" t="s">
        <v>210</v>
      </c>
      <c r="G52" s="96"/>
      <c r="H52" s="96"/>
      <c r="I52" s="96"/>
      <c r="J52" s="96"/>
      <c r="K52" s="96"/>
      <c r="L52" s="116" t="s">
        <v>296</v>
      </c>
      <c r="N52" s="91" t="s">
        <v>155</v>
      </c>
      <c r="O52" s="96" t="s">
        <v>156</v>
      </c>
      <c r="P52" s="91"/>
      <c r="Q52" s="96"/>
      <c r="R52" s="91"/>
      <c r="S52" s="91"/>
      <c r="T52" s="123"/>
      <c r="U52" s="112"/>
      <c r="V52" s="123"/>
      <c r="W52" s="112"/>
      <c r="X52" s="123"/>
      <c r="Y52" s="112"/>
      <c r="Z52" s="123"/>
      <c r="AA52" s="112"/>
      <c r="AB52" s="123"/>
      <c r="AC52" s="112"/>
      <c r="AE52" s="54" t="s">
        <v>155</v>
      </c>
    </row>
    <row r="53" spans="1:29" ht="12.75">
      <c r="A53" s="14"/>
      <c r="B53" s="5"/>
      <c r="C53" s="5"/>
      <c r="D53" s="5"/>
      <c r="E53" s="5"/>
      <c r="F53" s="5"/>
      <c r="I53" s="5"/>
      <c r="J53" s="5"/>
      <c r="K53" s="5"/>
      <c r="L53" s="5"/>
      <c r="N53" s="91"/>
      <c r="O53" s="96" t="s">
        <v>157</v>
      </c>
      <c r="P53" s="91"/>
      <c r="Q53" s="96"/>
      <c r="R53" s="91"/>
      <c r="S53" s="91"/>
      <c r="T53" s="123"/>
      <c r="U53" s="112"/>
      <c r="V53" s="123"/>
      <c r="W53" s="112"/>
      <c r="X53" s="123"/>
      <c r="Y53" s="112"/>
      <c r="Z53" s="123"/>
      <c r="AA53" s="112"/>
      <c r="AB53" s="123"/>
      <c r="AC53" s="112"/>
    </row>
    <row r="54" spans="1:29" ht="12.75">
      <c r="A54" s="14"/>
      <c r="B54" s="5"/>
      <c r="D54" s="5"/>
      <c r="E54" s="51"/>
      <c r="F54" s="5"/>
      <c r="G54" s="46"/>
      <c r="H54" s="46"/>
      <c r="I54" s="5"/>
      <c r="J54" s="5"/>
      <c r="K54" s="5"/>
      <c r="L54" s="5"/>
      <c r="N54" s="91"/>
      <c r="O54" s="96"/>
      <c r="P54" s="91"/>
      <c r="Q54" s="96"/>
      <c r="R54" s="91"/>
      <c r="S54" s="91"/>
      <c r="T54" s="123"/>
      <c r="U54" s="112"/>
      <c r="V54" s="123"/>
      <c r="W54" s="112"/>
      <c r="X54" s="123"/>
      <c r="Y54" s="112"/>
      <c r="Z54" s="123"/>
      <c r="AA54" s="112"/>
      <c r="AB54" s="123"/>
      <c r="AC54" s="112"/>
    </row>
    <row r="55" spans="1:29" ht="12.75">
      <c r="A55" s="14"/>
      <c r="N55" s="115" t="s">
        <v>136</v>
      </c>
      <c r="O55" s="107"/>
      <c r="P55" s="115"/>
      <c r="Q55" s="107"/>
      <c r="R55" s="115"/>
      <c r="S55" s="115"/>
      <c r="T55" s="154"/>
      <c r="U55" s="155"/>
      <c r="V55" s="154"/>
      <c r="W55" s="155"/>
      <c r="X55" s="156">
        <f aca="true" t="shared" si="5" ref="X55:AC55">SUM(X46:X54)</f>
        <v>2.414286325917468</v>
      </c>
      <c r="Y55" s="73">
        <f t="shared" si="5"/>
        <v>2.4145057639174676</v>
      </c>
      <c r="Z55" s="73">
        <f t="shared" si="5"/>
        <v>0.32503674392312043</v>
      </c>
      <c r="AA55" s="73">
        <f t="shared" si="5"/>
        <v>28.86966910118711</v>
      </c>
      <c r="AB55" s="73">
        <f t="shared" si="5"/>
        <v>35.950430376483894</v>
      </c>
      <c r="AC55" s="73">
        <f t="shared" si="5"/>
        <v>4.0979102889768235</v>
      </c>
    </row>
    <row r="56" spans="1:29" ht="12.75">
      <c r="A56" s="14"/>
      <c r="B56" s="5"/>
      <c r="C56" s="5"/>
      <c r="D56" s="5"/>
      <c r="E56" s="5"/>
      <c r="F56" s="5"/>
      <c r="G56" s="46"/>
      <c r="H56" s="46"/>
      <c r="I56" s="5"/>
      <c r="J56" s="5"/>
      <c r="K56" s="5"/>
      <c r="L56" s="5"/>
      <c r="N56" s="146"/>
      <c r="O56" s="146"/>
      <c r="P56" s="146"/>
      <c r="Q56" s="146"/>
      <c r="R56" s="146"/>
      <c r="S56" s="146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12.75">
      <c r="A57" s="14"/>
      <c r="B57" s="5"/>
      <c r="C57" s="5"/>
      <c r="D57" s="5"/>
      <c r="E57" s="5"/>
      <c r="F57" s="5"/>
      <c r="G57" s="46"/>
      <c r="H57" s="46"/>
      <c r="I57" s="5"/>
      <c r="J57" s="5"/>
      <c r="K57" s="5"/>
      <c r="L57" s="5"/>
      <c r="N57" s="147" t="s">
        <v>148</v>
      </c>
      <c r="O57" s="146"/>
      <c r="P57" s="146"/>
      <c r="Q57" s="146"/>
      <c r="R57" s="146"/>
      <c r="S57" s="146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spans="1:29" ht="12.75">
      <c r="A58" s="14"/>
      <c r="B58" s="5"/>
      <c r="C58" s="5"/>
      <c r="D58" s="5"/>
      <c r="E58" s="5"/>
      <c r="F58" s="5"/>
      <c r="G58" s="46"/>
      <c r="H58" s="46"/>
      <c r="I58" s="5"/>
      <c r="J58" s="5"/>
      <c r="K58" s="5"/>
      <c r="L58" s="5"/>
      <c r="N58" s="96"/>
      <c r="O58" s="96"/>
      <c r="P58" s="96"/>
      <c r="Q58" s="96"/>
      <c r="R58" s="96"/>
      <c r="S58" s="96"/>
      <c r="T58" s="123"/>
      <c r="U58" s="123"/>
      <c r="V58" s="123"/>
      <c r="W58" s="123"/>
      <c r="X58" s="149"/>
      <c r="Y58" s="149"/>
      <c r="Z58" s="149"/>
      <c r="AA58" s="149"/>
      <c r="AB58" s="149"/>
      <c r="AC58" s="149"/>
    </row>
    <row r="59" spans="1:29" ht="12.75">
      <c r="A59" s="14"/>
      <c r="B59" s="5"/>
      <c r="C59" s="5"/>
      <c r="D59" s="5"/>
      <c r="E59" s="5"/>
      <c r="F59" s="5"/>
      <c r="G59" s="46"/>
      <c r="H59" s="46"/>
      <c r="I59" s="5"/>
      <c r="J59" s="5"/>
      <c r="K59" s="5"/>
      <c r="L59" s="5"/>
      <c r="N59" s="67" t="s">
        <v>209</v>
      </c>
      <c r="O59" s="103"/>
      <c r="P59" s="103"/>
      <c r="Q59" s="96"/>
      <c r="R59" s="96"/>
      <c r="S59" s="96"/>
      <c r="T59" s="103"/>
      <c r="U59" s="96" t="s">
        <v>213</v>
      </c>
      <c r="V59" s="96"/>
      <c r="W59" s="96"/>
      <c r="X59" s="103"/>
      <c r="Y59" s="123"/>
      <c r="Z59" s="123"/>
      <c r="AA59" s="123"/>
      <c r="AB59" s="123"/>
      <c r="AC59" s="116" t="str">
        <f>L52</f>
        <v>April 25, 2008</v>
      </c>
    </row>
    <row r="60" spans="1:29" ht="12.75">
      <c r="A60" s="14"/>
      <c r="B60" s="5"/>
      <c r="C60" s="5"/>
      <c r="D60" s="5"/>
      <c r="E60" s="5"/>
      <c r="F60" s="5"/>
      <c r="G60" s="46"/>
      <c r="H60" s="46"/>
      <c r="I60" s="5"/>
      <c r="J60" s="5"/>
      <c r="K60" s="5"/>
      <c r="L60" s="5"/>
      <c r="N60" s="67"/>
      <c r="Q60" s="5"/>
      <c r="R60" s="5"/>
      <c r="S60" s="46"/>
      <c r="U60" s="5"/>
      <c r="V60" s="5"/>
      <c r="W60" s="5"/>
      <c r="Y60" s="14"/>
      <c r="Z60" s="14"/>
      <c r="AA60" s="14"/>
      <c r="AB60" s="14"/>
      <c r="AC60" s="66"/>
    </row>
    <row r="61" spans="1:29" ht="12.75">
      <c r="A61" s="14"/>
      <c r="B61" s="5"/>
      <c r="C61" s="5"/>
      <c r="D61" s="5"/>
      <c r="E61" s="5"/>
      <c r="F61" s="5"/>
      <c r="G61" s="46"/>
      <c r="H61" s="46"/>
      <c r="I61" s="5"/>
      <c r="J61" s="5"/>
      <c r="K61" s="5"/>
      <c r="L61" s="5"/>
      <c r="N61" s="67"/>
      <c r="Q61" s="5"/>
      <c r="R61" s="5"/>
      <c r="S61" s="46"/>
      <c r="U61" s="5"/>
      <c r="V61" s="5"/>
      <c r="W61" s="5"/>
      <c r="Y61" s="14"/>
      <c r="Z61" s="14"/>
      <c r="AA61" s="14"/>
      <c r="AB61" s="14"/>
      <c r="AC61" s="66"/>
    </row>
    <row r="62" spans="1:29" ht="12.75">
      <c r="A62" s="14"/>
      <c r="B62" s="5"/>
      <c r="C62" s="5"/>
      <c r="D62" s="5"/>
      <c r="E62" s="5"/>
      <c r="F62" s="5"/>
      <c r="G62" s="46"/>
      <c r="H62" s="46"/>
      <c r="I62" s="5"/>
      <c r="J62" s="5"/>
      <c r="K62" s="5"/>
      <c r="L62" s="5"/>
      <c r="N62" s="168" t="s">
        <v>220</v>
      </c>
      <c r="O62" s="168"/>
      <c r="P62" s="168"/>
      <c r="Q62" s="168"/>
      <c r="R62" s="5"/>
      <c r="S62" s="46"/>
      <c r="U62" s="161" t="s">
        <v>271</v>
      </c>
      <c r="V62" s="161"/>
      <c r="W62" s="161"/>
      <c r="X62" s="161"/>
      <c r="Y62" s="161"/>
      <c r="Z62" s="14"/>
      <c r="AA62" s="14"/>
      <c r="AB62" s="14"/>
      <c r="AC62" s="66"/>
    </row>
    <row r="63" spans="1:29" ht="12.75">
      <c r="A63" s="14"/>
      <c r="B63" s="5"/>
      <c r="C63" s="5"/>
      <c r="D63" s="5"/>
      <c r="E63" s="5"/>
      <c r="F63" s="5"/>
      <c r="G63" s="46"/>
      <c r="H63" s="46"/>
      <c r="I63" s="5"/>
      <c r="J63" s="5"/>
      <c r="K63" s="5"/>
      <c r="L63" s="5"/>
      <c r="N63" s="67"/>
      <c r="Q63" s="5"/>
      <c r="R63" s="5"/>
      <c r="S63" s="46"/>
      <c r="U63" s="5"/>
      <c r="V63" s="5"/>
      <c r="W63" s="5"/>
      <c r="Y63" s="14"/>
      <c r="Z63" s="14"/>
      <c r="AA63" s="14"/>
      <c r="AB63" s="14"/>
      <c r="AC63" s="66"/>
    </row>
    <row r="64" spans="1:29" ht="12.75">
      <c r="A64" s="14"/>
      <c r="B64" s="5"/>
      <c r="C64" s="5"/>
      <c r="D64" s="5"/>
      <c r="E64" s="5"/>
      <c r="F64" s="5"/>
      <c r="G64" s="46"/>
      <c r="H64" s="46"/>
      <c r="I64" s="5"/>
      <c r="J64" s="5"/>
      <c r="K64" s="5"/>
      <c r="L64" s="5"/>
      <c r="N64" s="67"/>
      <c r="Q64" s="5"/>
      <c r="R64" s="5"/>
      <c r="S64" s="46"/>
      <c r="U64" s="5"/>
      <c r="V64" s="5"/>
      <c r="W64" s="5"/>
      <c r="Y64" s="14"/>
      <c r="Z64" s="14"/>
      <c r="AA64" s="14"/>
      <c r="AB64" s="14"/>
      <c r="AC64" s="66"/>
    </row>
    <row r="65" spans="1:27" ht="12.75">
      <c r="A65" s="14"/>
      <c r="B65" s="5"/>
      <c r="C65" s="5"/>
      <c r="D65" s="5"/>
      <c r="E65" s="5"/>
      <c r="F65" s="5"/>
      <c r="G65" s="46"/>
      <c r="H65" s="46"/>
      <c r="I65" s="5"/>
      <c r="J65" s="5"/>
      <c r="K65" s="5"/>
      <c r="L65" s="5"/>
      <c r="N65" s="2" t="s">
        <v>4</v>
      </c>
      <c r="O65" s="9" t="s">
        <v>121</v>
      </c>
      <c r="P65" s="162" t="s">
        <v>221</v>
      </c>
      <c r="Q65" s="158"/>
      <c r="R65" s="5"/>
      <c r="S65" s="46"/>
      <c r="U65" s="2" t="s">
        <v>4</v>
      </c>
      <c r="V65" s="159" t="s">
        <v>121</v>
      </c>
      <c r="W65" s="160"/>
      <c r="X65" s="157" t="s">
        <v>221</v>
      </c>
      <c r="Y65" s="158"/>
      <c r="Z65" s="14"/>
      <c r="AA65" s="14"/>
    </row>
    <row r="66" spans="1:27" ht="12.75">
      <c r="A66" s="14"/>
      <c r="B66" s="5"/>
      <c r="C66" s="5"/>
      <c r="D66" s="5"/>
      <c r="E66" s="5"/>
      <c r="F66" s="5"/>
      <c r="G66" s="46"/>
      <c r="H66" s="46"/>
      <c r="I66" s="5"/>
      <c r="J66" s="5"/>
      <c r="K66" s="5"/>
      <c r="L66" s="5"/>
      <c r="N66" s="4"/>
      <c r="O66" s="10"/>
      <c r="P66" s="9" t="s">
        <v>263</v>
      </c>
      <c r="Q66" s="68" t="s">
        <v>264</v>
      </c>
      <c r="R66" s="5"/>
      <c r="S66" s="46"/>
      <c r="U66" s="4"/>
      <c r="V66" s="4"/>
      <c r="W66" s="83"/>
      <c r="X66" s="38" t="s">
        <v>263</v>
      </c>
      <c r="Y66" s="68" t="s">
        <v>264</v>
      </c>
      <c r="Z66" s="14"/>
      <c r="AA66" s="14"/>
    </row>
    <row r="67" spans="1:27" ht="12.75">
      <c r="A67" s="14"/>
      <c r="B67" s="5"/>
      <c r="C67" s="5"/>
      <c r="D67" s="5"/>
      <c r="E67" s="5"/>
      <c r="F67" s="5"/>
      <c r="G67" s="46"/>
      <c r="H67" s="46"/>
      <c r="I67" s="5"/>
      <c r="J67" s="5"/>
      <c r="K67" s="5"/>
      <c r="L67" s="5"/>
      <c r="N67" s="6"/>
      <c r="O67" s="11"/>
      <c r="P67" s="23"/>
      <c r="Q67" s="37"/>
      <c r="R67" s="5"/>
      <c r="S67" s="46"/>
      <c r="U67" s="6"/>
      <c r="V67" s="6"/>
      <c r="W67" s="84"/>
      <c r="X67" s="84"/>
      <c r="Y67" s="37"/>
      <c r="Z67" s="14"/>
      <c r="AA67" s="14"/>
    </row>
    <row r="68" spans="1:29" ht="12.75">
      <c r="A68" s="14"/>
      <c r="B68" s="5"/>
      <c r="C68" s="5"/>
      <c r="D68" s="5"/>
      <c r="E68" s="5"/>
      <c r="F68" s="5"/>
      <c r="G68" s="46"/>
      <c r="H68" s="46"/>
      <c r="I68" s="5"/>
      <c r="J68" s="5"/>
      <c r="K68" s="5"/>
      <c r="L68" s="5"/>
      <c r="N68" s="76"/>
      <c r="O68" s="18"/>
      <c r="P68" s="18"/>
      <c r="Q68" s="38"/>
      <c r="R68" s="5"/>
      <c r="S68" s="46"/>
      <c r="U68" s="2"/>
      <c r="V68" s="2"/>
      <c r="W68" s="38"/>
      <c r="X68" s="18"/>
      <c r="Y68" s="85"/>
      <c r="Z68" s="14"/>
      <c r="AA68" s="14"/>
      <c r="AB68" s="14"/>
      <c r="AC68" s="66"/>
    </row>
    <row r="69" spans="1:29" ht="12.75">
      <c r="A69" s="14"/>
      <c r="B69" s="5"/>
      <c r="C69" s="5"/>
      <c r="D69" s="5"/>
      <c r="E69" s="5"/>
      <c r="F69" s="5"/>
      <c r="G69" s="46"/>
      <c r="H69" s="46"/>
      <c r="I69" s="5"/>
      <c r="J69" s="5"/>
      <c r="K69" s="5"/>
      <c r="L69" s="5"/>
      <c r="N69" s="77" t="s">
        <v>222</v>
      </c>
      <c r="O69" s="33" t="s">
        <v>223</v>
      </c>
      <c r="P69" s="33">
        <v>0.2</v>
      </c>
      <c r="Q69" s="78">
        <f>P69*4.38</f>
        <v>0.876</v>
      </c>
      <c r="R69" s="5"/>
      <c r="S69" s="46"/>
      <c r="U69" s="4" t="s">
        <v>229</v>
      </c>
      <c r="V69" s="79" t="s">
        <v>265</v>
      </c>
      <c r="W69" s="68"/>
      <c r="X69" s="10">
        <v>3.75</v>
      </c>
      <c r="Y69" s="78">
        <f>X69*4.38</f>
        <v>16.425</v>
      </c>
      <c r="Z69" s="14"/>
      <c r="AA69" s="14"/>
      <c r="AB69" s="14"/>
      <c r="AC69" s="66"/>
    </row>
    <row r="70" spans="1:29" ht="12.75">
      <c r="A70" s="14"/>
      <c r="B70" s="5"/>
      <c r="C70" s="5"/>
      <c r="D70" s="5"/>
      <c r="E70" s="5"/>
      <c r="F70" s="5"/>
      <c r="G70" s="46"/>
      <c r="H70" s="46"/>
      <c r="I70" s="5"/>
      <c r="J70" s="5"/>
      <c r="K70" s="5"/>
      <c r="L70" s="5"/>
      <c r="N70" s="77" t="s">
        <v>224</v>
      </c>
      <c r="O70" s="33" t="s">
        <v>225</v>
      </c>
      <c r="P70" s="33">
        <v>0.49</v>
      </c>
      <c r="Q70" s="78">
        <f aca="true" t="shared" si="6" ref="Q70:Q88">P70*4.38</f>
        <v>2.1462</v>
      </c>
      <c r="R70" s="5"/>
      <c r="S70" s="46"/>
      <c r="U70" s="4"/>
      <c r="V70" s="4"/>
      <c r="W70" s="68"/>
      <c r="X70" s="10"/>
      <c r="Y70" s="78"/>
      <c r="Z70" s="14"/>
      <c r="AA70" s="14"/>
      <c r="AB70" s="14"/>
      <c r="AC70" s="66"/>
    </row>
    <row r="71" spans="1:29" ht="12.75">
      <c r="A71" s="14"/>
      <c r="B71" s="5"/>
      <c r="C71" s="5"/>
      <c r="D71" s="5"/>
      <c r="E71" s="5"/>
      <c r="F71" s="5"/>
      <c r="G71" s="46"/>
      <c r="H71" s="46"/>
      <c r="I71" s="5"/>
      <c r="J71" s="5"/>
      <c r="K71" s="5"/>
      <c r="L71" s="5"/>
      <c r="N71" s="77" t="s">
        <v>226</v>
      </c>
      <c r="O71" s="33" t="s">
        <v>227</v>
      </c>
      <c r="P71" s="33">
        <v>0.6</v>
      </c>
      <c r="Q71" s="78">
        <f t="shared" si="6"/>
        <v>2.6279999999999997</v>
      </c>
      <c r="R71" s="5"/>
      <c r="S71" s="46"/>
      <c r="U71" s="4" t="s">
        <v>266</v>
      </c>
      <c r="V71" s="79" t="s">
        <v>267</v>
      </c>
      <c r="W71" s="68"/>
      <c r="X71" s="10">
        <v>1.34</v>
      </c>
      <c r="Y71" s="78">
        <f>X71*4.38</f>
        <v>5.8692</v>
      </c>
      <c r="Z71" s="14"/>
      <c r="AA71" s="14"/>
      <c r="AB71" s="14"/>
      <c r="AC71" s="66"/>
    </row>
    <row r="72" spans="1:29" ht="12.75">
      <c r="A72" s="14"/>
      <c r="B72" s="5"/>
      <c r="C72" s="5"/>
      <c r="D72" s="5"/>
      <c r="E72" s="5"/>
      <c r="F72" s="5"/>
      <c r="G72" s="46"/>
      <c r="H72" s="46"/>
      <c r="I72" s="5"/>
      <c r="J72" s="5"/>
      <c r="K72" s="5"/>
      <c r="L72" s="5"/>
      <c r="N72" s="77" t="s">
        <v>228</v>
      </c>
      <c r="O72" s="33" t="s">
        <v>230</v>
      </c>
      <c r="P72" s="33">
        <v>0.29</v>
      </c>
      <c r="Q72" s="78">
        <f t="shared" si="6"/>
        <v>1.2701999999999998</v>
      </c>
      <c r="R72" s="5"/>
      <c r="S72" s="46"/>
      <c r="U72" s="4"/>
      <c r="V72" s="4"/>
      <c r="W72" s="68"/>
      <c r="X72" s="10"/>
      <c r="Y72" s="78"/>
      <c r="Z72" s="14"/>
      <c r="AA72" s="14"/>
      <c r="AB72" s="14"/>
      <c r="AC72" s="66"/>
    </row>
    <row r="73" spans="1:29" ht="12.75">
      <c r="A73" s="14"/>
      <c r="B73" s="5"/>
      <c r="C73" s="5"/>
      <c r="D73" s="5"/>
      <c r="E73" s="5"/>
      <c r="F73" s="5"/>
      <c r="G73" s="46"/>
      <c r="H73" s="46"/>
      <c r="I73" s="5"/>
      <c r="J73" s="5"/>
      <c r="K73" s="5"/>
      <c r="L73" s="5"/>
      <c r="N73" s="77" t="s">
        <v>231</v>
      </c>
      <c r="O73" s="33" t="s">
        <v>232</v>
      </c>
      <c r="P73" s="33">
        <v>0.02</v>
      </c>
      <c r="Q73" s="78">
        <f t="shared" si="6"/>
        <v>0.0876</v>
      </c>
      <c r="R73" s="5"/>
      <c r="S73" s="46"/>
      <c r="U73" s="4" t="s">
        <v>268</v>
      </c>
      <c r="V73" s="4" t="s">
        <v>269</v>
      </c>
      <c r="W73" s="68"/>
      <c r="X73" s="12">
        <f>6.56/4.38</f>
        <v>1.4977168949771689</v>
      </c>
      <c r="Y73" s="78">
        <f>X73*4.38</f>
        <v>6.56</v>
      </c>
      <c r="Z73" s="14"/>
      <c r="AA73" s="14"/>
      <c r="AB73" s="14"/>
      <c r="AC73" s="66"/>
    </row>
    <row r="74" spans="1:29" ht="12.75">
      <c r="A74" s="14"/>
      <c r="B74" s="5"/>
      <c r="C74" s="5"/>
      <c r="D74" s="5"/>
      <c r="E74" s="5"/>
      <c r="F74" s="5"/>
      <c r="G74" s="46"/>
      <c r="H74" s="46"/>
      <c r="I74" s="5"/>
      <c r="J74" s="5"/>
      <c r="K74" s="5"/>
      <c r="L74" s="5"/>
      <c r="N74" s="77" t="s">
        <v>233</v>
      </c>
      <c r="O74" s="33" t="s">
        <v>234</v>
      </c>
      <c r="P74" s="33">
        <v>0.02</v>
      </c>
      <c r="Q74" s="78">
        <f t="shared" si="6"/>
        <v>0.0876</v>
      </c>
      <c r="R74" s="5"/>
      <c r="S74" s="46"/>
      <c r="U74" s="4"/>
      <c r="V74" s="4"/>
      <c r="W74" s="68"/>
      <c r="X74" s="10"/>
      <c r="Y74" s="78"/>
      <c r="Z74" s="14"/>
      <c r="AA74" s="14"/>
      <c r="AB74" s="14"/>
      <c r="AC74" s="66"/>
    </row>
    <row r="75" spans="1:29" ht="12.75">
      <c r="A75" s="14"/>
      <c r="B75" s="5"/>
      <c r="C75" s="5"/>
      <c r="D75" s="5"/>
      <c r="E75" s="5"/>
      <c r="F75" s="5"/>
      <c r="G75" s="46"/>
      <c r="H75" s="46"/>
      <c r="I75" s="5"/>
      <c r="J75" s="5"/>
      <c r="K75" s="5"/>
      <c r="L75" s="5"/>
      <c r="N75" s="77" t="s">
        <v>235</v>
      </c>
      <c r="O75" s="33" t="s">
        <v>236</v>
      </c>
      <c r="P75" s="33">
        <v>0.02</v>
      </c>
      <c r="Q75" s="78">
        <f t="shared" si="6"/>
        <v>0.0876</v>
      </c>
      <c r="R75" s="5"/>
      <c r="S75" s="46"/>
      <c r="U75" s="2"/>
      <c r="V75" s="2"/>
      <c r="W75" s="38"/>
      <c r="X75" s="9"/>
      <c r="Y75" s="81"/>
      <c r="Z75" s="14"/>
      <c r="AA75" s="14"/>
      <c r="AB75" s="14"/>
      <c r="AC75" s="66"/>
    </row>
    <row r="76" spans="1:29" ht="12.75">
      <c r="A76" s="14"/>
      <c r="B76" s="5"/>
      <c r="C76" s="5"/>
      <c r="D76" s="5"/>
      <c r="E76" s="5"/>
      <c r="F76" s="5"/>
      <c r="G76" s="46"/>
      <c r="H76" s="46"/>
      <c r="I76" s="5"/>
      <c r="J76" s="5"/>
      <c r="K76" s="5"/>
      <c r="L76" s="5"/>
      <c r="N76" s="77" t="s">
        <v>237</v>
      </c>
      <c r="O76" s="33" t="s">
        <v>238</v>
      </c>
      <c r="P76" s="33">
        <v>0.03</v>
      </c>
      <c r="Q76" s="78">
        <f t="shared" si="6"/>
        <v>0.1314</v>
      </c>
      <c r="R76" s="5"/>
      <c r="S76" s="46"/>
      <c r="U76" s="4" t="s">
        <v>215</v>
      </c>
      <c r="V76" s="4"/>
      <c r="W76" s="68"/>
      <c r="X76" s="10"/>
      <c r="Y76" s="78">
        <f>SUM(Y69:Y75)</f>
        <v>28.8542</v>
      </c>
      <c r="Z76" s="14"/>
      <c r="AA76" s="14"/>
      <c r="AB76" s="14"/>
      <c r="AC76" s="66"/>
    </row>
    <row r="77" spans="1:29" ht="12.75">
      <c r="A77" s="14"/>
      <c r="B77" s="5"/>
      <c r="C77" s="5"/>
      <c r="D77" s="5"/>
      <c r="E77" s="5"/>
      <c r="F77" s="5"/>
      <c r="G77" s="46"/>
      <c r="H77" s="46"/>
      <c r="I77" s="5"/>
      <c r="J77" s="5"/>
      <c r="K77" s="5"/>
      <c r="L77" s="5"/>
      <c r="N77" s="77" t="s">
        <v>239</v>
      </c>
      <c r="O77" s="33" t="s">
        <v>240</v>
      </c>
      <c r="P77" s="33">
        <v>0.03</v>
      </c>
      <c r="Q77" s="78">
        <f t="shared" si="6"/>
        <v>0.1314</v>
      </c>
      <c r="R77" s="5"/>
      <c r="S77" s="46"/>
      <c r="U77" s="6"/>
      <c r="V77" s="6"/>
      <c r="W77" s="37"/>
      <c r="X77" s="23"/>
      <c r="Y77" s="84"/>
      <c r="Z77" s="14"/>
      <c r="AA77" s="14"/>
      <c r="AB77" s="14"/>
      <c r="AC77" s="66"/>
    </row>
    <row r="78" spans="1:29" ht="12.75">
      <c r="A78" s="14"/>
      <c r="B78" s="5"/>
      <c r="C78" s="5"/>
      <c r="D78" s="5"/>
      <c r="E78" s="5"/>
      <c r="F78" s="5"/>
      <c r="G78" s="46"/>
      <c r="H78" s="46"/>
      <c r="I78" s="5"/>
      <c r="J78" s="5"/>
      <c r="K78" s="5"/>
      <c r="L78" s="5"/>
      <c r="N78" s="77" t="s">
        <v>241</v>
      </c>
      <c r="O78" s="33" t="s">
        <v>242</v>
      </c>
      <c r="P78" s="33">
        <v>0.03</v>
      </c>
      <c r="Q78" s="78">
        <f t="shared" si="6"/>
        <v>0.1314</v>
      </c>
      <c r="R78" s="5"/>
      <c r="S78" s="46"/>
      <c r="U78" s="5"/>
      <c r="V78" s="5"/>
      <c r="W78" s="5"/>
      <c r="Y78" s="14"/>
      <c r="Z78" s="14"/>
      <c r="AA78" s="14"/>
      <c r="AB78" s="14"/>
      <c r="AC78" s="66"/>
    </row>
    <row r="79" spans="1:29" ht="12.75">
      <c r="A79" s="14"/>
      <c r="B79" s="5"/>
      <c r="C79" s="5"/>
      <c r="D79" s="5"/>
      <c r="E79" s="5"/>
      <c r="F79" s="5"/>
      <c r="G79" s="46"/>
      <c r="H79" s="46"/>
      <c r="I79" s="5"/>
      <c r="J79" s="5"/>
      <c r="K79" s="5"/>
      <c r="L79" s="5"/>
      <c r="N79" s="77" t="s">
        <v>243</v>
      </c>
      <c r="O79" s="33" t="s">
        <v>244</v>
      </c>
      <c r="P79" s="33">
        <v>0.03</v>
      </c>
      <c r="Q79" s="78">
        <f t="shared" si="6"/>
        <v>0.1314</v>
      </c>
      <c r="R79" s="5"/>
      <c r="S79" s="46"/>
      <c r="U79" s="5"/>
      <c r="V79" s="5"/>
      <c r="W79" s="5"/>
      <c r="Y79" s="14"/>
      <c r="Z79" s="14"/>
      <c r="AA79" s="14"/>
      <c r="AB79" s="14"/>
      <c r="AC79" s="66"/>
    </row>
    <row r="80" spans="1:29" ht="12.75">
      <c r="A80" s="14"/>
      <c r="B80" s="5"/>
      <c r="C80" s="5"/>
      <c r="D80" s="5"/>
      <c r="E80" s="5"/>
      <c r="F80" s="5"/>
      <c r="G80" s="46"/>
      <c r="H80" s="46"/>
      <c r="I80" s="5"/>
      <c r="J80" s="5"/>
      <c r="K80" s="5"/>
      <c r="L80" s="5"/>
      <c r="N80" s="77" t="s">
        <v>245</v>
      </c>
      <c r="O80" s="33" t="s">
        <v>246</v>
      </c>
      <c r="P80" s="33">
        <v>0.03</v>
      </c>
      <c r="Q80" s="78">
        <f t="shared" si="6"/>
        <v>0.1314</v>
      </c>
      <c r="R80" s="5"/>
      <c r="S80" s="46"/>
      <c r="U80" s="5"/>
      <c r="V80" s="5"/>
      <c r="W80" s="5"/>
      <c r="Y80" s="14"/>
      <c r="Z80" s="14"/>
      <c r="AA80" s="14"/>
      <c r="AB80" s="14"/>
      <c r="AC80" s="66"/>
    </row>
    <row r="81" spans="1:29" ht="12.75">
      <c r="A81" s="14"/>
      <c r="B81" s="5"/>
      <c r="C81" s="5"/>
      <c r="D81" s="5"/>
      <c r="E81" s="5"/>
      <c r="F81" s="5"/>
      <c r="G81" s="46"/>
      <c r="H81" s="46"/>
      <c r="I81" s="5"/>
      <c r="J81" s="5"/>
      <c r="K81" s="5"/>
      <c r="L81" s="5"/>
      <c r="N81" s="77" t="s">
        <v>247</v>
      </c>
      <c r="O81" s="33" t="s">
        <v>248</v>
      </c>
      <c r="P81" s="33">
        <v>0.02</v>
      </c>
      <c r="Q81" s="78">
        <f t="shared" si="6"/>
        <v>0.0876</v>
      </c>
      <c r="R81" s="5"/>
      <c r="S81" s="46"/>
      <c r="U81" s="5"/>
      <c r="V81" s="5"/>
      <c r="W81" s="5"/>
      <c r="Y81" s="14"/>
      <c r="Z81" s="14"/>
      <c r="AA81" s="14"/>
      <c r="AB81" s="14"/>
      <c r="AC81" s="66"/>
    </row>
    <row r="82" spans="1:29" ht="12.75">
      <c r="A82" s="14"/>
      <c r="B82" s="5"/>
      <c r="C82" s="5"/>
      <c r="D82" s="5"/>
      <c r="E82" s="5"/>
      <c r="F82" s="5"/>
      <c r="G82" s="46"/>
      <c r="H82" s="46"/>
      <c r="I82" s="5"/>
      <c r="J82" s="5"/>
      <c r="K82" s="5"/>
      <c r="L82" s="5"/>
      <c r="N82" s="79" t="s">
        <v>249</v>
      </c>
      <c r="O82" s="33" t="s">
        <v>250</v>
      </c>
      <c r="P82" s="33">
        <v>0.02</v>
      </c>
      <c r="Q82" s="78">
        <f t="shared" si="6"/>
        <v>0.0876</v>
      </c>
      <c r="R82" s="5"/>
      <c r="S82" s="5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2.75">
      <c r="A83" s="14"/>
      <c r="B83" s="5"/>
      <c r="C83" s="5"/>
      <c r="D83" s="5"/>
      <c r="E83" s="5"/>
      <c r="F83" s="5"/>
      <c r="G83" s="46"/>
      <c r="H83" s="46"/>
      <c r="I83" s="5"/>
      <c r="J83" s="5"/>
      <c r="K83" s="5"/>
      <c r="L83" s="5"/>
      <c r="N83" s="79" t="s">
        <v>251</v>
      </c>
      <c r="O83" s="10" t="s">
        <v>252</v>
      </c>
      <c r="P83" s="82">
        <v>0.05</v>
      </c>
      <c r="Q83" s="78">
        <f t="shared" si="6"/>
        <v>0.219</v>
      </c>
      <c r="R83" s="5"/>
      <c r="S83" s="5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2.75">
      <c r="A84" s="14"/>
      <c r="B84" s="5"/>
      <c r="C84" s="5"/>
      <c r="D84" s="5"/>
      <c r="E84" s="5"/>
      <c r="F84" s="5"/>
      <c r="G84" s="46"/>
      <c r="H84" s="46"/>
      <c r="I84" s="5"/>
      <c r="J84" s="5"/>
      <c r="K84" s="5"/>
      <c r="L84" s="5"/>
      <c r="N84" s="79" t="s">
        <v>253</v>
      </c>
      <c r="O84" s="10" t="s">
        <v>254</v>
      </c>
      <c r="P84" s="82">
        <v>0.05</v>
      </c>
      <c r="Q84" s="78">
        <f t="shared" si="6"/>
        <v>0.219</v>
      </c>
      <c r="R84" s="5"/>
      <c r="S84" s="5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2.75">
      <c r="A85" s="14"/>
      <c r="B85" s="5"/>
      <c r="C85" s="5"/>
      <c r="D85" s="5"/>
      <c r="E85" s="5"/>
      <c r="F85" s="5"/>
      <c r="G85" s="46"/>
      <c r="H85" s="46"/>
      <c r="I85" s="5"/>
      <c r="J85" s="5"/>
      <c r="K85" s="5"/>
      <c r="L85" s="5"/>
      <c r="N85" s="79" t="s">
        <v>255</v>
      </c>
      <c r="O85" s="10" t="s">
        <v>259</v>
      </c>
      <c r="P85" s="82">
        <v>0.05</v>
      </c>
      <c r="Q85" s="78">
        <f t="shared" si="6"/>
        <v>0.219</v>
      </c>
      <c r="R85" s="5"/>
      <c r="S85" s="5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2.75">
      <c r="A86" s="14"/>
      <c r="B86" s="5"/>
      <c r="C86" s="5"/>
      <c r="D86" s="5"/>
      <c r="E86" s="5"/>
      <c r="F86" s="5"/>
      <c r="G86" s="46"/>
      <c r="H86" s="46"/>
      <c r="I86" s="5"/>
      <c r="J86" s="5"/>
      <c r="K86" s="5"/>
      <c r="L86" s="5"/>
      <c r="N86" s="79" t="s">
        <v>256</v>
      </c>
      <c r="O86" s="10" t="s">
        <v>260</v>
      </c>
      <c r="P86" s="82">
        <v>0.05</v>
      </c>
      <c r="Q86" s="78">
        <f t="shared" si="6"/>
        <v>0.219</v>
      </c>
      <c r="R86" s="5"/>
      <c r="S86" s="5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2.75">
      <c r="A87" s="14"/>
      <c r="B87" s="5"/>
      <c r="C87" s="5"/>
      <c r="D87" s="5"/>
      <c r="E87" s="5"/>
      <c r="F87" s="5"/>
      <c r="G87" s="46"/>
      <c r="H87" s="46"/>
      <c r="I87" s="5"/>
      <c r="J87" s="5"/>
      <c r="K87" s="5"/>
      <c r="L87" s="5"/>
      <c r="N87" s="79" t="s">
        <v>257</v>
      </c>
      <c r="O87" s="10" t="s">
        <v>261</v>
      </c>
      <c r="P87" s="82">
        <v>0.05</v>
      </c>
      <c r="Q87" s="78">
        <f t="shared" si="6"/>
        <v>0.219</v>
      </c>
      <c r="R87" s="5"/>
      <c r="S87" s="5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2.75">
      <c r="A88" s="14"/>
      <c r="B88" s="5"/>
      <c r="C88" s="5"/>
      <c r="D88" s="5"/>
      <c r="E88" s="5"/>
      <c r="F88" s="5"/>
      <c r="G88" s="46"/>
      <c r="H88" s="46"/>
      <c r="I88" s="5"/>
      <c r="J88" s="5"/>
      <c r="K88" s="5"/>
      <c r="L88" s="5"/>
      <c r="N88" s="79" t="s">
        <v>258</v>
      </c>
      <c r="O88" s="10" t="s">
        <v>262</v>
      </c>
      <c r="P88" s="82">
        <v>0.044</v>
      </c>
      <c r="Q88" s="78">
        <f t="shared" si="6"/>
        <v>0.19271999999999997</v>
      </c>
      <c r="R88" s="5"/>
      <c r="S88" s="5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2.75">
      <c r="A89" s="14"/>
      <c r="B89" s="5"/>
      <c r="C89" s="5"/>
      <c r="D89" s="5"/>
      <c r="E89" s="5"/>
      <c r="F89" s="5"/>
      <c r="G89" s="46"/>
      <c r="H89" s="46"/>
      <c r="I89" s="5"/>
      <c r="J89" s="5"/>
      <c r="K89" s="5"/>
      <c r="L89" s="5"/>
      <c r="N89" s="80"/>
      <c r="O89" s="9"/>
      <c r="P89" s="9"/>
      <c r="Q89" s="81"/>
      <c r="R89" s="5"/>
      <c r="S89" s="5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19" ht="12.75">
      <c r="A90" s="14"/>
      <c r="B90" s="5"/>
      <c r="C90" s="5"/>
      <c r="D90" s="5"/>
      <c r="E90" s="5"/>
      <c r="F90" s="5"/>
      <c r="G90" s="46"/>
      <c r="H90" s="46"/>
      <c r="I90" s="5"/>
      <c r="J90" s="5"/>
      <c r="K90" s="5"/>
      <c r="L90" s="5"/>
      <c r="N90" s="4" t="s">
        <v>215</v>
      </c>
      <c r="O90" s="10"/>
      <c r="P90" s="10"/>
      <c r="Q90" s="78">
        <f>SUM(Q69:Q89)</f>
        <v>9.303119999999998</v>
      </c>
      <c r="R90" s="1"/>
      <c r="S90" s="1"/>
    </row>
    <row r="91" spans="1:19" ht="12.75">
      <c r="A91" s="14"/>
      <c r="B91" s="36"/>
      <c r="C91" s="5"/>
      <c r="D91" s="5"/>
      <c r="E91" s="5"/>
      <c r="F91" s="5"/>
      <c r="G91" s="46"/>
      <c r="H91" s="46"/>
      <c r="I91" s="5"/>
      <c r="J91" s="5"/>
      <c r="K91" s="5"/>
      <c r="L91" s="5"/>
      <c r="N91" s="6"/>
      <c r="O91" s="11"/>
      <c r="P91" s="11"/>
      <c r="Q91" s="37"/>
      <c r="R91" s="1"/>
      <c r="S91" s="1"/>
    </row>
    <row r="92" spans="1:19" ht="12.75">
      <c r="A92" s="14"/>
      <c r="B92" s="36"/>
      <c r="C92" s="5"/>
      <c r="D92" s="5"/>
      <c r="E92" s="5"/>
      <c r="F92" s="5"/>
      <c r="G92" s="46"/>
      <c r="H92" s="46"/>
      <c r="I92" s="5"/>
      <c r="J92" s="5"/>
      <c r="K92" s="5"/>
      <c r="L92" s="5"/>
      <c r="N92" s="5"/>
      <c r="O92" s="5"/>
      <c r="P92" s="5"/>
      <c r="Q92" s="5"/>
      <c r="R92" s="1"/>
      <c r="S92" s="1"/>
    </row>
    <row r="93" spans="1:28" ht="12.75">
      <c r="A93" s="14"/>
      <c r="B93" s="36"/>
      <c r="C93" s="5"/>
      <c r="D93" s="5"/>
      <c r="E93" s="5"/>
      <c r="F93" s="5"/>
      <c r="G93" s="46"/>
      <c r="H93" s="46"/>
      <c r="I93" s="5"/>
      <c r="J93" s="5"/>
      <c r="K93" s="5"/>
      <c r="L93" s="5"/>
      <c r="N93" s="67" t="s">
        <v>209</v>
      </c>
      <c r="Q93" s="5"/>
      <c r="S93" s="46"/>
      <c r="T93" s="46"/>
      <c r="U93" s="5" t="s">
        <v>214</v>
      </c>
      <c r="V93" s="5"/>
      <c r="W93" s="5"/>
      <c r="Y93" s="66" t="str">
        <f>AC59</f>
        <v>April 25, 2008</v>
      </c>
      <c r="Z93" s="5"/>
      <c r="AA93" s="69"/>
      <c r="AB93" s="69"/>
    </row>
    <row r="94" spans="1:19" ht="12.75">
      <c r="A94" s="14"/>
      <c r="B94" s="5"/>
      <c r="C94" s="5"/>
      <c r="D94" s="5"/>
      <c r="E94" s="5"/>
      <c r="F94" s="5"/>
      <c r="G94" s="46"/>
      <c r="H94" s="46"/>
      <c r="I94" s="5"/>
      <c r="J94" s="5"/>
      <c r="K94" s="5"/>
      <c r="L94" s="5"/>
      <c r="O94" s="1"/>
      <c r="P94" s="1"/>
      <c r="Q94" s="1"/>
      <c r="R94" s="1"/>
      <c r="S94" s="1"/>
    </row>
    <row r="95" spans="1:19" ht="12.75">
      <c r="A95" s="14"/>
      <c r="B95" s="96"/>
      <c r="C95" s="96"/>
      <c r="D95" s="120" t="s">
        <v>272</v>
      </c>
      <c r="E95" s="96"/>
      <c r="F95" s="96"/>
      <c r="G95" s="96"/>
      <c r="H95" s="96"/>
      <c r="I95" s="96"/>
      <c r="J95" s="96"/>
      <c r="K95" s="96"/>
      <c r="L95" s="96"/>
      <c r="N95" s="1"/>
      <c r="O95" s="1"/>
      <c r="P95" s="1"/>
      <c r="Q95" s="1"/>
      <c r="R95" s="1"/>
      <c r="S95" s="1"/>
    </row>
    <row r="96" spans="1:29" ht="12.75">
      <c r="A96" s="14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N96" s="2" t="s">
        <v>4</v>
      </c>
      <c r="O96" s="9" t="s">
        <v>121</v>
      </c>
      <c r="P96" s="3"/>
      <c r="Q96" s="9" t="s">
        <v>161</v>
      </c>
      <c r="R96" s="162" t="s">
        <v>6</v>
      </c>
      <c r="S96" s="157"/>
      <c r="T96" s="157"/>
      <c r="U96" s="157"/>
      <c r="V96" s="157"/>
      <c r="W96" s="157"/>
      <c r="X96" s="162" t="s">
        <v>10</v>
      </c>
      <c r="Y96" s="157"/>
      <c r="Z96" s="157"/>
      <c r="AA96" s="157"/>
      <c r="AB96" s="157"/>
      <c r="AC96" s="158"/>
    </row>
    <row r="97" spans="1:29" ht="12.75">
      <c r="A97" s="14"/>
      <c r="B97" s="104" t="s">
        <v>4</v>
      </c>
      <c r="C97" s="104" t="s">
        <v>3</v>
      </c>
      <c r="D97" s="104" t="s">
        <v>5</v>
      </c>
      <c r="E97" s="105" t="s">
        <v>23</v>
      </c>
      <c r="F97" s="104" t="s">
        <v>9</v>
      </c>
      <c r="G97" s="165" t="s">
        <v>196</v>
      </c>
      <c r="H97" s="167"/>
      <c r="I97" s="167"/>
      <c r="J97" s="167"/>
      <c r="K97" s="167"/>
      <c r="L97" s="166"/>
      <c r="N97" s="4"/>
      <c r="O97" s="10"/>
      <c r="P97" s="5"/>
      <c r="Q97" s="10" t="s">
        <v>162</v>
      </c>
      <c r="R97" s="8" t="s">
        <v>117</v>
      </c>
      <c r="S97" s="8" t="s">
        <v>7</v>
      </c>
      <c r="T97" s="8" t="s">
        <v>118</v>
      </c>
      <c r="U97" s="17" t="s">
        <v>119</v>
      </c>
      <c r="V97" s="17" t="s">
        <v>0</v>
      </c>
      <c r="W97" s="24" t="s">
        <v>1</v>
      </c>
      <c r="X97" s="8" t="s">
        <v>117</v>
      </c>
      <c r="Y97" s="8" t="s">
        <v>7</v>
      </c>
      <c r="Z97" s="8" t="s">
        <v>118</v>
      </c>
      <c r="AA97" s="17" t="s">
        <v>119</v>
      </c>
      <c r="AB97" s="17" t="s">
        <v>0</v>
      </c>
      <c r="AC97" s="17" t="s">
        <v>1</v>
      </c>
    </row>
    <row r="98" spans="1:29" ht="12.75">
      <c r="A98" s="14"/>
      <c r="B98" s="91"/>
      <c r="C98" s="91"/>
      <c r="D98" s="91"/>
      <c r="E98" s="96"/>
      <c r="F98" s="91"/>
      <c r="G98" s="165" t="s">
        <v>195</v>
      </c>
      <c r="H98" s="166"/>
      <c r="I98" s="165" t="s">
        <v>193</v>
      </c>
      <c r="J98" s="166"/>
      <c r="K98" s="165" t="s">
        <v>194</v>
      </c>
      <c r="L98" s="166"/>
      <c r="N98" s="6"/>
      <c r="O98" s="11"/>
      <c r="P98" s="7" t="s">
        <v>2</v>
      </c>
      <c r="Q98" s="11" t="s">
        <v>163</v>
      </c>
      <c r="R98" s="163" t="s">
        <v>207</v>
      </c>
      <c r="S98" s="157"/>
      <c r="T98" s="157"/>
      <c r="U98" s="157"/>
      <c r="V98" s="157"/>
      <c r="W98" s="157"/>
      <c r="X98" s="162" t="s">
        <v>120</v>
      </c>
      <c r="Y98" s="157"/>
      <c r="Z98" s="157"/>
      <c r="AA98" s="157"/>
      <c r="AB98" s="157"/>
      <c r="AC98" s="158"/>
    </row>
    <row r="99" spans="1:29" ht="12.75">
      <c r="A99" s="14"/>
      <c r="B99" s="91"/>
      <c r="C99" s="91"/>
      <c r="D99" s="91"/>
      <c r="E99" s="96"/>
      <c r="F99" s="91"/>
      <c r="G99" s="97" t="s">
        <v>8</v>
      </c>
      <c r="H99" s="102" t="s">
        <v>7</v>
      </c>
      <c r="I99" s="97" t="s">
        <v>8</v>
      </c>
      <c r="J99" s="102" t="s">
        <v>7</v>
      </c>
      <c r="K99" s="97" t="s">
        <v>8</v>
      </c>
      <c r="L99" s="102" t="s">
        <v>7</v>
      </c>
      <c r="N99" s="4"/>
      <c r="O99" s="10"/>
      <c r="P99" s="5"/>
      <c r="Q99" s="10"/>
      <c r="R99" s="4"/>
      <c r="S99" s="2"/>
      <c r="T99" s="18"/>
      <c r="U99" s="18"/>
      <c r="V99" s="18"/>
      <c r="W99" s="14"/>
      <c r="X99" s="25"/>
      <c r="Y99" s="18"/>
      <c r="Z99" s="14"/>
      <c r="AA99" s="18"/>
      <c r="AB99" s="14"/>
      <c r="AC99" s="18"/>
    </row>
    <row r="100" spans="1:29" ht="12.75">
      <c r="A100" s="14"/>
      <c r="B100" s="97"/>
      <c r="C100" s="97"/>
      <c r="D100" s="97"/>
      <c r="E100" s="109"/>
      <c r="F100" s="97"/>
      <c r="G100" s="165" t="s">
        <v>11</v>
      </c>
      <c r="H100" s="167"/>
      <c r="I100" s="167"/>
      <c r="J100" s="167"/>
      <c r="K100" s="167"/>
      <c r="L100" s="166"/>
      <c r="N100" s="4" t="s">
        <v>158</v>
      </c>
      <c r="O100" s="10" t="s">
        <v>159</v>
      </c>
      <c r="P100" s="5"/>
      <c r="Q100" s="10">
        <v>1</v>
      </c>
      <c r="R100" s="40">
        <v>0.75</v>
      </c>
      <c r="S100" s="44">
        <v>0.75</v>
      </c>
      <c r="T100" s="40">
        <v>0</v>
      </c>
      <c r="U100" s="40">
        <v>0</v>
      </c>
      <c r="V100" s="40">
        <v>0</v>
      </c>
      <c r="W100" s="40">
        <v>5.82</v>
      </c>
      <c r="X100" s="26">
        <f aca="true" t="shared" si="7" ref="X100:AC100">R100*4.38</f>
        <v>3.285</v>
      </c>
      <c r="Y100" s="26">
        <f t="shared" si="7"/>
        <v>3.285</v>
      </c>
      <c r="Z100" s="26">
        <f t="shared" si="7"/>
        <v>0</v>
      </c>
      <c r="AA100" s="26">
        <f t="shared" si="7"/>
        <v>0</v>
      </c>
      <c r="AB100" s="26">
        <f t="shared" si="7"/>
        <v>0</v>
      </c>
      <c r="AC100" s="19">
        <f t="shared" si="7"/>
        <v>25.491600000000002</v>
      </c>
    </row>
    <row r="101" spans="1:29" ht="12.75">
      <c r="A101" s="14"/>
      <c r="B101" s="104"/>
      <c r="C101" s="104"/>
      <c r="D101" s="104"/>
      <c r="E101" s="105"/>
      <c r="F101" s="104"/>
      <c r="G101" s="104"/>
      <c r="H101" s="104"/>
      <c r="I101" s="104"/>
      <c r="J101" s="105"/>
      <c r="K101" s="104"/>
      <c r="L101" s="121"/>
      <c r="N101" s="4"/>
      <c r="O101" s="10" t="s">
        <v>160</v>
      </c>
      <c r="P101" s="5"/>
      <c r="Q101" s="10"/>
      <c r="R101" s="4"/>
      <c r="S101" s="4"/>
      <c r="T101" s="22"/>
      <c r="U101" s="22"/>
      <c r="V101" s="22"/>
      <c r="W101" s="14"/>
      <c r="X101" s="27"/>
      <c r="Y101" s="20"/>
      <c r="Z101" s="29"/>
      <c r="AA101" s="20"/>
      <c r="AB101" s="16"/>
      <c r="AC101" s="20"/>
    </row>
    <row r="102" spans="1:29" ht="12.75">
      <c r="A102" s="14"/>
      <c r="B102" s="53" t="s">
        <v>32</v>
      </c>
      <c r="C102" s="53" t="s">
        <v>33</v>
      </c>
      <c r="D102" s="91" t="s">
        <v>34</v>
      </c>
      <c r="E102" s="96"/>
      <c r="F102" s="91"/>
      <c r="G102" s="91">
        <v>0.89</v>
      </c>
      <c r="H102" s="91">
        <v>1.78</v>
      </c>
      <c r="I102" s="91"/>
      <c r="J102" s="96"/>
      <c r="K102" s="91"/>
      <c r="L102" s="100"/>
      <c r="N102" s="4"/>
      <c r="O102" s="10"/>
      <c r="P102" s="5"/>
      <c r="Q102" s="10"/>
      <c r="R102" s="61"/>
      <c r="S102" s="61"/>
      <c r="T102" s="62"/>
      <c r="U102" s="62"/>
      <c r="V102" s="62"/>
      <c r="W102" s="63"/>
      <c r="X102" s="26"/>
      <c r="Y102" s="26"/>
      <c r="Z102" s="26"/>
      <c r="AA102" s="26"/>
      <c r="AB102" s="26"/>
      <c r="AC102" s="19"/>
    </row>
    <row r="103" spans="1:29" ht="12.75">
      <c r="A103" s="14"/>
      <c r="B103" s="91"/>
      <c r="C103" s="91"/>
      <c r="D103" s="91" t="s">
        <v>39</v>
      </c>
      <c r="E103" s="96"/>
      <c r="F103" s="91"/>
      <c r="G103" s="91"/>
      <c r="H103" s="91"/>
      <c r="I103" s="91"/>
      <c r="J103" s="96"/>
      <c r="K103" s="91"/>
      <c r="L103" s="100"/>
      <c r="N103" s="4"/>
      <c r="O103" s="10"/>
      <c r="P103" s="5"/>
      <c r="Q103" s="10"/>
      <c r="R103" s="61"/>
      <c r="S103" s="61"/>
      <c r="T103" s="22"/>
      <c r="U103" s="22"/>
      <c r="V103" s="22"/>
      <c r="W103" s="14"/>
      <c r="X103" s="25"/>
      <c r="Y103" s="22"/>
      <c r="Z103" s="30"/>
      <c r="AA103" s="22"/>
      <c r="AB103" s="14"/>
      <c r="AC103" s="22"/>
    </row>
    <row r="104" spans="1:29" ht="12.75">
      <c r="A104" s="14"/>
      <c r="B104" s="91"/>
      <c r="C104" s="53" t="s">
        <v>35</v>
      </c>
      <c r="D104" s="91" t="s">
        <v>34</v>
      </c>
      <c r="E104" s="96"/>
      <c r="F104" s="91"/>
      <c r="G104" s="91">
        <v>0.89</v>
      </c>
      <c r="H104" s="91">
        <v>1.78</v>
      </c>
      <c r="I104" s="91"/>
      <c r="J104" s="96"/>
      <c r="K104" s="91"/>
      <c r="L104" s="100"/>
      <c r="N104" s="90"/>
      <c r="O104" s="91"/>
      <c r="P104" s="95"/>
      <c r="Q104" s="86"/>
      <c r="R104" s="61"/>
      <c r="S104" s="61"/>
      <c r="T104" s="52"/>
      <c r="U104" s="52"/>
      <c r="V104" s="52"/>
      <c r="W104" s="42"/>
      <c r="X104" s="26"/>
      <c r="Y104" s="26"/>
      <c r="Z104" s="28"/>
      <c r="AA104" s="19"/>
      <c r="AB104" s="15"/>
      <c r="AC104" s="19"/>
    </row>
    <row r="105" spans="1:29" ht="12.75">
      <c r="A105" s="14"/>
      <c r="B105" s="91"/>
      <c r="C105" s="91"/>
      <c r="D105" s="91" t="s">
        <v>37</v>
      </c>
      <c r="E105" s="96"/>
      <c r="F105" s="91"/>
      <c r="G105" s="91"/>
      <c r="H105" s="91"/>
      <c r="I105" s="91"/>
      <c r="J105" s="96"/>
      <c r="K105" s="91"/>
      <c r="L105" s="100"/>
      <c r="N105" s="22"/>
      <c r="O105" s="22"/>
      <c r="P105" s="5"/>
      <c r="Q105" s="22"/>
      <c r="R105" s="61"/>
      <c r="S105" s="61"/>
      <c r="T105" s="22"/>
      <c r="U105" s="83"/>
      <c r="V105" s="22"/>
      <c r="W105" s="22"/>
      <c r="X105" s="22"/>
      <c r="Y105" s="22"/>
      <c r="Z105" s="22"/>
      <c r="AA105" s="22"/>
      <c r="AB105" s="22"/>
      <c r="AC105" s="22"/>
    </row>
    <row r="106" spans="1:29" ht="12.75">
      <c r="A106" s="14"/>
      <c r="B106" s="91"/>
      <c r="C106" s="53" t="s">
        <v>36</v>
      </c>
      <c r="D106" s="91" t="s">
        <v>34</v>
      </c>
      <c r="E106" s="96"/>
      <c r="F106" s="91"/>
      <c r="G106" s="91">
        <v>0.89</v>
      </c>
      <c r="H106" s="91">
        <v>1.78</v>
      </c>
      <c r="I106" s="91"/>
      <c r="J106" s="96"/>
      <c r="K106" s="91"/>
      <c r="L106" s="100"/>
      <c r="N106" s="4" t="s">
        <v>164</v>
      </c>
      <c r="O106" s="10" t="s">
        <v>165</v>
      </c>
      <c r="P106" s="5">
        <v>7</v>
      </c>
      <c r="Q106" s="10"/>
      <c r="R106" s="61">
        <v>0.00745</v>
      </c>
      <c r="S106" s="61">
        <v>0.00745</v>
      </c>
      <c r="T106" s="62">
        <v>0.0006</v>
      </c>
      <c r="U106" s="62">
        <v>0.05</v>
      </c>
      <c r="V106" s="62">
        <v>0.082</v>
      </c>
      <c r="W106" s="63">
        <v>0.0054</v>
      </c>
      <c r="X106" s="26">
        <f>P106*R106*4.38</f>
        <v>0.228417</v>
      </c>
      <c r="Y106" s="26">
        <f>P106*S106*4.38</f>
        <v>0.228417</v>
      </c>
      <c r="Z106" s="26">
        <f>P106*T106*4.38</f>
        <v>0.018396</v>
      </c>
      <c r="AA106" s="26">
        <f>P106*U106*4.38</f>
        <v>1.5330000000000001</v>
      </c>
      <c r="AB106" s="26">
        <f>P106*V106*4.38</f>
        <v>2.51412</v>
      </c>
      <c r="AC106" s="19">
        <f>P106*W106*4.38</f>
        <v>0.165564</v>
      </c>
    </row>
    <row r="107" spans="1:29" ht="12.75">
      <c r="A107" s="14"/>
      <c r="B107" s="91"/>
      <c r="C107" s="91"/>
      <c r="D107" s="91" t="s">
        <v>38</v>
      </c>
      <c r="E107" s="96"/>
      <c r="F107" s="91"/>
      <c r="G107" s="91"/>
      <c r="H107" s="91"/>
      <c r="I107" s="91"/>
      <c r="J107" s="96"/>
      <c r="K107" s="91"/>
      <c r="L107" s="100"/>
      <c r="N107" s="4"/>
      <c r="O107" s="10" t="s">
        <v>166</v>
      </c>
      <c r="P107" s="5"/>
      <c r="Q107" s="10"/>
      <c r="R107" s="4"/>
      <c r="S107" s="4"/>
      <c r="T107" s="22"/>
      <c r="U107" s="22"/>
      <c r="V107" s="22"/>
      <c r="W107" s="14"/>
      <c r="X107" s="25"/>
      <c r="Y107" s="22"/>
      <c r="Z107" s="30"/>
      <c r="AA107" s="22"/>
      <c r="AB107" s="14"/>
      <c r="AC107" s="22"/>
    </row>
    <row r="108" spans="1:29" ht="12.75">
      <c r="A108" s="14"/>
      <c r="B108" s="91"/>
      <c r="C108" s="53" t="s">
        <v>42</v>
      </c>
      <c r="D108" s="91" t="s">
        <v>40</v>
      </c>
      <c r="E108" s="96"/>
      <c r="F108" s="91"/>
      <c r="G108" s="91">
        <v>0.5</v>
      </c>
      <c r="H108" s="91">
        <v>1</v>
      </c>
      <c r="I108" s="91"/>
      <c r="J108" s="96"/>
      <c r="K108" s="91"/>
      <c r="L108" s="100"/>
      <c r="N108" s="4" t="s">
        <v>288</v>
      </c>
      <c r="O108" s="10" t="s">
        <v>289</v>
      </c>
      <c r="P108" s="5">
        <v>350</v>
      </c>
      <c r="Q108" s="92" t="s">
        <v>291</v>
      </c>
      <c r="R108" s="61">
        <v>0.06</v>
      </c>
      <c r="S108" s="61">
        <v>0.12</v>
      </c>
      <c r="T108" s="62"/>
      <c r="U108" s="62"/>
      <c r="V108" s="62"/>
      <c r="W108" s="63"/>
      <c r="X108" s="93">
        <f>R108*P108*(100-99.9)/100/2000</f>
        <v>1.0499999999999403E-05</v>
      </c>
      <c r="Y108" s="94">
        <f>S108*P108*(100-99.9)/100/2000</f>
        <v>2.0999999999998806E-05</v>
      </c>
      <c r="Z108" s="26">
        <f>P108*T108*4.38</f>
        <v>0</v>
      </c>
      <c r="AA108" s="26">
        <f>P108*U108*4.38</f>
        <v>0</v>
      </c>
      <c r="AB108" s="26">
        <f>P108*V108*4.38</f>
        <v>0</v>
      </c>
      <c r="AC108" s="19">
        <f>P108*W108*4.38</f>
        <v>0</v>
      </c>
    </row>
    <row r="109" spans="1:29" ht="12.75">
      <c r="A109" s="14"/>
      <c r="B109" s="91"/>
      <c r="C109" s="91"/>
      <c r="D109" s="91" t="s">
        <v>41</v>
      </c>
      <c r="E109" s="96"/>
      <c r="F109" s="91"/>
      <c r="G109" s="91"/>
      <c r="H109" s="91"/>
      <c r="I109" s="91"/>
      <c r="J109" s="96"/>
      <c r="K109" s="91"/>
      <c r="L109" s="100"/>
      <c r="N109" s="4"/>
      <c r="O109" s="10"/>
      <c r="P109" s="5" t="s">
        <v>290</v>
      </c>
      <c r="Q109" s="10"/>
      <c r="R109" s="4"/>
      <c r="S109" s="4"/>
      <c r="T109" s="22"/>
      <c r="U109" s="22"/>
      <c r="V109" s="22"/>
      <c r="W109" s="14"/>
      <c r="X109" s="25"/>
      <c r="Y109" s="22"/>
      <c r="Z109" s="30"/>
      <c r="AA109" s="22"/>
      <c r="AB109" s="14"/>
      <c r="AC109" s="22"/>
    </row>
    <row r="110" spans="1:29" ht="12.75">
      <c r="A110" s="14"/>
      <c r="B110" s="91"/>
      <c r="C110" s="53" t="s">
        <v>43</v>
      </c>
      <c r="D110" s="91" t="s">
        <v>40</v>
      </c>
      <c r="E110" s="96"/>
      <c r="F110" s="91"/>
      <c r="G110" s="91">
        <v>0.5</v>
      </c>
      <c r="H110" s="91">
        <v>1</v>
      </c>
      <c r="I110" s="91"/>
      <c r="J110" s="96"/>
      <c r="K110" s="91"/>
      <c r="L110" s="100"/>
      <c r="N110" s="10" t="s">
        <v>292</v>
      </c>
      <c r="O110" s="10" t="s">
        <v>293</v>
      </c>
      <c r="P110" s="10">
        <v>1680</v>
      </c>
      <c r="Q110" s="92" t="s">
        <v>291</v>
      </c>
      <c r="R110" s="10">
        <v>0.11</v>
      </c>
      <c r="S110" s="10">
        <v>0.11</v>
      </c>
      <c r="T110" s="10"/>
      <c r="U110" s="68"/>
      <c r="V110" s="10"/>
      <c r="W110" s="10"/>
      <c r="X110" s="93">
        <f>R110*P110*(100-99.9)/100/2000</f>
        <v>9.239999999999476E-05</v>
      </c>
      <c r="Y110" s="94">
        <f>S110*P110*(100-99.9)/100/2000</f>
        <v>9.239999999999476E-05</v>
      </c>
      <c r="Z110" s="89"/>
      <c r="AA110" s="21"/>
      <c r="AB110" s="21"/>
      <c r="AC110" s="21"/>
    </row>
    <row r="111" spans="1:29" ht="12.75">
      <c r="A111" s="14"/>
      <c r="B111" s="91"/>
      <c r="C111" s="91"/>
      <c r="D111" s="91" t="s">
        <v>44</v>
      </c>
      <c r="E111" s="96"/>
      <c r="F111" s="91"/>
      <c r="G111" s="91"/>
      <c r="H111" s="91"/>
      <c r="I111" s="91"/>
      <c r="J111" s="96"/>
      <c r="K111" s="91"/>
      <c r="L111" s="100"/>
      <c r="N111" s="87"/>
      <c r="O111" s="86"/>
      <c r="P111" s="5" t="s">
        <v>290</v>
      </c>
      <c r="Q111" s="86"/>
      <c r="R111" s="87"/>
      <c r="S111" s="87"/>
      <c r="T111" s="56"/>
      <c r="U111" s="57"/>
      <c r="V111" s="57"/>
      <c r="W111" s="58"/>
      <c r="X111" s="59"/>
      <c r="Y111" s="60"/>
      <c r="Z111" s="29"/>
      <c r="AA111" s="20"/>
      <c r="AB111" s="16"/>
      <c r="AC111" s="20"/>
    </row>
    <row r="112" spans="1:29" ht="12.75">
      <c r="A112" s="14"/>
      <c r="B112" s="91"/>
      <c r="C112" s="97">
        <v>245</v>
      </c>
      <c r="D112" s="97" t="s">
        <v>197</v>
      </c>
      <c r="E112" s="109"/>
      <c r="F112" s="97"/>
      <c r="G112" s="97">
        <v>0.031</v>
      </c>
      <c r="H112" s="97">
        <v>0.079</v>
      </c>
      <c r="I112" s="97"/>
      <c r="J112" s="97"/>
      <c r="K112" s="97"/>
      <c r="L112" s="102"/>
      <c r="N112" s="8" t="s">
        <v>136</v>
      </c>
      <c r="O112" s="31"/>
      <c r="P112" s="8"/>
      <c r="Q112" s="31"/>
      <c r="R112" s="8"/>
      <c r="S112" s="8"/>
      <c r="T112" s="32"/>
      <c r="U112" s="34"/>
      <c r="V112" s="32"/>
      <c r="W112" s="34"/>
      <c r="X112" s="35">
        <f aca="true" t="shared" si="8" ref="X112:AC112">SUM(X100:X111)</f>
        <v>3.5135199000000004</v>
      </c>
      <c r="Y112" s="35">
        <f t="shared" si="8"/>
        <v>3.5135304</v>
      </c>
      <c r="Z112" s="35">
        <f t="shared" si="8"/>
        <v>0.018396</v>
      </c>
      <c r="AA112" s="35">
        <f t="shared" si="8"/>
        <v>1.5330000000000001</v>
      </c>
      <c r="AB112" s="35">
        <f t="shared" si="8"/>
        <v>2.51412</v>
      </c>
      <c r="AC112" s="35">
        <f t="shared" si="8"/>
        <v>25.657164</v>
      </c>
    </row>
    <row r="113" spans="1:19" ht="12.75">
      <c r="A113" s="14"/>
      <c r="B113" s="91"/>
      <c r="C113" s="91"/>
      <c r="D113" s="91" t="s">
        <v>136</v>
      </c>
      <c r="E113" s="96"/>
      <c r="F113" s="91"/>
      <c r="G113" s="91">
        <f>SUM(G102:G112)</f>
        <v>3.701</v>
      </c>
      <c r="H113" s="91">
        <f>SUM(H102:H112)</f>
        <v>7.419</v>
      </c>
      <c r="I113" s="91">
        <f>SUM(I102:I112)</f>
        <v>0</v>
      </c>
      <c r="J113" s="91">
        <f>SUM(J102:J112)</f>
        <v>0</v>
      </c>
      <c r="K113" s="91"/>
      <c r="L113" s="100"/>
      <c r="O113" s="1"/>
      <c r="P113" s="1"/>
      <c r="Q113" s="1"/>
      <c r="R113" s="1"/>
      <c r="S113" s="1"/>
    </row>
    <row r="114" spans="1:19" ht="12.75">
      <c r="A114" s="14"/>
      <c r="B114" s="97"/>
      <c r="C114" s="97"/>
      <c r="D114" s="97"/>
      <c r="E114" s="109"/>
      <c r="F114" s="97"/>
      <c r="G114" s="97"/>
      <c r="H114" s="97"/>
      <c r="I114" s="97"/>
      <c r="J114" s="109"/>
      <c r="K114" s="97"/>
      <c r="L114" s="102"/>
      <c r="N114" s="1"/>
      <c r="O114" s="1"/>
      <c r="P114" s="1"/>
      <c r="Q114" s="1"/>
      <c r="R114" s="1"/>
      <c r="S114" s="1"/>
    </row>
    <row r="115" spans="1:19" ht="12.75">
      <c r="A115" s="1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N115" s="1"/>
      <c r="O115" s="1"/>
      <c r="P115" s="1"/>
      <c r="Q115" s="1"/>
      <c r="R115" s="1"/>
      <c r="S115" s="1"/>
    </row>
    <row r="116" spans="1:29" ht="12.75">
      <c r="A116" s="14"/>
      <c r="B116" s="96"/>
      <c r="C116" s="96"/>
      <c r="D116" s="120" t="s">
        <v>273</v>
      </c>
      <c r="E116" s="96"/>
      <c r="F116" s="96"/>
      <c r="G116" s="96"/>
      <c r="H116" s="96"/>
      <c r="I116" s="96"/>
      <c r="J116" s="96"/>
      <c r="K116" s="96"/>
      <c r="L116" s="96"/>
      <c r="W116" s="9" t="s">
        <v>136</v>
      </c>
      <c r="X116" s="13">
        <f>G49+G113+G131+G176+X25+X55+X112</f>
        <v>175.56229222591747</v>
      </c>
      <c r="Y116" s="13">
        <f>H49+H113+H131+H176+Y25+Y55+Y112</f>
        <v>190.70052216391747</v>
      </c>
      <c r="Z116" s="13">
        <f>I53+I113+I131+I176+Z25+Z55+Z112</f>
        <v>0.8051327439231204</v>
      </c>
      <c r="AA116" s="13">
        <f>J53+J113+J131+J176+AA25+AA55+AA112</f>
        <v>231.3218691011871</v>
      </c>
      <c r="AB116" s="13">
        <f>K53+K113+K131+K176+AB25+AB55+AB112</f>
        <v>92.6389703764839</v>
      </c>
      <c r="AC116" s="13">
        <f>L53+L113+L131+L176+AC25+AC55+AC112+Q90</f>
        <v>41.18064528897683</v>
      </c>
    </row>
    <row r="117" spans="1:29" ht="12.75">
      <c r="A117" s="14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N117" s="1"/>
      <c r="O117" s="1"/>
      <c r="P117" s="1"/>
      <c r="Q117" s="1"/>
      <c r="R117" s="1"/>
      <c r="S117" s="1"/>
      <c r="W117" s="10" t="s">
        <v>208</v>
      </c>
      <c r="X117" s="162" t="s">
        <v>120</v>
      </c>
      <c r="Y117" s="157"/>
      <c r="Z117" s="157"/>
      <c r="AA117" s="157"/>
      <c r="AB117" s="157"/>
      <c r="AC117" s="158"/>
    </row>
    <row r="118" spans="1:29" ht="12.75">
      <c r="A118" s="14"/>
      <c r="B118" s="104" t="s">
        <v>4</v>
      </c>
      <c r="C118" s="104" t="s">
        <v>3</v>
      </c>
      <c r="D118" s="104" t="s">
        <v>5</v>
      </c>
      <c r="E118" s="105" t="s">
        <v>23</v>
      </c>
      <c r="F118" s="104" t="s">
        <v>9</v>
      </c>
      <c r="G118" s="165" t="s">
        <v>196</v>
      </c>
      <c r="H118" s="167"/>
      <c r="I118" s="167"/>
      <c r="J118" s="167"/>
      <c r="K118" s="167"/>
      <c r="L118" s="166"/>
      <c r="N118" s="1"/>
      <c r="O118" s="1"/>
      <c r="P118" s="1"/>
      <c r="Q118" s="1"/>
      <c r="R118" s="1"/>
      <c r="S118" s="1"/>
      <c r="W118" s="23"/>
      <c r="X118" s="8" t="s">
        <v>117</v>
      </c>
      <c r="Y118" s="8" t="s">
        <v>7</v>
      </c>
      <c r="Z118" s="8" t="s">
        <v>118</v>
      </c>
      <c r="AA118" s="17" t="s">
        <v>119</v>
      </c>
      <c r="AB118" s="17" t="s">
        <v>0</v>
      </c>
      <c r="AC118" s="17" t="s">
        <v>1</v>
      </c>
    </row>
    <row r="119" spans="1:19" ht="12.75">
      <c r="A119" s="14"/>
      <c r="B119" s="91"/>
      <c r="C119" s="91"/>
      <c r="D119" s="91"/>
      <c r="E119" s="96"/>
      <c r="F119" s="91"/>
      <c r="G119" s="165" t="s">
        <v>195</v>
      </c>
      <c r="H119" s="166"/>
      <c r="I119" s="165" t="s">
        <v>193</v>
      </c>
      <c r="J119" s="166"/>
      <c r="K119" s="165" t="s">
        <v>194</v>
      </c>
      <c r="L119" s="166"/>
      <c r="N119" s="1"/>
      <c r="O119" s="1"/>
      <c r="P119" s="1"/>
      <c r="Q119" s="1"/>
      <c r="R119" s="1"/>
      <c r="S119" s="1"/>
    </row>
    <row r="120" spans="1:19" ht="12.75">
      <c r="A120" s="14"/>
      <c r="B120" s="91"/>
      <c r="C120" s="91"/>
      <c r="D120" s="91"/>
      <c r="E120" s="96"/>
      <c r="F120" s="91"/>
      <c r="G120" s="97" t="s">
        <v>8</v>
      </c>
      <c r="H120" s="102" t="s">
        <v>7</v>
      </c>
      <c r="I120" s="97" t="s">
        <v>8</v>
      </c>
      <c r="J120" s="102" t="s">
        <v>7</v>
      </c>
      <c r="K120" s="97" t="s">
        <v>8</v>
      </c>
      <c r="L120" s="102" t="s">
        <v>7</v>
      </c>
      <c r="N120" s="1"/>
      <c r="O120" s="1"/>
      <c r="P120" s="1"/>
      <c r="Q120" s="1"/>
      <c r="R120" s="1"/>
      <c r="S120" s="1"/>
    </row>
    <row r="121" spans="1:19" ht="12.75">
      <c r="A121" s="14"/>
      <c r="B121" s="97"/>
      <c r="C121" s="97"/>
      <c r="D121" s="97"/>
      <c r="E121" s="109"/>
      <c r="F121" s="97"/>
      <c r="G121" s="165" t="s">
        <v>11</v>
      </c>
      <c r="H121" s="167"/>
      <c r="I121" s="167"/>
      <c r="J121" s="167"/>
      <c r="K121" s="167"/>
      <c r="L121" s="166"/>
      <c r="N121" s="1"/>
      <c r="O121" s="1"/>
      <c r="P121" s="1"/>
      <c r="Q121" s="1"/>
      <c r="R121" s="1"/>
      <c r="S121" s="1"/>
    </row>
    <row r="122" spans="1:19" ht="12.75">
      <c r="A122" s="14"/>
      <c r="B122" s="104"/>
      <c r="C122" s="104"/>
      <c r="D122" s="104"/>
      <c r="E122" s="105"/>
      <c r="F122" s="104"/>
      <c r="G122" s="104"/>
      <c r="H122" s="104"/>
      <c r="I122" s="104"/>
      <c r="J122" s="105"/>
      <c r="K122" s="104"/>
      <c r="L122" s="121"/>
      <c r="N122" s="1"/>
      <c r="O122" s="1"/>
      <c r="P122" s="1"/>
      <c r="Q122" s="1"/>
      <c r="R122" s="1"/>
      <c r="S122" s="1"/>
    </row>
    <row r="123" spans="1:19" ht="12.75">
      <c r="A123" s="14"/>
      <c r="B123" s="53" t="s">
        <v>101</v>
      </c>
      <c r="C123" s="53" t="s">
        <v>102</v>
      </c>
      <c r="D123" s="91" t="s">
        <v>103</v>
      </c>
      <c r="E123" s="96" t="s">
        <v>104</v>
      </c>
      <c r="F123" s="91"/>
      <c r="G123" s="91">
        <v>0.151</v>
      </c>
      <c r="H123" s="91">
        <v>0.151</v>
      </c>
      <c r="I123" s="91"/>
      <c r="J123" s="96"/>
      <c r="K123" s="91"/>
      <c r="L123" s="100"/>
      <c r="N123" s="1"/>
      <c r="O123" s="1"/>
      <c r="P123" s="1"/>
      <c r="Q123" s="1"/>
      <c r="R123" s="1"/>
      <c r="S123" s="1"/>
    </row>
    <row r="124" spans="1:19" ht="12.75">
      <c r="A124" s="14"/>
      <c r="B124" s="91"/>
      <c r="C124" s="91"/>
      <c r="D124" s="91"/>
      <c r="E124" s="96"/>
      <c r="F124" s="91"/>
      <c r="G124" s="91"/>
      <c r="H124" s="91"/>
      <c r="I124" s="91"/>
      <c r="J124" s="96"/>
      <c r="K124" s="91"/>
      <c r="L124" s="100"/>
      <c r="N124" s="1"/>
      <c r="O124" s="1"/>
      <c r="P124" s="1"/>
      <c r="Q124" s="1"/>
      <c r="R124" s="1"/>
      <c r="S124" s="1"/>
    </row>
    <row r="125" spans="1:19" ht="12.75">
      <c r="A125" s="14"/>
      <c r="B125" s="91"/>
      <c r="C125" s="53" t="s">
        <v>106</v>
      </c>
      <c r="D125" s="91" t="s">
        <v>107</v>
      </c>
      <c r="E125" s="96" t="s">
        <v>104</v>
      </c>
      <c r="F125" s="91"/>
      <c r="G125" s="91">
        <v>0.151</v>
      </c>
      <c r="H125" s="91">
        <v>0.151</v>
      </c>
      <c r="I125" s="91"/>
      <c r="J125" s="96"/>
      <c r="K125" s="91"/>
      <c r="L125" s="100"/>
      <c r="N125" s="1"/>
      <c r="O125" s="1"/>
      <c r="P125" s="1"/>
      <c r="Q125" s="1"/>
      <c r="R125" s="1"/>
      <c r="S125" s="1"/>
    </row>
    <row r="126" spans="1:19" ht="12.75">
      <c r="A126" s="14"/>
      <c r="B126" s="91"/>
      <c r="C126" s="91"/>
      <c r="D126" s="91"/>
      <c r="E126" s="96"/>
      <c r="F126" s="91"/>
      <c r="G126" s="91"/>
      <c r="H126" s="91"/>
      <c r="I126" s="91"/>
      <c r="J126" s="96"/>
      <c r="K126" s="91"/>
      <c r="L126" s="100"/>
      <c r="N126" s="1"/>
      <c r="O126" s="1"/>
      <c r="P126" s="1"/>
      <c r="Q126" s="1"/>
      <c r="R126" s="1"/>
      <c r="S126" s="1"/>
    </row>
    <row r="127" spans="1:19" ht="12.75">
      <c r="A127" s="14"/>
      <c r="B127" s="91"/>
      <c r="C127" s="53" t="s">
        <v>108</v>
      </c>
      <c r="D127" s="91" t="s">
        <v>109</v>
      </c>
      <c r="E127" s="96" t="s">
        <v>110</v>
      </c>
      <c r="F127" s="91"/>
      <c r="G127" s="91">
        <v>0.94</v>
      </c>
      <c r="H127" s="91">
        <v>0.94</v>
      </c>
      <c r="I127" s="91"/>
      <c r="J127" s="96"/>
      <c r="K127" s="91"/>
      <c r="L127" s="100"/>
      <c r="N127" s="1"/>
      <c r="O127" s="1"/>
      <c r="P127" s="1"/>
      <c r="Q127" s="1"/>
      <c r="R127" s="1"/>
      <c r="S127" s="1"/>
    </row>
    <row r="128" spans="1:19" ht="12.75">
      <c r="A128" s="14"/>
      <c r="B128" s="91"/>
      <c r="C128" s="91"/>
      <c r="D128" s="91"/>
      <c r="E128" s="96"/>
      <c r="F128" s="91"/>
      <c r="G128" s="91"/>
      <c r="H128" s="91"/>
      <c r="I128" s="91"/>
      <c r="J128" s="96"/>
      <c r="K128" s="91"/>
      <c r="L128" s="100"/>
      <c r="N128" s="1"/>
      <c r="O128" s="1"/>
      <c r="P128" s="1"/>
      <c r="Q128" s="1"/>
      <c r="R128" s="1"/>
      <c r="S128" s="1"/>
    </row>
    <row r="129" spans="1:19" ht="12.75">
      <c r="A129" s="14"/>
      <c r="B129" s="91"/>
      <c r="C129" s="122" t="s">
        <v>111</v>
      </c>
      <c r="D129" s="97" t="s">
        <v>109</v>
      </c>
      <c r="E129" s="109" t="s">
        <v>110</v>
      </c>
      <c r="F129" s="97"/>
      <c r="G129" s="97">
        <v>0.94</v>
      </c>
      <c r="H129" s="97">
        <v>0.94</v>
      </c>
      <c r="I129" s="97"/>
      <c r="J129" s="109"/>
      <c r="K129" s="97"/>
      <c r="L129" s="102"/>
      <c r="N129" s="1"/>
      <c r="O129" s="1"/>
      <c r="P129" s="1"/>
      <c r="Q129" s="1"/>
      <c r="R129" s="1"/>
      <c r="S129" s="1"/>
    </row>
    <row r="130" spans="1:29" ht="12.75">
      <c r="A130" s="14"/>
      <c r="B130" s="91"/>
      <c r="C130" s="53"/>
      <c r="D130" s="91"/>
      <c r="E130" s="96"/>
      <c r="F130" s="91"/>
      <c r="G130" s="91"/>
      <c r="H130" s="91"/>
      <c r="I130" s="91"/>
      <c r="J130" s="96"/>
      <c r="K130" s="91"/>
      <c r="L130" s="100"/>
      <c r="N130" s="1"/>
      <c r="O130" s="1"/>
      <c r="P130" s="1"/>
      <c r="Q130" s="1"/>
      <c r="R130" s="1"/>
      <c r="S130" s="1"/>
      <c r="W130" s="14"/>
      <c r="X130" s="5"/>
      <c r="Y130" s="5"/>
      <c r="Z130" s="5"/>
      <c r="AA130" s="69"/>
      <c r="AB130" s="69"/>
      <c r="AC130" s="69"/>
    </row>
    <row r="131" spans="1:29" ht="12.75">
      <c r="A131" s="14"/>
      <c r="B131" s="91"/>
      <c r="C131" s="53"/>
      <c r="D131" s="96" t="s">
        <v>136</v>
      </c>
      <c r="E131" s="96"/>
      <c r="F131" s="91"/>
      <c r="G131" s="91">
        <f>SUM(G123:G130)</f>
        <v>2.182</v>
      </c>
      <c r="H131" s="91">
        <f>SUM(H123:H130)</f>
        <v>2.182</v>
      </c>
      <c r="I131" s="91"/>
      <c r="J131" s="96"/>
      <c r="K131" s="91"/>
      <c r="L131" s="100"/>
      <c r="N131" s="67" t="s">
        <v>209</v>
      </c>
      <c r="Q131" s="5"/>
      <c r="S131" s="46"/>
      <c r="T131" s="46"/>
      <c r="U131" s="5" t="s">
        <v>270</v>
      </c>
      <c r="V131" s="5"/>
      <c r="W131" s="5"/>
      <c r="Y131" s="5"/>
      <c r="Z131" s="5"/>
      <c r="AA131" s="69"/>
      <c r="AB131" s="69"/>
      <c r="AC131" s="66" t="str">
        <f>AC59</f>
        <v>April 25, 2008</v>
      </c>
    </row>
    <row r="132" spans="1:29" ht="12.75">
      <c r="A132" s="14"/>
      <c r="B132" s="97"/>
      <c r="C132" s="97"/>
      <c r="D132" s="97"/>
      <c r="E132" s="109"/>
      <c r="F132" s="97"/>
      <c r="G132" s="97"/>
      <c r="H132" s="97"/>
      <c r="I132" s="97"/>
      <c r="J132" s="109"/>
      <c r="K132" s="97"/>
      <c r="L132" s="102"/>
      <c r="N132" s="1"/>
      <c r="O132" s="1"/>
      <c r="P132" s="1"/>
      <c r="Q132" s="1"/>
      <c r="R132" s="1"/>
      <c r="S132" s="1"/>
      <c r="W132" s="14"/>
      <c r="X132" s="5"/>
      <c r="Y132" s="5"/>
      <c r="Z132" s="5"/>
      <c r="AA132" s="69"/>
      <c r="AB132" s="69"/>
      <c r="AC132" s="69"/>
    </row>
    <row r="133" spans="1:19" ht="12.75">
      <c r="A133" s="14"/>
      <c r="B133" s="123"/>
      <c r="C133" s="119"/>
      <c r="D133" s="96"/>
      <c r="E133" s="96"/>
      <c r="F133" s="96"/>
      <c r="G133" s="96"/>
      <c r="H133" s="96"/>
      <c r="I133" s="96"/>
      <c r="J133" s="96"/>
      <c r="K133" s="96"/>
      <c r="L133" s="124"/>
      <c r="N133" s="1"/>
      <c r="O133" s="1"/>
      <c r="P133" s="1"/>
      <c r="Q133" s="1"/>
      <c r="R133" s="1"/>
      <c r="S133" s="1"/>
    </row>
    <row r="134" spans="1:19" ht="12.75">
      <c r="A134" s="14"/>
      <c r="B134" s="96"/>
      <c r="C134" s="96"/>
      <c r="D134" s="103"/>
      <c r="E134" s="96"/>
      <c r="F134" s="96"/>
      <c r="G134" s="96"/>
      <c r="H134" s="96"/>
      <c r="I134" s="96"/>
      <c r="J134" s="96"/>
      <c r="K134" s="96"/>
      <c r="L134" s="96"/>
      <c r="N134" s="1"/>
      <c r="O134" s="1"/>
      <c r="P134" s="1"/>
      <c r="Q134" s="1"/>
      <c r="R134" s="1"/>
      <c r="S134" s="1"/>
    </row>
    <row r="135" spans="1:19" ht="12.75">
      <c r="A135" s="14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N135" s="1"/>
      <c r="O135" s="1"/>
      <c r="P135" s="1"/>
      <c r="Q135" s="1"/>
      <c r="R135" s="1"/>
      <c r="S135" s="1"/>
    </row>
    <row r="136" spans="1:29" ht="12.75">
      <c r="A136" s="14"/>
      <c r="B136" s="67" t="s">
        <v>209</v>
      </c>
      <c r="C136" s="103"/>
      <c r="D136" s="103"/>
      <c r="E136" s="96"/>
      <c r="F136" s="96" t="s">
        <v>211</v>
      </c>
      <c r="G136" s="96"/>
      <c r="H136" s="96"/>
      <c r="I136" s="96"/>
      <c r="J136" s="96"/>
      <c r="K136" s="96"/>
      <c r="L136" s="116" t="str">
        <f>L52</f>
        <v>April 25, 2008</v>
      </c>
      <c r="N136" s="1"/>
      <c r="O136" s="1"/>
      <c r="P136" s="1"/>
      <c r="Q136" s="1"/>
      <c r="R136" s="1"/>
      <c r="S136" s="1"/>
      <c r="W136" s="14"/>
      <c r="X136" s="5"/>
      <c r="Y136" s="5"/>
      <c r="Z136" s="5"/>
      <c r="AA136" s="69"/>
      <c r="AB136" s="69"/>
      <c r="AC136" s="69"/>
    </row>
    <row r="137" spans="1:19" ht="12.75">
      <c r="A137" s="14"/>
      <c r="B137" s="5"/>
      <c r="C137" s="5"/>
      <c r="D137" s="5"/>
      <c r="E137" s="5"/>
      <c r="F137" s="5"/>
      <c r="G137" s="41"/>
      <c r="H137" s="41"/>
      <c r="I137" s="5"/>
      <c r="J137" s="5"/>
      <c r="K137" s="44"/>
      <c r="L137" s="44"/>
      <c r="N137" s="1"/>
      <c r="O137" s="1"/>
      <c r="P137" s="1"/>
      <c r="Q137" s="1"/>
      <c r="R137" s="1"/>
      <c r="S137" s="1"/>
    </row>
    <row r="138" spans="1:29" ht="12.75">
      <c r="A138" s="14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W138" s="14"/>
      <c r="X138" s="5"/>
      <c r="Y138" s="5"/>
      <c r="Z138" s="5"/>
      <c r="AA138" s="69"/>
      <c r="AB138" s="69"/>
      <c r="AC138" s="69"/>
    </row>
    <row r="139" spans="1:29" ht="12.75">
      <c r="A139" s="14"/>
      <c r="B139" s="104" t="s">
        <v>4</v>
      </c>
      <c r="C139" s="104" t="s">
        <v>3</v>
      </c>
      <c r="D139" s="104" t="s">
        <v>5</v>
      </c>
      <c r="E139" s="105" t="s">
        <v>23</v>
      </c>
      <c r="F139" s="104" t="s">
        <v>9</v>
      </c>
      <c r="G139" s="165" t="s">
        <v>196</v>
      </c>
      <c r="H139" s="167"/>
      <c r="I139" s="167"/>
      <c r="J139" s="167"/>
      <c r="K139" s="167"/>
      <c r="L139" s="166"/>
      <c r="W139" s="14"/>
      <c r="X139" s="5"/>
      <c r="Y139" s="5"/>
      <c r="Z139" s="5"/>
      <c r="AA139" s="69"/>
      <c r="AB139" s="69"/>
      <c r="AC139" s="69"/>
    </row>
    <row r="140" spans="1:29" ht="12.75">
      <c r="A140" s="14"/>
      <c r="B140" s="91"/>
      <c r="C140" s="91"/>
      <c r="D140" s="91"/>
      <c r="E140" s="96"/>
      <c r="F140" s="91"/>
      <c r="G140" s="165" t="s">
        <v>195</v>
      </c>
      <c r="H140" s="166"/>
      <c r="I140" s="165" t="s">
        <v>193</v>
      </c>
      <c r="J140" s="166"/>
      <c r="K140" s="165" t="s">
        <v>194</v>
      </c>
      <c r="L140" s="166"/>
      <c r="W140" s="14"/>
      <c r="X140" s="5"/>
      <c r="Y140" s="5"/>
      <c r="Z140" s="5"/>
      <c r="AA140" s="69"/>
      <c r="AB140" s="69"/>
      <c r="AC140" s="69"/>
    </row>
    <row r="141" spans="1:29" ht="12.75">
      <c r="A141" s="14"/>
      <c r="B141" s="91"/>
      <c r="C141" s="91"/>
      <c r="D141" s="91"/>
      <c r="E141" s="96"/>
      <c r="F141" s="91"/>
      <c r="G141" s="97" t="s">
        <v>8</v>
      </c>
      <c r="H141" s="102" t="s">
        <v>7</v>
      </c>
      <c r="I141" s="97" t="s">
        <v>8</v>
      </c>
      <c r="J141" s="102" t="s">
        <v>7</v>
      </c>
      <c r="K141" s="97" t="s">
        <v>8</v>
      </c>
      <c r="L141" s="102" t="s">
        <v>7</v>
      </c>
      <c r="W141" s="14"/>
      <c r="X141" s="5"/>
      <c r="Y141" s="5"/>
      <c r="Z141" s="5"/>
      <c r="AA141" s="69"/>
      <c r="AB141" s="69"/>
      <c r="AC141" s="69"/>
    </row>
    <row r="142" spans="1:29" ht="12.75">
      <c r="A142" s="14"/>
      <c r="B142" s="97"/>
      <c r="C142" s="97"/>
      <c r="D142" s="97"/>
      <c r="E142" s="109"/>
      <c r="F142" s="97"/>
      <c r="G142" s="165" t="s">
        <v>11</v>
      </c>
      <c r="H142" s="167"/>
      <c r="I142" s="167"/>
      <c r="J142" s="167"/>
      <c r="K142" s="167"/>
      <c r="L142" s="166"/>
      <c r="W142" s="14"/>
      <c r="X142" s="5"/>
      <c r="Y142" s="5"/>
      <c r="Z142" s="5"/>
      <c r="AA142" s="69"/>
      <c r="AB142" s="69"/>
      <c r="AC142" s="69"/>
    </row>
    <row r="143" spans="1:29" ht="12.75">
      <c r="A143" s="14"/>
      <c r="B143" s="104"/>
      <c r="C143" s="104"/>
      <c r="D143" s="104"/>
      <c r="E143" s="105"/>
      <c r="F143" s="104"/>
      <c r="G143" s="104"/>
      <c r="H143" s="104"/>
      <c r="I143" s="104"/>
      <c r="J143" s="105"/>
      <c r="K143" s="104"/>
      <c r="L143" s="121"/>
      <c r="W143" s="9" t="s">
        <v>217</v>
      </c>
      <c r="X143" s="38" t="s">
        <v>196</v>
      </c>
      <c r="Y143" s="5"/>
      <c r="Z143" s="5"/>
      <c r="AA143" s="69"/>
      <c r="AB143" s="69"/>
      <c r="AC143" s="69"/>
    </row>
    <row r="144" spans="1:29" ht="12.75">
      <c r="A144" s="14"/>
      <c r="B144" s="53" t="s">
        <v>45</v>
      </c>
      <c r="C144" s="53" t="s">
        <v>46</v>
      </c>
      <c r="D144" s="91" t="s">
        <v>51</v>
      </c>
      <c r="E144" s="96" t="s">
        <v>48</v>
      </c>
      <c r="F144" s="91"/>
      <c r="G144" s="91">
        <v>0.9</v>
      </c>
      <c r="H144" s="96">
        <v>0.9</v>
      </c>
      <c r="I144" s="91"/>
      <c r="J144" s="96"/>
      <c r="K144" s="91"/>
      <c r="L144" s="100"/>
      <c r="W144" s="11"/>
      <c r="X144" s="37" t="s">
        <v>219</v>
      </c>
      <c r="Y144" s="5"/>
      <c r="Z144" s="5"/>
      <c r="AA144" s="69"/>
      <c r="AB144" s="69"/>
      <c r="AC144" s="69"/>
    </row>
    <row r="145" spans="1:29" ht="12.75">
      <c r="A145" s="14"/>
      <c r="B145" s="91"/>
      <c r="C145" s="91"/>
      <c r="D145" s="91" t="s">
        <v>47</v>
      </c>
      <c r="E145" s="96"/>
      <c r="F145" s="91"/>
      <c r="G145" s="91"/>
      <c r="H145" s="96"/>
      <c r="I145" s="91"/>
      <c r="J145" s="96"/>
      <c r="K145" s="91"/>
      <c r="L145" s="100"/>
      <c r="W145" s="10" t="s">
        <v>218</v>
      </c>
      <c r="X145" s="78">
        <f>AA116</f>
        <v>231.3218691011871</v>
      </c>
      <c r="Y145" s="5"/>
      <c r="Z145" s="5"/>
      <c r="AA145" s="69"/>
      <c r="AB145" s="69"/>
      <c r="AC145" s="69"/>
    </row>
    <row r="146" spans="1:29" ht="12.75">
      <c r="A146" s="14"/>
      <c r="B146" s="91"/>
      <c r="C146" s="53" t="s">
        <v>49</v>
      </c>
      <c r="D146" s="91" t="s">
        <v>52</v>
      </c>
      <c r="E146" s="96" t="s">
        <v>50</v>
      </c>
      <c r="F146" s="91"/>
      <c r="G146" s="91">
        <v>0.8</v>
      </c>
      <c r="H146" s="96">
        <v>0.8</v>
      </c>
      <c r="I146" s="91"/>
      <c r="J146" s="96"/>
      <c r="K146" s="91"/>
      <c r="L146" s="100"/>
      <c r="W146" s="10" t="s">
        <v>0</v>
      </c>
      <c r="X146" s="78">
        <f>AB116</f>
        <v>92.6389703764839</v>
      </c>
      <c r="Y146" s="5"/>
      <c r="Z146" s="5"/>
      <c r="AA146" s="69"/>
      <c r="AB146" s="69"/>
      <c r="AC146" s="69"/>
    </row>
    <row r="147" spans="2:29" ht="12.75">
      <c r="B147" s="91"/>
      <c r="C147" s="91"/>
      <c r="D147" s="91" t="s">
        <v>53</v>
      </c>
      <c r="E147" s="96"/>
      <c r="F147" s="91"/>
      <c r="G147" s="91"/>
      <c r="H147" s="96"/>
      <c r="I147" s="91"/>
      <c r="J147" s="96"/>
      <c r="K147" s="91"/>
      <c r="L147" s="100"/>
      <c r="W147" s="74" t="s">
        <v>118</v>
      </c>
      <c r="X147" s="78">
        <f>Z116</f>
        <v>0.8051327439231204</v>
      </c>
      <c r="Y147" s="5"/>
      <c r="Z147" s="5"/>
      <c r="AA147" s="69"/>
      <c r="AB147" s="69"/>
      <c r="AC147" s="69"/>
    </row>
    <row r="148" spans="2:29" ht="12.75">
      <c r="B148" s="91"/>
      <c r="C148" s="53" t="s">
        <v>54</v>
      </c>
      <c r="D148" s="91" t="s">
        <v>55</v>
      </c>
      <c r="E148" s="96" t="s">
        <v>57</v>
      </c>
      <c r="F148" s="91"/>
      <c r="G148" s="91">
        <v>0.8</v>
      </c>
      <c r="H148" s="96">
        <v>0.8</v>
      </c>
      <c r="I148" s="91"/>
      <c r="J148" s="96"/>
      <c r="K148" s="91"/>
      <c r="L148" s="100"/>
      <c r="W148" s="74" t="s">
        <v>1</v>
      </c>
      <c r="X148" s="78">
        <f>AC116</f>
        <v>41.18064528897683</v>
      </c>
      <c r="Y148" s="5"/>
      <c r="Z148" s="5"/>
      <c r="AA148" s="69"/>
      <c r="AB148" s="69"/>
      <c r="AC148" s="69"/>
    </row>
    <row r="149" spans="2:29" ht="12.75">
      <c r="B149" s="91"/>
      <c r="C149" s="91"/>
      <c r="D149" s="91" t="s">
        <v>56</v>
      </c>
      <c r="E149" s="96"/>
      <c r="F149" s="91"/>
      <c r="G149" s="91"/>
      <c r="H149" s="96"/>
      <c r="I149" s="91"/>
      <c r="J149" s="96"/>
      <c r="K149" s="91"/>
      <c r="L149" s="100"/>
      <c r="W149" s="74" t="s">
        <v>7</v>
      </c>
      <c r="X149" s="78">
        <f>Y116</f>
        <v>190.70052216391747</v>
      </c>
      <c r="Y149" s="5"/>
      <c r="Z149" s="5"/>
      <c r="AA149" s="69"/>
      <c r="AB149" s="69"/>
      <c r="AC149" s="69"/>
    </row>
    <row r="150" spans="2:29" ht="12.75">
      <c r="B150" s="91"/>
      <c r="C150" s="53" t="s">
        <v>58</v>
      </c>
      <c r="D150" s="91" t="s">
        <v>59</v>
      </c>
      <c r="E150" s="96" t="s">
        <v>60</v>
      </c>
      <c r="F150" s="91"/>
      <c r="G150" s="91">
        <v>2.2</v>
      </c>
      <c r="H150" s="96">
        <v>2.2</v>
      </c>
      <c r="I150" s="91"/>
      <c r="J150" s="96"/>
      <c r="K150" s="91"/>
      <c r="L150" s="100"/>
      <c r="W150" s="75" t="s">
        <v>117</v>
      </c>
      <c r="X150" s="88">
        <f>X116</f>
        <v>175.56229222591747</v>
      </c>
      <c r="Y150" s="5"/>
      <c r="Z150" s="5"/>
      <c r="AA150" s="69"/>
      <c r="AB150" s="69"/>
      <c r="AC150" s="69"/>
    </row>
    <row r="151" spans="2:12" ht="12.75">
      <c r="B151" s="91"/>
      <c r="C151" s="91"/>
      <c r="D151" s="91" t="s">
        <v>278</v>
      </c>
      <c r="E151" s="96" t="s">
        <v>61</v>
      </c>
      <c r="F151" s="91"/>
      <c r="G151" s="91"/>
      <c r="H151" s="96"/>
      <c r="I151" s="91"/>
      <c r="J151" s="96"/>
      <c r="K151" s="91"/>
      <c r="L151" s="100"/>
    </row>
    <row r="152" spans="2:12" ht="12.75">
      <c r="B152" s="91"/>
      <c r="C152" s="98"/>
      <c r="D152" s="91"/>
      <c r="E152" s="96"/>
      <c r="F152" s="91"/>
      <c r="G152" s="99"/>
      <c r="H152" s="117"/>
      <c r="I152" s="91"/>
      <c r="J152" s="96"/>
      <c r="K152" s="91"/>
      <c r="L152" s="100"/>
    </row>
    <row r="153" spans="2:12" ht="12.75">
      <c r="B153" s="91"/>
      <c r="C153" s="91"/>
      <c r="D153" s="91"/>
      <c r="E153" s="96"/>
      <c r="F153" s="91"/>
      <c r="G153" s="91"/>
      <c r="H153" s="96"/>
      <c r="I153" s="91"/>
      <c r="J153" s="96"/>
      <c r="K153" s="91"/>
      <c r="L153" s="100"/>
    </row>
    <row r="154" spans="2:12" ht="12.75">
      <c r="B154" s="91"/>
      <c r="C154" s="53" t="s">
        <v>62</v>
      </c>
      <c r="D154" s="91" t="s">
        <v>63</v>
      </c>
      <c r="E154" s="96" t="s">
        <v>65</v>
      </c>
      <c r="F154" s="91"/>
      <c r="G154" s="91">
        <v>13.3</v>
      </c>
      <c r="H154" s="96">
        <v>13.3</v>
      </c>
      <c r="I154" s="91"/>
      <c r="J154" s="96"/>
      <c r="K154" s="91"/>
      <c r="L154" s="100"/>
    </row>
    <row r="155" spans="2:12" ht="12.75">
      <c r="B155" s="91"/>
      <c r="C155" s="91"/>
      <c r="D155" s="91" t="s">
        <v>67</v>
      </c>
      <c r="E155" s="96"/>
      <c r="F155" s="91"/>
      <c r="G155" s="91"/>
      <c r="H155" s="96"/>
      <c r="I155" s="91"/>
      <c r="J155" s="96"/>
      <c r="K155" s="91"/>
      <c r="L155" s="100"/>
    </row>
    <row r="156" spans="2:12" ht="12.75">
      <c r="B156" s="91"/>
      <c r="C156" s="53" t="s">
        <v>64</v>
      </c>
      <c r="D156" s="91" t="s">
        <v>66</v>
      </c>
      <c r="E156" s="96" t="s">
        <v>68</v>
      </c>
      <c r="F156" s="91"/>
      <c r="G156" s="91">
        <v>15.8</v>
      </c>
      <c r="H156" s="96">
        <v>15.8</v>
      </c>
      <c r="I156" s="91"/>
      <c r="J156" s="96"/>
      <c r="K156" s="91"/>
      <c r="L156" s="100"/>
    </row>
    <row r="157" spans="2:12" ht="12.75">
      <c r="B157" s="112"/>
      <c r="C157" s="91"/>
      <c r="D157" s="91" t="s">
        <v>67</v>
      </c>
      <c r="E157" s="96" t="s">
        <v>69</v>
      </c>
      <c r="F157" s="91"/>
      <c r="G157" s="91"/>
      <c r="H157" s="96"/>
      <c r="I157" s="91"/>
      <c r="J157" s="96"/>
      <c r="K157" s="91"/>
      <c r="L157" s="113"/>
    </row>
    <row r="158" spans="2:12" ht="12.75">
      <c r="B158" s="91"/>
      <c r="C158" s="53" t="s">
        <v>70</v>
      </c>
      <c r="D158" s="91" t="s">
        <v>71</v>
      </c>
      <c r="E158" s="96" t="s">
        <v>73</v>
      </c>
      <c r="F158" s="91"/>
      <c r="G158" s="91">
        <v>18.8</v>
      </c>
      <c r="H158" s="96">
        <v>18.8</v>
      </c>
      <c r="I158" s="91"/>
      <c r="J158" s="96"/>
      <c r="K158" s="91"/>
      <c r="L158" s="100"/>
    </row>
    <row r="159" spans="2:12" ht="12.75">
      <c r="B159" s="91"/>
      <c r="C159" s="91"/>
      <c r="D159" s="91" t="s">
        <v>72</v>
      </c>
      <c r="E159" s="96" t="s">
        <v>74</v>
      </c>
      <c r="F159" s="91"/>
      <c r="G159" s="91"/>
      <c r="H159" s="96"/>
      <c r="I159" s="91"/>
      <c r="J159" s="96"/>
      <c r="K159" s="91"/>
      <c r="L159" s="113"/>
    </row>
    <row r="160" spans="2:12" ht="12.75">
      <c r="B160" s="91"/>
      <c r="C160" s="53" t="s">
        <v>75</v>
      </c>
      <c r="D160" s="91" t="s">
        <v>76</v>
      </c>
      <c r="E160" s="96" t="s">
        <v>77</v>
      </c>
      <c r="F160" s="91"/>
      <c r="G160" s="91">
        <v>17.2</v>
      </c>
      <c r="H160" s="96">
        <v>17.2</v>
      </c>
      <c r="I160" s="91"/>
      <c r="J160" s="96"/>
      <c r="K160" s="91"/>
      <c r="L160" s="100"/>
    </row>
    <row r="161" spans="2:12" ht="12.75">
      <c r="B161" s="91"/>
      <c r="C161" s="91"/>
      <c r="D161" s="91" t="s">
        <v>72</v>
      </c>
      <c r="E161" s="96" t="s">
        <v>78</v>
      </c>
      <c r="F161" s="91"/>
      <c r="G161" s="91"/>
      <c r="H161" s="96"/>
      <c r="I161" s="91"/>
      <c r="J161" s="96"/>
      <c r="K161" s="91"/>
      <c r="L161" s="100"/>
    </row>
    <row r="162" spans="2:12" ht="12.75">
      <c r="B162" s="91"/>
      <c r="C162" s="53" t="s">
        <v>79</v>
      </c>
      <c r="D162" s="91" t="s">
        <v>85</v>
      </c>
      <c r="E162" s="96" t="s">
        <v>86</v>
      </c>
      <c r="F162" s="91"/>
      <c r="G162" s="91">
        <v>15.6</v>
      </c>
      <c r="H162" s="96">
        <v>15.6</v>
      </c>
      <c r="I162" s="91"/>
      <c r="J162" s="96"/>
      <c r="K162" s="91"/>
      <c r="L162" s="100"/>
    </row>
    <row r="163" spans="2:12" ht="12.75">
      <c r="B163" s="91"/>
      <c r="C163" s="91"/>
      <c r="D163" s="91" t="s">
        <v>72</v>
      </c>
      <c r="E163" s="96" t="s">
        <v>87</v>
      </c>
      <c r="F163" s="91"/>
      <c r="G163" s="91"/>
      <c r="H163" s="96"/>
      <c r="I163" s="91"/>
      <c r="J163" s="96"/>
      <c r="K163" s="91"/>
      <c r="L163" s="100"/>
    </row>
    <row r="164" spans="2:12" ht="12.75">
      <c r="B164" s="91"/>
      <c r="C164" s="53" t="s">
        <v>80</v>
      </c>
      <c r="D164" s="91" t="s">
        <v>88</v>
      </c>
      <c r="E164" s="96" t="s">
        <v>89</v>
      </c>
      <c r="F164" s="91"/>
      <c r="G164" s="91">
        <v>6.7</v>
      </c>
      <c r="H164" s="96">
        <v>6.7</v>
      </c>
      <c r="I164" s="91"/>
      <c r="J164" s="96"/>
      <c r="K164" s="91"/>
      <c r="L164" s="100"/>
    </row>
    <row r="165" spans="2:12" ht="12.75">
      <c r="B165" s="91"/>
      <c r="C165" s="91"/>
      <c r="D165" s="91" t="s">
        <v>72</v>
      </c>
      <c r="E165" s="96"/>
      <c r="F165" s="91"/>
      <c r="G165" s="91"/>
      <c r="H165" s="96"/>
      <c r="I165" s="91"/>
      <c r="J165" s="96"/>
      <c r="K165" s="91"/>
      <c r="L165" s="100"/>
    </row>
    <row r="166" spans="2:12" ht="12.75">
      <c r="B166" s="91"/>
      <c r="C166" s="53" t="s">
        <v>81</v>
      </c>
      <c r="D166" s="91" t="s">
        <v>90</v>
      </c>
      <c r="E166" s="96" t="s">
        <v>91</v>
      </c>
      <c r="F166" s="91"/>
      <c r="G166" s="91">
        <v>8.9</v>
      </c>
      <c r="H166" s="96">
        <v>8.9</v>
      </c>
      <c r="I166" s="91"/>
      <c r="J166" s="96"/>
      <c r="K166" s="91"/>
      <c r="L166" s="100"/>
    </row>
    <row r="167" spans="2:12" ht="12.75">
      <c r="B167" s="91"/>
      <c r="C167" s="91"/>
      <c r="D167" s="91" t="s">
        <v>72</v>
      </c>
      <c r="E167" s="96"/>
      <c r="F167" s="91"/>
      <c r="G167" s="91"/>
      <c r="H167" s="96"/>
      <c r="I167" s="91"/>
      <c r="J167" s="96"/>
      <c r="K167" s="91"/>
      <c r="L167" s="100"/>
    </row>
    <row r="168" spans="2:12" ht="12.75">
      <c r="B168" s="91"/>
      <c r="C168" s="53" t="s">
        <v>82</v>
      </c>
      <c r="D168" s="91" t="s">
        <v>92</v>
      </c>
      <c r="E168" s="96" t="s">
        <v>94</v>
      </c>
      <c r="F168" s="91"/>
      <c r="G168" s="91">
        <v>0.8</v>
      </c>
      <c r="H168" s="96">
        <v>0.8</v>
      </c>
      <c r="I168" s="91"/>
      <c r="J168" s="96"/>
      <c r="K168" s="91"/>
      <c r="L168" s="100"/>
    </row>
    <row r="169" spans="2:12" ht="12.75">
      <c r="B169" s="91"/>
      <c r="C169" s="91"/>
      <c r="D169" s="91" t="s">
        <v>93</v>
      </c>
      <c r="E169" s="96"/>
      <c r="F169" s="91"/>
      <c r="G169" s="91"/>
      <c r="H169" s="91"/>
      <c r="I169" s="91"/>
      <c r="J169" s="96"/>
      <c r="K169" s="91"/>
      <c r="L169" s="100"/>
    </row>
    <row r="170" spans="2:12" ht="12.75">
      <c r="B170" s="91"/>
      <c r="C170" s="53">
        <v>201</v>
      </c>
      <c r="D170" s="91" t="s">
        <v>95</v>
      </c>
      <c r="E170" s="96" t="s">
        <v>96</v>
      </c>
      <c r="F170" s="91"/>
      <c r="G170" s="91">
        <v>2.9</v>
      </c>
      <c r="H170" s="91">
        <v>2.9</v>
      </c>
      <c r="I170" s="91"/>
      <c r="J170" s="91"/>
      <c r="K170" s="91"/>
      <c r="L170" s="100"/>
    </row>
    <row r="171" spans="2:12" ht="12.75">
      <c r="B171" s="91"/>
      <c r="C171" s="91"/>
      <c r="D171" s="91" t="s">
        <v>93</v>
      </c>
      <c r="E171" s="96"/>
      <c r="F171" s="91"/>
      <c r="G171" s="91"/>
      <c r="H171" s="91"/>
      <c r="I171" s="91"/>
      <c r="J171" s="91"/>
      <c r="K171" s="91"/>
      <c r="L171" s="100"/>
    </row>
    <row r="172" spans="2:12" ht="12.75">
      <c r="B172" s="91"/>
      <c r="C172" s="53" t="s">
        <v>83</v>
      </c>
      <c r="D172" s="91" t="s">
        <v>97</v>
      </c>
      <c r="E172" s="96" t="s">
        <v>98</v>
      </c>
      <c r="F172" s="91"/>
      <c r="G172" s="91">
        <v>0.8</v>
      </c>
      <c r="H172" s="91">
        <v>0.8</v>
      </c>
      <c r="I172" s="91"/>
      <c r="J172" s="91"/>
      <c r="K172" s="91"/>
      <c r="L172" s="100"/>
    </row>
    <row r="173" spans="2:12" ht="12.75">
      <c r="B173" s="91"/>
      <c r="C173" s="91"/>
      <c r="D173" s="91" t="s">
        <v>93</v>
      </c>
      <c r="E173" s="96"/>
      <c r="F173" s="91"/>
      <c r="G173" s="91"/>
      <c r="H173" s="91"/>
      <c r="I173" s="91"/>
      <c r="J173" s="91"/>
      <c r="K173" s="91"/>
      <c r="L173" s="100"/>
    </row>
    <row r="174" spans="2:12" ht="12.75">
      <c r="B174" s="91"/>
      <c r="C174" s="53" t="s">
        <v>84</v>
      </c>
      <c r="D174" s="91" t="s">
        <v>99</v>
      </c>
      <c r="E174" s="96" t="s">
        <v>100</v>
      </c>
      <c r="F174" s="91"/>
      <c r="G174" s="91">
        <v>0.8</v>
      </c>
      <c r="H174" s="91">
        <v>0.8</v>
      </c>
      <c r="I174" s="91"/>
      <c r="J174" s="91"/>
      <c r="K174" s="91"/>
      <c r="L174" s="100"/>
    </row>
    <row r="175" spans="2:12" ht="12.75">
      <c r="B175" s="91"/>
      <c r="C175" s="97"/>
      <c r="D175" s="97" t="s">
        <v>93</v>
      </c>
      <c r="E175" s="109"/>
      <c r="F175" s="97"/>
      <c r="G175" s="97"/>
      <c r="H175" s="97"/>
      <c r="I175" s="97"/>
      <c r="J175" s="109"/>
      <c r="K175" s="97"/>
      <c r="L175" s="102"/>
    </row>
    <row r="176" spans="2:12" ht="12.75">
      <c r="B176" s="97"/>
      <c r="C176" s="97"/>
      <c r="D176" s="106" t="s">
        <v>136</v>
      </c>
      <c r="E176" s="109"/>
      <c r="F176" s="97"/>
      <c r="G176" s="97">
        <f>SUM(G144:G175)</f>
        <v>106.3</v>
      </c>
      <c r="H176" s="97">
        <f>SUM(H144:H175)</f>
        <v>106.3</v>
      </c>
      <c r="I176" s="97"/>
      <c r="J176" s="109"/>
      <c r="K176" s="97"/>
      <c r="L176" s="102"/>
    </row>
    <row r="177" spans="2:12" ht="12.75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 ht="12.75">
      <c r="B178" s="96"/>
      <c r="C178" s="96"/>
      <c r="D178" s="103"/>
      <c r="E178" s="96"/>
      <c r="F178" s="96"/>
      <c r="G178" s="125"/>
      <c r="H178" s="125"/>
      <c r="I178" s="96"/>
      <c r="J178" s="96"/>
      <c r="K178" s="96"/>
      <c r="L178" s="96"/>
    </row>
    <row r="179" spans="2:12" ht="12.75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 ht="12.75">
      <c r="B180" s="96"/>
      <c r="C180" s="96"/>
      <c r="D180" s="103"/>
      <c r="E180" s="48" t="s">
        <v>198</v>
      </c>
      <c r="F180" s="96"/>
      <c r="G180" s="96"/>
      <c r="H180" s="96"/>
      <c r="I180" s="96"/>
      <c r="J180" s="96"/>
      <c r="K180" s="96"/>
      <c r="L180" s="96"/>
    </row>
    <row r="181" spans="2:12" ht="12.75"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2:12" ht="12.75">
      <c r="B182" s="67" t="s">
        <v>209</v>
      </c>
      <c r="C182" s="103"/>
      <c r="D182" s="103"/>
      <c r="E182" s="96"/>
      <c r="F182" s="96" t="s">
        <v>212</v>
      </c>
      <c r="G182" s="96"/>
      <c r="H182" s="96"/>
      <c r="I182" s="96"/>
      <c r="J182" s="96"/>
      <c r="K182" s="96"/>
      <c r="L182" s="116" t="str">
        <f>L136</f>
        <v>April 25, 2008</v>
      </c>
    </row>
    <row r="185" spans="2:12" ht="12.75">
      <c r="B185" s="72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2:12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2:12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2:12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2:12" ht="12.75">
      <c r="B189" s="5"/>
      <c r="C189" s="5"/>
      <c r="D189" s="5"/>
      <c r="E189" s="5"/>
      <c r="F189" s="5"/>
      <c r="G189" s="164"/>
      <c r="H189" s="164"/>
      <c r="I189" s="164"/>
      <c r="J189" s="164"/>
      <c r="K189" s="164"/>
      <c r="L189" s="164"/>
    </row>
    <row r="190" spans="2:12" ht="12.75">
      <c r="B190" s="5"/>
      <c r="C190" s="5"/>
      <c r="D190" s="5"/>
      <c r="E190" s="5"/>
      <c r="F190" s="5"/>
      <c r="G190" s="164"/>
      <c r="H190" s="164"/>
      <c r="I190" s="164"/>
      <c r="J190" s="164"/>
      <c r="K190" s="164"/>
      <c r="L190" s="164"/>
    </row>
    <row r="191" spans="2:12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ht="12.75">
      <c r="B192" s="5"/>
      <c r="C192" s="5"/>
      <c r="D192" s="5"/>
      <c r="E192" s="5"/>
      <c r="F192" s="5"/>
      <c r="G192" s="164"/>
      <c r="H192" s="164"/>
      <c r="I192" s="164"/>
      <c r="J192" s="164"/>
      <c r="K192" s="164"/>
      <c r="L192" s="164"/>
    </row>
    <row r="193" spans="2:12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ht="12.75">
      <c r="B194" s="43"/>
      <c r="C194" s="70"/>
      <c r="D194" s="5"/>
      <c r="E194" s="5"/>
      <c r="F194" s="5"/>
      <c r="G194" s="41"/>
      <c r="H194" s="41"/>
      <c r="I194" s="39"/>
      <c r="J194" s="39"/>
      <c r="K194" s="44"/>
      <c r="L194" s="44"/>
    </row>
    <row r="195" spans="2:12" ht="12.75">
      <c r="B195" s="5"/>
      <c r="C195" s="71"/>
      <c r="D195" s="5"/>
      <c r="E195" s="5"/>
      <c r="F195" s="5"/>
      <c r="G195" s="41"/>
      <c r="H195" s="41"/>
      <c r="I195" s="39"/>
      <c r="J195" s="39"/>
      <c r="K195" s="44"/>
      <c r="L195" s="44"/>
    </row>
    <row r="196" spans="2:12" ht="12.75">
      <c r="B196" s="5"/>
      <c r="C196" s="70"/>
      <c r="D196" s="5"/>
      <c r="E196" s="5"/>
      <c r="F196" s="5"/>
      <c r="G196" s="41"/>
      <c r="H196" s="41"/>
      <c r="I196" s="39"/>
      <c r="J196" s="39"/>
      <c r="K196" s="44"/>
      <c r="L196" s="44"/>
    </row>
    <row r="197" spans="2:12" ht="12.75">
      <c r="B197" s="5"/>
      <c r="C197" s="71"/>
      <c r="D197" s="5"/>
      <c r="E197" s="5"/>
      <c r="F197" s="5"/>
      <c r="G197" s="41"/>
      <c r="H197" s="41"/>
      <c r="I197" s="39"/>
      <c r="J197" s="39"/>
      <c r="K197" s="44"/>
      <c r="L197" s="44"/>
    </row>
    <row r="198" spans="2:12" ht="12.75">
      <c r="B198" s="5"/>
      <c r="C198" s="70"/>
      <c r="D198" s="5"/>
      <c r="E198" s="5"/>
      <c r="F198" s="5"/>
      <c r="G198" s="41"/>
      <c r="H198" s="41"/>
      <c r="I198" s="39"/>
      <c r="J198" s="39"/>
      <c r="K198" s="44"/>
      <c r="L198" s="44"/>
    </row>
    <row r="199" spans="2:12" ht="12.75">
      <c r="B199" s="5"/>
      <c r="C199" s="71"/>
      <c r="D199" s="5"/>
      <c r="E199" s="5"/>
      <c r="F199" s="5"/>
      <c r="G199" s="41"/>
      <c r="H199" s="41"/>
      <c r="I199" s="39"/>
      <c r="J199" s="39"/>
      <c r="K199" s="44"/>
      <c r="L199" s="44"/>
    </row>
    <row r="200" spans="2:12" ht="12.75">
      <c r="B200" s="5"/>
      <c r="C200" s="70"/>
      <c r="D200" s="5"/>
      <c r="E200" s="5"/>
      <c r="F200" s="5"/>
      <c r="G200" s="41"/>
      <c r="H200" s="41"/>
      <c r="I200" s="39"/>
      <c r="J200" s="39"/>
      <c r="K200" s="44"/>
      <c r="L200" s="44"/>
    </row>
    <row r="201" spans="2:12" ht="12.75">
      <c r="B201" s="5"/>
      <c r="C201" s="5"/>
      <c r="D201" s="5"/>
      <c r="E201" s="5"/>
      <c r="F201" s="5"/>
      <c r="G201" s="41"/>
      <c r="H201" s="41"/>
      <c r="I201" s="5"/>
      <c r="J201" s="5"/>
      <c r="K201" s="44"/>
      <c r="L201" s="44"/>
    </row>
    <row r="202" spans="2:12" ht="12.75">
      <c r="B202" s="14"/>
      <c r="C202" s="43"/>
      <c r="D202" s="5"/>
      <c r="E202" s="5"/>
      <c r="F202" s="5"/>
      <c r="G202" s="41"/>
      <c r="H202" s="41"/>
      <c r="I202" s="5"/>
      <c r="J202" s="5"/>
      <c r="K202" s="44"/>
      <c r="L202" s="45"/>
    </row>
    <row r="203" spans="2:12" ht="12.75">
      <c r="B203" s="5"/>
      <c r="C203" s="5"/>
      <c r="D203" s="5"/>
      <c r="E203" s="5"/>
      <c r="F203" s="5"/>
      <c r="G203" s="47"/>
      <c r="H203" s="47"/>
      <c r="I203" s="47"/>
      <c r="J203" s="47"/>
      <c r="K203" s="44"/>
      <c r="L203" s="44"/>
    </row>
    <row r="205" spans="4:8" ht="12.75">
      <c r="D205" s="5"/>
      <c r="G205" s="49"/>
      <c r="H205" s="49"/>
    </row>
    <row r="206" spans="7:8" ht="12.75">
      <c r="G206" s="49"/>
      <c r="H206" s="49"/>
    </row>
    <row r="207" spans="7:8" ht="12.75">
      <c r="G207" s="49"/>
      <c r="H207" s="49"/>
    </row>
    <row r="208" spans="7:8" ht="12.75">
      <c r="G208" s="49"/>
      <c r="H208" s="49"/>
    </row>
    <row r="209" spans="4:8" ht="12.75">
      <c r="D209" s="5"/>
      <c r="E209" s="50"/>
      <c r="G209" s="49"/>
      <c r="H209" s="49"/>
    </row>
  </sheetData>
  <sheetProtection/>
  <mergeCells count="43">
    <mergeCell ref="R22:S22"/>
    <mergeCell ref="R24:S24"/>
    <mergeCell ref="X5:AC5"/>
    <mergeCell ref="R7:W7"/>
    <mergeCell ref="B3:L3"/>
    <mergeCell ref="G5:L5"/>
    <mergeCell ref="R5:W5"/>
    <mergeCell ref="X7:AC7"/>
    <mergeCell ref="N3:AC3"/>
    <mergeCell ref="P65:Q65"/>
    <mergeCell ref="N62:Q62"/>
    <mergeCell ref="G139:L139"/>
    <mergeCell ref="G98:H98"/>
    <mergeCell ref="I98:J98"/>
    <mergeCell ref="K98:L98"/>
    <mergeCell ref="G100:L100"/>
    <mergeCell ref="G121:L121"/>
    <mergeCell ref="G119:H119"/>
    <mergeCell ref="I119:J119"/>
    <mergeCell ref="K119:L119"/>
    <mergeCell ref="G97:L97"/>
    <mergeCell ref="G118:L118"/>
    <mergeCell ref="G6:H6"/>
    <mergeCell ref="I6:J6"/>
    <mergeCell ref="G8:L8"/>
    <mergeCell ref="K6:L6"/>
    <mergeCell ref="G192:L192"/>
    <mergeCell ref="G140:H140"/>
    <mergeCell ref="I140:J140"/>
    <mergeCell ref="K140:L140"/>
    <mergeCell ref="G142:L142"/>
    <mergeCell ref="G189:L189"/>
    <mergeCell ref="G190:H190"/>
    <mergeCell ref="I190:J190"/>
    <mergeCell ref="K190:L190"/>
    <mergeCell ref="X65:Y65"/>
    <mergeCell ref="V65:W65"/>
    <mergeCell ref="U62:Y62"/>
    <mergeCell ref="X117:AC117"/>
    <mergeCell ref="R96:W96"/>
    <mergeCell ref="X96:AC96"/>
    <mergeCell ref="R98:W98"/>
    <mergeCell ref="X98:AC98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</dc:creator>
  <cp:keywords/>
  <dc:description/>
  <cp:lastModifiedBy>pkt</cp:lastModifiedBy>
  <cp:lastPrinted>2008-05-06T21:11:44Z</cp:lastPrinted>
  <dcterms:created xsi:type="dcterms:W3CDTF">2007-04-17T17:32:02Z</dcterms:created>
  <dcterms:modified xsi:type="dcterms:W3CDTF">2008-06-17T16:14:53Z</dcterms:modified>
  <cp:category/>
  <cp:version/>
  <cp:contentType/>
  <cp:contentStatus/>
</cp:coreProperties>
</file>