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652" activeTab="0"/>
  </bookViews>
  <sheets>
    <sheet name="Design Worksheet" sheetId="1" r:id="rId1"/>
    <sheet name="Dry Hydrant Detail" sheetId="2" r:id="rId2"/>
    <sheet name="Specifications" sheetId="3" r:id="rId3"/>
    <sheet name="SITE AND LOCATION" sheetId="4" r:id="rId4"/>
    <sheet name="Charts" sheetId="5" state="hidden" r:id="rId5"/>
  </sheets>
  <definedNames>
    <definedName name="county">'Dry Hydrant Detail'!$K$38</definedName>
    <definedName name="designer">'Dry Hydrant Detail'!$L$48</definedName>
    <definedName name="drawn">'Dry Hydrant Detail'!$L$50</definedName>
    <definedName name="drawning">'Dry Hydrant Detail'!$S$55</definedName>
    <definedName name="landuser">'Dry Hydrant Detail'!$M$37</definedName>
    <definedName name="location">'Dry Hydrant Detail'!$M$39</definedName>
    <definedName name="pages">'Dry Hydrant Detail'!$R$56</definedName>
    <definedName name="_xlnm.Print_Area" localSheetId="2">'Specifications'!$A$1:$W$56</definedName>
    <definedName name="range">'Dry Hydrant Detail'!$T$40</definedName>
    <definedName name="sec">'Dry Hydrant Detail'!$M$40</definedName>
    <definedName name="sheet">'Dry Hydrant Detail'!$R$55</definedName>
    <definedName name="township">'Dry Hydrant Detail'!$P$40</definedName>
  </definedNames>
  <calcPr fullCalcOnLoad="1"/>
</workbook>
</file>

<file path=xl/sharedStrings.xml><?xml version="1.0" encoding="utf-8"?>
<sst xmlns="http://schemas.openxmlformats.org/spreadsheetml/2006/main" count="186" uniqueCount="97">
  <si>
    <t>NATURAL RESOURCES CONSERVATION SERVICE</t>
  </si>
  <si>
    <t>T</t>
  </si>
  <si>
    <t>R</t>
  </si>
  <si>
    <t>COUNTY SWCD, INDIANA</t>
  </si>
  <si>
    <t>LOCATION</t>
  </si>
  <si>
    <t>U.S. DEPARTMENT OF AGRICULTURE</t>
  </si>
  <si>
    <t>Designed</t>
  </si>
  <si>
    <t>Date</t>
  </si>
  <si>
    <t>Approved by</t>
  </si>
  <si>
    <t>Drawn</t>
  </si>
  <si>
    <t>Title</t>
  </si>
  <si>
    <t>Traced</t>
  </si>
  <si>
    <t>Checked</t>
  </si>
  <si>
    <t>Sheet</t>
  </si>
  <si>
    <t>Drawing No.</t>
  </si>
  <si>
    <t>No.</t>
  </si>
  <si>
    <t>of</t>
  </si>
  <si>
    <t>LANDUSER</t>
  </si>
  <si>
    <t>Sec.</t>
  </si>
  <si>
    <t/>
  </si>
  <si>
    <t>DETAILS OF                                DRY FIRE HYDRANT                INDIANA</t>
  </si>
  <si>
    <t>DRAWING NO. IN-ENG-50-1.XLS (REV. 10/02)</t>
  </si>
  <si>
    <t>ELEV.</t>
  </si>
  <si>
    <t xml:space="preserve">FT. USABLE WATER FOR </t>
  </si>
  <si>
    <t>IN-ENG-50 (1 OF 2)</t>
  </si>
  <si>
    <t>DRY FIRE HYDRANT                SPECIFICATIONS                INDIANA</t>
  </si>
  <si>
    <t xml:space="preserve">  Apply lime to raise the pH to</t>
  </si>
  <si>
    <t xml:space="preserve">  rate of</t>
  </si>
  <si>
    <t>at a</t>
  </si>
  <si>
    <t>Seed</t>
  </si>
  <si>
    <t>at</t>
  </si>
  <si>
    <t>lbs/acre</t>
  </si>
  <si>
    <t>Apply mulch at the rate of</t>
  </si>
  <si>
    <t>tons of straw per</t>
  </si>
  <si>
    <t>acre</t>
  </si>
  <si>
    <t xml:space="preserve"> tons per acre, if required</t>
  </si>
  <si>
    <t>DRAWING NO. IN-ENG-50-2.XLS (REV. 10/02)</t>
  </si>
  <si>
    <t>IN-ENG-50 (2 OF 2)</t>
  </si>
  <si>
    <t>DRY HYDRANT DESIGN WORKSHEET</t>
  </si>
  <si>
    <t>gpm</t>
  </si>
  <si>
    <t>2. Determine required usable volume of water.</t>
  </si>
  <si>
    <t>3. Determine available useable volume of water.</t>
  </si>
  <si>
    <t xml:space="preserve"> </t>
  </si>
  <si>
    <t>*** Available volume must be greater than required volume. ***</t>
  </si>
  <si>
    <t>feet</t>
  </si>
  <si>
    <t>5. Choose a pipe size and determine the ISL (intake strainer loss) from Table A.</t>
  </si>
  <si>
    <t>Table A - Intake Strainer Head Loss - feet</t>
  </si>
  <si>
    <t>500 gpm</t>
  </si>
  <si>
    <t>1000 gpm</t>
  </si>
  <si>
    <t>1250 gpm</t>
  </si>
  <si>
    <t>1500 gpm</t>
  </si>
  <si>
    <t>2000 gpm</t>
  </si>
  <si>
    <t>6"</t>
  </si>
  <si>
    <t>8"</t>
  </si>
  <si>
    <t>10"</t>
  </si>
  <si>
    <t>12"</t>
  </si>
  <si>
    <t>--</t>
  </si>
  <si>
    <t>PHL 1 Horizontal Pipe Date</t>
  </si>
  <si>
    <t>Six-inch standpipe length</t>
  </si>
  <si>
    <t>at 20 feet each</t>
  </si>
  <si>
    <t>at 10 feet each</t>
  </si>
  <si>
    <t>Reducers</t>
  </si>
  <si>
    <t>In line strainers</t>
  </si>
  <si>
    <t>feet +</t>
  </si>
  <si>
    <t>feet =</t>
  </si>
  <si>
    <t>Total Standpipe Equivalent Length</t>
  </si>
  <si>
    <t>PHL1 = (f) x (pipe length)</t>
  </si>
  <si>
    <t xml:space="preserve">PHL1 = </t>
  </si>
  <si>
    <t>PHL2 = (f) x (total standpipe equivalent length)</t>
  </si>
  <si>
    <t>PHL2 =</t>
  </si>
  <si>
    <t>Table B - Friction Head Loss - (f) - feet/foot</t>
  </si>
  <si>
    <t>1. Check with the local fire department for the desired design capacity</t>
  </si>
  <si>
    <t xml:space="preserve">4. Determine the SHL (static head loss) between the centerline of the strainer and the centerline of the intake pump  </t>
  </si>
  <si>
    <t>PHL2 Standpipe Data (6" diam. Recommended)</t>
  </si>
  <si>
    <r>
      <t>90</t>
    </r>
    <r>
      <rPr>
        <vertAlign val="superscript"/>
        <sz val="10"/>
        <rFont val="Arial"/>
        <family val="2"/>
      </rPr>
      <t>o</t>
    </r>
    <r>
      <rPr>
        <sz val="10"/>
        <rFont val="Arial"/>
        <family val="0"/>
      </rPr>
      <t xml:space="preserve"> elbows</t>
    </r>
  </si>
  <si>
    <r>
      <t>30</t>
    </r>
    <r>
      <rPr>
        <vertAlign val="superscript"/>
        <sz val="10"/>
        <rFont val="Arial"/>
        <family val="2"/>
      </rPr>
      <t>o</t>
    </r>
    <r>
      <rPr>
        <sz val="10"/>
        <rFont val="Arial"/>
        <family val="0"/>
      </rPr>
      <t>/45</t>
    </r>
    <r>
      <rPr>
        <vertAlign val="superscript"/>
        <sz val="10"/>
        <rFont val="Arial"/>
        <family val="2"/>
      </rPr>
      <t>o</t>
    </r>
    <r>
      <rPr>
        <sz val="10"/>
        <rFont val="Arial"/>
        <family val="0"/>
      </rPr>
      <t xml:space="preserve"> elbows</t>
    </r>
  </si>
  <si>
    <t xml:space="preserve">    pipe and multiplying it by the friction head loss (f) in feet per foot from Table B.</t>
  </si>
  <si>
    <t>6. Determine the PHL (pipe head loss) for the horizontal pipe and standpipe by calculating  the equivalent length of</t>
  </si>
  <si>
    <t xml:space="preserve">    Intake strainer open area shall be at least 4 times the pipe area.</t>
  </si>
  <si>
    <t xml:space="preserve">    on the pumper.  Consult with the local fire department on the pumper intake height.</t>
  </si>
  <si>
    <t>)+(</t>
  </si>
  <si>
    <t>)  =</t>
  </si>
  <si>
    <r>
      <t>ft</t>
    </r>
    <r>
      <rPr>
        <vertAlign val="superscript"/>
        <sz val="10"/>
        <rFont val="Arial"/>
        <family val="2"/>
      </rPr>
      <t>3</t>
    </r>
  </si>
  <si>
    <t>(</t>
  </si>
  <si>
    <t>)x(</t>
  </si>
  <si>
    <t>) =</t>
  </si>
  <si>
    <t>Dia/Flow</t>
  </si>
  <si>
    <t>750 gpm</t>
  </si>
  <si>
    <r>
      <t xml:space="preserve">7. Determine the </t>
    </r>
    <r>
      <rPr>
        <b/>
        <sz val="10"/>
        <rFont val="Arial"/>
        <family val="2"/>
      </rPr>
      <t>THL</t>
    </r>
    <r>
      <rPr>
        <sz val="10"/>
        <rFont val="Arial"/>
        <family val="0"/>
      </rPr>
      <t xml:space="preserve"> (Total Head Loss) = </t>
    </r>
    <r>
      <rPr>
        <b/>
        <sz val="10"/>
        <rFont val="Arial"/>
        <family val="2"/>
      </rPr>
      <t>SHL</t>
    </r>
    <r>
      <rPr>
        <sz val="10"/>
        <rFont val="Arial"/>
        <family val="0"/>
      </rPr>
      <t xml:space="preserve"> + </t>
    </r>
    <r>
      <rPr>
        <b/>
        <sz val="10"/>
        <rFont val="Arial"/>
        <family val="2"/>
      </rPr>
      <t>ISL</t>
    </r>
    <r>
      <rPr>
        <sz val="10"/>
        <rFont val="Arial"/>
        <family val="0"/>
      </rPr>
      <t xml:space="preserve"> + </t>
    </r>
    <r>
      <rPr>
        <b/>
        <sz val="10"/>
        <rFont val="Arial"/>
        <family val="2"/>
      </rPr>
      <t>PHL</t>
    </r>
    <r>
      <rPr>
        <sz val="10"/>
        <rFont val="Arial"/>
        <family val="0"/>
      </rPr>
      <t xml:space="preserve">  =</t>
    </r>
  </si>
  <si>
    <t>Table A</t>
  </si>
  <si>
    <t>Table B</t>
  </si>
  <si>
    <t>Inches</t>
  </si>
  <si>
    <t xml:space="preserve">The THL is recommended not to exceed 15 feet (20 feet maximum). </t>
  </si>
  <si>
    <t xml:space="preserve"> Increase horizontal pipe diameter and redesign if necessary.</t>
  </si>
  <si>
    <t xml:space="preserve">                                                              SITE AND LOCATION MAP</t>
  </si>
  <si>
    <t>IN-ENG-42</t>
  </si>
  <si>
    <t>DRAWING NO. IN-ENG-42.XLS (REV. 10/02)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</si>
</sst>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yy"/>
    <numFmt numFmtId="165" formatCode="0.0"/>
    <numFmt numFmtId="166" formatCode="0.000"/>
  </numFmts>
  <fonts count="25">
    <font>
      <sz val="10"/>
      <name val="Arial"/>
      <family val="0"/>
    </font>
    <font>
      <b/>
      <sz val="14"/>
      <name val="Arial"/>
      <family val="2"/>
    </font>
    <font>
      <sz val="26"/>
      <name val="Arial"/>
      <family val="2"/>
    </font>
    <font>
      <i/>
      <sz val="8"/>
      <name val="Arial"/>
      <family val="2"/>
    </font>
    <font>
      <sz val="8"/>
      <name val="Arial"/>
      <family val="2"/>
    </font>
    <font>
      <i/>
      <sz val="7"/>
      <name val="Arial"/>
      <family val="2"/>
    </font>
    <font>
      <i/>
      <sz val="6"/>
      <name val="Arial"/>
      <family val="2"/>
    </font>
    <font>
      <b/>
      <i/>
      <sz val="12"/>
      <name val="Arial"/>
      <family val="2"/>
    </font>
    <font>
      <u val="single"/>
      <sz val="10"/>
      <name val="Arial"/>
      <family val="2"/>
    </font>
    <font>
      <b/>
      <sz val="8"/>
      <name val="Times New Roman"/>
      <family val="1"/>
    </font>
    <font>
      <sz val="5"/>
      <name val="Arial"/>
      <family val="2"/>
    </font>
    <font>
      <i/>
      <sz val="5"/>
      <name val="Arial"/>
      <family val="2"/>
    </font>
    <font>
      <sz val="6"/>
      <name val="Arial"/>
      <family val="2"/>
    </font>
    <font>
      <b/>
      <u val="single"/>
      <sz val="10"/>
      <name val="Arial"/>
      <family val="2"/>
    </font>
    <font>
      <sz val="9"/>
      <name val="Arial"/>
      <family val="2"/>
    </font>
    <font>
      <vertAlign val="superscript"/>
      <sz val="9"/>
      <name val="Arial"/>
      <family val="2"/>
    </font>
    <font>
      <sz val="10"/>
      <name val="CommercialPi BT"/>
      <family val="1"/>
    </font>
    <font>
      <b/>
      <sz val="10"/>
      <name val="Arial"/>
      <family val="2"/>
    </font>
    <font>
      <b/>
      <sz val="8"/>
      <name val="Arial"/>
      <family val="2"/>
    </font>
    <font>
      <i/>
      <sz val="10"/>
      <name val="Arial"/>
      <family val="2"/>
    </font>
    <font>
      <vertAlign val="superscript"/>
      <sz val="10"/>
      <name val="Arial"/>
      <family val="2"/>
    </font>
    <font>
      <b/>
      <sz val="9"/>
      <name val="Arial"/>
      <family val="2"/>
    </font>
    <font>
      <b/>
      <i/>
      <sz val="10"/>
      <name val="Arial"/>
      <family val="2"/>
    </font>
    <font>
      <b/>
      <sz val="11"/>
      <name val="Arial"/>
      <family val="2"/>
    </font>
    <font>
      <sz val="14"/>
      <name val="Arial"/>
      <family val="2"/>
    </font>
  </fonts>
  <fills count="3">
    <fill>
      <patternFill/>
    </fill>
    <fill>
      <patternFill patternType="gray125"/>
    </fill>
    <fill>
      <patternFill patternType="solid">
        <fgColor indexed="27"/>
        <bgColor indexed="64"/>
      </patternFill>
    </fill>
  </fills>
  <borders count="32">
    <border>
      <left/>
      <right/>
      <top/>
      <bottom/>
      <diagonal/>
    </border>
    <border>
      <left>
        <color indexed="63"/>
      </left>
      <right style="thin"/>
      <top>
        <color indexed="63"/>
      </top>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color indexed="63"/>
      </top>
      <bottom style="dotted"/>
    </border>
    <border>
      <left>
        <color indexed="63"/>
      </left>
      <right style="medium"/>
      <top>
        <color indexed="63"/>
      </top>
      <bottom style="dotted"/>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dotted"/>
      <bottom style="dott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8">
    <xf numFmtId="0" fontId="0" fillId="0" borderId="0" xfId="0" applyAlignment="1">
      <alignment/>
    </xf>
    <xf numFmtId="0" fontId="0" fillId="0" borderId="0" xfId="0" applyBorder="1" applyAlignment="1">
      <alignment/>
    </xf>
    <xf numFmtId="0" fontId="0" fillId="0" borderId="0" xfId="0" applyBorder="1" applyAlignment="1">
      <alignment/>
    </xf>
    <xf numFmtId="0" fontId="12" fillId="0" borderId="1"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0" fillId="0" borderId="0" xfId="0" applyAlignment="1">
      <alignment/>
    </xf>
    <xf numFmtId="0" fontId="1" fillId="0" borderId="3" xfId="0" applyFont="1" applyBorder="1" applyAlignment="1" applyProtection="1">
      <alignment horizontal="center"/>
      <protection/>
    </xf>
    <xf numFmtId="0" fontId="1" fillId="0" borderId="4" xfId="0" applyFont="1" applyBorder="1" applyAlignment="1" applyProtection="1">
      <alignment horizontal="center"/>
      <protection/>
    </xf>
    <xf numFmtId="0" fontId="1" fillId="0" borderId="5" xfId="0" applyFont="1" applyBorder="1" applyAlignment="1" applyProtection="1">
      <alignment horizontal="center"/>
      <protection/>
    </xf>
    <xf numFmtId="0" fontId="0" fillId="0" borderId="3" xfId="0" applyFont="1" applyBorder="1" applyAlignment="1" applyProtection="1">
      <alignment/>
      <protection/>
    </xf>
    <xf numFmtId="0" fontId="0" fillId="0" borderId="4" xfId="0" applyFont="1" applyBorder="1" applyAlignment="1" applyProtection="1">
      <alignment/>
      <protection/>
    </xf>
    <xf numFmtId="165" fontId="14" fillId="2" borderId="6" xfId="0" applyNumberFormat="1" applyFont="1" applyFill="1" applyBorder="1" applyAlignment="1" applyProtection="1">
      <alignment horizontal="center"/>
      <protection locked="0"/>
    </xf>
    <xf numFmtId="0" fontId="0" fillId="0" borderId="0" xfId="0" applyAlignment="1" applyProtection="1">
      <alignment/>
      <protection/>
    </xf>
    <xf numFmtId="0" fontId="0" fillId="0" borderId="0" xfId="0"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protection/>
    </xf>
    <xf numFmtId="0" fontId="3" fillId="0" borderId="9" xfId="0" applyFont="1" applyBorder="1" applyAlignment="1" applyProtection="1">
      <alignment vertical="top"/>
      <protection/>
    </xf>
    <xf numFmtId="0" fontId="4" fillId="0" borderId="10" xfId="0" applyFont="1" applyBorder="1" applyAlignment="1" applyProtection="1">
      <alignment/>
      <protection/>
    </xf>
    <xf numFmtId="0" fontId="0" fillId="0" borderId="11" xfId="0" applyBorder="1" applyAlignment="1" applyProtection="1">
      <alignment/>
      <protection/>
    </xf>
    <xf numFmtId="0" fontId="3" fillId="0" borderId="0" xfId="0" applyFont="1" applyBorder="1" applyAlignment="1" applyProtection="1">
      <alignment vertical="top"/>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12" xfId="0" applyFont="1" applyBorder="1" applyAlignment="1" applyProtection="1">
      <alignment/>
      <protection/>
    </xf>
    <xf numFmtId="0" fontId="3" fillId="0" borderId="6" xfId="0" applyFont="1" applyBorder="1" applyAlignment="1" applyProtection="1">
      <alignment horizontal="center"/>
      <protection/>
    </xf>
    <xf numFmtId="0" fontId="5" fillId="0" borderId="6" xfId="0" applyFont="1" applyBorder="1" applyAlignment="1" applyProtection="1">
      <alignment horizontal="right"/>
      <protection/>
    </xf>
    <xf numFmtId="0" fontId="5" fillId="0" borderId="6" xfId="0" applyFont="1" applyBorder="1" applyAlignment="1" applyProtection="1">
      <alignment horizontal="center"/>
      <protection/>
    </xf>
    <xf numFmtId="0" fontId="0" fillId="0" borderId="13" xfId="0" applyBorder="1" applyAlignment="1" applyProtection="1">
      <alignment/>
      <protection/>
    </xf>
    <xf numFmtId="0" fontId="0" fillId="0" borderId="0" xfId="0" applyBorder="1" applyAlignment="1" applyProtection="1">
      <alignment/>
      <protection/>
    </xf>
    <xf numFmtId="0" fontId="8" fillId="0" borderId="0" xfId="0" applyFont="1" applyBorder="1" applyAlignment="1" applyProtection="1">
      <alignment horizontal="left"/>
      <protection/>
    </xf>
    <xf numFmtId="16" fontId="0" fillId="0" borderId="0" xfId="0" applyNumberFormat="1" applyBorder="1" applyAlignment="1" applyProtection="1" quotePrefix="1">
      <alignment/>
      <protection/>
    </xf>
    <xf numFmtId="0" fontId="0" fillId="0" borderId="0" xfId="0" applyBorder="1" applyAlignment="1" applyProtection="1" quotePrefix="1">
      <alignment/>
      <protection/>
    </xf>
    <xf numFmtId="0" fontId="0" fillId="0" borderId="0" xfId="0" applyBorder="1" applyAlignment="1" applyProtection="1">
      <alignment horizontal="left" vertical="top"/>
      <protection/>
    </xf>
    <xf numFmtId="0" fontId="0" fillId="0" borderId="12" xfId="0" applyBorder="1" applyAlignment="1" applyProtection="1">
      <alignment/>
      <protection/>
    </xf>
    <xf numFmtId="0" fontId="0" fillId="0" borderId="9" xfId="0" applyBorder="1" applyAlignment="1" applyProtection="1">
      <alignment/>
      <protection/>
    </xf>
    <xf numFmtId="0" fontId="10" fillId="0" borderId="9" xfId="0" applyFont="1" applyBorder="1" applyAlignment="1" applyProtection="1">
      <alignment horizontal="center" vertical="top"/>
      <protection/>
    </xf>
    <xf numFmtId="0" fontId="0" fillId="0" borderId="14" xfId="0" applyBorder="1" applyAlignment="1" applyProtection="1">
      <alignment/>
      <protection/>
    </xf>
    <xf numFmtId="0" fontId="0" fillId="0" borderId="12" xfId="0" applyBorder="1" applyAlignment="1" applyProtection="1">
      <alignment/>
      <protection/>
    </xf>
    <xf numFmtId="0" fontId="0" fillId="0" borderId="15" xfId="0" applyBorder="1" applyAlignment="1" applyProtection="1">
      <alignment/>
      <protection/>
    </xf>
    <xf numFmtId="0" fontId="10" fillId="0" borderId="16" xfId="0" applyFont="1" applyBorder="1" applyAlignment="1" applyProtection="1">
      <alignment horizontal="center"/>
      <protection/>
    </xf>
    <xf numFmtId="0" fontId="10" fillId="0" borderId="16" xfId="0" applyFont="1" applyBorder="1" applyAlignment="1" applyProtection="1">
      <alignment/>
      <protection/>
    </xf>
    <xf numFmtId="0" fontId="10" fillId="0" borderId="0" xfId="0" applyFont="1" applyBorder="1" applyAlignment="1" applyProtection="1">
      <alignment vertical="top"/>
      <protection/>
    </xf>
    <xf numFmtId="0" fontId="10" fillId="0" borderId="17" xfId="0" applyFont="1" applyBorder="1" applyAlignment="1" applyProtection="1">
      <alignment horizontal="center"/>
      <protection/>
    </xf>
    <xf numFmtId="0" fontId="10" fillId="0" borderId="18" xfId="0" applyFont="1" applyBorder="1" applyAlignment="1" applyProtection="1">
      <alignment/>
      <protection/>
    </xf>
    <xf numFmtId="0" fontId="0" fillId="0" borderId="16" xfId="0" applyBorder="1" applyAlignment="1" applyProtection="1">
      <alignment/>
      <protection/>
    </xf>
    <xf numFmtId="0" fontId="0" fillId="0" borderId="16" xfId="0" applyBorder="1" applyAlignment="1" applyProtection="1">
      <alignment/>
      <protection/>
    </xf>
    <xf numFmtId="0" fontId="0" fillId="0" borderId="19" xfId="0" applyBorder="1" applyAlignment="1" applyProtection="1">
      <alignment/>
      <protection/>
    </xf>
    <xf numFmtId="0" fontId="0" fillId="0" borderId="7" xfId="0" applyBorder="1" applyAlignment="1" applyProtection="1">
      <alignment/>
      <protection/>
    </xf>
    <xf numFmtId="0" fontId="0" fillId="0" borderId="0" xfId="0" applyBorder="1" applyAlignment="1" applyProtection="1">
      <alignment horizontal="left"/>
      <protection/>
    </xf>
    <xf numFmtId="2" fontId="0" fillId="0" borderId="0" xfId="0" applyNumberFormat="1" applyBorder="1" applyAlignment="1" applyProtection="1">
      <alignment horizontal="left"/>
      <protection/>
    </xf>
    <xf numFmtId="0" fontId="10" fillId="0" borderId="0" xfId="0" applyFont="1" applyBorder="1" applyAlignment="1" applyProtection="1">
      <alignmen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0" fillId="0" borderId="0" xfId="0" applyBorder="1" applyAlignment="1" applyProtection="1">
      <alignment horizontal="left" wrapText="1"/>
      <protection/>
    </xf>
    <xf numFmtId="0" fontId="0" fillId="0" borderId="10" xfId="0" applyBorder="1" applyAlignment="1" applyProtection="1">
      <alignment/>
      <protection/>
    </xf>
    <xf numFmtId="0" fontId="10" fillId="0" borderId="20" xfId="0" applyFont="1" applyBorder="1" applyAlignment="1" applyProtection="1">
      <alignment vertical="top"/>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10" fillId="0" borderId="24" xfId="0" applyFont="1" applyBorder="1" applyAlignment="1" applyProtection="1">
      <alignment vertical="center"/>
      <protection/>
    </xf>
    <xf numFmtId="0" fontId="0" fillId="0" borderId="25" xfId="0" applyBorder="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horizont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protection/>
    </xf>
    <xf numFmtId="0" fontId="14" fillId="0" borderId="0" xfId="0" applyFont="1" applyBorder="1" applyAlignment="1" applyProtection="1">
      <alignment/>
      <protection/>
    </xf>
    <xf numFmtId="0" fontId="1" fillId="0" borderId="0" xfId="0" applyFont="1" applyBorder="1" applyAlignment="1" applyProtection="1">
      <alignment horizontal="center"/>
      <protection/>
    </xf>
    <xf numFmtId="0" fontId="14" fillId="0" borderId="0" xfId="0" applyFont="1" applyBorder="1" applyAlignment="1" applyProtection="1">
      <alignment horizontal="right"/>
      <protection/>
    </xf>
    <xf numFmtId="0" fontId="14" fillId="0" borderId="0" xfId="0" applyFont="1" applyBorder="1" applyAlignment="1" applyProtection="1">
      <alignment horizontal="center"/>
      <protection/>
    </xf>
    <xf numFmtId="0" fontId="14" fillId="0" borderId="0" xfId="0" applyFont="1" applyBorder="1" applyAlignment="1" applyProtection="1">
      <alignment horizontal="left"/>
      <protection/>
    </xf>
    <xf numFmtId="0" fontId="0" fillId="0" borderId="7" xfId="0" applyFont="1" applyBorder="1" applyAlignment="1" applyProtection="1">
      <alignment/>
      <protection/>
    </xf>
    <xf numFmtId="0" fontId="0" fillId="0" borderId="7" xfId="0" applyFont="1" applyBorder="1" applyAlignment="1" applyProtection="1">
      <alignment vertical="top"/>
      <protection/>
    </xf>
    <xf numFmtId="0" fontId="0" fillId="0" borderId="7" xfId="0" applyBorder="1" applyAlignment="1" applyProtection="1">
      <alignment horizontal="center"/>
      <protection/>
    </xf>
    <xf numFmtId="0" fontId="0" fillId="0" borderId="7" xfId="0" applyBorder="1" applyAlignment="1" applyProtection="1">
      <alignment horizontal="right"/>
      <protection/>
    </xf>
    <xf numFmtId="0" fontId="1" fillId="0" borderId="7" xfId="0" applyFont="1" applyBorder="1" applyAlignment="1" applyProtection="1">
      <alignment horizontal="center"/>
      <protection/>
    </xf>
    <xf numFmtId="0" fontId="14" fillId="0" borderId="7" xfId="0" applyFont="1" applyBorder="1" applyAlignment="1" applyProtection="1">
      <alignment horizontal="right"/>
      <protection/>
    </xf>
    <xf numFmtId="0" fontId="0" fillId="0" borderId="0" xfId="0" applyBorder="1" applyAlignment="1" applyProtection="1">
      <alignment horizontal="center" vertical="top"/>
      <protection/>
    </xf>
    <xf numFmtId="0" fontId="0" fillId="0" borderId="0" xfId="0" applyBorder="1" applyAlignment="1" applyProtection="1">
      <alignment horizontal="right"/>
      <protection/>
    </xf>
    <xf numFmtId="0" fontId="2" fillId="0" borderId="0" xfId="0" applyFont="1" applyBorder="1" applyAlignment="1" applyProtection="1">
      <alignment horizontal="center" vertical="top"/>
      <protection/>
    </xf>
    <xf numFmtId="0" fontId="2" fillId="0" borderId="12" xfId="0" applyFont="1" applyBorder="1" applyAlignment="1" applyProtection="1">
      <alignment horizontal="center" vertical="top"/>
      <protection/>
    </xf>
    <xf numFmtId="0" fontId="0" fillId="0" borderId="12" xfId="0" applyBorder="1" applyAlignment="1" applyProtection="1">
      <alignment horizontal="center"/>
      <protection/>
    </xf>
    <xf numFmtId="0" fontId="1" fillId="0" borderId="12" xfId="0" applyFont="1" applyBorder="1" applyAlignment="1" applyProtection="1">
      <alignment horizontal="center"/>
      <protection/>
    </xf>
    <xf numFmtId="0" fontId="0" fillId="0" borderId="12" xfId="0" applyBorder="1" applyAlignment="1" applyProtection="1">
      <alignment horizontal="center" vertical="top"/>
      <protection/>
    </xf>
    <xf numFmtId="0" fontId="12" fillId="2" borderId="1"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protection locked="0"/>
    </xf>
    <xf numFmtId="0" fontId="5" fillId="2" borderId="6" xfId="0" applyFont="1" applyFill="1" applyBorder="1" applyAlignment="1" applyProtection="1">
      <alignment horizontal="left"/>
      <protection locked="0"/>
    </xf>
    <xf numFmtId="0" fontId="0" fillId="0" borderId="7" xfId="0" applyBorder="1" applyAlignment="1" applyProtection="1">
      <alignment horizontal="center" vertical="top"/>
      <protection/>
    </xf>
    <xf numFmtId="0" fontId="5" fillId="0" borderId="26" xfId="0" applyFont="1" applyBorder="1" applyAlignment="1" applyProtection="1">
      <alignment horizontal="left"/>
      <protection/>
    </xf>
    <xf numFmtId="0" fontId="5" fillId="0" borderId="6" xfId="0" applyFont="1" applyBorder="1" applyAlignment="1" applyProtection="1">
      <alignment horizontal="left"/>
      <protection/>
    </xf>
    <xf numFmtId="164" fontId="11" fillId="0" borderId="16" xfId="0" applyNumberFormat="1" applyFont="1" applyBorder="1" applyAlignment="1" applyProtection="1">
      <alignment/>
      <protection/>
    </xf>
    <xf numFmtId="0" fontId="12" fillId="0" borderId="1" xfId="0" applyFont="1" applyBorder="1" applyAlignment="1" applyProtection="1">
      <alignment horizontal="center" vertical="center" shrinkToFit="1"/>
      <protection/>
    </xf>
    <xf numFmtId="0" fontId="12" fillId="0" borderId="2" xfId="0" applyFont="1" applyBorder="1" applyAlignment="1" applyProtection="1">
      <alignment horizontal="center" vertical="center" shrinkToFit="1"/>
      <protection/>
    </xf>
    <xf numFmtId="0" fontId="0" fillId="0" borderId="0" xfId="0" applyFill="1" applyBorder="1" applyAlignment="1" applyProtection="1">
      <alignment horizontal="center"/>
      <protection/>
    </xf>
    <xf numFmtId="0" fontId="0" fillId="2" borderId="6"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18" fillId="0" borderId="0" xfId="0" applyFont="1" applyAlignment="1">
      <alignment/>
    </xf>
    <xf numFmtId="0" fontId="17" fillId="0" borderId="0" xfId="0" applyFont="1" applyAlignment="1">
      <alignment/>
    </xf>
    <xf numFmtId="0" fontId="0" fillId="0" borderId="0" xfId="0" applyAlignment="1">
      <alignment horizontal="right"/>
    </xf>
    <xf numFmtId="0" fontId="0" fillId="0" borderId="0" xfId="0" applyAlignment="1" quotePrefix="1">
      <alignment/>
    </xf>
    <xf numFmtId="17" fontId="18" fillId="0" borderId="0" xfId="0" applyNumberFormat="1" applyFont="1" applyAlignment="1" quotePrefix="1">
      <alignment/>
    </xf>
    <xf numFmtId="0" fontId="19" fillId="0" borderId="0" xfId="0" applyFont="1" applyAlignment="1">
      <alignment/>
    </xf>
    <xf numFmtId="0" fontId="0" fillId="0" borderId="0" xfId="0" applyAlignment="1">
      <alignment horizontal="center"/>
    </xf>
    <xf numFmtId="0" fontId="0" fillId="0" borderId="0" xfId="0" applyBorder="1" applyAlignment="1" quotePrefix="1">
      <alignment/>
    </xf>
    <xf numFmtId="0" fontId="0" fillId="0" borderId="6" xfId="0" applyBorder="1" applyAlignment="1">
      <alignment horizontal="center"/>
    </xf>
    <xf numFmtId="0" fontId="0" fillId="0" borderId="0" xfId="0" applyBorder="1" applyAlignment="1">
      <alignment horizontal="right"/>
    </xf>
    <xf numFmtId="0" fontId="14" fillId="0" borderId="0" xfId="0" applyFont="1" applyAlignment="1">
      <alignment horizontal="right"/>
    </xf>
    <xf numFmtId="0" fontId="14" fillId="0" borderId="0" xfId="0" applyFont="1" applyBorder="1" applyAlignment="1">
      <alignment horizontal="right"/>
    </xf>
    <xf numFmtId="0" fontId="0" fillId="0" borderId="26" xfId="0" applyBorder="1" applyAlignment="1">
      <alignment horizontal="center"/>
    </xf>
    <xf numFmtId="0" fontId="4" fillId="0" borderId="6" xfId="0" applyFont="1" applyBorder="1" applyAlignment="1">
      <alignment horizontal="center"/>
    </xf>
    <xf numFmtId="0" fontId="0" fillId="0" borderId="0" xfId="0" applyFill="1" applyAlignment="1">
      <alignment/>
    </xf>
    <xf numFmtId="1" fontId="4" fillId="2" borderId="26" xfId="0" applyNumberFormat="1" applyFont="1" applyFill="1" applyBorder="1" applyAlignment="1" applyProtection="1">
      <alignment horizontal="center"/>
      <protection locked="0"/>
    </xf>
    <xf numFmtId="166" fontId="0" fillId="0" borderId="6" xfId="0" applyNumberFormat="1" applyBorder="1" applyAlignment="1">
      <alignment horizontal="center"/>
    </xf>
    <xf numFmtId="2" fontId="0" fillId="0" borderId="6" xfId="0" applyNumberFormat="1" applyBorder="1" applyAlignment="1">
      <alignment horizontal="center"/>
    </xf>
    <xf numFmtId="0" fontId="14" fillId="0" borderId="26" xfId="0" applyFont="1" applyBorder="1" applyAlignment="1">
      <alignment horizontal="center"/>
    </xf>
    <xf numFmtId="14" fontId="14" fillId="0" borderId="6" xfId="0" applyNumberFormat="1" applyFont="1" applyBorder="1" applyAlignment="1">
      <alignment horizontal="center"/>
    </xf>
    <xf numFmtId="0" fontId="0" fillId="0" borderId="27" xfId="0" applyBorder="1" applyAlignment="1">
      <alignment/>
    </xf>
    <xf numFmtId="166" fontId="0" fillId="0" borderId="27" xfId="0" applyNumberFormat="1" applyBorder="1" applyAlignment="1">
      <alignment/>
    </xf>
    <xf numFmtId="0" fontId="0" fillId="0" borderId="27" xfId="0" applyNumberFormat="1" applyBorder="1" applyAlignment="1">
      <alignment/>
    </xf>
    <xf numFmtId="165" fontId="0" fillId="0" borderId="27" xfId="0" applyNumberFormat="1" applyBorder="1" applyAlignment="1">
      <alignment/>
    </xf>
    <xf numFmtId="0" fontId="0" fillId="0" borderId="0" xfId="0" applyNumberFormat="1" applyAlignment="1">
      <alignment/>
    </xf>
    <xf numFmtId="0" fontId="0" fillId="2" borderId="6" xfId="0" applyNumberFormat="1" applyFill="1" applyBorder="1" applyAlignment="1" applyProtection="1">
      <alignment horizontal="center"/>
      <protection locked="0"/>
    </xf>
    <xf numFmtId="0" fontId="0" fillId="0" borderId="6" xfId="0" applyNumberFormat="1" applyFill="1" applyBorder="1" applyAlignment="1" applyProtection="1">
      <alignment horizontal="center"/>
      <protection/>
    </xf>
    <xf numFmtId="0" fontId="0" fillId="0" borderId="0" xfId="0" applyNumberFormat="1" applyBorder="1" applyAlignment="1">
      <alignment/>
    </xf>
    <xf numFmtId="0" fontId="0" fillId="0" borderId="27" xfId="0" applyBorder="1" applyAlignment="1" quotePrefix="1">
      <alignment/>
    </xf>
    <xf numFmtId="0" fontId="23" fillId="0" borderId="0" xfId="0" applyFont="1" applyAlignment="1">
      <alignment/>
    </xf>
    <xf numFmtId="0" fontId="0" fillId="0" borderId="6" xfId="0" applyFill="1" applyBorder="1" applyAlignment="1" applyProtection="1">
      <alignment horizontal="center"/>
      <protection/>
    </xf>
    <xf numFmtId="166" fontId="0" fillId="0" borderId="6" xfId="0" applyNumberFormat="1" applyFill="1" applyBorder="1" applyAlignment="1" applyProtection="1">
      <alignment horizontal="center"/>
      <protection/>
    </xf>
    <xf numFmtId="0" fontId="21" fillId="0" borderId="0" xfId="0" applyFont="1" applyAlignment="1">
      <alignment/>
    </xf>
    <xf numFmtId="0" fontId="14" fillId="0" borderId="0" xfId="0" applyFont="1" applyAlignment="1">
      <alignment/>
    </xf>
    <xf numFmtId="165" fontId="0" fillId="0" borderId="6" xfId="0" applyNumberFormat="1" applyBorder="1" applyAlignment="1">
      <alignment horizontal="center"/>
    </xf>
    <xf numFmtId="0" fontId="0" fillId="0" borderId="7" xfId="0"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0" fontId="0" fillId="0" borderId="7" xfId="0" applyBorder="1" applyAlignment="1" applyProtection="1">
      <alignment horizontal="center"/>
      <protection locked="0"/>
    </xf>
    <xf numFmtId="0" fontId="0" fillId="0" borderId="0" xfId="0" applyBorder="1" applyAlignment="1" applyProtection="1">
      <alignment horizontal="center"/>
      <protection locked="0"/>
    </xf>
    <xf numFmtId="0" fontId="8" fillId="0" borderId="0" xfId="0" applyFont="1" applyBorder="1" applyAlignment="1" applyProtection="1">
      <alignment horizontal="left"/>
      <protection locked="0"/>
    </xf>
    <xf numFmtId="0" fontId="0" fillId="0" borderId="0" xfId="0" applyBorder="1" applyAlignment="1" applyProtection="1">
      <alignment horizontal="left" vertical="top"/>
      <protection locked="0"/>
    </xf>
    <xf numFmtId="0" fontId="0" fillId="0" borderId="7" xfId="0" applyBorder="1" applyAlignment="1" applyProtection="1">
      <alignment/>
      <protection locked="0"/>
    </xf>
    <xf numFmtId="0" fontId="0" fillId="0" borderId="0" xfId="0" applyBorder="1" applyAlignment="1" applyProtection="1">
      <alignment horizontal="left"/>
      <protection locked="0"/>
    </xf>
    <xf numFmtId="2" fontId="0" fillId="0" borderId="0" xfId="0" applyNumberFormat="1" applyBorder="1" applyAlignment="1" applyProtection="1">
      <alignment horizontal="left"/>
      <protection locked="0"/>
    </xf>
    <xf numFmtId="0" fontId="0" fillId="0" borderId="0" xfId="0" applyBorder="1" applyAlignment="1" applyProtection="1">
      <alignment/>
      <protection locked="0"/>
    </xf>
    <xf numFmtId="0" fontId="0" fillId="0" borderId="0" xfId="0" applyBorder="1" applyAlignment="1" applyProtection="1">
      <alignment horizontal="left" wrapText="1"/>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4" fillId="0" borderId="3" xfId="0" applyFont="1" applyBorder="1" applyAlignment="1" applyProtection="1">
      <alignment/>
      <protection locked="0"/>
    </xf>
    <xf numFmtId="0" fontId="1" fillId="0" borderId="4" xfId="0" applyFont="1" applyBorder="1" applyAlignment="1" applyProtection="1">
      <alignment horizontal="center"/>
      <protection locked="0"/>
    </xf>
    <xf numFmtId="0" fontId="4" fillId="0" borderId="7" xfId="0" applyFont="1" applyBorder="1" applyAlignment="1" applyProtection="1">
      <alignment/>
      <protection locked="0"/>
    </xf>
    <xf numFmtId="0" fontId="0" fillId="0" borderId="0" xfId="0" applyBorder="1" applyAlignment="1" applyProtection="1">
      <alignment horizontal="right"/>
      <protection locked="0"/>
    </xf>
    <xf numFmtId="0" fontId="0" fillId="0" borderId="7" xfId="0" applyBorder="1" applyAlignment="1" applyProtection="1">
      <alignment horizontal="center" vertical="top"/>
      <protection locked="0"/>
    </xf>
    <xf numFmtId="0" fontId="0" fillId="0" borderId="0" xfId="0"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1" fillId="0" borderId="7"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0" fillId="0" borderId="9" xfId="0" applyFont="1" applyBorder="1" applyAlignment="1" applyProtection="1">
      <alignment horizontal="left" vertical="top"/>
      <protection/>
    </xf>
    <xf numFmtId="0" fontId="12" fillId="2" borderId="11"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6" fillId="0" borderId="0" xfId="0" applyFont="1" applyBorder="1" applyAlignment="1">
      <alignment horizontal="left" textRotation="90"/>
    </xf>
    <xf numFmtId="0" fontId="9" fillId="0" borderId="28" xfId="0" applyFont="1" applyBorder="1" applyAlignment="1" applyProtection="1">
      <alignment horizontal="center"/>
      <protection/>
    </xf>
    <xf numFmtId="0" fontId="9" fillId="0" borderId="9" xfId="0" applyFont="1" applyBorder="1" applyAlignment="1" applyProtection="1">
      <alignment horizontal="center"/>
      <protection/>
    </xf>
    <xf numFmtId="0" fontId="9" fillId="0" borderId="10" xfId="0" applyFont="1" applyBorder="1" applyAlignment="1" applyProtection="1">
      <alignment horizontal="center"/>
      <protection/>
    </xf>
    <xf numFmtId="0" fontId="9" fillId="0" borderId="29" xfId="0" applyFont="1" applyBorder="1" applyAlignment="1" applyProtection="1">
      <alignment horizontal="center"/>
      <protection/>
    </xf>
    <xf numFmtId="0" fontId="9" fillId="0" borderId="6" xfId="0" applyFont="1" applyBorder="1" applyAlignment="1" applyProtection="1">
      <alignment horizontal="center"/>
      <protection/>
    </xf>
    <xf numFmtId="0" fontId="9" fillId="0" borderId="30" xfId="0" applyFont="1" applyBorder="1" applyAlignment="1" applyProtection="1">
      <alignment horizontal="center"/>
      <protection/>
    </xf>
    <xf numFmtId="0" fontId="10" fillId="0" borderId="9" xfId="0" applyFont="1" applyBorder="1" applyAlignment="1" applyProtection="1">
      <alignment/>
      <protection/>
    </xf>
    <xf numFmtId="0" fontId="0" fillId="0" borderId="0" xfId="0" applyBorder="1" applyAlignment="1" applyProtection="1">
      <alignment/>
      <protection/>
    </xf>
    <xf numFmtId="0" fontId="10" fillId="0" borderId="0" xfId="0" applyFont="1" applyBorder="1" applyAlignment="1" applyProtection="1">
      <alignment/>
      <protection/>
    </xf>
    <xf numFmtId="0" fontId="11" fillId="2" borderId="17" xfId="0" applyFont="1" applyFill="1" applyBorder="1" applyAlignment="1" applyProtection="1">
      <alignment horizontal="center"/>
      <protection locked="0"/>
    </xf>
    <xf numFmtId="0" fontId="11" fillId="2" borderId="16" xfId="0" applyFont="1" applyFill="1" applyBorder="1" applyAlignment="1" applyProtection="1">
      <alignment horizontal="center"/>
      <protection locked="0"/>
    </xf>
    <xf numFmtId="164" fontId="11" fillId="0" borderId="17" xfId="0" applyNumberFormat="1" applyFont="1" applyBorder="1" applyAlignment="1" applyProtection="1">
      <alignment/>
      <protection/>
    </xf>
    <xf numFmtId="164" fontId="11" fillId="0" borderId="16" xfId="0" applyNumberFormat="1" applyFont="1" applyBorder="1" applyAlignment="1" applyProtection="1">
      <alignment/>
      <protection/>
    </xf>
    <xf numFmtId="0" fontId="10" fillId="0" borderId="8" xfId="0" applyFont="1" applyBorder="1" applyAlignment="1" applyProtection="1">
      <alignment horizontal="left" vertical="top"/>
      <protection/>
    </xf>
    <xf numFmtId="0" fontId="12" fillId="2" borderId="0" xfId="0" applyFont="1" applyFill="1" applyBorder="1" applyAlignment="1" applyProtection="1">
      <alignment horizontal="center"/>
      <protection locked="0"/>
    </xf>
    <xf numFmtId="0" fontId="12" fillId="2" borderId="13" xfId="0" applyFont="1" applyFill="1" applyBorder="1" applyAlignment="1" applyProtection="1">
      <alignment horizontal="center"/>
      <protection locked="0"/>
    </xf>
    <xf numFmtId="0" fontId="12" fillId="2" borderId="22" xfId="0" applyFont="1" applyFill="1" applyBorder="1" applyAlignment="1" applyProtection="1">
      <alignment horizontal="center"/>
      <protection locked="0"/>
    </xf>
    <xf numFmtId="0" fontId="10" fillId="0" borderId="16" xfId="0" applyFont="1" applyBorder="1" applyAlignment="1" applyProtection="1">
      <alignment horizontal="center"/>
      <protection/>
    </xf>
    <xf numFmtId="0" fontId="11" fillId="0" borderId="17" xfId="0" applyFont="1" applyBorder="1" applyAlignment="1" applyProtection="1">
      <alignment horizontal="center"/>
      <protection/>
    </xf>
    <xf numFmtId="0" fontId="11" fillId="0" borderId="16" xfId="0" applyFont="1" applyBorder="1" applyAlignment="1" applyProtection="1">
      <alignment horizontal="center"/>
      <protection/>
    </xf>
    <xf numFmtId="0" fontId="10" fillId="0" borderId="8" xfId="0" applyFont="1" applyBorder="1" applyAlignment="1" applyProtection="1">
      <alignment/>
      <protection/>
    </xf>
    <xf numFmtId="0" fontId="10" fillId="0" borderId="14" xfId="0" applyFont="1" applyBorder="1" applyAlignment="1" applyProtection="1">
      <alignment/>
      <protection/>
    </xf>
    <xf numFmtId="0" fontId="5" fillId="2" borderId="26" xfId="0" applyFont="1" applyFill="1" applyBorder="1" applyAlignment="1" applyProtection="1">
      <alignment horizontal="left"/>
      <protection locked="0"/>
    </xf>
    <xf numFmtId="0" fontId="0" fillId="2" borderId="26" xfId="0" applyFill="1" applyBorder="1" applyAlignment="1" applyProtection="1">
      <alignment/>
      <protection locked="0"/>
    </xf>
    <xf numFmtId="0" fontId="7" fillId="0" borderId="3" xfId="0" applyFont="1" applyBorder="1" applyAlignment="1" applyProtection="1">
      <alignment horizontal="center" vertical="top" wrapText="1"/>
      <protection/>
    </xf>
    <xf numFmtId="0" fontId="0" fillId="0" borderId="4" xfId="0" applyBorder="1" applyAlignment="1" applyProtection="1">
      <alignment horizontal="center" vertical="top" wrapText="1"/>
      <protection/>
    </xf>
    <xf numFmtId="0" fontId="0" fillId="0" borderId="5" xfId="0" applyBorder="1" applyAlignment="1" applyProtection="1">
      <alignment horizontal="center" vertical="top" wrapText="1"/>
      <protection/>
    </xf>
    <xf numFmtId="0" fontId="0" fillId="0" borderId="7" xfId="0" applyBorder="1" applyAlignment="1" applyProtection="1">
      <alignment horizontal="center" vertical="top" wrapText="1"/>
      <protection/>
    </xf>
    <xf numFmtId="0" fontId="0" fillId="0" borderId="0" xfId="0" applyBorder="1" applyAlignment="1" applyProtection="1">
      <alignment horizontal="center" vertical="top" wrapText="1"/>
      <protection/>
    </xf>
    <xf numFmtId="0" fontId="0" fillId="0" borderId="12" xfId="0" applyBorder="1" applyAlignment="1" applyProtection="1">
      <alignment horizontal="center" vertical="top" wrapText="1"/>
      <protection/>
    </xf>
    <xf numFmtId="0" fontId="0" fillId="0" borderId="29" xfId="0" applyBorder="1" applyAlignment="1" applyProtection="1">
      <alignment horizontal="center" vertical="top" wrapText="1"/>
      <protection/>
    </xf>
    <xf numFmtId="0" fontId="0" fillId="0" borderId="6" xfId="0" applyBorder="1" applyAlignment="1" applyProtection="1">
      <alignment horizontal="center" vertical="top" wrapText="1"/>
      <protection/>
    </xf>
    <xf numFmtId="0" fontId="0" fillId="0" borderId="30" xfId="0" applyBorder="1" applyAlignment="1" applyProtection="1">
      <alignment horizontal="center" vertical="top" wrapText="1"/>
      <protection/>
    </xf>
    <xf numFmtId="0" fontId="10" fillId="0" borderId="31" xfId="0" applyFont="1" applyBorder="1" applyAlignment="1" applyProtection="1">
      <alignment horizontal="center"/>
      <protection/>
    </xf>
    <xf numFmtId="0" fontId="11" fillId="2" borderId="9" xfId="0" applyFont="1" applyFill="1" applyBorder="1" applyAlignment="1" applyProtection="1">
      <alignment horizontal="center"/>
      <protection locked="0"/>
    </xf>
    <xf numFmtId="0" fontId="0" fillId="0" borderId="9" xfId="0" applyBorder="1" applyAlignment="1" applyProtection="1">
      <alignment/>
      <protection/>
    </xf>
    <xf numFmtId="0" fontId="0" fillId="0" borderId="11" xfId="0" applyBorder="1" applyAlignment="1" applyProtection="1">
      <alignment/>
      <protection/>
    </xf>
    <xf numFmtId="0" fontId="10" fillId="0" borderId="9" xfId="0" applyFont="1" applyBorder="1" applyAlignment="1" applyProtection="1">
      <alignment horizontal="center"/>
      <protection/>
    </xf>
    <xf numFmtId="0" fontId="0" fillId="0" borderId="0" xfId="0" applyAlignment="1" applyProtection="1">
      <alignment/>
      <protection/>
    </xf>
    <xf numFmtId="0" fontId="0" fillId="2" borderId="6" xfId="0" applyFill="1" applyBorder="1" applyAlignment="1" applyProtection="1">
      <alignment horizontal="center"/>
      <protection locked="0"/>
    </xf>
    <xf numFmtId="0" fontId="0" fillId="0" borderId="0" xfId="0" applyFill="1" applyBorder="1" applyAlignment="1" applyProtection="1">
      <alignment horizontal="center"/>
      <protection/>
    </xf>
    <xf numFmtId="0" fontId="0" fillId="2" borderId="26" xfId="0" applyFill="1" applyBorder="1" applyAlignment="1" applyProtection="1">
      <alignment horizontal="center"/>
      <protection locked="0"/>
    </xf>
    <xf numFmtId="0" fontId="0" fillId="0" borderId="7" xfId="0" applyBorder="1" applyAlignment="1" applyProtection="1">
      <alignment/>
      <protection/>
    </xf>
    <xf numFmtId="0" fontId="0" fillId="2" borderId="0" xfId="0" applyFill="1" applyBorder="1" applyAlignment="1" applyProtection="1">
      <alignment horizontal="center"/>
      <protection locked="0"/>
    </xf>
    <xf numFmtId="0" fontId="0" fillId="0" borderId="0" xfId="0" applyBorder="1" applyAlignment="1" applyProtection="1">
      <alignment horizontal="left" vertical="top"/>
      <protection/>
    </xf>
    <xf numFmtId="0" fontId="3" fillId="0" borderId="26" xfId="0" applyFont="1" applyBorder="1" applyAlignment="1" applyProtection="1">
      <alignment horizontal="center"/>
      <protection/>
    </xf>
    <xf numFmtId="0" fontId="3" fillId="0" borderId="6" xfId="0" applyFont="1" applyBorder="1" applyAlignment="1" applyProtection="1">
      <alignment horizontal="center"/>
      <protection/>
    </xf>
    <xf numFmtId="0" fontId="6" fillId="0" borderId="12" xfId="0" applyFont="1" applyBorder="1" applyAlignment="1" applyProtection="1">
      <alignment horizontal="left" textRotation="90"/>
      <protection/>
    </xf>
    <xf numFmtId="0" fontId="0" fillId="0" borderId="0" xfId="0" applyAlignment="1" applyProtection="1">
      <alignment horizontal="center" vertical="top" wrapText="1"/>
      <protection/>
    </xf>
    <xf numFmtId="0" fontId="11" fillId="0" borderId="9"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13" xfId="0" applyFont="1" applyBorder="1" applyAlignment="1" applyProtection="1">
      <alignment horizontal="center"/>
      <protection/>
    </xf>
    <xf numFmtId="0" fontId="12" fillId="0" borderId="22" xfId="0" applyFont="1" applyBorder="1" applyAlignment="1" applyProtection="1">
      <alignment horizontal="center"/>
      <protection/>
    </xf>
    <xf numFmtId="0" fontId="14" fillId="0" borderId="27" xfId="0" applyFont="1" applyBorder="1" applyAlignment="1">
      <alignment horizontal="center"/>
    </xf>
    <xf numFmtId="0" fontId="14" fillId="0" borderId="27" xfId="0" applyFont="1" applyBorder="1" applyAlignment="1">
      <alignment/>
    </xf>
    <xf numFmtId="0" fontId="18" fillId="0" borderId="6" xfId="0" applyFont="1" applyBorder="1" applyAlignment="1">
      <alignment horizontal="center"/>
    </xf>
    <xf numFmtId="0" fontId="14" fillId="0" borderId="27" xfId="0" applyFont="1" applyBorder="1" applyAlignment="1" quotePrefix="1">
      <alignment horizontal="center"/>
    </xf>
    <xf numFmtId="165" fontId="14" fillId="0" borderId="27" xfId="0" applyNumberFormat="1" applyFont="1" applyBorder="1" applyAlignment="1">
      <alignment horizontal="center"/>
    </xf>
    <xf numFmtId="166" fontId="14" fillId="0" borderId="27" xfId="0" applyNumberFormat="1" applyFont="1" applyBorder="1" applyAlignment="1">
      <alignment horizontal="center"/>
    </xf>
    <xf numFmtId="0" fontId="22" fillId="0" borderId="0" xfId="0" applyFont="1" applyAlignment="1">
      <alignment horizontal="center"/>
    </xf>
    <xf numFmtId="0" fontId="19" fillId="0" borderId="0" xfId="0" applyFont="1" applyAlignment="1">
      <alignment/>
    </xf>
    <xf numFmtId="0" fontId="14" fillId="0" borderId="0" xfId="0" applyFont="1" applyAlignment="1">
      <alignment horizontal="center"/>
    </xf>
    <xf numFmtId="0" fontId="0" fillId="0" borderId="0" xfId="0" applyAlignment="1">
      <alignment horizontal="center"/>
    </xf>
    <xf numFmtId="0" fontId="14" fillId="0" borderId="6" xfId="0" applyFont="1" applyFill="1" applyBorder="1" applyAlignment="1" applyProtection="1">
      <alignment horizontal="center"/>
      <protection locked="0"/>
    </xf>
    <xf numFmtId="0" fontId="14" fillId="0" borderId="26" xfId="0" applyFont="1" applyBorder="1" applyAlignment="1">
      <alignment horizontal="center"/>
    </xf>
    <xf numFmtId="0" fontId="14" fillId="0" borderId="26" xfId="0"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76200</xdr:colOff>
      <xdr:row>7</xdr:row>
      <xdr:rowOff>9525</xdr:rowOff>
    </xdr:from>
    <xdr:ext cx="685800" cy="200025"/>
    <xdr:sp>
      <xdr:nvSpPr>
        <xdr:cNvPr id="1" name="TextBox 1"/>
        <xdr:cNvSpPr txBox="1">
          <a:spLocks noChangeArrowheads="1"/>
        </xdr:cNvSpPr>
      </xdr:nvSpPr>
      <xdr:spPr>
        <a:xfrm>
          <a:off x="4962525" y="1143000"/>
          <a:ext cx="68580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Design for</a:t>
          </a:r>
        </a:p>
      </xdr:txBody>
    </xdr:sp>
    <xdr:clientData/>
  </xdr:oneCellAnchor>
  <xdr:oneCellAnchor>
    <xdr:from>
      <xdr:col>17</xdr:col>
      <xdr:colOff>352425</xdr:colOff>
      <xdr:row>8</xdr:row>
      <xdr:rowOff>95250</xdr:rowOff>
    </xdr:from>
    <xdr:ext cx="1000125" cy="190500"/>
    <xdr:sp>
      <xdr:nvSpPr>
        <xdr:cNvPr id="2" name="TextBox 2"/>
        <xdr:cNvSpPr txBox="1">
          <a:spLocks noChangeArrowheads="1"/>
        </xdr:cNvSpPr>
      </xdr:nvSpPr>
      <xdr:spPr>
        <a:xfrm>
          <a:off x="4657725" y="1390650"/>
          <a:ext cx="100012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hrs. (min. 2 hrs) =</a:t>
          </a:r>
        </a:p>
      </xdr:txBody>
    </xdr:sp>
    <xdr:clientData/>
  </xdr:oneCellAnchor>
  <xdr:oneCellAnchor>
    <xdr:from>
      <xdr:col>18</xdr:col>
      <xdr:colOff>47625</xdr:colOff>
      <xdr:row>9</xdr:row>
      <xdr:rowOff>104775</xdr:rowOff>
    </xdr:from>
    <xdr:ext cx="847725" cy="200025"/>
    <xdr:sp>
      <xdr:nvSpPr>
        <xdr:cNvPr id="3" name="TextBox 3"/>
        <xdr:cNvSpPr txBox="1">
          <a:spLocks noChangeArrowheads="1"/>
        </xdr:cNvSpPr>
      </xdr:nvSpPr>
      <xdr:spPr>
        <a:xfrm>
          <a:off x="4724400" y="1666875"/>
          <a:ext cx="8477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ft (min. 2' )   =</a:t>
          </a:r>
        </a:p>
      </xdr:txBody>
    </xdr:sp>
    <xdr:clientData/>
  </xdr:oneCellAnchor>
  <xdr:oneCellAnchor>
    <xdr:from>
      <xdr:col>15</xdr:col>
      <xdr:colOff>57150</xdr:colOff>
      <xdr:row>8</xdr:row>
      <xdr:rowOff>114300</xdr:rowOff>
    </xdr:from>
    <xdr:ext cx="457200" cy="200025"/>
    <xdr:sp>
      <xdr:nvSpPr>
        <xdr:cNvPr id="4" name="TextBox 4"/>
        <xdr:cNvSpPr txBox="1">
          <a:spLocks noChangeArrowheads="1"/>
        </xdr:cNvSpPr>
      </xdr:nvSpPr>
      <xdr:spPr>
        <a:xfrm>
          <a:off x="3810000" y="1409700"/>
          <a:ext cx="457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gpm  x</a:t>
          </a:r>
        </a:p>
      </xdr:txBody>
    </xdr:sp>
    <xdr:clientData/>
  </xdr:oneCellAnchor>
  <xdr:oneCellAnchor>
    <xdr:from>
      <xdr:col>13</xdr:col>
      <xdr:colOff>0</xdr:colOff>
      <xdr:row>8</xdr:row>
      <xdr:rowOff>123825</xdr:rowOff>
    </xdr:from>
    <xdr:ext cx="247650" cy="200025"/>
    <xdr:sp>
      <xdr:nvSpPr>
        <xdr:cNvPr id="5" name="TextBox 5"/>
        <xdr:cNvSpPr txBox="1">
          <a:spLocks noChangeArrowheads="1"/>
        </xdr:cNvSpPr>
      </xdr:nvSpPr>
      <xdr:spPr>
        <a:xfrm>
          <a:off x="3095625" y="1419225"/>
          <a:ext cx="2476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8 x</a:t>
          </a:r>
        </a:p>
      </xdr:txBody>
    </xdr:sp>
    <xdr:clientData/>
  </xdr:oneCellAnchor>
  <xdr:oneCellAnchor>
    <xdr:from>
      <xdr:col>15</xdr:col>
      <xdr:colOff>0</xdr:colOff>
      <xdr:row>9</xdr:row>
      <xdr:rowOff>85725</xdr:rowOff>
    </xdr:from>
    <xdr:ext cx="571500" cy="209550"/>
    <xdr:sp>
      <xdr:nvSpPr>
        <xdr:cNvPr id="6" name="TextBox 6"/>
        <xdr:cNvSpPr txBox="1">
          <a:spLocks noChangeArrowheads="1"/>
        </xdr:cNvSpPr>
      </xdr:nvSpPr>
      <xdr:spPr>
        <a:xfrm>
          <a:off x="3752850" y="1647825"/>
          <a:ext cx="571500" cy="2095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ft</a:t>
          </a:r>
          <a:r>
            <a:rPr lang="en-US" cap="none" sz="900" b="0" i="0" u="none" baseline="30000">
              <a:latin typeface="Arial"/>
              <a:ea typeface="Arial"/>
              <a:cs typeface="Arial"/>
            </a:rPr>
            <a:t>2</a:t>
          </a:r>
          <a:r>
            <a:rPr lang="en-US" cap="none" sz="900" b="0" i="0" u="none" baseline="0">
              <a:latin typeface="Arial"/>
              <a:ea typeface="Arial"/>
              <a:cs typeface="Arial"/>
            </a:rPr>
            <a:t> x depth</a:t>
          </a:r>
        </a:p>
      </xdr:txBody>
    </xdr:sp>
    <xdr:clientData/>
  </xdr:oneCellAnchor>
  <xdr:oneCellAnchor>
    <xdr:from>
      <xdr:col>16</xdr:col>
      <xdr:colOff>76200</xdr:colOff>
      <xdr:row>41</xdr:row>
      <xdr:rowOff>9525</xdr:rowOff>
    </xdr:from>
    <xdr:ext cx="1371600" cy="200025"/>
    <xdr:sp>
      <xdr:nvSpPr>
        <xdr:cNvPr id="7" name="TextBox 7"/>
        <xdr:cNvSpPr txBox="1">
          <a:spLocks noChangeArrowheads="1"/>
        </xdr:cNvSpPr>
      </xdr:nvSpPr>
      <xdr:spPr>
        <a:xfrm>
          <a:off x="4200525" y="6877050"/>
          <a:ext cx="137160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PHL = PHL1 + PHL2 =</a:t>
          </a:r>
        </a:p>
      </xdr:txBody>
    </xdr:sp>
    <xdr:clientData/>
  </xdr:oneCellAnchor>
  <xdr:oneCellAnchor>
    <xdr:from>
      <xdr:col>19</xdr:col>
      <xdr:colOff>266700</xdr:colOff>
      <xdr:row>14</xdr:row>
      <xdr:rowOff>19050</xdr:rowOff>
    </xdr:from>
    <xdr:ext cx="438150" cy="200025"/>
    <xdr:sp>
      <xdr:nvSpPr>
        <xdr:cNvPr id="8" name="TextBox 8"/>
        <xdr:cNvSpPr txBox="1">
          <a:spLocks noChangeArrowheads="1"/>
        </xdr:cNvSpPr>
      </xdr:nvSpPr>
      <xdr:spPr>
        <a:xfrm>
          <a:off x="5153025" y="2486025"/>
          <a:ext cx="43815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SHL =</a:t>
          </a:r>
        </a:p>
      </xdr:txBody>
    </xdr:sp>
    <xdr:clientData/>
  </xdr:oneCellAnchor>
  <xdr:oneCellAnchor>
    <xdr:from>
      <xdr:col>19</xdr:col>
      <xdr:colOff>304800</xdr:colOff>
      <xdr:row>18</xdr:row>
      <xdr:rowOff>19050</xdr:rowOff>
    </xdr:from>
    <xdr:ext cx="390525" cy="200025"/>
    <xdr:sp>
      <xdr:nvSpPr>
        <xdr:cNvPr id="9" name="TextBox 9"/>
        <xdr:cNvSpPr txBox="1">
          <a:spLocks noChangeArrowheads="1"/>
        </xdr:cNvSpPr>
      </xdr:nvSpPr>
      <xdr:spPr>
        <a:xfrm>
          <a:off x="5191125" y="3124200"/>
          <a:ext cx="3905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ISL =</a:t>
          </a:r>
        </a:p>
      </xdr:txBody>
    </xdr:sp>
    <xdr:clientData/>
  </xdr:oneCellAnchor>
  <xdr:oneCellAnchor>
    <xdr:from>
      <xdr:col>12</xdr:col>
      <xdr:colOff>171450</xdr:colOff>
      <xdr:row>9</xdr:row>
      <xdr:rowOff>104775</xdr:rowOff>
    </xdr:from>
    <xdr:ext cx="314325" cy="200025"/>
    <xdr:sp>
      <xdr:nvSpPr>
        <xdr:cNvPr id="10" name="TextBox 10"/>
        <xdr:cNvSpPr txBox="1">
          <a:spLocks noChangeArrowheads="1"/>
        </xdr:cNvSpPr>
      </xdr:nvSpPr>
      <xdr:spPr>
        <a:xfrm>
          <a:off x="3067050" y="1666875"/>
          <a:ext cx="3143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area</a:t>
          </a:r>
        </a:p>
      </xdr:txBody>
    </xdr:sp>
    <xdr:clientData/>
  </xdr:oneCellAnchor>
  <xdr:oneCellAnchor>
    <xdr:from>
      <xdr:col>1</xdr:col>
      <xdr:colOff>161925</xdr:colOff>
      <xdr:row>30</xdr:row>
      <xdr:rowOff>19050</xdr:rowOff>
    </xdr:from>
    <xdr:ext cx="838200" cy="200025"/>
    <xdr:sp>
      <xdr:nvSpPr>
        <xdr:cNvPr id="11" name="TextBox 11"/>
        <xdr:cNvSpPr txBox="1">
          <a:spLocks noChangeArrowheads="1"/>
        </xdr:cNvSpPr>
      </xdr:nvSpPr>
      <xdr:spPr>
        <a:xfrm>
          <a:off x="266700" y="5067300"/>
          <a:ext cx="838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Pipe diameter</a:t>
          </a:r>
        </a:p>
      </xdr:txBody>
    </xdr:sp>
    <xdr:clientData/>
  </xdr:oneCellAnchor>
  <xdr:oneCellAnchor>
    <xdr:from>
      <xdr:col>1</xdr:col>
      <xdr:colOff>171450</xdr:colOff>
      <xdr:row>31</xdr:row>
      <xdr:rowOff>38100</xdr:rowOff>
    </xdr:from>
    <xdr:ext cx="695325" cy="200025"/>
    <xdr:sp>
      <xdr:nvSpPr>
        <xdr:cNvPr id="12" name="TextBox 12"/>
        <xdr:cNvSpPr txBox="1">
          <a:spLocks noChangeArrowheads="1"/>
        </xdr:cNvSpPr>
      </xdr:nvSpPr>
      <xdr:spPr>
        <a:xfrm>
          <a:off x="276225" y="5248275"/>
          <a:ext cx="6953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Pipe length</a:t>
          </a:r>
        </a:p>
      </xdr:txBody>
    </xdr:sp>
    <xdr:clientData/>
  </xdr:oneCellAnchor>
  <xdr:oneCellAnchor>
    <xdr:from>
      <xdr:col>13</xdr:col>
      <xdr:colOff>142875</xdr:colOff>
      <xdr:row>51</xdr:row>
      <xdr:rowOff>9525</xdr:rowOff>
    </xdr:from>
    <xdr:ext cx="428625" cy="200025"/>
    <xdr:sp>
      <xdr:nvSpPr>
        <xdr:cNvPr id="13" name="TextBox 13"/>
        <xdr:cNvSpPr txBox="1">
          <a:spLocks noChangeArrowheads="1"/>
        </xdr:cNvSpPr>
      </xdr:nvSpPr>
      <xdr:spPr>
        <a:xfrm>
          <a:off x="3238500" y="8448675"/>
          <a:ext cx="4286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THL =</a:t>
          </a:r>
        </a:p>
      </xdr:txBody>
    </xdr:sp>
    <xdr:clientData/>
  </xdr:oneCellAnchor>
  <xdr:oneCellAnchor>
    <xdr:from>
      <xdr:col>21</xdr:col>
      <xdr:colOff>409575</xdr:colOff>
      <xdr:row>0</xdr:row>
      <xdr:rowOff>28575</xdr:rowOff>
    </xdr:from>
    <xdr:ext cx="628650" cy="323850"/>
    <xdr:sp>
      <xdr:nvSpPr>
        <xdr:cNvPr id="14" name="TextBox 15"/>
        <xdr:cNvSpPr txBox="1">
          <a:spLocks noChangeArrowheads="1"/>
        </xdr:cNvSpPr>
      </xdr:nvSpPr>
      <xdr:spPr>
        <a:xfrm>
          <a:off x="6029325" y="28575"/>
          <a:ext cx="628650" cy="323850"/>
        </a:xfrm>
        <a:prstGeom prst="rect">
          <a:avLst/>
        </a:prstGeom>
        <a:noFill/>
        <a:ln w="9525" cmpd="sng">
          <a:noFill/>
        </a:ln>
      </xdr:spPr>
      <xdr:txBody>
        <a:bodyPr vertOverflow="clip" wrap="square">
          <a:spAutoFit/>
        </a:bodyPr>
        <a:p>
          <a:pPr algn="r">
            <a:defRPr/>
          </a:pPr>
          <a:r>
            <a:rPr lang="en-US" cap="none" sz="800" b="1" i="0" u="none" baseline="0">
              <a:latin typeface="Arial"/>
              <a:ea typeface="Arial"/>
              <a:cs typeface="Arial"/>
            </a:rPr>
            <a:t>IN-ENG-50D
10/02</a:t>
          </a:r>
        </a:p>
      </xdr:txBody>
    </xdr:sp>
    <xdr:clientData/>
  </xdr:oneCellAnchor>
  <xdr:oneCellAnchor>
    <xdr:from>
      <xdr:col>0</xdr:col>
      <xdr:colOff>0</xdr:colOff>
      <xdr:row>4</xdr:row>
      <xdr:rowOff>19050</xdr:rowOff>
    </xdr:from>
    <xdr:ext cx="419100" cy="190500"/>
    <xdr:sp>
      <xdr:nvSpPr>
        <xdr:cNvPr id="15" name="TextBox 16"/>
        <xdr:cNvSpPr txBox="1">
          <a:spLocks noChangeArrowheads="1"/>
        </xdr:cNvSpPr>
      </xdr:nvSpPr>
      <xdr:spPr>
        <a:xfrm>
          <a:off x="0" y="666750"/>
          <a:ext cx="41910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Owner</a:t>
          </a:r>
        </a:p>
      </xdr:txBody>
    </xdr:sp>
    <xdr:clientData/>
  </xdr:oneCellAnchor>
  <xdr:oneCellAnchor>
    <xdr:from>
      <xdr:col>10</xdr:col>
      <xdr:colOff>104775</xdr:colOff>
      <xdr:row>4</xdr:row>
      <xdr:rowOff>9525</xdr:rowOff>
    </xdr:from>
    <xdr:ext cx="733425" cy="190500"/>
    <xdr:sp>
      <xdr:nvSpPr>
        <xdr:cNvPr id="16" name="TextBox 17"/>
        <xdr:cNvSpPr txBox="1">
          <a:spLocks noChangeArrowheads="1"/>
        </xdr:cNvSpPr>
      </xdr:nvSpPr>
      <xdr:spPr>
        <a:xfrm>
          <a:off x="2638425" y="657225"/>
          <a:ext cx="73342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Designed by</a:t>
          </a:r>
        </a:p>
      </xdr:txBody>
    </xdr:sp>
    <xdr:clientData/>
  </xdr:oneCellAnchor>
  <xdr:oneCellAnchor>
    <xdr:from>
      <xdr:col>10</xdr:col>
      <xdr:colOff>133350</xdr:colOff>
      <xdr:row>5</xdr:row>
      <xdr:rowOff>28575</xdr:rowOff>
    </xdr:from>
    <xdr:ext cx="685800" cy="190500"/>
    <xdr:sp>
      <xdr:nvSpPr>
        <xdr:cNvPr id="17" name="TextBox 18"/>
        <xdr:cNvSpPr txBox="1">
          <a:spLocks noChangeArrowheads="1"/>
        </xdr:cNvSpPr>
      </xdr:nvSpPr>
      <xdr:spPr>
        <a:xfrm>
          <a:off x="2667000" y="838200"/>
          <a:ext cx="68580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Checked by</a:t>
          </a:r>
        </a:p>
      </xdr:txBody>
    </xdr:sp>
    <xdr:clientData/>
  </xdr:oneCellAnchor>
  <xdr:oneCellAnchor>
    <xdr:from>
      <xdr:col>0</xdr:col>
      <xdr:colOff>9525</xdr:colOff>
      <xdr:row>5</xdr:row>
      <xdr:rowOff>28575</xdr:rowOff>
    </xdr:from>
    <xdr:ext cx="542925" cy="200025"/>
    <xdr:sp>
      <xdr:nvSpPr>
        <xdr:cNvPr id="18" name="TextBox 19"/>
        <xdr:cNvSpPr txBox="1">
          <a:spLocks noChangeArrowheads="1"/>
        </xdr:cNvSpPr>
      </xdr:nvSpPr>
      <xdr:spPr>
        <a:xfrm>
          <a:off x="9525" y="838200"/>
          <a:ext cx="5429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Location</a:t>
          </a:r>
        </a:p>
      </xdr:txBody>
    </xdr:sp>
    <xdr:clientData/>
  </xdr:oneCellAnchor>
  <xdr:oneCellAnchor>
    <xdr:from>
      <xdr:col>18</xdr:col>
      <xdr:colOff>190500</xdr:colOff>
      <xdr:row>16</xdr:row>
      <xdr:rowOff>19050</xdr:rowOff>
    </xdr:from>
    <xdr:ext cx="723900" cy="200025"/>
    <xdr:sp>
      <xdr:nvSpPr>
        <xdr:cNvPr id="19" name="TextBox 20"/>
        <xdr:cNvSpPr txBox="1">
          <a:spLocks noChangeArrowheads="1"/>
        </xdr:cNvSpPr>
      </xdr:nvSpPr>
      <xdr:spPr>
        <a:xfrm>
          <a:off x="4867275" y="2809875"/>
          <a:ext cx="7239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Pipe Size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142875</xdr:colOff>
      <xdr:row>2</xdr:row>
      <xdr:rowOff>0</xdr:rowOff>
    </xdr:from>
    <xdr:ext cx="142875" cy="190500"/>
    <xdr:sp>
      <xdr:nvSpPr>
        <xdr:cNvPr id="1" name="TextBox 50"/>
        <xdr:cNvSpPr txBox="1">
          <a:spLocks noChangeArrowheads="1"/>
        </xdr:cNvSpPr>
      </xdr:nvSpPr>
      <xdr:spPr>
        <a:xfrm>
          <a:off x="2105025" y="257175"/>
          <a:ext cx="1428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L </a:t>
          </a:r>
        </a:p>
      </xdr:txBody>
    </xdr:sp>
    <xdr:clientData/>
  </xdr:oneCellAnchor>
  <xdr:oneCellAnchor>
    <xdr:from>
      <xdr:col>4</xdr:col>
      <xdr:colOff>114300</xdr:colOff>
      <xdr:row>1</xdr:row>
      <xdr:rowOff>114300</xdr:rowOff>
    </xdr:from>
    <xdr:ext cx="161925" cy="190500"/>
    <xdr:sp>
      <xdr:nvSpPr>
        <xdr:cNvPr id="2" name="TextBox 59"/>
        <xdr:cNvSpPr txBox="1">
          <a:spLocks noChangeArrowheads="1"/>
        </xdr:cNvSpPr>
      </xdr:nvSpPr>
      <xdr:spPr>
        <a:xfrm>
          <a:off x="2076450" y="209550"/>
          <a:ext cx="16192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C</a:t>
          </a:r>
        </a:p>
      </xdr:txBody>
    </xdr:sp>
    <xdr:clientData/>
  </xdr:oneCellAnchor>
  <xdr:oneCellAnchor>
    <xdr:from>
      <xdr:col>7</xdr:col>
      <xdr:colOff>800100</xdr:colOff>
      <xdr:row>3</xdr:row>
      <xdr:rowOff>66675</xdr:rowOff>
    </xdr:from>
    <xdr:ext cx="142875" cy="190500"/>
    <xdr:sp>
      <xdr:nvSpPr>
        <xdr:cNvPr id="3" name="TextBox 62"/>
        <xdr:cNvSpPr txBox="1">
          <a:spLocks noChangeArrowheads="1"/>
        </xdr:cNvSpPr>
      </xdr:nvSpPr>
      <xdr:spPr>
        <a:xfrm>
          <a:off x="5343525" y="438150"/>
          <a:ext cx="1428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L</a:t>
          </a:r>
        </a:p>
      </xdr:txBody>
    </xdr:sp>
    <xdr:clientData/>
  </xdr:oneCellAnchor>
  <xdr:oneCellAnchor>
    <xdr:from>
      <xdr:col>7</xdr:col>
      <xdr:colOff>771525</xdr:colOff>
      <xdr:row>3</xdr:row>
      <xdr:rowOff>28575</xdr:rowOff>
    </xdr:from>
    <xdr:ext cx="161925" cy="190500"/>
    <xdr:sp>
      <xdr:nvSpPr>
        <xdr:cNvPr id="4" name="TextBox 61"/>
        <xdr:cNvSpPr txBox="1">
          <a:spLocks noChangeArrowheads="1"/>
        </xdr:cNvSpPr>
      </xdr:nvSpPr>
      <xdr:spPr>
        <a:xfrm>
          <a:off x="5314950" y="400050"/>
          <a:ext cx="16192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C</a:t>
          </a:r>
        </a:p>
      </xdr:txBody>
    </xdr:sp>
    <xdr:clientData/>
  </xdr:oneCellAnchor>
  <xdr:oneCellAnchor>
    <xdr:from>
      <xdr:col>4</xdr:col>
      <xdr:colOff>304800</xdr:colOff>
      <xdr:row>1</xdr:row>
      <xdr:rowOff>38100</xdr:rowOff>
    </xdr:from>
    <xdr:ext cx="1476375" cy="190500"/>
    <xdr:sp>
      <xdr:nvSpPr>
        <xdr:cNvPr id="5" name="TextBox 60"/>
        <xdr:cNvSpPr txBox="1">
          <a:spLocks noChangeArrowheads="1"/>
        </xdr:cNvSpPr>
      </xdr:nvSpPr>
      <xdr:spPr>
        <a:xfrm>
          <a:off x="2266950" y="133350"/>
          <a:ext cx="14763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SUCTION INLET OF PUMP</a:t>
          </a:r>
        </a:p>
      </xdr:txBody>
    </xdr:sp>
    <xdr:clientData/>
  </xdr:oneCellAnchor>
  <xdr:oneCellAnchor>
    <xdr:from>
      <xdr:col>9</xdr:col>
      <xdr:colOff>0</xdr:colOff>
      <xdr:row>12</xdr:row>
      <xdr:rowOff>38100</xdr:rowOff>
    </xdr:from>
    <xdr:ext cx="76200" cy="200025"/>
    <xdr:sp>
      <xdr:nvSpPr>
        <xdr:cNvPr id="6" name="TextBox 87"/>
        <xdr:cNvSpPr txBox="1">
          <a:spLocks noChangeArrowheads="1"/>
        </xdr:cNvSpPr>
      </xdr:nvSpPr>
      <xdr:spPr>
        <a:xfrm>
          <a:off x="6505575" y="2219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19050</xdr:colOff>
      <xdr:row>13</xdr:row>
      <xdr:rowOff>142875</xdr:rowOff>
    </xdr:from>
    <xdr:to>
      <xdr:col>3</xdr:col>
      <xdr:colOff>342900</xdr:colOff>
      <xdr:row>17</xdr:row>
      <xdr:rowOff>104775</xdr:rowOff>
    </xdr:to>
    <xdr:pic>
      <xdr:nvPicPr>
        <xdr:cNvPr id="7" name="Picture 104"/>
        <xdr:cNvPicPr preferRelativeResize="1">
          <a:picLocks noChangeAspect="1"/>
        </xdr:cNvPicPr>
      </xdr:nvPicPr>
      <xdr:blipFill>
        <a:blip r:embed="rId1"/>
        <a:srcRect l="17147" t="40303" r="79678" b="53106"/>
        <a:stretch>
          <a:fillRect/>
        </a:stretch>
      </xdr:blipFill>
      <xdr:spPr>
        <a:xfrm>
          <a:off x="1343025" y="2486025"/>
          <a:ext cx="323850" cy="409575"/>
        </a:xfrm>
        <a:prstGeom prst="rect">
          <a:avLst/>
        </a:prstGeom>
        <a:noFill/>
        <a:ln w="9525" cmpd="sng">
          <a:noFill/>
        </a:ln>
      </xdr:spPr>
    </xdr:pic>
    <xdr:clientData/>
  </xdr:twoCellAnchor>
  <xdr:twoCellAnchor>
    <xdr:from>
      <xdr:col>1</xdr:col>
      <xdr:colOff>323850</xdr:colOff>
      <xdr:row>18</xdr:row>
      <xdr:rowOff>66675</xdr:rowOff>
    </xdr:from>
    <xdr:to>
      <xdr:col>2</xdr:col>
      <xdr:colOff>371475</xdr:colOff>
      <xdr:row>18</xdr:row>
      <xdr:rowOff>66675</xdr:rowOff>
    </xdr:to>
    <xdr:sp>
      <xdr:nvSpPr>
        <xdr:cNvPr id="8" name="Line 94"/>
        <xdr:cNvSpPr>
          <a:spLocks/>
        </xdr:cNvSpPr>
      </xdr:nvSpPr>
      <xdr:spPr>
        <a:xfrm>
          <a:off x="428625" y="30194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371475</xdr:colOff>
      <xdr:row>17</xdr:row>
      <xdr:rowOff>133350</xdr:rowOff>
    </xdr:from>
    <xdr:to>
      <xdr:col>3</xdr:col>
      <xdr:colOff>323850</xdr:colOff>
      <xdr:row>18</xdr:row>
      <xdr:rowOff>57150</xdr:rowOff>
    </xdr:to>
    <xdr:sp>
      <xdr:nvSpPr>
        <xdr:cNvPr id="9" name="AutoShape 96"/>
        <xdr:cNvSpPr>
          <a:spLocks/>
        </xdr:cNvSpPr>
      </xdr:nvSpPr>
      <xdr:spPr>
        <a:xfrm>
          <a:off x="1085850" y="2924175"/>
          <a:ext cx="561975" cy="85725"/>
        </a:xfrm>
        <a:custGeom>
          <a:pathLst>
            <a:path h="8" w="59">
              <a:moveTo>
                <a:pt x="0" y="8"/>
              </a:moveTo>
              <a:lnTo>
                <a:pt x="18" y="5"/>
              </a:lnTo>
              <a:lnTo>
                <a:pt x="35" y="3"/>
              </a:lnTo>
              <a:lnTo>
                <a:pt x="5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15</xdr:row>
      <xdr:rowOff>38100</xdr:rowOff>
    </xdr:from>
    <xdr:to>
      <xdr:col>4</xdr:col>
      <xdr:colOff>485775</xdr:colOff>
      <xdr:row>17</xdr:row>
      <xdr:rowOff>133350</xdr:rowOff>
    </xdr:to>
    <xdr:sp>
      <xdr:nvSpPr>
        <xdr:cNvPr id="10" name="AutoShape 97"/>
        <xdr:cNvSpPr>
          <a:spLocks/>
        </xdr:cNvSpPr>
      </xdr:nvSpPr>
      <xdr:spPr>
        <a:xfrm>
          <a:off x="1647825" y="2638425"/>
          <a:ext cx="800100" cy="285750"/>
        </a:xfrm>
        <a:custGeom>
          <a:pathLst>
            <a:path h="28" w="84">
              <a:moveTo>
                <a:pt x="0" y="28"/>
              </a:moveTo>
              <a:lnTo>
                <a:pt x="29" y="19"/>
              </a:lnTo>
              <a:lnTo>
                <a:pt x="66" y="7"/>
              </a:lnTo>
              <a:lnTo>
                <a:pt x="8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18</xdr:row>
      <xdr:rowOff>0</xdr:rowOff>
    </xdr:from>
    <xdr:to>
      <xdr:col>3</xdr:col>
      <xdr:colOff>0</xdr:colOff>
      <xdr:row>18</xdr:row>
      <xdr:rowOff>0</xdr:rowOff>
    </xdr:to>
    <xdr:sp>
      <xdr:nvSpPr>
        <xdr:cNvPr id="11" name="Line 107"/>
        <xdr:cNvSpPr>
          <a:spLocks/>
        </xdr:cNvSpPr>
      </xdr:nvSpPr>
      <xdr:spPr>
        <a:xfrm>
          <a:off x="447675" y="295275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15</xdr:row>
      <xdr:rowOff>66675</xdr:rowOff>
    </xdr:from>
    <xdr:to>
      <xdr:col>2</xdr:col>
      <xdr:colOff>600075</xdr:colOff>
      <xdr:row>15</xdr:row>
      <xdr:rowOff>66675</xdr:rowOff>
    </xdr:to>
    <xdr:sp>
      <xdr:nvSpPr>
        <xdr:cNvPr id="12" name="Line 108"/>
        <xdr:cNvSpPr>
          <a:spLocks/>
        </xdr:cNvSpPr>
      </xdr:nvSpPr>
      <xdr:spPr>
        <a:xfrm>
          <a:off x="419100" y="26670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14</xdr:row>
      <xdr:rowOff>28575</xdr:rowOff>
    </xdr:from>
    <xdr:to>
      <xdr:col>2</xdr:col>
      <xdr:colOff>600075</xdr:colOff>
      <xdr:row>14</xdr:row>
      <xdr:rowOff>28575</xdr:rowOff>
    </xdr:to>
    <xdr:sp>
      <xdr:nvSpPr>
        <xdr:cNvPr id="13" name="Line 109"/>
        <xdr:cNvSpPr>
          <a:spLocks/>
        </xdr:cNvSpPr>
      </xdr:nvSpPr>
      <xdr:spPr>
        <a:xfrm>
          <a:off x="419100" y="253365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15</xdr:row>
      <xdr:rowOff>38100</xdr:rowOff>
    </xdr:from>
    <xdr:to>
      <xdr:col>6</xdr:col>
      <xdr:colOff>0</xdr:colOff>
      <xdr:row>15</xdr:row>
      <xdr:rowOff>38100</xdr:rowOff>
    </xdr:to>
    <xdr:sp>
      <xdr:nvSpPr>
        <xdr:cNvPr id="14" name="Line 112"/>
        <xdr:cNvSpPr>
          <a:spLocks/>
        </xdr:cNvSpPr>
      </xdr:nvSpPr>
      <xdr:spPr>
        <a:xfrm>
          <a:off x="1657350" y="2638425"/>
          <a:ext cx="2276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14</xdr:row>
      <xdr:rowOff>76200</xdr:rowOff>
    </xdr:from>
    <xdr:to>
      <xdr:col>6</xdr:col>
      <xdr:colOff>0</xdr:colOff>
      <xdr:row>14</xdr:row>
      <xdr:rowOff>76200</xdr:rowOff>
    </xdr:to>
    <xdr:sp>
      <xdr:nvSpPr>
        <xdr:cNvPr id="15" name="Line 113"/>
        <xdr:cNvSpPr>
          <a:spLocks/>
        </xdr:cNvSpPr>
      </xdr:nvSpPr>
      <xdr:spPr>
        <a:xfrm>
          <a:off x="1657350" y="2581275"/>
          <a:ext cx="2276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xdr:row>
      <xdr:rowOff>9525</xdr:rowOff>
    </xdr:from>
    <xdr:to>
      <xdr:col>6</xdr:col>
      <xdr:colOff>38100</xdr:colOff>
      <xdr:row>15</xdr:row>
      <xdr:rowOff>9525</xdr:rowOff>
    </xdr:to>
    <xdr:sp>
      <xdr:nvSpPr>
        <xdr:cNvPr id="16" name="Line 114"/>
        <xdr:cNvSpPr>
          <a:spLocks/>
        </xdr:cNvSpPr>
      </xdr:nvSpPr>
      <xdr:spPr>
        <a:xfrm>
          <a:off x="180975" y="2609850"/>
          <a:ext cx="37909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15</xdr:row>
      <xdr:rowOff>66675</xdr:rowOff>
    </xdr:from>
    <xdr:to>
      <xdr:col>1</xdr:col>
      <xdr:colOff>400050</xdr:colOff>
      <xdr:row>18</xdr:row>
      <xdr:rowOff>9525</xdr:rowOff>
    </xdr:to>
    <xdr:sp>
      <xdr:nvSpPr>
        <xdr:cNvPr id="17" name="Line 168"/>
        <xdr:cNvSpPr>
          <a:spLocks/>
        </xdr:cNvSpPr>
      </xdr:nvSpPr>
      <xdr:spPr>
        <a:xfrm flipH="1">
          <a:off x="504825" y="2667000"/>
          <a:ext cx="0" cy="2952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419100</xdr:colOff>
      <xdr:row>21</xdr:row>
      <xdr:rowOff>104775</xdr:rowOff>
    </xdr:from>
    <xdr:ext cx="2209800" cy="200025"/>
    <xdr:sp>
      <xdr:nvSpPr>
        <xdr:cNvPr id="18" name="TextBox 170"/>
        <xdr:cNvSpPr txBox="1">
          <a:spLocks noChangeArrowheads="1"/>
        </xdr:cNvSpPr>
      </xdr:nvSpPr>
      <xdr:spPr>
        <a:xfrm>
          <a:off x="2381250" y="3286125"/>
          <a:ext cx="2209800" cy="200025"/>
        </a:xfrm>
        <a:prstGeom prst="rect">
          <a:avLst/>
        </a:prstGeom>
        <a:noFill/>
        <a:ln w="9525" cmpd="sng">
          <a:noFill/>
        </a:ln>
      </xdr:spPr>
      <xdr:txBody>
        <a:bodyPr vertOverflow="clip" wrap="square">
          <a:spAutoFit/>
        </a:bodyPr>
        <a:p>
          <a:pPr algn="l">
            <a:defRPr/>
          </a:pPr>
          <a:r>
            <a:rPr lang="en-US" cap="none" sz="1000" b="1" i="0" u="sng" baseline="0">
              <a:latin typeface="Arial"/>
              <a:ea typeface="Arial"/>
              <a:cs typeface="Arial"/>
            </a:rPr>
            <a:t>SECTION THROUGH INSTALLATION</a:t>
          </a:r>
        </a:p>
      </xdr:txBody>
    </xdr:sp>
    <xdr:clientData/>
  </xdr:oneCellAnchor>
  <xdr:oneCellAnchor>
    <xdr:from>
      <xdr:col>3</xdr:col>
      <xdr:colOff>104775</xdr:colOff>
      <xdr:row>19</xdr:row>
      <xdr:rowOff>38100</xdr:rowOff>
    </xdr:from>
    <xdr:ext cx="2219325" cy="190500"/>
    <xdr:sp>
      <xdr:nvSpPr>
        <xdr:cNvPr id="19" name="TextBox 171"/>
        <xdr:cNvSpPr txBox="1">
          <a:spLocks noChangeArrowheads="1"/>
        </xdr:cNvSpPr>
      </xdr:nvSpPr>
      <xdr:spPr>
        <a:xfrm>
          <a:off x="1428750" y="3086100"/>
          <a:ext cx="221932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2' MIN. FOR SEDIMENT ACCUMULATION</a:t>
          </a:r>
        </a:p>
      </xdr:txBody>
    </xdr:sp>
    <xdr:clientData/>
  </xdr:oneCellAnchor>
  <xdr:twoCellAnchor>
    <xdr:from>
      <xdr:col>1</xdr:col>
      <xdr:colOff>400050</xdr:colOff>
      <xdr:row>17</xdr:row>
      <xdr:rowOff>19050</xdr:rowOff>
    </xdr:from>
    <xdr:to>
      <xdr:col>3</xdr:col>
      <xdr:colOff>76200</xdr:colOff>
      <xdr:row>20</xdr:row>
      <xdr:rowOff>19050</xdr:rowOff>
    </xdr:to>
    <xdr:sp>
      <xdr:nvSpPr>
        <xdr:cNvPr id="20" name="Line 173"/>
        <xdr:cNvSpPr>
          <a:spLocks/>
        </xdr:cNvSpPr>
      </xdr:nvSpPr>
      <xdr:spPr>
        <a:xfrm flipH="1" flipV="1">
          <a:off x="504825" y="2809875"/>
          <a:ext cx="8953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16</xdr:row>
      <xdr:rowOff>0</xdr:rowOff>
    </xdr:from>
    <xdr:to>
      <xdr:col>4</xdr:col>
      <xdr:colOff>66675</xdr:colOff>
      <xdr:row>18</xdr:row>
      <xdr:rowOff>19050</xdr:rowOff>
    </xdr:to>
    <xdr:sp>
      <xdr:nvSpPr>
        <xdr:cNvPr id="21" name="AutoShape 174"/>
        <xdr:cNvSpPr>
          <a:spLocks/>
        </xdr:cNvSpPr>
      </xdr:nvSpPr>
      <xdr:spPr>
        <a:xfrm>
          <a:off x="1495425" y="2695575"/>
          <a:ext cx="533400" cy="276225"/>
        </a:xfrm>
        <a:custGeom>
          <a:pathLst>
            <a:path h="29" w="56">
              <a:moveTo>
                <a:pt x="56" y="29"/>
              </a:moveTo>
              <a:lnTo>
                <a:pt x="9" y="21"/>
              </a:lnTo>
              <a:lnTo>
                <a:pt x="0" y="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66675</xdr:colOff>
      <xdr:row>17</xdr:row>
      <xdr:rowOff>104775</xdr:rowOff>
    </xdr:from>
    <xdr:ext cx="2590800" cy="190500"/>
    <xdr:sp>
      <xdr:nvSpPr>
        <xdr:cNvPr id="22" name="TextBox 175"/>
        <xdr:cNvSpPr txBox="1">
          <a:spLocks noChangeArrowheads="1"/>
        </xdr:cNvSpPr>
      </xdr:nvSpPr>
      <xdr:spPr>
        <a:xfrm>
          <a:off x="2028825" y="2895600"/>
          <a:ext cx="259080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INTAKE STRAINER (SEE ALTERNATE DETAILS)</a:t>
          </a:r>
        </a:p>
      </xdr:txBody>
    </xdr:sp>
    <xdr:clientData/>
  </xdr:oneCellAnchor>
  <xdr:twoCellAnchor>
    <xdr:from>
      <xdr:col>1</xdr:col>
      <xdr:colOff>419100</xdr:colOff>
      <xdr:row>18</xdr:row>
      <xdr:rowOff>0</xdr:rowOff>
    </xdr:from>
    <xdr:to>
      <xdr:col>2</xdr:col>
      <xdr:colOff>600075</xdr:colOff>
      <xdr:row>18</xdr:row>
      <xdr:rowOff>0</xdr:rowOff>
    </xdr:to>
    <xdr:sp>
      <xdr:nvSpPr>
        <xdr:cNvPr id="23" name="Line 95"/>
        <xdr:cNvSpPr>
          <a:spLocks/>
        </xdr:cNvSpPr>
      </xdr:nvSpPr>
      <xdr:spPr>
        <a:xfrm>
          <a:off x="523875" y="295275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xdr:row>
      <xdr:rowOff>9525</xdr:rowOff>
    </xdr:from>
    <xdr:to>
      <xdr:col>2</xdr:col>
      <xdr:colOff>200025</xdr:colOff>
      <xdr:row>15</xdr:row>
      <xdr:rowOff>9525</xdr:rowOff>
    </xdr:to>
    <xdr:sp>
      <xdr:nvSpPr>
        <xdr:cNvPr id="24" name="Line 100"/>
        <xdr:cNvSpPr>
          <a:spLocks/>
        </xdr:cNvSpPr>
      </xdr:nvSpPr>
      <xdr:spPr>
        <a:xfrm>
          <a:off x="180975" y="2609850"/>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15</xdr:row>
      <xdr:rowOff>9525</xdr:rowOff>
    </xdr:from>
    <xdr:to>
      <xdr:col>2</xdr:col>
      <xdr:colOff>323850</xdr:colOff>
      <xdr:row>15</xdr:row>
      <xdr:rowOff>9525</xdr:rowOff>
    </xdr:to>
    <xdr:sp>
      <xdr:nvSpPr>
        <xdr:cNvPr id="25" name="Line 101"/>
        <xdr:cNvSpPr>
          <a:spLocks/>
        </xdr:cNvSpPr>
      </xdr:nvSpPr>
      <xdr:spPr>
        <a:xfrm flipV="1">
          <a:off x="971550" y="26098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14</xdr:row>
      <xdr:rowOff>66675</xdr:rowOff>
    </xdr:from>
    <xdr:to>
      <xdr:col>5</xdr:col>
      <xdr:colOff>590550</xdr:colOff>
      <xdr:row>15</xdr:row>
      <xdr:rowOff>38100</xdr:rowOff>
    </xdr:to>
    <xdr:sp>
      <xdr:nvSpPr>
        <xdr:cNvPr id="26" name="Line 117"/>
        <xdr:cNvSpPr>
          <a:spLocks/>
        </xdr:cNvSpPr>
      </xdr:nvSpPr>
      <xdr:spPr>
        <a:xfrm flipH="1">
          <a:off x="3924300" y="2571750"/>
          <a:ext cx="0" cy="66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152400</xdr:rowOff>
    </xdr:from>
    <xdr:to>
      <xdr:col>5</xdr:col>
      <xdr:colOff>76200</xdr:colOff>
      <xdr:row>8</xdr:row>
      <xdr:rowOff>200025</xdr:rowOff>
    </xdr:to>
    <xdr:grpSp>
      <xdr:nvGrpSpPr>
        <xdr:cNvPr id="27" name="Group 158"/>
        <xdr:cNvGrpSpPr>
          <a:grpSpLocks/>
        </xdr:cNvGrpSpPr>
      </xdr:nvGrpSpPr>
      <xdr:grpSpPr>
        <a:xfrm>
          <a:off x="3333750" y="1238250"/>
          <a:ext cx="76200" cy="209550"/>
          <a:chOff x="261" y="113"/>
          <a:chExt cx="8" cy="22"/>
        </a:xfrm>
        <a:solidFill>
          <a:srgbClr val="FFFFFF"/>
        </a:solidFill>
      </xdr:grpSpPr>
      <xdr:sp>
        <xdr:nvSpPr>
          <xdr:cNvPr id="28" name="Line 136"/>
          <xdr:cNvSpPr>
            <a:spLocks/>
          </xdr:cNvSpPr>
        </xdr:nvSpPr>
        <xdr:spPr>
          <a:xfrm flipH="1">
            <a:off x="265" y="113"/>
            <a:ext cx="0" cy="1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Polygon 137"/>
          <xdr:cNvSpPr>
            <a:spLocks/>
          </xdr:cNvSpPr>
        </xdr:nvSpPr>
        <xdr:spPr>
          <a:xfrm>
            <a:off x="261" y="128"/>
            <a:ext cx="8" cy="7"/>
          </a:xfrm>
          <a:custGeom>
            <a:pathLst>
              <a:path h="6" w="5">
                <a:moveTo>
                  <a:pt x="0" y="0"/>
                </a:moveTo>
                <a:cubicBezTo>
                  <a:pt x="1" y="0"/>
                  <a:pt x="3" y="0"/>
                  <a:pt x="4" y="1"/>
                </a:cubicBezTo>
                <a:cubicBezTo>
                  <a:pt x="5" y="2"/>
                  <a:pt x="2" y="3"/>
                  <a:pt x="2" y="3"/>
                </a:cubicBezTo>
                <a:cubicBezTo>
                  <a:pt x="4" y="5"/>
                  <a:pt x="1" y="4"/>
                  <a:pt x="1" y="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5</xdr:col>
      <xdr:colOff>228600</xdr:colOff>
      <xdr:row>6</xdr:row>
      <xdr:rowOff>66675</xdr:rowOff>
    </xdr:from>
    <xdr:ext cx="1362075" cy="190500"/>
    <xdr:sp>
      <xdr:nvSpPr>
        <xdr:cNvPr id="30" name="TextBox 143"/>
        <xdr:cNvSpPr txBox="1">
          <a:spLocks noChangeArrowheads="1"/>
        </xdr:cNvSpPr>
      </xdr:nvSpPr>
      <xdr:spPr>
        <a:xfrm>
          <a:off x="3562350" y="942975"/>
          <a:ext cx="13620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NORMAL WATER LEVEL</a:t>
          </a:r>
        </a:p>
      </xdr:txBody>
    </xdr:sp>
    <xdr:clientData/>
  </xdr:oneCellAnchor>
  <xdr:twoCellAnchor>
    <xdr:from>
      <xdr:col>12</xdr:col>
      <xdr:colOff>133350</xdr:colOff>
      <xdr:row>4</xdr:row>
      <xdr:rowOff>19050</xdr:rowOff>
    </xdr:from>
    <xdr:to>
      <xdr:col>12</xdr:col>
      <xdr:colOff>190500</xdr:colOff>
      <xdr:row>4</xdr:row>
      <xdr:rowOff>47625</xdr:rowOff>
    </xdr:to>
    <xdr:sp>
      <xdr:nvSpPr>
        <xdr:cNvPr id="31" name="Rectangle 150"/>
        <xdr:cNvSpPr>
          <a:spLocks/>
        </xdr:cNvSpPr>
      </xdr:nvSpPr>
      <xdr:spPr>
        <a:xfrm>
          <a:off x="7248525" y="600075"/>
          <a:ext cx="57150" cy="285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133350</xdr:colOff>
      <xdr:row>3</xdr:row>
      <xdr:rowOff>209550</xdr:rowOff>
    </xdr:from>
    <xdr:to>
      <xdr:col>12</xdr:col>
      <xdr:colOff>190500</xdr:colOff>
      <xdr:row>3</xdr:row>
      <xdr:rowOff>209550</xdr:rowOff>
    </xdr:to>
    <xdr:sp>
      <xdr:nvSpPr>
        <xdr:cNvPr id="32" name="Rectangle 151"/>
        <xdr:cNvSpPr>
          <a:spLocks/>
        </xdr:cNvSpPr>
      </xdr:nvSpPr>
      <xdr:spPr>
        <a:xfrm>
          <a:off x="7248525" y="581025"/>
          <a:ext cx="571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38100</xdr:colOff>
      <xdr:row>4</xdr:row>
      <xdr:rowOff>38100</xdr:rowOff>
    </xdr:from>
    <xdr:ext cx="1323975" cy="190500"/>
    <xdr:sp>
      <xdr:nvSpPr>
        <xdr:cNvPr id="33" name="TextBox 156"/>
        <xdr:cNvSpPr txBox="1">
          <a:spLocks noChangeArrowheads="1"/>
        </xdr:cNvSpPr>
      </xdr:nvSpPr>
      <xdr:spPr>
        <a:xfrm>
          <a:off x="3971925" y="619125"/>
          <a:ext cx="13239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GROUND LINE AT PIPE</a:t>
          </a:r>
        </a:p>
      </xdr:txBody>
    </xdr:sp>
    <xdr:clientData/>
  </xdr:oneCellAnchor>
  <xdr:twoCellAnchor>
    <xdr:from>
      <xdr:col>5</xdr:col>
      <xdr:colOff>161925</xdr:colOff>
      <xdr:row>6</xdr:row>
      <xdr:rowOff>133350</xdr:rowOff>
    </xdr:from>
    <xdr:to>
      <xdr:col>5</xdr:col>
      <xdr:colOff>219075</xdr:colOff>
      <xdr:row>8</xdr:row>
      <xdr:rowOff>57150</xdr:rowOff>
    </xdr:to>
    <xdr:sp>
      <xdr:nvSpPr>
        <xdr:cNvPr id="34" name="AutoShape 162"/>
        <xdr:cNvSpPr>
          <a:spLocks/>
        </xdr:cNvSpPr>
      </xdr:nvSpPr>
      <xdr:spPr>
        <a:xfrm>
          <a:off x="3495675" y="1009650"/>
          <a:ext cx="57150" cy="295275"/>
        </a:xfrm>
        <a:custGeom>
          <a:pathLst>
            <a:path h="31" w="6">
              <a:moveTo>
                <a:pt x="6" y="0"/>
              </a:moveTo>
              <a:lnTo>
                <a:pt x="0" y="9"/>
              </a:lnTo>
              <a:lnTo>
                <a:pt x="6" y="31"/>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1638300" cy="190500"/>
    <xdr:sp>
      <xdr:nvSpPr>
        <xdr:cNvPr id="35" name="TextBox 164"/>
        <xdr:cNvSpPr txBox="1">
          <a:spLocks noChangeArrowheads="1"/>
        </xdr:cNvSpPr>
      </xdr:nvSpPr>
      <xdr:spPr>
        <a:xfrm>
          <a:off x="714375" y="2181225"/>
          <a:ext cx="1638300"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FIRE SUPPRESSION (2' MIN.) </a:t>
          </a:r>
        </a:p>
      </xdr:txBody>
    </xdr:sp>
    <xdr:clientData/>
  </xdr:oneCellAnchor>
  <xdr:oneCellAnchor>
    <xdr:from>
      <xdr:col>3</xdr:col>
      <xdr:colOff>38100</xdr:colOff>
      <xdr:row>13</xdr:row>
      <xdr:rowOff>0</xdr:rowOff>
    </xdr:from>
    <xdr:ext cx="466725" cy="190500"/>
    <xdr:sp>
      <xdr:nvSpPr>
        <xdr:cNvPr id="36" name="TextBox 165"/>
        <xdr:cNvSpPr txBox="1">
          <a:spLocks noChangeArrowheads="1"/>
        </xdr:cNvSpPr>
      </xdr:nvSpPr>
      <xdr:spPr>
        <a:xfrm>
          <a:off x="1362075" y="2343150"/>
          <a:ext cx="46672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CU. FT.</a:t>
          </a:r>
        </a:p>
      </xdr:txBody>
    </xdr:sp>
    <xdr:clientData/>
  </xdr:oneCellAnchor>
  <xdr:twoCellAnchor>
    <xdr:from>
      <xdr:col>1</xdr:col>
      <xdr:colOff>161925</xdr:colOff>
      <xdr:row>15</xdr:row>
      <xdr:rowOff>0</xdr:rowOff>
    </xdr:from>
    <xdr:to>
      <xdr:col>1</xdr:col>
      <xdr:colOff>266700</xdr:colOff>
      <xdr:row>21</xdr:row>
      <xdr:rowOff>85725</xdr:rowOff>
    </xdr:to>
    <xdr:sp>
      <xdr:nvSpPr>
        <xdr:cNvPr id="37" name="AutoShape 169"/>
        <xdr:cNvSpPr>
          <a:spLocks/>
        </xdr:cNvSpPr>
      </xdr:nvSpPr>
      <xdr:spPr>
        <a:xfrm>
          <a:off x="266700" y="2600325"/>
          <a:ext cx="104775" cy="666750"/>
        </a:xfrm>
        <a:custGeom>
          <a:pathLst>
            <a:path h="70" w="11">
              <a:moveTo>
                <a:pt x="6" y="70"/>
              </a:moveTo>
              <a:lnTo>
                <a:pt x="0" y="43"/>
              </a:lnTo>
              <a:lnTo>
                <a:pt x="11" y="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76200</xdr:colOff>
      <xdr:row>40</xdr:row>
      <xdr:rowOff>38100</xdr:rowOff>
    </xdr:from>
    <xdr:ext cx="3276600" cy="1714500"/>
    <xdr:sp>
      <xdr:nvSpPr>
        <xdr:cNvPr id="38" name="TextBox 2"/>
        <xdr:cNvSpPr txBox="1">
          <a:spLocks noChangeArrowheads="1"/>
        </xdr:cNvSpPr>
      </xdr:nvSpPr>
      <xdr:spPr>
        <a:xfrm>
          <a:off x="180975" y="4933950"/>
          <a:ext cx="3276600" cy="1714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NOTE:
1 - CHECK WITH LOCAL FIRE DEPARTMET FOR APPROVED
      TYPE OF CONNECTIONS  AND STRAINERS.
2 - USE 20' LENGTH SECTION OF PIPE INTO WATER.  
      JOINTS SHALL BE SOLVENT-CEMENT WELDED.
3 - INTAKE STRAINER CAN BE WELL SCREEN WITH 
      MINIMUM OPENINGS OF 4 TIMES AREA OF PIPE
      OR DRILL HOLES AS SHOWN IN CHART IN  BOTTOM 2/3 
      OF PIPE.  DO NOT DRILL HOLES IN TOP 1/3 OF PIPE.  
      COMMERCIALLY MANUFACTURED STRAINERS FOR
      FIRE PROTECTION SYSTEMS MAY ALSO BE USED.</a:t>
          </a:r>
        </a:p>
      </xdr:txBody>
    </xdr:sp>
    <xdr:clientData/>
  </xdr:oneCellAnchor>
  <xdr:oneCellAnchor>
    <xdr:from>
      <xdr:col>7</xdr:col>
      <xdr:colOff>1019175</xdr:colOff>
      <xdr:row>37</xdr:row>
      <xdr:rowOff>66675</xdr:rowOff>
    </xdr:from>
    <xdr:ext cx="790575" cy="180975"/>
    <xdr:sp>
      <xdr:nvSpPr>
        <xdr:cNvPr id="39" name="TextBox 33"/>
        <xdr:cNvSpPr txBox="1">
          <a:spLocks noChangeArrowheads="1"/>
        </xdr:cNvSpPr>
      </xdr:nvSpPr>
      <xdr:spPr>
        <a:xfrm>
          <a:off x="5562600" y="4600575"/>
          <a:ext cx="7905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NOT TO SCALE</a:t>
          </a:r>
        </a:p>
      </xdr:txBody>
    </xdr:sp>
    <xdr:clientData/>
  </xdr:oneCellAnchor>
  <xdr:twoCellAnchor>
    <xdr:from>
      <xdr:col>1</xdr:col>
      <xdr:colOff>504825</xdr:colOff>
      <xdr:row>27</xdr:row>
      <xdr:rowOff>47625</xdr:rowOff>
    </xdr:from>
    <xdr:to>
      <xdr:col>7</xdr:col>
      <xdr:colOff>600075</xdr:colOff>
      <xdr:row>38</xdr:row>
      <xdr:rowOff>38100</xdr:rowOff>
    </xdr:to>
    <xdr:pic>
      <xdr:nvPicPr>
        <xdr:cNvPr id="40" name="Picture 32"/>
        <xdr:cNvPicPr preferRelativeResize="1">
          <a:picLocks noChangeAspect="1"/>
        </xdr:cNvPicPr>
      </xdr:nvPicPr>
      <xdr:blipFill>
        <a:blip r:embed="rId2">
          <a:clrChange>
            <a:clrFrom>
              <a:srgbClr val="FFFFFF"/>
            </a:clrFrom>
            <a:clrTo>
              <a:srgbClr val="FFFFFF">
                <a:alpha val="0"/>
              </a:srgbClr>
            </a:clrTo>
          </a:clrChange>
        </a:blip>
        <a:srcRect l="6686" t="57933" r="33978" b="29281"/>
        <a:stretch>
          <a:fillRect/>
        </a:stretch>
      </xdr:blipFill>
      <xdr:spPr>
        <a:xfrm>
          <a:off x="609600" y="3743325"/>
          <a:ext cx="4533900" cy="942975"/>
        </a:xfrm>
        <a:prstGeom prst="rect">
          <a:avLst/>
        </a:prstGeom>
        <a:noFill/>
        <a:ln w="9525" cmpd="sng">
          <a:noFill/>
        </a:ln>
      </xdr:spPr>
    </xdr:pic>
    <xdr:clientData/>
  </xdr:twoCellAnchor>
  <xdr:oneCellAnchor>
    <xdr:from>
      <xdr:col>2</xdr:col>
      <xdr:colOff>314325</xdr:colOff>
      <xdr:row>37</xdr:row>
      <xdr:rowOff>38100</xdr:rowOff>
    </xdr:from>
    <xdr:ext cx="695325" cy="200025"/>
    <xdr:sp>
      <xdr:nvSpPr>
        <xdr:cNvPr id="41" name="TextBox 35"/>
        <xdr:cNvSpPr txBox="1">
          <a:spLocks noChangeArrowheads="1"/>
        </xdr:cNvSpPr>
      </xdr:nvSpPr>
      <xdr:spPr>
        <a:xfrm>
          <a:off x="1028700" y="4572000"/>
          <a:ext cx="695325" cy="200025"/>
        </a:xfrm>
        <a:prstGeom prst="rect">
          <a:avLst/>
        </a:prstGeom>
        <a:noFill/>
        <a:ln w="9525" cmpd="sng">
          <a:noFill/>
        </a:ln>
      </xdr:spPr>
      <xdr:txBody>
        <a:bodyPr vertOverflow="clip" wrap="square">
          <a:spAutoFit/>
        </a:bodyPr>
        <a:p>
          <a:pPr algn="l">
            <a:defRPr/>
          </a:pPr>
          <a:r>
            <a:rPr lang="en-US" cap="none" sz="1000" b="0" i="0" u="sng" baseline="0">
              <a:latin typeface="Arial"/>
              <a:ea typeface="Arial"/>
              <a:cs typeface="Arial"/>
            </a:rPr>
            <a:t>END VIEW</a:t>
          </a:r>
        </a:p>
      </xdr:txBody>
    </xdr:sp>
    <xdr:clientData/>
  </xdr:oneCellAnchor>
  <xdr:oneCellAnchor>
    <xdr:from>
      <xdr:col>3</xdr:col>
      <xdr:colOff>276225</xdr:colOff>
      <xdr:row>39</xdr:row>
      <xdr:rowOff>0</xdr:rowOff>
    </xdr:from>
    <xdr:ext cx="2419350" cy="200025"/>
    <xdr:sp>
      <xdr:nvSpPr>
        <xdr:cNvPr id="42" name="TextBox 36"/>
        <xdr:cNvSpPr txBox="1">
          <a:spLocks noChangeArrowheads="1"/>
        </xdr:cNvSpPr>
      </xdr:nvSpPr>
      <xdr:spPr>
        <a:xfrm>
          <a:off x="1600200" y="4772025"/>
          <a:ext cx="2419350" cy="200025"/>
        </a:xfrm>
        <a:prstGeom prst="rect">
          <a:avLst/>
        </a:prstGeom>
        <a:noFill/>
        <a:ln w="9525" cmpd="sng">
          <a:noFill/>
        </a:ln>
      </xdr:spPr>
      <xdr:txBody>
        <a:bodyPr vertOverflow="clip" wrap="square">
          <a:spAutoFit/>
        </a:bodyPr>
        <a:p>
          <a:pPr algn="l">
            <a:defRPr/>
          </a:pPr>
          <a:r>
            <a:rPr lang="en-US" cap="none" sz="1000" b="1" i="0" u="sng" baseline="0">
              <a:latin typeface="Arial"/>
              <a:ea typeface="Arial"/>
              <a:cs typeface="Arial"/>
            </a:rPr>
            <a:t>ALTERNATE INTAKE STRAINER DETAIL</a:t>
          </a:r>
        </a:p>
      </xdr:txBody>
    </xdr:sp>
    <xdr:clientData/>
  </xdr:oneCellAnchor>
  <xdr:oneCellAnchor>
    <xdr:from>
      <xdr:col>3</xdr:col>
      <xdr:colOff>333375</xdr:colOff>
      <xdr:row>24</xdr:row>
      <xdr:rowOff>47625</xdr:rowOff>
    </xdr:from>
    <xdr:ext cx="1428750" cy="752475"/>
    <xdr:sp>
      <xdr:nvSpPr>
        <xdr:cNvPr id="43" name="TextBox 39"/>
        <xdr:cNvSpPr txBox="1">
          <a:spLocks noChangeArrowheads="1"/>
        </xdr:cNvSpPr>
      </xdr:nvSpPr>
      <xdr:spPr>
        <a:xfrm>
          <a:off x="1657350" y="3552825"/>
          <a:ext cx="1428750" cy="7524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12" COVERING OF #2
IDOH COARSE AGGREGATE
(NOT REQUIRED IF AT LEAST 
2 FEET OF WATER BELOW
INTAKE STRAINER)</a:t>
          </a:r>
        </a:p>
      </xdr:txBody>
    </xdr:sp>
    <xdr:clientData/>
  </xdr:oneCellAnchor>
  <xdr:twoCellAnchor>
    <xdr:from>
      <xdr:col>3</xdr:col>
      <xdr:colOff>28575</xdr:colOff>
      <xdr:row>27</xdr:row>
      <xdr:rowOff>38100</xdr:rowOff>
    </xdr:from>
    <xdr:to>
      <xdr:col>3</xdr:col>
      <xdr:colOff>257175</xdr:colOff>
      <xdr:row>33</xdr:row>
      <xdr:rowOff>38100</xdr:rowOff>
    </xdr:to>
    <xdr:sp>
      <xdr:nvSpPr>
        <xdr:cNvPr id="44" name="AutoShape 41"/>
        <xdr:cNvSpPr>
          <a:spLocks/>
        </xdr:cNvSpPr>
      </xdr:nvSpPr>
      <xdr:spPr>
        <a:xfrm>
          <a:off x="1352550" y="3733800"/>
          <a:ext cx="228600" cy="381000"/>
        </a:xfrm>
        <a:custGeom>
          <a:pathLst>
            <a:path h="62" w="24">
              <a:moveTo>
                <a:pt x="24" y="0"/>
              </a:moveTo>
              <a:lnTo>
                <a:pt x="0" y="0"/>
              </a:lnTo>
              <a:lnTo>
                <a:pt x="0" y="62"/>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523875</xdr:colOff>
      <xdr:row>37</xdr:row>
      <xdr:rowOff>0</xdr:rowOff>
    </xdr:from>
    <xdr:ext cx="495300" cy="180975"/>
    <xdr:sp>
      <xdr:nvSpPr>
        <xdr:cNvPr id="45" name="TextBox 43"/>
        <xdr:cNvSpPr txBox="1">
          <a:spLocks noChangeArrowheads="1"/>
        </xdr:cNvSpPr>
      </xdr:nvSpPr>
      <xdr:spPr>
        <a:xfrm>
          <a:off x="2486025" y="4533900"/>
          <a:ext cx="4953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END CAP</a:t>
          </a:r>
        </a:p>
      </xdr:txBody>
    </xdr:sp>
    <xdr:clientData/>
  </xdr:oneCellAnchor>
  <xdr:twoCellAnchor>
    <xdr:from>
      <xdr:col>4</xdr:col>
      <xdr:colOff>990600</xdr:colOff>
      <xdr:row>35</xdr:row>
      <xdr:rowOff>76200</xdr:rowOff>
    </xdr:from>
    <xdr:to>
      <xdr:col>4</xdr:col>
      <xdr:colOff>1219200</xdr:colOff>
      <xdr:row>37</xdr:row>
      <xdr:rowOff>47625</xdr:rowOff>
    </xdr:to>
    <xdr:sp>
      <xdr:nvSpPr>
        <xdr:cNvPr id="46" name="AutoShape 44"/>
        <xdr:cNvSpPr>
          <a:spLocks/>
        </xdr:cNvSpPr>
      </xdr:nvSpPr>
      <xdr:spPr>
        <a:xfrm>
          <a:off x="2952750" y="4324350"/>
          <a:ext cx="228600" cy="257175"/>
        </a:xfrm>
        <a:custGeom>
          <a:pathLst>
            <a:path h="28" w="15">
              <a:moveTo>
                <a:pt x="0" y="28"/>
              </a:moveTo>
              <a:lnTo>
                <a:pt x="0" y="28"/>
              </a:lnTo>
              <a:lnTo>
                <a:pt x="15" y="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76200</xdr:colOff>
      <xdr:row>37</xdr:row>
      <xdr:rowOff>0</xdr:rowOff>
    </xdr:from>
    <xdr:ext cx="923925" cy="180975"/>
    <xdr:sp>
      <xdr:nvSpPr>
        <xdr:cNvPr id="47" name="TextBox 45"/>
        <xdr:cNvSpPr txBox="1">
          <a:spLocks noChangeArrowheads="1"/>
        </xdr:cNvSpPr>
      </xdr:nvSpPr>
      <xdr:spPr>
        <a:xfrm>
          <a:off x="4010025" y="4533900"/>
          <a:ext cx="9239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INTAKE STRAINER</a:t>
          </a:r>
        </a:p>
      </xdr:txBody>
    </xdr:sp>
    <xdr:clientData/>
  </xdr:oneCellAnchor>
  <xdr:twoCellAnchor>
    <xdr:from>
      <xdr:col>5</xdr:col>
      <xdr:colOff>495300</xdr:colOff>
      <xdr:row>35</xdr:row>
      <xdr:rowOff>95250</xdr:rowOff>
    </xdr:from>
    <xdr:to>
      <xdr:col>6</xdr:col>
      <xdr:colOff>66675</xdr:colOff>
      <xdr:row>37</xdr:row>
      <xdr:rowOff>76200</xdr:rowOff>
    </xdr:to>
    <xdr:sp>
      <xdr:nvSpPr>
        <xdr:cNvPr id="48" name="Line 46"/>
        <xdr:cNvSpPr>
          <a:spLocks/>
        </xdr:cNvSpPr>
      </xdr:nvSpPr>
      <xdr:spPr>
        <a:xfrm flipH="1" flipV="1">
          <a:off x="3829050" y="4343400"/>
          <a:ext cx="171450" cy="2667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314325</xdr:colOff>
      <xdr:row>27</xdr:row>
      <xdr:rowOff>0</xdr:rowOff>
    </xdr:from>
    <xdr:ext cx="638175" cy="323850"/>
    <xdr:sp>
      <xdr:nvSpPr>
        <xdr:cNvPr id="49" name="TextBox 47"/>
        <xdr:cNvSpPr txBox="1">
          <a:spLocks noChangeArrowheads="1"/>
        </xdr:cNvSpPr>
      </xdr:nvSpPr>
      <xdr:spPr>
        <a:xfrm>
          <a:off x="3648075" y="3695700"/>
          <a:ext cx="638175" cy="323850"/>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6" MIN. DIA. 
INTAKE PIPE</a:t>
          </a:r>
        </a:p>
      </xdr:txBody>
    </xdr:sp>
    <xdr:clientData/>
  </xdr:oneCellAnchor>
  <xdr:twoCellAnchor>
    <xdr:from>
      <xdr:col>6</xdr:col>
      <xdr:colOff>323850</xdr:colOff>
      <xdr:row>28</xdr:row>
      <xdr:rowOff>28575</xdr:rowOff>
    </xdr:from>
    <xdr:to>
      <xdr:col>7</xdr:col>
      <xdr:colOff>76200</xdr:colOff>
      <xdr:row>35</xdr:row>
      <xdr:rowOff>9525</xdr:rowOff>
    </xdr:to>
    <xdr:sp>
      <xdr:nvSpPr>
        <xdr:cNvPr id="50" name="AutoShape 48"/>
        <xdr:cNvSpPr>
          <a:spLocks/>
        </xdr:cNvSpPr>
      </xdr:nvSpPr>
      <xdr:spPr>
        <a:xfrm>
          <a:off x="4257675" y="3810000"/>
          <a:ext cx="361950" cy="447675"/>
        </a:xfrm>
        <a:custGeom>
          <a:pathLst>
            <a:path h="52" w="39">
              <a:moveTo>
                <a:pt x="0" y="0"/>
              </a:moveTo>
              <a:lnTo>
                <a:pt x="30" y="0"/>
              </a:lnTo>
              <a:lnTo>
                <a:pt x="39" y="52"/>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17</xdr:row>
      <xdr:rowOff>85725</xdr:rowOff>
    </xdr:from>
    <xdr:to>
      <xdr:col>17</xdr:col>
      <xdr:colOff>85725</xdr:colOff>
      <xdr:row>34</xdr:row>
      <xdr:rowOff>19050</xdr:rowOff>
    </xdr:to>
    <xdr:pic>
      <xdr:nvPicPr>
        <xdr:cNvPr id="51" name="Picture 37"/>
        <xdr:cNvPicPr preferRelativeResize="1">
          <a:picLocks noChangeAspect="1"/>
        </xdr:cNvPicPr>
      </xdr:nvPicPr>
      <xdr:blipFill>
        <a:blip r:embed="rId1"/>
        <a:srcRect l="73806" t="51188" r="11387" b="25315"/>
        <a:stretch>
          <a:fillRect/>
        </a:stretch>
      </xdr:blipFill>
      <xdr:spPr>
        <a:xfrm>
          <a:off x="6581775" y="2876550"/>
          <a:ext cx="1400175" cy="1314450"/>
        </a:xfrm>
        <a:prstGeom prst="rect">
          <a:avLst/>
        </a:prstGeom>
        <a:noFill/>
        <a:ln w="9525" cmpd="sng">
          <a:noFill/>
        </a:ln>
      </xdr:spPr>
    </xdr:pic>
    <xdr:clientData/>
  </xdr:twoCellAnchor>
  <xdr:oneCellAnchor>
    <xdr:from>
      <xdr:col>10</xdr:col>
      <xdr:colOff>257175</xdr:colOff>
      <xdr:row>34</xdr:row>
      <xdr:rowOff>38100</xdr:rowOff>
    </xdr:from>
    <xdr:ext cx="1257300" cy="200025"/>
    <xdr:sp>
      <xdr:nvSpPr>
        <xdr:cNvPr id="52" name="TextBox 34"/>
        <xdr:cNvSpPr txBox="1">
          <a:spLocks noChangeArrowheads="1"/>
        </xdr:cNvSpPr>
      </xdr:nvSpPr>
      <xdr:spPr>
        <a:xfrm>
          <a:off x="6781800" y="4210050"/>
          <a:ext cx="1257300" cy="200025"/>
        </a:xfrm>
        <a:prstGeom prst="rect">
          <a:avLst/>
        </a:prstGeom>
        <a:noFill/>
        <a:ln w="9525" cmpd="sng">
          <a:noFill/>
        </a:ln>
      </xdr:spPr>
      <xdr:txBody>
        <a:bodyPr vertOverflow="clip" wrap="square">
          <a:spAutoFit/>
        </a:bodyPr>
        <a:p>
          <a:pPr algn="l">
            <a:defRPr/>
          </a:pPr>
          <a:r>
            <a:rPr lang="en-US" cap="none" sz="1000" b="1" i="0" u="sng" baseline="0">
              <a:latin typeface="Arial"/>
              <a:ea typeface="Arial"/>
              <a:cs typeface="Arial"/>
            </a:rPr>
            <a:t>STANDPIPE DETAIL</a:t>
          </a:r>
        </a:p>
      </xdr:txBody>
    </xdr:sp>
    <xdr:clientData/>
  </xdr:oneCellAnchor>
  <xdr:oneCellAnchor>
    <xdr:from>
      <xdr:col>7</xdr:col>
      <xdr:colOff>1095375</xdr:colOff>
      <xdr:row>22</xdr:row>
      <xdr:rowOff>0</xdr:rowOff>
    </xdr:from>
    <xdr:ext cx="1390650" cy="838200"/>
    <xdr:sp>
      <xdr:nvSpPr>
        <xdr:cNvPr id="53" name="TextBox 71"/>
        <xdr:cNvSpPr txBox="1">
          <a:spLocks noChangeArrowheads="1"/>
        </xdr:cNvSpPr>
      </xdr:nvSpPr>
      <xdr:spPr>
        <a:xfrm>
          <a:off x="5638800" y="3343275"/>
          <a:ext cx="1390650" cy="8382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PVC ELBOW
(ACTUAL NO. OF 30</a:t>
          </a:r>
          <a:r>
            <a:rPr lang="en-US" cap="none" sz="900" b="0" i="0" u="none" baseline="30000">
              <a:latin typeface="Arial"/>
              <a:ea typeface="Arial"/>
              <a:cs typeface="Arial"/>
            </a:rPr>
            <a:t>O</a:t>
          </a:r>
          <a:r>
            <a:rPr lang="en-US" cap="none" sz="900" b="0" i="0" u="none" baseline="0">
              <a:latin typeface="Arial"/>
              <a:ea typeface="Arial"/>
              <a:cs typeface="Arial"/>
            </a:rPr>
            <a:t>,
45</a:t>
          </a:r>
          <a:r>
            <a:rPr lang="en-US" cap="none" sz="900" b="0" i="0" u="none" baseline="30000">
              <a:latin typeface="Arial"/>
              <a:ea typeface="Arial"/>
              <a:cs typeface="Arial"/>
            </a:rPr>
            <a:t>O </a:t>
          </a:r>
          <a:r>
            <a:rPr lang="en-US" cap="none" sz="900" b="0" i="0" u="none" baseline="0">
              <a:latin typeface="Arial"/>
              <a:ea typeface="Arial"/>
              <a:cs typeface="Arial"/>
            </a:rPr>
            <a:t>, </a:t>
          </a:r>
          <a:r>
            <a:rPr lang="en-US" cap="none" sz="600" b="0" i="0" u="none" baseline="0">
              <a:latin typeface="Arial"/>
              <a:ea typeface="Arial"/>
              <a:cs typeface="Arial"/>
            </a:rPr>
            <a:t>AND/OR</a:t>
          </a:r>
          <a:r>
            <a:rPr lang="en-US" cap="none" sz="900" b="0" i="0" u="none" baseline="0">
              <a:latin typeface="Arial"/>
              <a:ea typeface="Arial"/>
              <a:cs typeface="Arial"/>
            </a:rPr>
            <a:t> 90</a:t>
          </a:r>
          <a:r>
            <a:rPr lang="en-US" cap="none" sz="900" b="0" i="0" u="none" baseline="30000">
              <a:latin typeface="Arial"/>
              <a:ea typeface="Arial"/>
              <a:cs typeface="Arial"/>
            </a:rPr>
            <a:t>O</a:t>
          </a:r>
          <a:r>
            <a:rPr lang="en-US" cap="none" sz="900" b="0" i="0" u="none" baseline="0">
              <a:latin typeface="Arial"/>
              <a:ea typeface="Arial"/>
              <a:cs typeface="Arial"/>
            </a:rPr>
            <a:t> ELBOWS
DEPENDS ON SITE
CONDITIONS)</a:t>
          </a:r>
        </a:p>
      </xdr:txBody>
    </xdr:sp>
    <xdr:clientData/>
  </xdr:oneCellAnchor>
  <xdr:twoCellAnchor>
    <xdr:from>
      <xdr:col>8</xdr:col>
      <xdr:colOff>485775</xdr:colOff>
      <xdr:row>22</xdr:row>
      <xdr:rowOff>57150</xdr:rowOff>
    </xdr:from>
    <xdr:to>
      <xdr:col>12</xdr:col>
      <xdr:colOff>104775</xdr:colOff>
      <xdr:row>29</xdr:row>
      <xdr:rowOff>57150</xdr:rowOff>
    </xdr:to>
    <xdr:sp>
      <xdr:nvSpPr>
        <xdr:cNvPr id="54" name="AutoShape 72"/>
        <xdr:cNvSpPr>
          <a:spLocks/>
        </xdr:cNvSpPr>
      </xdr:nvSpPr>
      <xdr:spPr>
        <a:xfrm>
          <a:off x="6381750" y="3400425"/>
          <a:ext cx="838200" cy="514350"/>
        </a:xfrm>
        <a:custGeom>
          <a:pathLst>
            <a:path h="54" w="88">
              <a:moveTo>
                <a:pt x="0" y="0"/>
              </a:moveTo>
              <a:lnTo>
                <a:pt x="46" y="7"/>
              </a:lnTo>
              <a:lnTo>
                <a:pt x="88" y="54"/>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24</xdr:row>
      <xdr:rowOff>38100</xdr:rowOff>
    </xdr:from>
    <xdr:ext cx="914400" cy="647700"/>
    <xdr:sp>
      <xdr:nvSpPr>
        <xdr:cNvPr id="55" name="TextBox 73"/>
        <xdr:cNvSpPr txBox="1">
          <a:spLocks noChangeArrowheads="1"/>
        </xdr:cNvSpPr>
      </xdr:nvSpPr>
      <xdr:spPr>
        <a:xfrm>
          <a:off x="7896225" y="3543300"/>
          <a:ext cx="914400" cy="6477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6" MIN. DIAM.
INTAKE PVC 
PIPE (MIN. 
SCHEDULE 40)</a:t>
          </a:r>
        </a:p>
      </xdr:txBody>
    </xdr:sp>
    <xdr:clientData/>
  </xdr:oneCellAnchor>
  <xdr:twoCellAnchor>
    <xdr:from>
      <xdr:col>12</xdr:col>
      <xdr:colOff>238125</xdr:colOff>
      <xdr:row>26</xdr:row>
      <xdr:rowOff>28575</xdr:rowOff>
    </xdr:from>
    <xdr:to>
      <xdr:col>16</xdr:col>
      <xdr:colOff>85725</xdr:colOff>
      <xdr:row>27</xdr:row>
      <xdr:rowOff>76200</xdr:rowOff>
    </xdr:to>
    <xdr:sp>
      <xdr:nvSpPr>
        <xdr:cNvPr id="56" name="AutoShape 74"/>
        <xdr:cNvSpPr>
          <a:spLocks/>
        </xdr:cNvSpPr>
      </xdr:nvSpPr>
      <xdr:spPr>
        <a:xfrm>
          <a:off x="7353300" y="3686175"/>
          <a:ext cx="466725" cy="85725"/>
        </a:xfrm>
        <a:custGeom>
          <a:pathLst>
            <a:path h="10" w="49">
              <a:moveTo>
                <a:pt x="49" y="0"/>
              </a:moveTo>
              <a:lnTo>
                <a:pt x="0" y="1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27</xdr:row>
      <xdr:rowOff>0</xdr:rowOff>
    </xdr:from>
    <xdr:to>
      <xdr:col>16</xdr:col>
      <xdr:colOff>85725</xdr:colOff>
      <xdr:row>34</xdr:row>
      <xdr:rowOff>9525</xdr:rowOff>
    </xdr:to>
    <xdr:sp>
      <xdr:nvSpPr>
        <xdr:cNvPr id="57" name="AutoShape 75"/>
        <xdr:cNvSpPr>
          <a:spLocks/>
        </xdr:cNvSpPr>
      </xdr:nvSpPr>
      <xdr:spPr>
        <a:xfrm>
          <a:off x="7134225" y="3695700"/>
          <a:ext cx="685800" cy="485775"/>
        </a:xfrm>
        <a:custGeom>
          <a:pathLst>
            <a:path h="57" w="72">
              <a:moveTo>
                <a:pt x="72" y="0"/>
              </a:moveTo>
              <a:lnTo>
                <a:pt x="21" y="57"/>
              </a:lnTo>
              <a:lnTo>
                <a:pt x="0" y="38"/>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18</xdr:row>
      <xdr:rowOff>66675</xdr:rowOff>
    </xdr:from>
    <xdr:to>
      <xdr:col>14</xdr:col>
      <xdr:colOff>85725</xdr:colOff>
      <xdr:row>21</xdr:row>
      <xdr:rowOff>152400</xdr:rowOff>
    </xdr:to>
    <xdr:sp>
      <xdr:nvSpPr>
        <xdr:cNvPr id="58" name="Line 76"/>
        <xdr:cNvSpPr>
          <a:spLocks/>
        </xdr:cNvSpPr>
      </xdr:nvSpPr>
      <xdr:spPr>
        <a:xfrm>
          <a:off x="7610475" y="3019425"/>
          <a:ext cx="0" cy="3143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104775</xdr:colOff>
      <xdr:row>20</xdr:row>
      <xdr:rowOff>0</xdr:rowOff>
    </xdr:from>
    <xdr:ext cx="200025" cy="209550"/>
    <xdr:sp>
      <xdr:nvSpPr>
        <xdr:cNvPr id="59" name="TextBox 77"/>
        <xdr:cNvSpPr txBox="1">
          <a:spLocks noChangeArrowheads="1"/>
        </xdr:cNvSpPr>
      </xdr:nvSpPr>
      <xdr:spPr>
        <a:xfrm>
          <a:off x="7629525" y="3114675"/>
          <a:ext cx="200025" cy="209550"/>
        </a:xfrm>
        <a:prstGeom prst="rect">
          <a:avLst/>
        </a:prstGeom>
        <a:noFill/>
        <a:ln w="9525" cmpd="sng">
          <a:noFill/>
        </a:ln>
      </xdr:spPr>
      <xdr:txBody>
        <a:bodyPr vertOverflow="clip" wrap="square" vert="vert270">
          <a:spAutoFit/>
        </a:bodyPr>
        <a:p>
          <a:pPr algn="l">
            <a:defRPr/>
          </a:pPr>
          <a:r>
            <a:rPr lang="en-US" cap="none" sz="800" b="0" i="0" u="none" baseline="0">
              <a:latin typeface="Arial"/>
              <a:ea typeface="Arial"/>
              <a:cs typeface="Arial"/>
            </a:rPr>
            <a:t>24"</a:t>
          </a:r>
        </a:p>
      </xdr:txBody>
    </xdr:sp>
    <xdr:clientData/>
  </xdr:oneCellAnchor>
  <xdr:oneCellAnchor>
    <xdr:from>
      <xdr:col>16</xdr:col>
      <xdr:colOff>85725</xdr:colOff>
      <xdr:row>18</xdr:row>
      <xdr:rowOff>38100</xdr:rowOff>
    </xdr:from>
    <xdr:ext cx="142875" cy="190500"/>
    <xdr:sp>
      <xdr:nvSpPr>
        <xdr:cNvPr id="60" name="TextBox 79"/>
        <xdr:cNvSpPr txBox="1">
          <a:spLocks noChangeArrowheads="1"/>
        </xdr:cNvSpPr>
      </xdr:nvSpPr>
      <xdr:spPr>
        <a:xfrm>
          <a:off x="7820025" y="2990850"/>
          <a:ext cx="1428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L</a:t>
          </a:r>
        </a:p>
      </xdr:txBody>
    </xdr:sp>
    <xdr:clientData/>
  </xdr:oneCellAnchor>
  <xdr:oneCellAnchor>
    <xdr:from>
      <xdr:col>17</xdr:col>
      <xdr:colOff>76200</xdr:colOff>
      <xdr:row>18</xdr:row>
      <xdr:rowOff>38100</xdr:rowOff>
    </xdr:from>
    <xdr:ext cx="752475" cy="342900"/>
    <xdr:sp>
      <xdr:nvSpPr>
        <xdr:cNvPr id="61" name="TextBox 81"/>
        <xdr:cNvSpPr txBox="1">
          <a:spLocks noChangeArrowheads="1"/>
        </xdr:cNvSpPr>
      </xdr:nvSpPr>
      <xdr:spPr>
        <a:xfrm>
          <a:off x="7972425" y="2990850"/>
          <a:ext cx="752475" cy="3429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STANDPIPE
DISCHARGE</a:t>
          </a:r>
        </a:p>
      </xdr:txBody>
    </xdr:sp>
    <xdr:clientData/>
  </xdr:oneCellAnchor>
  <xdr:twoCellAnchor>
    <xdr:from>
      <xdr:col>8</xdr:col>
      <xdr:colOff>428625</xdr:colOff>
      <xdr:row>18</xdr:row>
      <xdr:rowOff>66675</xdr:rowOff>
    </xdr:from>
    <xdr:to>
      <xdr:col>12</xdr:col>
      <xdr:colOff>152400</xdr:colOff>
      <xdr:row>18</xdr:row>
      <xdr:rowOff>76200</xdr:rowOff>
    </xdr:to>
    <xdr:sp>
      <xdr:nvSpPr>
        <xdr:cNvPr id="62" name="AutoShape 82"/>
        <xdr:cNvSpPr>
          <a:spLocks/>
        </xdr:cNvSpPr>
      </xdr:nvSpPr>
      <xdr:spPr>
        <a:xfrm>
          <a:off x="6324600" y="3019425"/>
          <a:ext cx="942975" cy="9525"/>
        </a:xfrm>
        <a:custGeom>
          <a:pathLst>
            <a:path h="1" w="99">
              <a:moveTo>
                <a:pt x="0" y="0"/>
              </a:moveTo>
              <a:lnTo>
                <a:pt x="99" y="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1181100</xdr:colOff>
      <xdr:row>18</xdr:row>
      <xdr:rowOff>0</xdr:rowOff>
    </xdr:from>
    <xdr:ext cx="1133475" cy="361950"/>
    <xdr:sp>
      <xdr:nvSpPr>
        <xdr:cNvPr id="63" name="TextBox 83"/>
        <xdr:cNvSpPr txBox="1">
          <a:spLocks noChangeArrowheads="1"/>
        </xdr:cNvSpPr>
      </xdr:nvSpPr>
      <xdr:spPr>
        <a:xfrm>
          <a:off x="5724525" y="2952750"/>
          <a:ext cx="1133475" cy="36195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6"X 5" 90</a:t>
          </a:r>
          <a:r>
            <a:rPr lang="en-US" cap="none" sz="900" b="0" i="0" u="none" baseline="30000">
              <a:latin typeface="Arial"/>
              <a:ea typeface="Arial"/>
              <a:cs typeface="Arial"/>
            </a:rPr>
            <a:t>O</a:t>
          </a:r>
          <a:r>
            <a:rPr lang="en-US" cap="none" sz="900" b="0" i="0" u="none" baseline="0">
              <a:latin typeface="Arial"/>
              <a:ea typeface="Arial"/>
              <a:cs typeface="Arial"/>
            </a:rPr>
            <a:t> 
REDUCING ELBOW</a:t>
          </a:r>
        </a:p>
      </xdr:txBody>
    </xdr:sp>
    <xdr:clientData/>
  </xdr:oneCellAnchor>
  <xdr:oneCellAnchor>
    <xdr:from>
      <xdr:col>14</xdr:col>
      <xdr:colOff>114300</xdr:colOff>
      <xdr:row>14</xdr:row>
      <xdr:rowOff>76200</xdr:rowOff>
    </xdr:from>
    <xdr:ext cx="1095375" cy="342900"/>
    <xdr:sp>
      <xdr:nvSpPr>
        <xdr:cNvPr id="64" name="TextBox 84"/>
        <xdr:cNvSpPr txBox="1">
          <a:spLocks noChangeArrowheads="1"/>
        </xdr:cNvSpPr>
      </xdr:nvSpPr>
      <xdr:spPr>
        <a:xfrm>
          <a:off x="7639050" y="2581275"/>
          <a:ext cx="1095375" cy="3429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STEAMER NOZZLE
 CAP - SEE NOTE 1</a:t>
          </a:r>
        </a:p>
      </xdr:txBody>
    </xdr:sp>
    <xdr:clientData/>
  </xdr:oneCellAnchor>
  <xdr:twoCellAnchor>
    <xdr:from>
      <xdr:col>13</xdr:col>
      <xdr:colOff>0</xdr:colOff>
      <xdr:row>15</xdr:row>
      <xdr:rowOff>85725</xdr:rowOff>
    </xdr:from>
    <xdr:to>
      <xdr:col>14</xdr:col>
      <xdr:colOff>57150</xdr:colOff>
      <xdr:row>18</xdr:row>
      <xdr:rowOff>47625</xdr:rowOff>
    </xdr:to>
    <xdr:sp>
      <xdr:nvSpPr>
        <xdr:cNvPr id="65" name="AutoShape 85"/>
        <xdr:cNvSpPr>
          <a:spLocks/>
        </xdr:cNvSpPr>
      </xdr:nvSpPr>
      <xdr:spPr>
        <a:xfrm>
          <a:off x="7467600" y="2686050"/>
          <a:ext cx="114300" cy="314325"/>
        </a:xfrm>
        <a:custGeom>
          <a:pathLst>
            <a:path h="37" w="12">
              <a:moveTo>
                <a:pt x="12" y="0"/>
              </a:moveTo>
              <a:lnTo>
                <a:pt x="0" y="37"/>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15</xdr:row>
      <xdr:rowOff>76200</xdr:rowOff>
    </xdr:from>
    <xdr:to>
      <xdr:col>12</xdr:col>
      <xdr:colOff>295275</xdr:colOff>
      <xdr:row>18</xdr:row>
      <xdr:rowOff>47625</xdr:rowOff>
    </xdr:to>
    <xdr:sp>
      <xdr:nvSpPr>
        <xdr:cNvPr id="66" name="AutoShape 86"/>
        <xdr:cNvSpPr>
          <a:spLocks/>
        </xdr:cNvSpPr>
      </xdr:nvSpPr>
      <xdr:spPr>
        <a:xfrm>
          <a:off x="6905625" y="2676525"/>
          <a:ext cx="504825" cy="323850"/>
        </a:xfrm>
        <a:custGeom>
          <a:pathLst>
            <a:path h="38" w="53">
              <a:moveTo>
                <a:pt x="0" y="0"/>
              </a:moveTo>
              <a:lnTo>
                <a:pt x="36" y="1"/>
              </a:lnTo>
              <a:lnTo>
                <a:pt x="53" y="38"/>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76200</xdr:colOff>
      <xdr:row>14</xdr:row>
      <xdr:rowOff>76200</xdr:rowOff>
    </xdr:from>
    <xdr:ext cx="1085850" cy="342900"/>
    <xdr:sp>
      <xdr:nvSpPr>
        <xdr:cNvPr id="67" name="TextBox 88"/>
        <xdr:cNvSpPr txBox="1">
          <a:spLocks noChangeArrowheads="1"/>
        </xdr:cNvSpPr>
      </xdr:nvSpPr>
      <xdr:spPr>
        <a:xfrm>
          <a:off x="5972175" y="2581275"/>
          <a:ext cx="1085850" cy="3429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5" N.P.T. X 4 1/2"
STEAMER NOZZLE</a:t>
          </a:r>
        </a:p>
      </xdr:txBody>
    </xdr:sp>
    <xdr:clientData/>
  </xdr:oneCellAnchor>
  <xdr:twoCellAnchor>
    <xdr:from>
      <xdr:col>5</xdr:col>
      <xdr:colOff>238125</xdr:colOff>
      <xdr:row>41</xdr:row>
      <xdr:rowOff>57150</xdr:rowOff>
    </xdr:from>
    <xdr:to>
      <xdr:col>8</xdr:col>
      <xdr:colOff>400050</xdr:colOff>
      <xdr:row>42</xdr:row>
      <xdr:rowOff>85725</xdr:rowOff>
    </xdr:to>
    <xdr:sp>
      <xdr:nvSpPr>
        <xdr:cNvPr id="68" name="AutoShape 181"/>
        <xdr:cNvSpPr>
          <a:spLocks/>
        </xdr:cNvSpPr>
      </xdr:nvSpPr>
      <xdr:spPr>
        <a:xfrm>
          <a:off x="3571875" y="5076825"/>
          <a:ext cx="2724150" cy="1905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NUMBER OF HOLES FOR 4 TIMES AREA OF PIPE</a:t>
          </a:r>
        </a:p>
      </xdr:txBody>
    </xdr:sp>
    <xdr:clientData/>
  </xdr:twoCellAnchor>
  <xdr:twoCellAnchor>
    <xdr:from>
      <xdr:col>5</xdr:col>
      <xdr:colOff>238125</xdr:colOff>
      <xdr:row>42</xdr:row>
      <xdr:rowOff>85725</xdr:rowOff>
    </xdr:from>
    <xdr:to>
      <xdr:col>6</xdr:col>
      <xdr:colOff>66675</xdr:colOff>
      <xdr:row>45</xdr:row>
      <xdr:rowOff>142875</xdr:rowOff>
    </xdr:to>
    <xdr:sp>
      <xdr:nvSpPr>
        <xdr:cNvPr id="69" name="AutoShape 182"/>
        <xdr:cNvSpPr>
          <a:spLocks/>
        </xdr:cNvSpPr>
      </xdr:nvSpPr>
      <xdr:spPr>
        <a:xfrm>
          <a:off x="3571875" y="5267325"/>
          <a:ext cx="428625" cy="4762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  PIPE
  SIZE</a:t>
          </a:r>
        </a:p>
      </xdr:txBody>
    </xdr:sp>
    <xdr:clientData/>
  </xdr:twoCellAnchor>
  <xdr:twoCellAnchor>
    <xdr:from>
      <xdr:col>6</xdr:col>
      <xdr:colOff>66675</xdr:colOff>
      <xdr:row>42</xdr:row>
      <xdr:rowOff>85725</xdr:rowOff>
    </xdr:from>
    <xdr:to>
      <xdr:col>7</xdr:col>
      <xdr:colOff>1152525</xdr:colOff>
      <xdr:row>44</xdr:row>
      <xdr:rowOff>9525</xdr:rowOff>
    </xdr:to>
    <xdr:sp>
      <xdr:nvSpPr>
        <xdr:cNvPr id="70" name="Rectangle 183"/>
        <xdr:cNvSpPr>
          <a:spLocks/>
        </xdr:cNvSpPr>
      </xdr:nvSpPr>
      <xdr:spPr>
        <a:xfrm>
          <a:off x="4000500" y="5267325"/>
          <a:ext cx="16954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                HOLE SIZE</a:t>
          </a:r>
        </a:p>
      </xdr:txBody>
    </xdr:sp>
    <xdr:clientData/>
  </xdr:twoCellAnchor>
  <xdr:twoCellAnchor>
    <xdr:from>
      <xdr:col>7</xdr:col>
      <xdr:colOff>1143000</xdr:colOff>
      <xdr:row>42</xdr:row>
      <xdr:rowOff>85725</xdr:rowOff>
    </xdr:from>
    <xdr:to>
      <xdr:col>8</xdr:col>
      <xdr:colOff>400050</xdr:colOff>
      <xdr:row>45</xdr:row>
      <xdr:rowOff>142875</xdr:rowOff>
    </xdr:to>
    <xdr:sp>
      <xdr:nvSpPr>
        <xdr:cNvPr id="71" name="AutoShape 185"/>
        <xdr:cNvSpPr>
          <a:spLocks/>
        </xdr:cNvSpPr>
      </xdr:nvSpPr>
      <xdr:spPr>
        <a:xfrm>
          <a:off x="5686425" y="5267325"/>
          <a:ext cx="609600" cy="4762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 MINIMUM
 LENGTH
        *</a:t>
          </a:r>
        </a:p>
      </xdr:txBody>
    </xdr:sp>
    <xdr:clientData/>
  </xdr:twoCellAnchor>
  <xdr:twoCellAnchor>
    <xdr:from>
      <xdr:col>5</xdr:col>
      <xdr:colOff>238125</xdr:colOff>
      <xdr:row>45</xdr:row>
      <xdr:rowOff>142875</xdr:rowOff>
    </xdr:from>
    <xdr:to>
      <xdr:col>6</xdr:col>
      <xdr:colOff>66675</xdr:colOff>
      <xdr:row>51</xdr:row>
      <xdr:rowOff>114300</xdr:rowOff>
    </xdr:to>
    <xdr:sp>
      <xdr:nvSpPr>
        <xdr:cNvPr id="72" name="AutoShape 186"/>
        <xdr:cNvSpPr>
          <a:spLocks/>
        </xdr:cNvSpPr>
      </xdr:nvSpPr>
      <xdr:spPr>
        <a:xfrm>
          <a:off x="3571875" y="5743575"/>
          <a:ext cx="428625" cy="619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    6"
    8"
   10"
   12"</a:t>
          </a:r>
        </a:p>
      </xdr:txBody>
    </xdr:sp>
    <xdr:clientData/>
  </xdr:twoCellAnchor>
  <xdr:twoCellAnchor>
    <xdr:from>
      <xdr:col>6</xdr:col>
      <xdr:colOff>66675</xdr:colOff>
      <xdr:row>45</xdr:row>
      <xdr:rowOff>142875</xdr:rowOff>
    </xdr:from>
    <xdr:to>
      <xdr:col>7</xdr:col>
      <xdr:colOff>1143000</xdr:colOff>
      <xdr:row>51</xdr:row>
      <xdr:rowOff>114300</xdr:rowOff>
    </xdr:to>
    <xdr:sp>
      <xdr:nvSpPr>
        <xdr:cNvPr id="73" name="AutoShape 187"/>
        <xdr:cNvSpPr>
          <a:spLocks/>
        </xdr:cNvSpPr>
      </xdr:nvSpPr>
      <xdr:spPr>
        <a:xfrm>
          <a:off x="4000500" y="5743575"/>
          <a:ext cx="1685925" cy="619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           365            257           143
           655            455           256
          1024           711           400
          1475          1024          576</a:t>
          </a:r>
        </a:p>
      </xdr:txBody>
    </xdr:sp>
    <xdr:clientData/>
  </xdr:twoCellAnchor>
  <xdr:twoCellAnchor>
    <xdr:from>
      <xdr:col>6</xdr:col>
      <xdr:colOff>66675</xdr:colOff>
      <xdr:row>44</xdr:row>
      <xdr:rowOff>9525</xdr:rowOff>
    </xdr:from>
    <xdr:to>
      <xdr:col>7</xdr:col>
      <xdr:colOff>1143000</xdr:colOff>
      <xdr:row>45</xdr:row>
      <xdr:rowOff>142875</xdr:rowOff>
    </xdr:to>
    <xdr:sp>
      <xdr:nvSpPr>
        <xdr:cNvPr id="74" name="AutoShape 188"/>
        <xdr:cNvSpPr>
          <a:spLocks/>
        </xdr:cNvSpPr>
      </xdr:nvSpPr>
      <xdr:spPr>
        <a:xfrm>
          <a:off x="4000500" y="5467350"/>
          <a:ext cx="1685925"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         0.625"        0.75"            1"
            5/8"           3/4"            </a:t>
          </a:r>
        </a:p>
      </xdr:txBody>
    </xdr:sp>
    <xdr:clientData/>
  </xdr:twoCellAnchor>
  <xdr:twoCellAnchor>
    <xdr:from>
      <xdr:col>7</xdr:col>
      <xdr:colOff>1143000</xdr:colOff>
      <xdr:row>45</xdr:row>
      <xdr:rowOff>142875</xdr:rowOff>
    </xdr:from>
    <xdr:to>
      <xdr:col>8</xdr:col>
      <xdr:colOff>400050</xdr:colOff>
      <xdr:row>51</xdr:row>
      <xdr:rowOff>114300</xdr:rowOff>
    </xdr:to>
    <xdr:sp>
      <xdr:nvSpPr>
        <xdr:cNvPr id="75" name="AutoShape 189"/>
        <xdr:cNvSpPr>
          <a:spLocks/>
        </xdr:cNvSpPr>
      </xdr:nvSpPr>
      <xdr:spPr>
        <a:xfrm>
          <a:off x="5686425" y="5743575"/>
          <a:ext cx="609600" cy="619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       5'
       6'
      7.5'
       9'</a:t>
          </a:r>
        </a:p>
      </xdr:txBody>
    </xdr:sp>
    <xdr:clientData/>
  </xdr:twoCellAnchor>
  <xdr:oneCellAnchor>
    <xdr:from>
      <xdr:col>1</xdr:col>
      <xdr:colOff>457200</xdr:colOff>
      <xdr:row>8</xdr:row>
      <xdr:rowOff>152400</xdr:rowOff>
    </xdr:from>
    <xdr:ext cx="2714625" cy="361950"/>
    <xdr:sp>
      <xdr:nvSpPr>
        <xdr:cNvPr id="76" name="TextBox 163"/>
        <xdr:cNvSpPr txBox="1">
          <a:spLocks noChangeArrowheads="1"/>
        </xdr:cNvSpPr>
      </xdr:nvSpPr>
      <xdr:spPr>
        <a:xfrm>
          <a:off x="561975" y="1400175"/>
          <a:ext cx="2714625" cy="3619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3' SOUTH OR 4' NORTH OF U.S. HWY 40 FOR
EVAPORATION LOSSES OR ICE POTENTIAL </a:t>
          </a:r>
        </a:p>
      </xdr:txBody>
    </xdr:sp>
    <xdr:clientData/>
  </xdr:oneCellAnchor>
  <xdr:twoCellAnchor>
    <xdr:from>
      <xdr:col>1</xdr:col>
      <xdr:colOff>180975</xdr:colOff>
      <xdr:row>2</xdr:row>
      <xdr:rowOff>28575</xdr:rowOff>
    </xdr:from>
    <xdr:to>
      <xdr:col>1</xdr:col>
      <xdr:colOff>190500</xdr:colOff>
      <xdr:row>15</xdr:row>
      <xdr:rowOff>0</xdr:rowOff>
    </xdr:to>
    <xdr:sp>
      <xdr:nvSpPr>
        <xdr:cNvPr id="77" name="AutoShape 160"/>
        <xdr:cNvSpPr>
          <a:spLocks/>
        </xdr:cNvSpPr>
      </xdr:nvSpPr>
      <xdr:spPr>
        <a:xfrm>
          <a:off x="285750" y="285750"/>
          <a:ext cx="9525" cy="2314575"/>
        </a:xfrm>
        <a:custGeom>
          <a:pathLst>
            <a:path h="243" w="1">
              <a:moveTo>
                <a:pt x="0" y="0"/>
              </a:moveTo>
              <a:lnTo>
                <a:pt x="0" y="243"/>
              </a:lnTo>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10</xdr:row>
      <xdr:rowOff>47625</xdr:rowOff>
    </xdr:from>
    <xdr:to>
      <xdr:col>1</xdr:col>
      <xdr:colOff>400050</xdr:colOff>
      <xdr:row>14</xdr:row>
      <xdr:rowOff>19050</xdr:rowOff>
    </xdr:to>
    <xdr:sp>
      <xdr:nvSpPr>
        <xdr:cNvPr id="78" name="Line 166"/>
        <xdr:cNvSpPr>
          <a:spLocks/>
        </xdr:cNvSpPr>
      </xdr:nvSpPr>
      <xdr:spPr>
        <a:xfrm>
          <a:off x="504825" y="1971675"/>
          <a:ext cx="0" cy="5524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8</xdr:row>
      <xdr:rowOff>95250</xdr:rowOff>
    </xdr:from>
    <xdr:to>
      <xdr:col>1</xdr:col>
      <xdr:colOff>400050</xdr:colOff>
      <xdr:row>10</xdr:row>
      <xdr:rowOff>28575</xdr:rowOff>
    </xdr:to>
    <xdr:sp>
      <xdr:nvSpPr>
        <xdr:cNvPr id="79" name="Line 167"/>
        <xdr:cNvSpPr>
          <a:spLocks/>
        </xdr:cNvSpPr>
      </xdr:nvSpPr>
      <xdr:spPr>
        <a:xfrm>
          <a:off x="504825" y="1343025"/>
          <a:ext cx="0" cy="6096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38100</xdr:colOff>
      <xdr:row>6</xdr:row>
      <xdr:rowOff>0</xdr:rowOff>
    </xdr:from>
    <xdr:ext cx="209550" cy="790575"/>
    <xdr:sp>
      <xdr:nvSpPr>
        <xdr:cNvPr id="80" name="TextBox 192"/>
        <xdr:cNvSpPr txBox="1">
          <a:spLocks noChangeArrowheads="1"/>
        </xdr:cNvSpPr>
      </xdr:nvSpPr>
      <xdr:spPr>
        <a:xfrm>
          <a:off x="142875" y="876300"/>
          <a:ext cx="209550" cy="790575"/>
        </a:xfrm>
        <a:prstGeom prst="rect">
          <a:avLst/>
        </a:prstGeom>
        <a:noFill/>
        <a:ln w="9525" cmpd="sng">
          <a:noFill/>
        </a:ln>
      </xdr:spPr>
      <xdr:txBody>
        <a:bodyPr vertOverflow="clip" wrap="square" vert="vert270">
          <a:spAutoFit/>
        </a:bodyPr>
        <a:p>
          <a:pPr algn="l">
            <a:defRPr/>
          </a:pPr>
          <a:r>
            <a:rPr lang="en-US" cap="none" sz="900" b="0" i="0" u="none" baseline="0">
              <a:latin typeface="Arial"/>
              <a:ea typeface="Arial"/>
              <a:cs typeface="Arial"/>
            </a:rPr>
            <a:t>STATIC HEAD </a:t>
          </a:r>
        </a:p>
      </xdr:txBody>
    </xdr:sp>
    <xdr:clientData/>
  </xdr:oneCellAnchor>
  <xdr:twoCellAnchor>
    <xdr:from>
      <xdr:col>1</xdr:col>
      <xdr:colOff>342900</xdr:colOff>
      <xdr:row>10</xdr:row>
      <xdr:rowOff>38100</xdr:rowOff>
    </xdr:from>
    <xdr:to>
      <xdr:col>5</xdr:col>
      <xdr:colOff>428625</xdr:colOff>
      <xdr:row>10</xdr:row>
      <xdr:rowOff>38100</xdr:rowOff>
    </xdr:to>
    <xdr:sp>
      <xdr:nvSpPr>
        <xdr:cNvPr id="81" name="Line 131"/>
        <xdr:cNvSpPr>
          <a:spLocks/>
        </xdr:cNvSpPr>
      </xdr:nvSpPr>
      <xdr:spPr>
        <a:xfrm>
          <a:off x="447675" y="1962150"/>
          <a:ext cx="3314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8</xdr:row>
      <xdr:rowOff>95250</xdr:rowOff>
    </xdr:from>
    <xdr:to>
      <xdr:col>7</xdr:col>
      <xdr:colOff>314325</xdr:colOff>
      <xdr:row>8</xdr:row>
      <xdr:rowOff>95250</xdr:rowOff>
    </xdr:to>
    <xdr:sp>
      <xdr:nvSpPr>
        <xdr:cNvPr id="82" name="Line 132"/>
        <xdr:cNvSpPr>
          <a:spLocks/>
        </xdr:cNvSpPr>
      </xdr:nvSpPr>
      <xdr:spPr>
        <a:xfrm flipV="1">
          <a:off x="447675" y="1343025"/>
          <a:ext cx="441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438150</xdr:colOff>
      <xdr:row>3</xdr:row>
      <xdr:rowOff>133350</xdr:rowOff>
    </xdr:from>
    <xdr:to>
      <xdr:col>8</xdr:col>
      <xdr:colOff>438150</xdr:colOff>
      <xdr:row>5</xdr:row>
      <xdr:rowOff>66675</xdr:rowOff>
    </xdr:to>
    <xdr:sp>
      <xdr:nvSpPr>
        <xdr:cNvPr id="83" name="Line 64"/>
        <xdr:cNvSpPr>
          <a:spLocks/>
        </xdr:cNvSpPr>
      </xdr:nvSpPr>
      <xdr:spPr>
        <a:xfrm flipH="1" flipV="1">
          <a:off x="6334125" y="504825"/>
          <a:ext cx="0" cy="3048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495300</xdr:colOff>
      <xdr:row>4</xdr:row>
      <xdr:rowOff>38100</xdr:rowOff>
    </xdr:from>
    <xdr:ext cx="228600" cy="180975"/>
    <xdr:sp>
      <xdr:nvSpPr>
        <xdr:cNvPr id="84" name="TextBox 65"/>
        <xdr:cNvSpPr txBox="1">
          <a:spLocks noChangeArrowheads="1"/>
        </xdr:cNvSpPr>
      </xdr:nvSpPr>
      <xdr:spPr>
        <a:xfrm>
          <a:off x="6391275" y="619125"/>
          <a:ext cx="2286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24"</a:t>
          </a:r>
        </a:p>
      </xdr:txBody>
    </xdr:sp>
    <xdr:clientData/>
  </xdr:oneCellAnchor>
  <xdr:twoCellAnchor>
    <xdr:from>
      <xdr:col>4</xdr:col>
      <xdr:colOff>1085850</xdr:colOff>
      <xdr:row>5</xdr:row>
      <xdr:rowOff>76200</xdr:rowOff>
    </xdr:from>
    <xdr:to>
      <xdr:col>11</xdr:col>
      <xdr:colOff>209550</xdr:colOff>
      <xdr:row>5</xdr:row>
      <xdr:rowOff>76200</xdr:rowOff>
    </xdr:to>
    <xdr:sp>
      <xdr:nvSpPr>
        <xdr:cNvPr id="85" name="Line 133"/>
        <xdr:cNvSpPr>
          <a:spLocks/>
        </xdr:cNvSpPr>
      </xdr:nvSpPr>
      <xdr:spPr>
        <a:xfrm flipH="1">
          <a:off x="3048000" y="819150"/>
          <a:ext cx="398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0</xdr:row>
      <xdr:rowOff>85725</xdr:rowOff>
    </xdr:from>
    <xdr:to>
      <xdr:col>21</xdr:col>
      <xdr:colOff>47625</xdr:colOff>
      <xdr:row>6</xdr:row>
      <xdr:rowOff>9525</xdr:rowOff>
    </xdr:to>
    <xdr:pic>
      <xdr:nvPicPr>
        <xdr:cNvPr id="86" name="Picture 93"/>
        <xdr:cNvPicPr preferRelativeResize="1">
          <a:picLocks noChangeAspect="1"/>
        </xdr:cNvPicPr>
      </xdr:nvPicPr>
      <xdr:blipFill>
        <a:blip r:embed="rId1"/>
        <a:srcRect l="72962" t="7633" r="9953" b="81408"/>
        <a:stretch>
          <a:fillRect/>
        </a:stretch>
      </xdr:blipFill>
      <xdr:spPr>
        <a:xfrm>
          <a:off x="7010400" y="85725"/>
          <a:ext cx="1733550" cy="800100"/>
        </a:xfrm>
        <a:prstGeom prst="rect">
          <a:avLst/>
        </a:prstGeom>
        <a:noFill/>
        <a:ln w="9525" cmpd="sng">
          <a:noFill/>
        </a:ln>
      </xdr:spPr>
    </xdr:pic>
    <xdr:clientData/>
  </xdr:twoCellAnchor>
  <xdr:twoCellAnchor>
    <xdr:from>
      <xdr:col>4</xdr:col>
      <xdr:colOff>647700</xdr:colOff>
      <xdr:row>8</xdr:row>
      <xdr:rowOff>47625</xdr:rowOff>
    </xdr:from>
    <xdr:to>
      <xdr:col>7</xdr:col>
      <xdr:colOff>381000</xdr:colOff>
      <xdr:row>14</xdr:row>
      <xdr:rowOff>38100</xdr:rowOff>
    </xdr:to>
    <xdr:sp>
      <xdr:nvSpPr>
        <xdr:cNvPr id="87" name="AutoShape 110"/>
        <xdr:cNvSpPr>
          <a:spLocks/>
        </xdr:cNvSpPr>
      </xdr:nvSpPr>
      <xdr:spPr>
        <a:xfrm>
          <a:off x="2609850" y="1295400"/>
          <a:ext cx="2314575" cy="1247775"/>
        </a:xfrm>
        <a:custGeom>
          <a:pathLst>
            <a:path h="104" w="243">
              <a:moveTo>
                <a:pt x="0" y="104"/>
              </a:moveTo>
              <a:lnTo>
                <a:pt x="27" y="95"/>
              </a:lnTo>
              <a:lnTo>
                <a:pt x="63" y="84"/>
              </a:lnTo>
              <a:lnTo>
                <a:pt x="84" y="74"/>
              </a:lnTo>
              <a:lnTo>
                <a:pt x="140" y="46"/>
              </a:lnTo>
              <a:lnTo>
                <a:pt x="243"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5</xdr:row>
      <xdr:rowOff>76200</xdr:rowOff>
    </xdr:from>
    <xdr:to>
      <xdr:col>11</xdr:col>
      <xdr:colOff>190500</xdr:colOff>
      <xdr:row>8</xdr:row>
      <xdr:rowOff>47625</xdr:rowOff>
    </xdr:to>
    <xdr:sp>
      <xdr:nvSpPr>
        <xdr:cNvPr id="88" name="AutoShape 111"/>
        <xdr:cNvSpPr>
          <a:spLocks/>
        </xdr:cNvSpPr>
      </xdr:nvSpPr>
      <xdr:spPr>
        <a:xfrm>
          <a:off x="4924425" y="819150"/>
          <a:ext cx="2085975" cy="476250"/>
        </a:xfrm>
        <a:custGeom>
          <a:pathLst>
            <a:path h="40" w="219">
              <a:moveTo>
                <a:pt x="0" y="40"/>
              </a:moveTo>
              <a:lnTo>
                <a:pt x="17" y="37"/>
              </a:lnTo>
              <a:lnTo>
                <a:pt x="197" y="2"/>
              </a:lnTo>
              <a:lnTo>
                <a:pt x="21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11</xdr:row>
      <xdr:rowOff>28575</xdr:rowOff>
    </xdr:from>
    <xdr:to>
      <xdr:col>7</xdr:col>
      <xdr:colOff>466725</xdr:colOff>
      <xdr:row>15</xdr:row>
      <xdr:rowOff>9525</xdr:rowOff>
    </xdr:to>
    <xdr:sp>
      <xdr:nvSpPr>
        <xdr:cNvPr id="89" name="AutoShape 115"/>
        <xdr:cNvSpPr>
          <a:spLocks/>
        </xdr:cNvSpPr>
      </xdr:nvSpPr>
      <xdr:spPr>
        <a:xfrm>
          <a:off x="3990975" y="2028825"/>
          <a:ext cx="1019175" cy="581025"/>
        </a:xfrm>
        <a:custGeom>
          <a:pathLst>
            <a:path h="61" w="107">
              <a:moveTo>
                <a:pt x="0" y="61"/>
              </a:moveTo>
              <a:lnTo>
                <a:pt x="107" y="0"/>
              </a:lnTo>
            </a:path>
          </a:pathLst>
        </a:cu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14</xdr:row>
      <xdr:rowOff>47625</xdr:rowOff>
    </xdr:from>
    <xdr:to>
      <xdr:col>6</xdr:col>
      <xdr:colOff>114300</xdr:colOff>
      <xdr:row>15</xdr:row>
      <xdr:rowOff>19050</xdr:rowOff>
    </xdr:to>
    <xdr:sp>
      <xdr:nvSpPr>
        <xdr:cNvPr id="90" name="Line 118"/>
        <xdr:cNvSpPr>
          <a:spLocks/>
        </xdr:cNvSpPr>
      </xdr:nvSpPr>
      <xdr:spPr>
        <a:xfrm>
          <a:off x="4019550" y="2552700"/>
          <a:ext cx="28575" cy="66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11</xdr:row>
      <xdr:rowOff>9525</xdr:rowOff>
    </xdr:from>
    <xdr:to>
      <xdr:col>7</xdr:col>
      <xdr:colOff>438150</xdr:colOff>
      <xdr:row>11</xdr:row>
      <xdr:rowOff>85725</xdr:rowOff>
    </xdr:to>
    <xdr:sp>
      <xdr:nvSpPr>
        <xdr:cNvPr id="91" name="Line 126"/>
        <xdr:cNvSpPr>
          <a:spLocks/>
        </xdr:cNvSpPr>
      </xdr:nvSpPr>
      <xdr:spPr>
        <a:xfrm>
          <a:off x="4943475" y="2009775"/>
          <a:ext cx="38100" cy="7620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10</xdr:row>
      <xdr:rowOff>47625</xdr:rowOff>
    </xdr:from>
    <xdr:to>
      <xdr:col>7</xdr:col>
      <xdr:colOff>504825</xdr:colOff>
      <xdr:row>11</xdr:row>
      <xdr:rowOff>57150</xdr:rowOff>
    </xdr:to>
    <xdr:sp>
      <xdr:nvSpPr>
        <xdr:cNvPr id="92" name="Line 127"/>
        <xdr:cNvSpPr>
          <a:spLocks/>
        </xdr:cNvSpPr>
      </xdr:nvSpPr>
      <xdr:spPr>
        <a:xfrm>
          <a:off x="5029200" y="1971675"/>
          <a:ext cx="19050" cy="857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8</xdr:row>
      <xdr:rowOff>114300</xdr:rowOff>
    </xdr:from>
    <xdr:to>
      <xdr:col>12</xdr:col>
      <xdr:colOff>200025</xdr:colOff>
      <xdr:row>8</xdr:row>
      <xdr:rowOff>114300</xdr:rowOff>
    </xdr:to>
    <xdr:sp>
      <xdr:nvSpPr>
        <xdr:cNvPr id="93" name="Line 129"/>
        <xdr:cNvSpPr>
          <a:spLocks/>
        </xdr:cNvSpPr>
      </xdr:nvSpPr>
      <xdr:spPr>
        <a:xfrm>
          <a:off x="7229475" y="1362075"/>
          <a:ext cx="8572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66675</xdr:rowOff>
    </xdr:from>
    <xdr:to>
      <xdr:col>7</xdr:col>
      <xdr:colOff>466725</xdr:colOff>
      <xdr:row>15</xdr:row>
      <xdr:rowOff>38100</xdr:rowOff>
    </xdr:to>
    <xdr:sp>
      <xdr:nvSpPr>
        <xdr:cNvPr id="94" name="AutoShape 121"/>
        <xdr:cNvSpPr>
          <a:spLocks/>
        </xdr:cNvSpPr>
      </xdr:nvSpPr>
      <xdr:spPr>
        <a:xfrm>
          <a:off x="3933825" y="2066925"/>
          <a:ext cx="1076325" cy="571500"/>
        </a:xfrm>
        <a:custGeom>
          <a:pathLst>
            <a:path h="60" w="113">
              <a:moveTo>
                <a:pt x="0" y="60"/>
              </a:moveTo>
              <a:lnTo>
                <a:pt x="4" y="60"/>
              </a:lnTo>
              <a:lnTo>
                <a:pt x="7" y="60"/>
              </a:lnTo>
              <a:lnTo>
                <a:pt x="10" y="59"/>
              </a:lnTo>
              <a:lnTo>
                <a:pt x="13" y="57"/>
              </a:lnTo>
              <a:lnTo>
                <a:pt x="113"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10</xdr:row>
      <xdr:rowOff>57150</xdr:rowOff>
    </xdr:from>
    <xdr:to>
      <xdr:col>7</xdr:col>
      <xdr:colOff>476250</xdr:colOff>
      <xdr:row>14</xdr:row>
      <xdr:rowOff>76200</xdr:rowOff>
    </xdr:to>
    <xdr:sp>
      <xdr:nvSpPr>
        <xdr:cNvPr id="95" name="AutoShape 119"/>
        <xdr:cNvSpPr>
          <a:spLocks/>
        </xdr:cNvSpPr>
      </xdr:nvSpPr>
      <xdr:spPr>
        <a:xfrm>
          <a:off x="3943350" y="1981200"/>
          <a:ext cx="1076325" cy="600075"/>
        </a:xfrm>
        <a:custGeom>
          <a:pathLst>
            <a:path h="63" w="113">
              <a:moveTo>
                <a:pt x="0" y="63"/>
              </a:moveTo>
              <a:lnTo>
                <a:pt x="3" y="63"/>
              </a:lnTo>
              <a:lnTo>
                <a:pt x="10" y="59"/>
              </a:lnTo>
              <a:lnTo>
                <a:pt x="106" y="3"/>
              </a:lnTo>
              <a:lnTo>
                <a:pt x="108" y="2"/>
              </a:lnTo>
              <a:lnTo>
                <a:pt x="110" y="1"/>
              </a:lnTo>
              <a:lnTo>
                <a:pt x="113"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8</xdr:row>
      <xdr:rowOff>123825</xdr:rowOff>
    </xdr:from>
    <xdr:to>
      <xdr:col>12</xdr:col>
      <xdr:colOff>114300</xdr:colOff>
      <xdr:row>10</xdr:row>
      <xdr:rowOff>66675</xdr:rowOff>
    </xdr:to>
    <xdr:sp>
      <xdr:nvSpPr>
        <xdr:cNvPr id="96" name="AutoShape 122"/>
        <xdr:cNvSpPr>
          <a:spLocks/>
        </xdr:cNvSpPr>
      </xdr:nvSpPr>
      <xdr:spPr>
        <a:xfrm>
          <a:off x="5000625" y="1371600"/>
          <a:ext cx="2228850" cy="619125"/>
        </a:xfrm>
        <a:custGeom>
          <a:pathLst>
            <a:path h="65" w="234">
              <a:moveTo>
                <a:pt x="0" y="65"/>
              </a:moveTo>
              <a:lnTo>
                <a:pt x="4" y="63"/>
              </a:lnTo>
              <a:lnTo>
                <a:pt x="140" y="28"/>
              </a:lnTo>
              <a:lnTo>
                <a:pt x="227" y="5"/>
              </a:lnTo>
              <a:lnTo>
                <a:pt x="231" y="4"/>
              </a:lnTo>
              <a:lnTo>
                <a:pt x="233" y="3"/>
              </a:lnTo>
              <a:lnTo>
                <a:pt x="23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8</xdr:row>
      <xdr:rowOff>152400</xdr:rowOff>
    </xdr:from>
    <xdr:to>
      <xdr:col>12</xdr:col>
      <xdr:colOff>200025</xdr:colOff>
      <xdr:row>11</xdr:row>
      <xdr:rowOff>76200</xdr:rowOff>
    </xdr:to>
    <xdr:sp>
      <xdr:nvSpPr>
        <xdr:cNvPr id="97" name="AutoShape 124"/>
        <xdr:cNvSpPr>
          <a:spLocks/>
        </xdr:cNvSpPr>
      </xdr:nvSpPr>
      <xdr:spPr>
        <a:xfrm>
          <a:off x="4991100" y="1400175"/>
          <a:ext cx="2324100" cy="676275"/>
        </a:xfrm>
        <a:custGeom>
          <a:pathLst>
            <a:path h="53" w="244">
              <a:moveTo>
                <a:pt x="0" y="53"/>
              </a:moveTo>
              <a:lnTo>
                <a:pt x="3" y="52"/>
              </a:lnTo>
              <a:lnTo>
                <a:pt x="233" y="7"/>
              </a:lnTo>
              <a:lnTo>
                <a:pt x="239" y="6"/>
              </a:lnTo>
              <a:lnTo>
                <a:pt x="243" y="3"/>
              </a:lnTo>
              <a:lnTo>
                <a:pt x="24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8</xdr:row>
      <xdr:rowOff>180975</xdr:rowOff>
    </xdr:from>
    <xdr:to>
      <xdr:col>12</xdr:col>
      <xdr:colOff>152400</xdr:colOff>
      <xdr:row>11</xdr:row>
      <xdr:rowOff>9525</xdr:rowOff>
    </xdr:to>
    <xdr:sp>
      <xdr:nvSpPr>
        <xdr:cNvPr id="98" name="Line 125"/>
        <xdr:cNvSpPr>
          <a:spLocks/>
        </xdr:cNvSpPr>
      </xdr:nvSpPr>
      <xdr:spPr>
        <a:xfrm flipV="1">
          <a:off x="5076825" y="1428750"/>
          <a:ext cx="2190750" cy="5810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6</xdr:row>
      <xdr:rowOff>9525</xdr:rowOff>
    </xdr:from>
    <xdr:to>
      <xdr:col>12</xdr:col>
      <xdr:colOff>114300</xdr:colOff>
      <xdr:row>8</xdr:row>
      <xdr:rowOff>133350</xdr:rowOff>
    </xdr:to>
    <xdr:sp>
      <xdr:nvSpPr>
        <xdr:cNvPr id="99" name="Line 141"/>
        <xdr:cNvSpPr>
          <a:spLocks/>
        </xdr:cNvSpPr>
      </xdr:nvSpPr>
      <xdr:spPr>
        <a:xfrm>
          <a:off x="7229475" y="88582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6</xdr:row>
      <xdr:rowOff>0</xdr:rowOff>
    </xdr:from>
    <xdr:to>
      <xdr:col>12</xdr:col>
      <xdr:colOff>200025</xdr:colOff>
      <xdr:row>8</xdr:row>
      <xdr:rowOff>152400</xdr:rowOff>
    </xdr:to>
    <xdr:sp>
      <xdr:nvSpPr>
        <xdr:cNvPr id="100" name="Line 142"/>
        <xdr:cNvSpPr>
          <a:spLocks/>
        </xdr:cNvSpPr>
      </xdr:nvSpPr>
      <xdr:spPr>
        <a:xfrm flipV="1">
          <a:off x="7315200" y="87630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6</xdr:row>
      <xdr:rowOff>0</xdr:rowOff>
    </xdr:from>
    <xdr:to>
      <xdr:col>12</xdr:col>
      <xdr:colOff>152400</xdr:colOff>
      <xdr:row>8</xdr:row>
      <xdr:rowOff>180975</xdr:rowOff>
    </xdr:to>
    <xdr:sp>
      <xdr:nvSpPr>
        <xdr:cNvPr id="101" name="Line 148"/>
        <xdr:cNvSpPr>
          <a:spLocks/>
        </xdr:cNvSpPr>
      </xdr:nvSpPr>
      <xdr:spPr>
        <a:xfrm flipV="1">
          <a:off x="7267575" y="876300"/>
          <a:ext cx="0" cy="5524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16</xdr:col>
      <xdr:colOff>0</xdr:colOff>
      <xdr:row>7</xdr:row>
      <xdr:rowOff>66675</xdr:rowOff>
    </xdr:from>
    <xdr:ext cx="1181100" cy="495300"/>
    <xdr:sp>
      <xdr:nvSpPr>
        <xdr:cNvPr id="102" name="TextBox 154"/>
        <xdr:cNvSpPr txBox="1">
          <a:spLocks noChangeArrowheads="1"/>
        </xdr:cNvSpPr>
      </xdr:nvSpPr>
      <xdr:spPr>
        <a:xfrm>
          <a:off x="7734300" y="1152525"/>
          <a:ext cx="1181100" cy="4953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PROVIDE POST FOR
IDENTIFICATION
AND PROTECTION</a:t>
          </a:r>
        </a:p>
      </xdr:txBody>
    </xdr:sp>
    <xdr:clientData/>
  </xdr:oneCellAnchor>
  <xdr:oneCellAnchor>
    <xdr:from>
      <xdr:col>12</xdr:col>
      <xdr:colOff>228600</xdr:colOff>
      <xdr:row>8</xdr:row>
      <xdr:rowOff>447675</xdr:rowOff>
    </xdr:from>
    <xdr:ext cx="1200150" cy="495300"/>
    <xdr:sp>
      <xdr:nvSpPr>
        <xdr:cNvPr id="103" name="TextBox 159"/>
        <xdr:cNvSpPr txBox="1">
          <a:spLocks noChangeArrowheads="1"/>
        </xdr:cNvSpPr>
      </xdr:nvSpPr>
      <xdr:spPr>
        <a:xfrm>
          <a:off x="7343775" y="1695450"/>
          <a:ext cx="1200150" cy="4953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EXTEND STANDPIPE
BELOW NORMAL
WATER LEVEL.</a:t>
          </a:r>
        </a:p>
      </xdr:txBody>
    </xdr:sp>
    <xdr:clientData/>
  </xdr:oneCellAnchor>
  <xdr:twoCellAnchor>
    <xdr:from>
      <xdr:col>12</xdr:col>
      <xdr:colOff>209550</xdr:colOff>
      <xdr:row>8</xdr:row>
      <xdr:rowOff>9525</xdr:rowOff>
    </xdr:from>
    <xdr:to>
      <xdr:col>12</xdr:col>
      <xdr:colOff>323850</xdr:colOff>
      <xdr:row>8</xdr:row>
      <xdr:rowOff>428625</xdr:rowOff>
    </xdr:to>
    <xdr:sp>
      <xdr:nvSpPr>
        <xdr:cNvPr id="104" name="AutoShape 178"/>
        <xdr:cNvSpPr>
          <a:spLocks/>
        </xdr:cNvSpPr>
      </xdr:nvSpPr>
      <xdr:spPr>
        <a:xfrm>
          <a:off x="7324725" y="1257300"/>
          <a:ext cx="114300" cy="419100"/>
        </a:xfrm>
        <a:custGeom>
          <a:pathLst>
            <a:path h="44" w="12">
              <a:moveTo>
                <a:pt x="8" y="44"/>
              </a:moveTo>
              <a:lnTo>
                <a:pt x="12" y="18"/>
              </a:lnTo>
              <a:lnTo>
                <a:pt x="0" y="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990600</xdr:colOff>
      <xdr:row>11</xdr:row>
      <xdr:rowOff>38100</xdr:rowOff>
    </xdr:from>
    <xdr:ext cx="1771650" cy="495300"/>
    <xdr:sp>
      <xdr:nvSpPr>
        <xdr:cNvPr id="105" name="TextBox 179"/>
        <xdr:cNvSpPr txBox="1">
          <a:spLocks noChangeArrowheads="1"/>
        </xdr:cNvSpPr>
      </xdr:nvSpPr>
      <xdr:spPr>
        <a:xfrm>
          <a:off x="5534025" y="2038350"/>
          <a:ext cx="1771650" cy="4953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THE DEPTH OF COVER OVER
THE PIPE SHALL BE GREATER
THAN MAXIMUM FROST DEPTH.</a:t>
          </a:r>
        </a:p>
      </xdr:txBody>
    </xdr:sp>
    <xdr:clientData/>
  </xdr:oneCellAnchor>
  <xdr:twoCellAnchor>
    <xdr:from>
      <xdr:col>7</xdr:col>
      <xdr:colOff>695325</xdr:colOff>
      <xdr:row>11</xdr:row>
      <xdr:rowOff>9525</xdr:rowOff>
    </xdr:from>
    <xdr:to>
      <xdr:col>7</xdr:col>
      <xdr:colOff>962025</xdr:colOff>
      <xdr:row>12</xdr:row>
      <xdr:rowOff>47625</xdr:rowOff>
    </xdr:to>
    <xdr:sp>
      <xdr:nvSpPr>
        <xdr:cNvPr id="106" name="AutoShape 180"/>
        <xdr:cNvSpPr>
          <a:spLocks/>
        </xdr:cNvSpPr>
      </xdr:nvSpPr>
      <xdr:spPr>
        <a:xfrm>
          <a:off x="5238750" y="2009775"/>
          <a:ext cx="266700" cy="219075"/>
        </a:xfrm>
        <a:custGeom>
          <a:pathLst>
            <a:path h="21" w="16">
              <a:moveTo>
                <a:pt x="16" y="21"/>
              </a:moveTo>
              <a:lnTo>
                <a:pt x="4" y="20"/>
              </a:lnTo>
              <a:lnTo>
                <a:pt x="0" y="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8</xdr:row>
      <xdr:rowOff>171450</xdr:rowOff>
    </xdr:from>
    <xdr:to>
      <xdr:col>12</xdr:col>
      <xdr:colOff>76200</xdr:colOff>
      <xdr:row>8</xdr:row>
      <xdr:rowOff>247650</xdr:rowOff>
    </xdr:to>
    <xdr:sp>
      <xdr:nvSpPr>
        <xdr:cNvPr id="107" name="Line 128"/>
        <xdr:cNvSpPr>
          <a:spLocks/>
        </xdr:cNvSpPr>
      </xdr:nvSpPr>
      <xdr:spPr>
        <a:xfrm>
          <a:off x="7172325" y="1419225"/>
          <a:ext cx="19050" cy="7620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914400</xdr:colOff>
      <xdr:row>3</xdr:row>
      <xdr:rowOff>0</xdr:rowOff>
    </xdr:from>
    <xdr:ext cx="1419225" cy="190500"/>
    <xdr:sp>
      <xdr:nvSpPr>
        <xdr:cNvPr id="108" name="TextBox 63"/>
        <xdr:cNvSpPr txBox="1">
          <a:spLocks noChangeArrowheads="1"/>
        </xdr:cNvSpPr>
      </xdr:nvSpPr>
      <xdr:spPr>
        <a:xfrm>
          <a:off x="5457825" y="371475"/>
          <a:ext cx="141922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STANDPIPE DISCHARGE</a:t>
          </a:r>
        </a:p>
      </xdr:txBody>
    </xdr:sp>
    <xdr:clientData/>
  </xdr:oneCellAnchor>
  <xdr:oneCellAnchor>
    <xdr:from>
      <xdr:col>19</xdr:col>
      <xdr:colOff>28575</xdr:colOff>
      <xdr:row>6</xdr:row>
      <xdr:rowOff>28575</xdr:rowOff>
    </xdr:from>
    <xdr:ext cx="361950" cy="180975"/>
    <xdr:sp>
      <xdr:nvSpPr>
        <xdr:cNvPr id="109" name="TextBox 152"/>
        <xdr:cNvSpPr txBox="1">
          <a:spLocks noChangeArrowheads="1"/>
        </xdr:cNvSpPr>
      </xdr:nvSpPr>
      <xdr:spPr>
        <a:xfrm>
          <a:off x="8153400" y="904875"/>
          <a:ext cx="3619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ROAD</a:t>
          </a:r>
        </a:p>
      </xdr:txBody>
    </xdr:sp>
    <xdr:clientData/>
  </xdr:oneCellAnchor>
  <xdr:twoCellAnchor>
    <xdr:from>
      <xdr:col>18</xdr:col>
      <xdr:colOff>57150</xdr:colOff>
      <xdr:row>5</xdr:row>
      <xdr:rowOff>0</xdr:rowOff>
    </xdr:from>
    <xdr:to>
      <xdr:col>19</xdr:col>
      <xdr:colOff>0</xdr:colOff>
      <xdr:row>6</xdr:row>
      <xdr:rowOff>28575</xdr:rowOff>
    </xdr:to>
    <xdr:sp>
      <xdr:nvSpPr>
        <xdr:cNvPr id="110" name="AutoShape 153"/>
        <xdr:cNvSpPr>
          <a:spLocks/>
        </xdr:cNvSpPr>
      </xdr:nvSpPr>
      <xdr:spPr>
        <a:xfrm>
          <a:off x="8058150" y="742950"/>
          <a:ext cx="66675" cy="161925"/>
        </a:xfrm>
        <a:custGeom>
          <a:pathLst>
            <a:path h="17" w="7">
              <a:moveTo>
                <a:pt x="7" y="17"/>
              </a:moveTo>
              <a:lnTo>
                <a:pt x="0" y="14"/>
              </a:lnTo>
              <a:lnTo>
                <a:pt x="5" y="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4</xdr:row>
      <xdr:rowOff>0</xdr:rowOff>
    </xdr:from>
    <xdr:to>
      <xdr:col>16</xdr:col>
      <xdr:colOff>47625</xdr:colOff>
      <xdr:row>7</xdr:row>
      <xdr:rowOff>57150</xdr:rowOff>
    </xdr:to>
    <xdr:sp>
      <xdr:nvSpPr>
        <xdr:cNvPr id="111" name="AutoShape 155"/>
        <xdr:cNvSpPr>
          <a:spLocks/>
        </xdr:cNvSpPr>
      </xdr:nvSpPr>
      <xdr:spPr>
        <a:xfrm>
          <a:off x="7581900" y="581025"/>
          <a:ext cx="200025" cy="561975"/>
        </a:xfrm>
        <a:custGeom>
          <a:pathLst>
            <a:path h="48" w="11">
              <a:moveTo>
                <a:pt x="10" y="48"/>
              </a:moveTo>
              <a:lnTo>
                <a:pt x="11" y="25"/>
              </a:lnTo>
              <a:lnTo>
                <a:pt x="0" y="0"/>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xdr:row>
      <xdr:rowOff>28575</xdr:rowOff>
    </xdr:from>
    <xdr:to>
      <xdr:col>8</xdr:col>
      <xdr:colOff>295275</xdr:colOff>
      <xdr:row>2</xdr:row>
      <xdr:rowOff>28575</xdr:rowOff>
    </xdr:to>
    <xdr:sp>
      <xdr:nvSpPr>
        <xdr:cNvPr id="112" name="Line 134"/>
        <xdr:cNvSpPr>
          <a:spLocks/>
        </xdr:cNvSpPr>
      </xdr:nvSpPr>
      <xdr:spPr>
        <a:xfrm flipV="1">
          <a:off x="200025" y="285750"/>
          <a:ext cx="599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1</xdr:row>
      <xdr:rowOff>133350</xdr:rowOff>
    </xdr:from>
    <xdr:to>
      <xdr:col>12</xdr:col>
      <xdr:colOff>190500</xdr:colOff>
      <xdr:row>3</xdr:row>
      <xdr:rowOff>76200</xdr:rowOff>
    </xdr:to>
    <xdr:sp>
      <xdr:nvSpPr>
        <xdr:cNvPr id="113" name="AutoShape 147"/>
        <xdr:cNvSpPr>
          <a:spLocks/>
        </xdr:cNvSpPr>
      </xdr:nvSpPr>
      <xdr:spPr>
        <a:xfrm>
          <a:off x="7172325" y="228600"/>
          <a:ext cx="133350" cy="219075"/>
        </a:xfrm>
        <a:custGeom>
          <a:pathLst>
            <a:path h="23" w="14">
              <a:moveTo>
                <a:pt x="0" y="0"/>
              </a:moveTo>
              <a:lnTo>
                <a:pt x="10" y="2"/>
              </a:lnTo>
              <a:lnTo>
                <a:pt x="14" y="23"/>
              </a:lnTo>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561975</xdr:colOff>
      <xdr:row>1</xdr:row>
      <xdr:rowOff>76200</xdr:rowOff>
    </xdr:from>
    <xdr:ext cx="714375" cy="190500"/>
    <xdr:sp>
      <xdr:nvSpPr>
        <xdr:cNvPr id="114" name="TextBox 146"/>
        <xdr:cNvSpPr txBox="1">
          <a:spLocks noChangeArrowheads="1"/>
        </xdr:cNvSpPr>
      </xdr:nvSpPr>
      <xdr:spPr>
        <a:xfrm>
          <a:off x="6457950" y="171450"/>
          <a:ext cx="714375" cy="190500"/>
        </a:xfrm>
        <a:prstGeom prst="rect">
          <a:avLst/>
        </a:prstGeom>
        <a:noFill/>
        <a:ln w="9525" cmpd="sng">
          <a:noFill/>
        </a:ln>
      </xdr:spPr>
      <xdr:txBody>
        <a:bodyPr vertOverflow="clip" wrap="square">
          <a:spAutoFit/>
        </a:bodyPr>
        <a:p>
          <a:pPr algn="l">
            <a:defRPr/>
          </a:pPr>
          <a:r>
            <a:rPr lang="en-US" cap="none" sz="900" b="0" i="0" u="none" baseline="0">
              <a:latin typeface="Arial"/>
              <a:ea typeface="Arial"/>
              <a:cs typeface="Arial"/>
            </a:rPr>
            <a:t>STANDPIPE</a:t>
          </a:r>
        </a:p>
      </xdr:txBody>
    </xdr:sp>
    <xdr:clientData/>
  </xdr:oneCellAnchor>
  <xdr:twoCellAnchor>
    <xdr:from>
      <xdr:col>7</xdr:col>
      <xdr:colOff>904875</xdr:colOff>
      <xdr:row>3</xdr:row>
      <xdr:rowOff>133350</xdr:rowOff>
    </xdr:from>
    <xdr:to>
      <xdr:col>11</xdr:col>
      <xdr:colOff>228600</xdr:colOff>
      <xdr:row>3</xdr:row>
      <xdr:rowOff>133350</xdr:rowOff>
    </xdr:to>
    <xdr:sp>
      <xdr:nvSpPr>
        <xdr:cNvPr id="115" name="Line 135"/>
        <xdr:cNvSpPr>
          <a:spLocks/>
        </xdr:cNvSpPr>
      </xdr:nvSpPr>
      <xdr:spPr>
        <a:xfrm>
          <a:off x="5448300" y="50482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xdr:colOff>
      <xdr:row>18</xdr:row>
      <xdr:rowOff>9525</xdr:rowOff>
    </xdr:from>
    <xdr:to>
      <xdr:col>17</xdr:col>
      <xdr:colOff>19050</xdr:colOff>
      <xdr:row>20</xdr:row>
      <xdr:rowOff>9525</xdr:rowOff>
    </xdr:to>
    <xdr:sp>
      <xdr:nvSpPr>
        <xdr:cNvPr id="116" name="TextBox 78"/>
        <xdr:cNvSpPr txBox="1">
          <a:spLocks noChangeArrowheads="1"/>
        </xdr:cNvSpPr>
      </xdr:nvSpPr>
      <xdr:spPr>
        <a:xfrm>
          <a:off x="7791450" y="2962275"/>
          <a:ext cx="123825" cy="1619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C</a:t>
          </a:r>
        </a:p>
      </xdr:txBody>
    </xdr:sp>
    <xdr:clientData/>
  </xdr:twoCellAnchor>
  <xdr:oneCellAnchor>
    <xdr:from>
      <xdr:col>19</xdr:col>
      <xdr:colOff>0</xdr:colOff>
      <xdr:row>5</xdr:row>
      <xdr:rowOff>66675</xdr:rowOff>
    </xdr:from>
    <xdr:ext cx="771525" cy="180975"/>
    <xdr:sp>
      <xdr:nvSpPr>
        <xdr:cNvPr id="117" name="TextBox 210"/>
        <xdr:cNvSpPr txBox="1">
          <a:spLocks noChangeArrowheads="1"/>
        </xdr:cNvSpPr>
      </xdr:nvSpPr>
      <xdr:spPr>
        <a:xfrm>
          <a:off x="8124825" y="809625"/>
          <a:ext cx="7715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ALL WEATHER</a:t>
          </a:r>
        </a:p>
      </xdr:txBody>
    </xdr:sp>
    <xdr:clientData/>
  </xdr:oneCellAnchor>
  <xdr:twoCellAnchor>
    <xdr:from>
      <xdr:col>5</xdr:col>
      <xdr:colOff>238125</xdr:colOff>
      <xdr:row>51</xdr:row>
      <xdr:rowOff>114300</xdr:rowOff>
    </xdr:from>
    <xdr:to>
      <xdr:col>8</xdr:col>
      <xdr:colOff>400050</xdr:colOff>
      <xdr:row>54</xdr:row>
      <xdr:rowOff>19050</xdr:rowOff>
    </xdr:to>
    <xdr:sp>
      <xdr:nvSpPr>
        <xdr:cNvPr id="118" name="AutoShape 211"/>
        <xdr:cNvSpPr>
          <a:spLocks/>
        </xdr:cNvSpPr>
      </xdr:nvSpPr>
      <xdr:spPr>
        <a:xfrm>
          <a:off x="3571875" y="6362700"/>
          <a:ext cx="2724150" cy="1524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*BASED ON HOLE SPACING = 2 HOLE DIAMETERS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504825</xdr:colOff>
      <xdr:row>18</xdr:row>
      <xdr:rowOff>133350</xdr:rowOff>
    </xdr:from>
    <xdr:ext cx="2952750" cy="3152775"/>
    <xdr:sp>
      <xdr:nvSpPr>
        <xdr:cNvPr id="1" name="TextBox 2"/>
        <xdr:cNvSpPr txBox="1">
          <a:spLocks noChangeArrowheads="1"/>
        </xdr:cNvSpPr>
      </xdr:nvSpPr>
      <xdr:spPr>
        <a:xfrm>
          <a:off x="3343275" y="3524250"/>
          <a:ext cx="2952750" cy="3152775"/>
        </a:xfrm>
        <a:prstGeom prst="rect">
          <a:avLst/>
        </a:prstGeom>
        <a:noFill/>
        <a:ln w="9525" cmpd="sng">
          <a:noFill/>
        </a:ln>
      </xdr:spPr>
      <xdr:txBody>
        <a:bodyPr vertOverflow="clip" wrap="square">
          <a:spAutoFit/>
        </a:bodyPr>
        <a:p>
          <a:pPr algn="l">
            <a:defRPr/>
          </a:pPr>
          <a:r>
            <a:rPr lang="en-US" cap="none" sz="1000" b="0" i="0" u="sng" baseline="0">
              <a:latin typeface="Arial"/>
              <a:ea typeface="Arial"/>
              <a:cs typeface="Arial"/>
            </a:rPr>
            <a:t>OPERATION AND MAINTENANCE</a:t>
          </a:r>
          <a:r>
            <a:rPr lang="en-US" cap="none" sz="1000" b="0" i="0" u="none" baseline="0">
              <a:latin typeface="Arial"/>
              <a:ea typeface="Arial"/>
              <a:cs typeface="Arial"/>
            </a:rPr>
            <a:t>
System must be checked and pump tested upon
completion to verify system capacity and condition.
Perform regular pump test and back flushing on 
at least an annual basis or as per NFPA 
recommendations.  Records and schedules should 
be coordinated with local fire department 
training and testing needs.
Maintain access to dry hydrant free of debris 
and woody vegetation.  Keep the all-weather 
road clear of snow and debris and in good repair.
Maintain area in pond around intake strainer
free from floating debris and all pond 
vegetation that could become lodged in the 
strainer during pumping.  Water weeds must not
be allowed to plug the inlet of the pipe.</a:t>
          </a:r>
        </a:p>
      </xdr:txBody>
    </xdr:sp>
    <xdr:clientData/>
  </xdr:oneCellAnchor>
  <xdr:oneCellAnchor>
    <xdr:from>
      <xdr:col>23</xdr:col>
      <xdr:colOff>228600</xdr:colOff>
      <xdr:row>7</xdr:row>
      <xdr:rowOff>85725</xdr:rowOff>
    </xdr:from>
    <xdr:ext cx="114300" cy="219075"/>
    <xdr:sp>
      <xdr:nvSpPr>
        <xdr:cNvPr id="2" name="TextBox 3"/>
        <xdr:cNvSpPr txBox="1">
          <a:spLocks noChangeArrowheads="1"/>
        </xdr:cNvSpPr>
      </xdr:nvSpPr>
      <xdr:spPr>
        <a:xfrm>
          <a:off x="6610350" y="1400175"/>
          <a:ext cx="1143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504825</xdr:colOff>
      <xdr:row>0</xdr:row>
      <xdr:rowOff>57150</xdr:rowOff>
    </xdr:from>
    <xdr:ext cx="2809875" cy="1362075"/>
    <xdr:sp>
      <xdr:nvSpPr>
        <xdr:cNvPr id="3" name="TextBox 4"/>
        <xdr:cNvSpPr txBox="1">
          <a:spLocks noChangeArrowheads="1"/>
        </xdr:cNvSpPr>
      </xdr:nvSpPr>
      <xdr:spPr>
        <a:xfrm>
          <a:off x="3343275" y="57150"/>
          <a:ext cx="2809875" cy="136207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Fertilize according to soil test recommendations 
or at a rate of 500 pounds of 12-12-12 fertilizer
(or equivalent) per acre as soon as the basin has
been installed if within seeding dates.
Work the fertilizer and lime into the soil to a 
depth of 2 - 3 inches with a harrow, disk or hand
tools.  Seeding will be done at the following rates:</a:t>
          </a:r>
        </a:p>
      </xdr:txBody>
    </xdr:sp>
    <xdr:clientData/>
  </xdr:oneCellAnchor>
  <xdr:oneCellAnchor>
    <xdr:from>
      <xdr:col>7</xdr:col>
      <xdr:colOff>504825</xdr:colOff>
      <xdr:row>10</xdr:row>
      <xdr:rowOff>85725</xdr:rowOff>
    </xdr:from>
    <xdr:ext cx="2905125" cy="1038225"/>
    <xdr:sp>
      <xdr:nvSpPr>
        <xdr:cNvPr id="4" name="TextBox 5"/>
        <xdr:cNvSpPr txBox="1">
          <a:spLocks noChangeArrowheads="1"/>
        </xdr:cNvSpPr>
      </xdr:nvSpPr>
      <xdr:spPr>
        <a:xfrm>
          <a:off x="3343275" y="1971675"/>
          <a:ext cx="2905125" cy="10382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Dormant seeding may be done between December
10 and February 28.  Liming, fertilizing, seedbed
preparation and mulching may be done at the end 
of construction ahead of the dormant seeding. 
The seed may be broadcast on top of the mulch 
with a 50% increase in rate.</a:t>
          </a:r>
        </a:p>
      </xdr:txBody>
    </xdr:sp>
    <xdr:clientData/>
  </xdr:oneCellAnchor>
  <xdr:oneCellAnchor>
    <xdr:from>
      <xdr:col>24</xdr:col>
      <xdr:colOff>314325</xdr:colOff>
      <xdr:row>15</xdr:row>
      <xdr:rowOff>123825</xdr:rowOff>
    </xdr:from>
    <xdr:ext cx="104775" cy="219075"/>
    <xdr:sp>
      <xdr:nvSpPr>
        <xdr:cNvPr id="5" name="TextBox 8"/>
        <xdr:cNvSpPr txBox="1">
          <a:spLocks noChangeArrowheads="1"/>
        </xdr:cNvSpPr>
      </xdr:nvSpPr>
      <xdr:spPr>
        <a:xfrm>
          <a:off x="7305675" y="2952750"/>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24</xdr:col>
      <xdr:colOff>104775</xdr:colOff>
      <xdr:row>31</xdr:row>
      <xdr:rowOff>152400</xdr:rowOff>
    </xdr:from>
    <xdr:ext cx="114300" cy="219075"/>
    <xdr:sp>
      <xdr:nvSpPr>
        <xdr:cNvPr id="6" name="TextBox 9"/>
        <xdr:cNvSpPr txBox="1">
          <a:spLocks noChangeArrowheads="1"/>
        </xdr:cNvSpPr>
      </xdr:nvSpPr>
      <xdr:spPr>
        <a:xfrm>
          <a:off x="7096125" y="6076950"/>
          <a:ext cx="1143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57150</xdr:colOff>
      <xdr:row>0</xdr:row>
      <xdr:rowOff>19050</xdr:rowOff>
    </xdr:from>
    <xdr:to>
      <xdr:col>7</xdr:col>
      <xdr:colOff>171450</xdr:colOff>
      <xdr:row>44</xdr:row>
      <xdr:rowOff>66675</xdr:rowOff>
    </xdr:to>
    <xdr:grpSp>
      <xdr:nvGrpSpPr>
        <xdr:cNvPr id="7" name="Group 28"/>
        <xdr:cNvGrpSpPr>
          <a:grpSpLocks/>
        </xdr:cNvGrpSpPr>
      </xdr:nvGrpSpPr>
      <xdr:grpSpPr>
        <a:xfrm>
          <a:off x="161925" y="19050"/>
          <a:ext cx="2847975" cy="7915275"/>
          <a:chOff x="17" y="2"/>
          <a:chExt cx="299" cy="831"/>
        </a:xfrm>
        <a:solidFill>
          <a:srgbClr val="FFFFFF"/>
        </a:solidFill>
      </xdr:grpSpPr>
      <xdr:sp>
        <xdr:nvSpPr>
          <xdr:cNvPr id="8" name="TextBox 1"/>
          <xdr:cNvSpPr txBox="1">
            <a:spLocks noChangeArrowheads="1"/>
          </xdr:cNvSpPr>
        </xdr:nvSpPr>
        <xdr:spPr>
          <a:xfrm>
            <a:off x="17" y="2"/>
            <a:ext cx="299" cy="831"/>
          </a:xfrm>
          <a:prstGeom prst="rect">
            <a:avLst/>
          </a:prstGeom>
          <a:noFill/>
          <a:ln w="9525" cmpd="sng">
            <a:noFill/>
          </a:ln>
        </xdr:spPr>
        <xdr:txBody>
          <a:bodyPr vertOverflow="clip" wrap="square"/>
          <a:p>
            <a:pPr algn="l">
              <a:defRPr/>
            </a:pPr>
            <a:r>
              <a:rPr lang="en-US" cap="none" sz="1000" b="0" i="0" u="sng" baseline="0">
                <a:latin typeface="Arial"/>
                <a:ea typeface="Arial"/>
                <a:cs typeface="Arial"/>
              </a:rPr>
              <a:t>GENERAL</a:t>
            </a:r>
            <a:r>
              <a:rPr lang="en-US" cap="none" sz="1000" b="0" i="0" u="none" baseline="0">
                <a:latin typeface="Arial"/>
                <a:ea typeface="Arial"/>
                <a:cs typeface="Arial"/>
              </a:rPr>
              <a:t>
</a:t>
            </a:r>
            <a:r>
              <a:rPr lang="en-US" cap="none" sz="1000" b="0" i="0" u="none" baseline="0">
                <a:latin typeface="Arial"/>
                <a:ea typeface="Arial"/>
                <a:cs typeface="Arial"/>
              </a:rPr>
              <a:t>Construction operations shall be carried out
in such a manner and sequence that erosion
and pollution potential will be minimized.
Ideally, a dry hydrant should be installed 
during the initial construction of a pond.
The competed job shall present an appearance 
of good workmanship and shall conform to the
lines, grades, and elevations shown on the
drawings.
All operations shall be carried out in a safe 
and skillful manner.  Safety and health 
regulations shall be observed and appropriate 
safety measures used.
</a:t>
            </a:r>
            <a:r>
              <a:rPr lang="en-US" cap="none" sz="1000" b="0" i="0" u="sng" baseline="0">
                <a:latin typeface="Arial"/>
                <a:ea typeface="Arial"/>
                <a:cs typeface="Arial"/>
              </a:rPr>
              <a:t>SITE PREPARATION</a:t>
            </a:r>
            <a:r>
              <a:rPr lang="en-US" cap="none" sz="1000" b="0" i="0" u="none" baseline="0">
                <a:latin typeface="Arial"/>
                <a:ea typeface="Arial"/>
                <a:cs typeface="Arial"/>
              </a:rPr>
              <a:t>
</a:t>
            </a:r>
            <a:r>
              <a:rPr lang="en-US" cap="none" sz="1000" b="0" i="0" u="none" baseline="0">
                <a:latin typeface="Arial"/>
                <a:ea typeface="Arial"/>
                <a:cs typeface="Arial"/>
              </a:rPr>
              <a:t>All trees, stumps, brush, and similar materials 
are to be removed from the construction area
and disposed in a manner consistent with 
environmental concerns and proper functioning 
of the structure.
</a:t>
            </a:r>
            <a:r>
              <a:rPr lang="en-US" cap="none" sz="1000" b="0" i="0" u="sng" baseline="0">
                <a:latin typeface="Arial"/>
                <a:ea typeface="Arial"/>
                <a:cs typeface="Arial"/>
              </a:rPr>
              <a:t>EXCAVATION</a:t>
            </a:r>
            <a:r>
              <a:rPr lang="en-US" cap="none" sz="1000" b="0" i="0" u="none" baseline="0">
                <a:latin typeface="Arial"/>
                <a:ea typeface="Arial"/>
                <a:cs typeface="Arial"/>
              </a:rPr>
              <a:t>
To the extent needed, all suitable materials 
removed from the specified excavation shall be 
used in the backfill for the dry hydrant and 
connection pipe.  All excess material shall be 
spread adjacent to the structure, sloped to drain 
and vegetated or otherwise disposed of in an 
acceptable manner.
</a:t>
            </a:r>
            <a:r>
              <a:rPr lang="en-US" cap="none" sz="1000" b="0" i="0" u="sng" baseline="0">
                <a:latin typeface="Arial"/>
                <a:ea typeface="Arial"/>
                <a:cs typeface="Arial"/>
              </a:rPr>
              <a:t>CONSTRUCTION TOLERANCES</a:t>
            </a:r>
            <a:r>
              <a:rPr lang="en-US" cap="none" sz="1000" b="0" i="0" u="none" baseline="0">
                <a:latin typeface="Arial"/>
                <a:ea typeface="Arial"/>
                <a:cs typeface="Arial"/>
              </a:rPr>
              <a:t>
Dry hydrant dimensions and elevations:       </a:t>
            </a:r>
            <a:r>
              <a:rPr lang="en-US" cap="none" sz="1000" b="0" i="0" u="none" baseline="0">
                <a:latin typeface="Arial"/>
                <a:ea typeface="Arial"/>
                <a:cs typeface="Arial"/>
              </a:rPr>
              <a:t>0.1 feet</a:t>
            </a:r>
            <a:r>
              <a:rPr lang="en-US" cap="none" sz="1000" b="0" i="0" u="none" baseline="0">
                <a:latin typeface="CommercialPi BT"/>
                <a:ea typeface="CommercialPi BT"/>
                <a:cs typeface="CommercialPi BT"/>
              </a:rPr>
              <a:t>
</a:t>
            </a:r>
            <a:r>
              <a:rPr lang="en-US" cap="none" sz="1000" b="0" i="0" u="none" baseline="0">
                <a:latin typeface="Arial"/>
                <a:ea typeface="Arial"/>
                <a:cs typeface="Arial"/>
              </a:rPr>
              <a:t>Connection Pipe length:        2.0 feet
Connection Pipe elevations:        0.2 feet
</a:t>
            </a:r>
            <a:r>
              <a:rPr lang="en-US" cap="none" sz="1000" b="0" i="0" u="sng" baseline="0">
                <a:latin typeface="Arial"/>
                <a:ea typeface="Arial"/>
                <a:cs typeface="Arial"/>
              </a:rPr>
              <a:t>FINISH AND CLEANUP</a:t>
            </a:r>
            <a:r>
              <a:rPr lang="en-US" cap="none" sz="1000" b="0" i="0" u="none" baseline="0">
                <a:latin typeface="Arial"/>
                <a:ea typeface="Arial"/>
                <a:cs typeface="Arial"/>
              </a:rPr>
              <a:t>
The area and designated spoil areas will be 
finished in a relatively smooth condition ready 
for seeding.  All rocks 3 inches in diameter 
or larger and roots shall be removed from the 
surface areas.
</a:t>
            </a:r>
            <a:r>
              <a:rPr lang="en-US" cap="none" sz="1000" b="0" i="0" u="none" baseline="0">
                <a:latin typeface="Arial"/>
                <a:ea typeface="Arial"/>
                <a:cs typeface="Arial"/>
              </a:rPr>
              <a:t>
</a:t>
            </a:r>
            <a:r>
              <a:rPr lang="en-US" cap="none" sz="1000" b="0" i="0" u="sng" baseline="0">
                <a:latin typeface="Arial"/>
                <a:ea typeface="Arial"/>
                <a:cs typeface="Arial"/>
              </a:rPr>
              <a:t>VEGETATIVE ESTABLISHMENT</a:t>
            </a:r>
            <a:r>
              <a:rPr lang="en-US" cap="none" sz="1000" b="0" i="0" u="none" baseline="0">
                <a:latin typeface="Arial"/>
                <a:ea typeface="Arial"/>
                <a:cs typeface="Arial"/>
              </a:rPr>
              <a:t>
All disturbed areas shall be vegetated unless
otherwise protected from erosion.
</a:t>
            </a:r>
          </a:p>
        </xdr:txBody>
      </xdr:sp>
      <xdr:grpSp>
        <xdr:nvGrpSpPr>
          <xdr:cNvPr id="9" name="Group 21"/>
          <xdr:cNvGrpSpPr>
            <a:grpSpLocks/>
          </xdr:cNvGrpSpPr>
        </xdr:nvGrpSpPr>
        <xdr:grpSpPr>
          <a:xfrm>
            <a:off x="238" y="577"/>
            <a:ext cx="40" cy="46"/>
            <a:chOff x="810" y="596"/>
            <a:chExt cx="39" cy="46"/>
          </a:xfrm>
          <a:solidFill>
            <a:srgbClr val="FFFFFF"/>
          </a:solidFill>
        </xdr:grpSpPr>
        <xdr:sp>
          <xdr:nvSpPr>
            <xdr:cNvPr id="10" name="TextBox 17"/>
            <xdr:cNvSpPr txBox="1">
              <a:spLocks noChangeArrowheads="1"/>
            </xdr:cNvSpPr>
          </xdr:nvSpPr>
          <xdr:spPr>
            <a:xfrm>
              <a:off x="810" y="596"/>
              <a:ext cx="39" cy="46"/>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  +</a:t>
              </a:r>
            </a:p>
          </xdr:txBody>
        </xdr:sp>
        <xdr:sp>
          <xdr:nvSpPr>
            <xdr:cNvPr id="11" name="Line 20"/>
            <xdr:cNvSpPr>
              <a:spLocks/>
            </xdr:cNvSpPr>
          </xdr:nvSpPr>
          <xdr:spPr>
            <a:xfrm>
              <a:off x="824" y="61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2" name="Group 22"/>
          <xdr:cNvGrpSpPr>
            <a:grpSpLocks/>
          </xdr:cNvGrpSpPr>
        </xdr:nvGrpSpPr>
        <xdr:grpSpPr>
          <a:xfrm>
            <a:off x="175" y="611"/>
            <a:ext cx="40" cy="46"/>
            <a:chOff x="810" y="596"/>
            <a:chExt cx="39" cy="46"/>
          </a:xfrm>
          <a:solidFill>
            <a:srgbClr val="FFFFFF"/>
          </a:solidFill>
        </xdr:grpSpPr>
        <xdr:sp>
          <xdr:nvSpPr>
            <xdr:cNvPr id="13" name="TextBox 23"/>
            <xdr:cNvSpPr txBox="1">
              <a:spLocks noChangeArrowheads="1"/>
            </xdr:cNvSpPr>
          </xdr:nvSpPr>
          <xdr:spPr>
            <a:xfrm>
              <a:off x="810" y="596"/>
              <a:ext cx="39" cy="46"/>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  +</a:t>
              </a:r>
            </a:p>
          </xdr:txBody>
        </xdr:sp>
        <xdr:sp>
          <xdr:nvSpPr>
            <xdr:cNvPr id="14" name="Line 24"/>
            <xdr:cNvSpPr>
              <a:spLocks/>
            </xdr:cNvSpPr>
          </xdr:nvSpPr>
          <xdr:spPr>
            <a:xfrm>
              <a:off x="824" y="61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5" name="Group 25"/>
          <xdr:cNvGrpSpPr>
            <a:grpSpLocks/>
          </xdr:cNvGrpSpPr>
        </xdr:nvGrpSpPr>
        <xdr:grpSpPr>
          <a:xfrm>
            <a:off x="153" y="594"/>
            <a:ext cx="40" cy="46"/>
            <a:chOff x="810" y="596"/>
            <a:chExt cx="39" cy="46"/>
          </a:xfrm>
          <a:solidFill>
            <a:srgbClr val="FFFFFF"/>
          </a:solidFill>
        </xdr:grpSpPr>
        <xdr:sp>
          <xdr:nvSpPr>
            <xdr:cNvPr id="16" name="TextBox 26"/>
            <xdr:cNvSpPr txBox="1">
              <a:spLocks noChangeArrowheads="1"/>
            </xdr:cNvSpPr>
          </xdr:nvSpPr>
          <xdr:spPr>
            <a:xfrm>
              <a:off x="810" y="596"/>
              <a:ext cx="39" cy="46"/>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  +</a:t>
              </a:r>
            </a:p>
          </xdr:txBody>
        </xdr:sp>
        <xdr:sp>
          <xdr:nvSpPr>
            <xdr:cNvPr id="17" name="Line 27"/>
            <xdr:cNvSpPr>
              <a:spLocks/>
            </xdr:cNvSpPr>
          </xdr:nvSpPr>
          <xdr:spPr>
            <a:xfrm>
              <a:off x="824" y="61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55"/>
  <sheetViews>
    <sheetView showGridLines="0" tabSelected="1" workbookViewId="0" topLeftCell="A1">
      <selection activeCell="C5" sqref="C5:J5"/>
    </sheetView>
  </sheetViews>
  <sheetFormatPr defaultColWidth="9.140625" defaultRowHeight="12.75"/>
  <cols>
    <col min="1" max="1" width="1.57421875" style="0" customWidth="1"/>
    <col min="2" max="2" width="3.7109375" style="0" customWidth="1"/>
    <col min="3" max="3" width="4.140625" style="0" customWidth="1"/>
    <col min="4" max="4" width="5.57421875" style="0" customWidth="1"/>
    <col min="5" max="5" width="2.57421875" style="0" customWidth="1"/>
    <col min="6" max="6" width="5.57421875" style="0" customWidth="1"/>
    <col min="7" max="7" width="2.7109375" style="0" customWidth="1"/>
    <col min="8" max="8" width="5.57421875" style="0" customWidth="1"/>
    <col min="9" max="9" width="3.421875" style="0" customWidth="1"/>
    <col min="10" max="10" width="3.140625" style="0" customWidth="1"/>
    <col min="11" max="11" width="2.8515625" style="0" customWidth="1"/>
    <col min="12" max="12" width="2.57421875" style="0" customWidth="1"/>
    <col min="13" max="13" width="3.00390625" style="0" customWidth="1"/>
    <col min="14" max="14" width="3.8515625" style="0" customWidth="1"/>
    <col min="15" max="15" width="6.00390625" style="0" customWidth="1"/>
    <col min="16" max="16" width="5.57421875" style="0" customWidth="1"/>
    <col min="17" max="17" width="2.7109375" style="0" customWidth="1"/>
    <col min="18" max="18" width="5.57421875" style="0" customWidth="1"/>
    <col min="19" max="19" width="3.140625" style="0" customWidth="1"/>
    <col min="20" max="20" width="5.57421875" style="0" customWidth="1"/>
    <col min="21" max="21" width="5.421875" style="0" customWidth="1"/>
    <col min="22" max="22" width="9.7109375" style="0" customWidth="1"/>
    <col min="23" max="23" width="3.7109375" style="0" customWidth="1"/>
    <col min="24" max="24" width="3.140625" style="0" customWidth="1"/>
    <col min="25" max="25" width="1.28515625" style="0" customWidth="1"/>
    <col min="26" max="27" width="3.7109375" style="0" customWidth="1"/>
  </cols>
  <sheetData>
    <row r="1" spans="1:22" ht="12.75">
      <c r="A1" s="98" t="s">
        <v>5</v>
      </c>
      <c r="V1" s="98"/>
    </row>
    <row r="2" spans="1:23" ht="12.75">
      <c r="A2" s="98" t="s">
        <v>0</v>
      </c>
      <c r="W2" s="102"/>
    </row>
    <row r="3" spans="1:24" ht="12.75">
      <c r="A3" s="221" t="s">
        <v>38</v>
      </c>
      <c r="B3" s="221"/>
      <c r="C3" s="221"/>
      <c r="D3" s="221"/>
      <c r="E3" s="221"/>
      <c r="F3" s="221"/>
      <c r="G3" s="221"/>
      <c r="H3" s="221"/>
      <c r="I3" s="221"/>
      <c r="J3" s="221"/>
      <c r="K3" s="222"/>
      <c r="L3" s="222"/>
      <c r="M3" s="222"/>
      <c r="N3" s="222"/>
      <c r="O3" s="222"/>
      <c r="P3" s="222"/>
      <c r="Q3" s="222"/>
      <c r="R3" s="222"/>
      <c r="S3" s="222"/>
      <c r="T3" s="222"/>
      <c r="U3" s="222"/>
      <c r="V3" s="222"/>
      <c r="W3" s="222"/>
      <c r="X3" s="222"/>
    </row>
    <row r="5" spans="2:24" ht="12.75">
      <c r="B5" s="1"/>
      <c r="C5" s="225">
        <f>IF(ISBLANK(landuser),"",landuser)</f>
      </c>
      <c r="D5" s="225"/>
      <c r="E5" s="225"/>
      <c r="F5" s="225"/>
      <c r="G5" s="225"/>
      <c r="H5" s="225"/>
      <c r="I5" s="225"/>
      <c r="J5" s="225"/>
      <c r="O5" s="225">
        <f>IF(ISBLANK(designer),"",designer)</f>
      </c>
      <c r="P5" s="225"/>
      <c r="Q5" s="225"/>
      <c r="R5" s="225"/>
      <c r="S5" s="225"/>
      <c r="T5" s="225"/>
      <c r="U5" s="109" t="s">
        <v>7</v>
      </c>
      <c r="V5" s="117">
        <f ca="1">TODAY()</f>
        <v>39799</v>
      </c>
      <c r="W5" s="2"/>
      <c r="X5" s="2"/>
    </row>
    <row r="6" spans="3:24" ht="12.75">
      <c r="C6" s="1"/>
      <c r="D6" s="227">
        <f>IF(ISBLANK(location),"",location)</f>
      </c>
      <c r="E6" s="227"/>
      <c r="F6" s="227"/>
      <c r="G6" s="227"/>
      <c r="H6" s="227"/>
      <c r="I6" s="227"/>
      <c r="J6" s="227"/>
      <c r="K6" s="2"/>
      <c r="L6" s="2"/>
      <c r="M6" s="107"/>
      <c r="N6" s="100"/>
      <c r="O6" s="226"/>
      <c r="P6" s="226"/>
      <c r="Q6" s="226"/>
      <c r="R6" s="226"/>
      <c r="S6" s="226"/>
      <c r="T6" s="226"/>
      <c r="U6" s="108" t="s">
        <v>7</v>
      </c>
      <c r="V6" s="116"/>
      <c r="W6" s="2"/>
      <c r="X6" s="2"/>
    </row>
    <row r="8" spans="1:23" ht="12.75" customHeight="1">
      <c r="A8" t="s">
        <v>71</v>
      </c>
      <c r="J8" s="1"/>
      <c r="V8" s="123"/>
      <c r="W8" s="99" t="s">
        <v>39</v>
      </c>
    </row>
    <row r="9" spans="1:23" ht="21" customHeight="1">
      <c r="A9" t="s">
        <v>40</v>
      </c>
      <c r="M9" s="100"/>
      <c r="N9" s="1"/>
      <c r="O9" s="111">
        <f>IF(ISBLANK(V8),"",V8)</f>
      </c>
      <c r="P9" s="1"/>
      <c r="R9" s="96"/>
      <c r="V9" s="106">
        <f>IF(ISBLANK(V8),"",V8*8*R9)</f>
      </c>
      <c r="W9" t="s">
        <v>82</v>
      </c>
    </row>
    <row r="10" spans="1:23" ht="21" customHeight="1">
      <c r="A10" t="s">
        <v>41</v>
      </c>
      <c r="N10" s="1"/>
      <c r="O10" s="113"/>
      <c r="P10" s="1" t="s">
        <v>42</v>
      </c>
      <c r="R10" s="97"/>
      <c r="V10" s="106">
        <f>IF(ISBLANK(R10),"",(O10*R10))</f>
      </c>
      <c r="W10" t="s">
        <v>82</v>
      </c>
    </row>
    <row r="11" spans="1:24" ht="15" customHeight="1">
      <c r="A11" s="130" t="s">
        <v>43</v>
      </c>
      <c r="B11" s="131"/>
      <c r="C11" s="131"/>
      <c r="D11" s="131"/>
      <c r="E11" s="131"/>
      <c r="F11" s="131"/>
      <c r="G11" s="131"/>
      <c r="H11" s="131"/>
      <c r="I11" s="131"/>
      <c r="J11" s="131"/>
      <c r="K11" s="131"/>
      <c r="L11" s="131"/>
      <c r="M11" s="131"/>
      <c r="N11" s="131"/>
      <c r="O11" s="131"/>
      <c r="R11" s="223">
        <f>IF(ISBLANK(V8),"",IF(V10&gt;=V9,"","**WARNING** NOT ENOUGH VOLUME!"))</f>
      </c>
      <c r="S11" s="224"/>
      <c r="T11" s="223"/>
      <c r="U11" s="223"/>
      <c r="V11" s="223"/>
      <c r="W11" s="223"/>
      <c r="X11" s="223"/>
    </row>
    <row r="12" spans="2:23" ht="9.75" customHeight="1">
      <c r="B12" s="104"/>
      <c r="C12" s="5"/>
      <c r="D12" s="5"/>
      <c r="E12" s="5"/>
      <c r="F12" s="104"/>
      <c r="G12" s="5"/>
      <c r="H12" s="5"/>
      <c r="I12" s="5"/>
      <c r="J12" s="5"/>
      <c r="K12" s="5"/>
      <c r="L12" s="5"/>
      <c r="M12" s="5"/>
      <c r="N12" s="5"/>
      <c r="O12" s="5"/>
      <c r="P12" s="5"/>
      <c r="R12" s="5"/>
      <c r="S12" s="5"/>
      <c r="T12" s="5"/>
      <c r="U12" s="5"/>
      <c r="V12" s="5"/>
      <c r="W12" s="5"/>
    </row>
    <row r="13" ht="12.75">
      <c r="A13" t="s">
        <v>72</v>
      </c>
    </row>
    <row r="14" ht="12.75">
      <c r="A14" t="s">
        <v>79</v>
      </c>
    </row>
    <row r="15" spans="13:23" ht="12.75">
      <c r="M15" s="1"/>
      <c r="V15" s="96"/>
      <c r="W15" s="99" t="s">
        <v>44</v>
      </c>
    </row>
    <row r="16" ht="12.75">
      <c r="A16" t="s">
        <v>45</v>
      </c>
    </row>
    <row r="17" spans="1:23" ht="12.75">
      <c r="A17" t="s">
        <v>78</v>
      </c>
      <c r="M17" s="1"/>
      <c r="V17" s="123"/>
      <c r="W17" t="s">
        <v>91</v>
      </c>
    </row>
    <row r="18" ht="12" customHeight="1"/>
    <row r="19" spans="22:23" ht="13.5" customHeight="1">
      <c r="V19" s="124">
        <f>IF(ISBLANK(V17),"",INDEX(Charts!$B$4:$H$8,MATCH(V17,Charts!$B$4:$B$8,),MATCH(V8,Charts!$B$4:$H$4,)))</f>
      </c>
      <c r="W19" s="99" t="s">
        <v>44</v>
      </c>
    </row>
    <row r="20" spans="2:23" ht="15.75" customHeight="1">
      <c r="B20" s="217" t="s">
        <v>46</v>
      </c>
      <c r="C20" s="217"/>
      <c r="D20" s="217"/>
      <c r="E20" s="217"/>
      <c r="F20" s="217"/>
      <c r="G20" s="217"/>
      <c r="H20" s="217"/>
      <c r="I20" s="217"/>
      <c r="J20" s="217"/>
      <c r="K20" s="217"/>
      <c r="L20" s="217"/>
      <c r="M20" s="217"/>
      <c r="N20" s="217"/>
      <c r="O20" s="217"/>
      <c r="P20" s="217"/>
      <c r="Q20" s="217"/>
      <c r="R20" s="217"/>
      <c r="S20" s="217"/>
      <c r="T20" s="217"/>
      <c r="U20" s="217"/>
      <c r="V20" s="217"/>
      <c r="W20" s="217"/>
    </row>
    <row r="21" spans="2:23" ht="12" customHeight="1">
      <c r="B21" s="215" t="s">
        <v>86</v>
      </c>
      <c r="C21" s="216"/>
      <c r="D21" s="216"/>
      <c r="E21" s="216"/>
      <c r="F21" s="215" t="s">
        <v>47</v>
      </c>
      <c r="G21" s="215"/>
      <c r="H21" s="215"/>
      <c r="I21" s="215" t="s">
        <v>87</v>
      </c>
      <c r="J21" s="215"/>
      <c r="K21" s="215"/>
      <c r="L21" s="215"/>
      <c r="M21" s="215" t="s">
        <v>48</v>
      </c>
      <c r="N21" s="215"/>
      <c r="O21" s="215"/>
      <c r="P21" s="215" t="s">
        <v>49</v>
      </c>
      <c r="Q21" s="215"/>
      <c r="R21" s="215"/>
      <c r="S21" s="215" t="s">
        <v>50</v>
      </c>
      <c r="T21" s="215"/>
      <c r="U21" s="215"/>
      <c r="V21" s="215" t="s">
        <v>51</v>
      </c>
      <c r="W21" s="215"/>
    </row>
    <row r="22" spans="2:23" ht="12" customHeight="1">
      <c r="B22" s="215" t="s">
        <v>52</v>
      </c>
      <c r="C22" s="215"/>
      <c r="D22" s="215"/>
      <c r="E22" s="215"/>
      <c r="F22" s="215">
        <v>0.4</v>
      </c>
      <c r="G22" s="215"/>
      <c r="H22" s="215"/>
      <c r="I22" s="215">
        <v>0.8</v>
      </c>
      <c r="J22" s="215"/>
      <c r="K22" s="215"/>
      <c r="L22" s="215"/>
      <c r="M22" s="215">
        <v>1.4</v>
      </c>
      <c r="N22" s="215"/>
      <c r="O22" s="215"/>
      <c r="P22" s="215">
        <v>2.2</v>
      </c>
      <c r="Q22" s="215"/>
      <c r="R22" s="215"/>
      <c r="S22" s="215">
        <v>3.2</v>
      </c>
      <c r="T22" s="215"/>
      <c r="U22" s="215"/>
      <c r="V22" s="215">
        <v>5.6</v>
      </c>
      <c r="W22" s="215"/>
    </row>
    <row r="23" spans="2:23" ht="12" customHeight="1">
      <c r="B23" s="215" t="s">
        <v>53</v>
      </c>
      <c r="C23" s="215"/>
      <c r="D23" s="215"/>
      <c r="E23" s="215"/>
      <c r="F23" s="215">
        <v>0.1</v>
      </c>
      <c r="G23" s="215"/>
      <c r="H23" s="215"/>
      <c r="I23" s="215">
        <v>0.3</v>
      </c>
      <c r="J23" s="215"/>
      <c r="K23" s="215"/>
      <c r="L23" s="215"/>
      <c r="M23" s="215">
        <v>0.4</v>
      </c>
      <c r="N23" s="215"/>
      <c r="O23" s="215"/>
      <c r="P23" s="215">
        <v>0.7</v>
      </c>
      <c r="Q23" s="215"/>
      <c r="R23" s="215"/>
      <c r="S23" s="219">
        <v>1</v>
      </c>
      <c r="T23" s="219"/>
      <c r="U23" s="219"/>
      <c r="V23" s="215">
        <v>1.8</v>
      </c>
      <c r="W23" s="215"/>
    </row>
    <row r="24" spans="2:28" ht="12" customHeight="1">
      <c r="B24" s="215" t="s">
        <v>54</v>
      </c>
      <c r="C24" s="215"/>
      <c r="D24" s="215"/>
      <c r="E24" s="215"/>
      <c r="F24" s="215">
        <v>0.1</v>
      </c>
      <c r="G24" s="215"/>
      <c r="H24" s="215"/>
      <c r="I24" s="215">
        <v>0.1</v>
      </c>
      <c r="J24" s="215"/>
      <c r="K24" s="215"/>
      <c r="L24" s="215"/>
      <c r="M24" s="215">
        <v>0.2</v>
      </c>
      <c r="N24" s="215"/>
      <c r="O24" s="215"/>
      <c r="P24" s="215">
        <v>0.3</v>
      </c>
      <c r="Q24" s="215"/>
      <c r="R24" s="215"/>
      <c r="S24" s="215">
        <v>0.4</v>
      </c>
      <c r="T24" s="215"/>
      <c r="U24" s="215"/>
      <c r="V24" s="215">
        <v>0.7</v>
      </c>
      <c r="W24" s="215"/>
      <c r="AB24" s="101"/>
    </row>
    <row r="25" spans="2:23" ht="12" customHeight="1">
      <c r="B25" s="215" t="s">
        <v>55</v>
      </c>
      <c r="C25" s="215"/>
      <c r="D25" s="215"/>
      <c r="E25" s="215"/>
      <c r="F25" s="218" t="s">
        <v>56</v>
      </c>
      <c r="G25" s="215"/>
      <c r="H25" s="215"/>
      <c r="I25" s="215">
        <v>0.1</v>
      </c>
      <c r="J25" s="215"/>
      <c r="K25" s="215"/>
      <c r="L25" s="215"/>
      <c r="M25" s="215">
        <v>0.1</v>
      </c>
      <c r="N25" s="215"/>
      <c r="O25" s="215"/>
      <c r="P25" s="215">
        <v>0.2</v>
      </c>
      <c r="Q25" s="215"/>
      <c r="R25" s="215"/>
      <c r="S25" s="215">
        <v>0.3</v>
      </c>
      <c r="T25" s="215"/>
      <c r="U25" s="215"/>
      <c r="V25" s="215">
        <v>0.3</v>
      </c>
      <c r="W25" s="215"/>
    </row>
    <row r="27" ht="12.75">
      <c r="A27" t="s">
        <v>77</v>
      </c>
    </row>
    <row r="28" ht="12.75">
      <c r="A28" t="s">
        <v>76</v>
      </c>
    </row>
    <row r="30" spans="2:14" ht="12.75">
      <c r="B30" s="103" t="s">
        <v>57</v>
      </c>
      <c r="N30" s="103" t="s">
        <v>73</v>
      </c>
    </row>
    <row r="31" spans="6:23" ht="12.75">
      <c r="F31" s="128">
        <f>IF(ISBLANK(V17),"",V17)</f>
      </c>
      <c r="G31" t="s">
        <v>91</v>
      </c>
      <c r="O31" t="s">
        <v>58</v>
      </c>
      <c r="V31" s="96"/>
      <c r="W31" t="s">
        <v>63</v>
      </c>
    </row>
    <row r="32" spans="6:23" ht="14.25">
      <c r="F32" s="97"/>
      <c r="G32" t="s">
        <v>44</v>
      </c>
      <c r="O32" t="s">
        <v>74</v>
      </c>
      <c r="P32" s="1"/>
      <c r="R32" s="96"/>
      <c r="S32" t="s">
        <v>59</v>
      </c>
      <c r="V32" s="110">
        <f>IF(ISBLANK(R32),"",R32*20)</f>
      </c>
      <c r="W32" t="s">
        <v>63</v>
      </c>
    </row>
    <row r="33" spans="15:23" ht="14.25">
      <c r="O33" t="s">
        <v>75</v>
      </c>
      <c r="R33" s="96"/>
      <c r="S33" t="s">
        <v>60</v>
      </c>
      <c r="V33" s="110">
        <f>IF(ISBLANK(R33),"",R33*10)</f>
      </c>
      <c r="W33" t="s">
        <v>63</v>
      </c>
    </row>
    <row r="34" spans="15:23" ht="12.75">
      <c r="O34" t="s">
        <v>61</v>
      </c>
      <c r="R34" s="96"/>
      <c r="S34" t="s">
        <v>60</v>
      </c>
      <c r="V34" s="110">
        <f>IF(ISBLANK(R34),"",R34*10)</f>
      </c>
      <c r="W34" t="s">
        <v>63</v>
      </c>
    </row>
    <row r="35" spans="15:23" ht="12.75">
      <c r="O35" t="s">
        <v>62</v>
      </c>
      <c r="R35" s="97"/>
      <c r="S35" s="1" t="s">
        <v>60</v>
      </c>
      <c r="V35" s="110">
        <f>IF(ISBLANK(R35),"",R35*10)</f>
      </c>
      <c r="W35" t="s">
        <v>64</v>
      </c>
    </row>
    <row r="36" ht="12.75">
      <c r="R36" s="112"/>
    </row>
    <row r="37" spans="14:23" ht="12.75">
      <c r="N37" t="s">
        <v>65</v>
      </c>
      <c r="O37" s="1"/>
      <c r="V37" s="106">
        <f>IF(ISBLANK(V31),"",V31+IF(ISBLANK(R32),"0",V32)+IF(ISBLANK(R33),"0",V33)+IF(ISBLANK(R34),"0",V34)+IF(ISBLANK(R35),"0",V35))</f>
      </c>
      <c r="W37" t="s">
        <v>44</v>
      </c>
    </row>
    <row r="39" spans="2:14" ht="12.75">
      <c r="B39" t="s">
        <v>66</v>
      </c>
      <c r="H39" s="5"/>
      <c r="I39" s="5"/>
      <c r="J39" s="5"/>
      <c r="N39" t="s">
        <v>68</v>
      </c>
    </row>
    <row r="40" spans="2:21" ht="12.75">
      <c r="B40" t="s">
        <v>67</v>
      </c>
      <c r="C40" s="100" t="s">
        <v>83</v>
      </c>
      <c r="D40" s="129">
        <f>IF(ISBLANK(V17),"",INDEX(Charts!$B$13:$H$17,MATCH(V17,Charts!$B$13:$B$17,),MATCH(V8,Charts!$B$13:$H$13,)))</f>
      </c>
      <c r="E40" t="s">
        <v>84</v>
      </c>
      <c r="F40" s="106">
        <f>IF(ISBLANK(F32),"",F32)</f>
      </c>
      <c r="G40" s="101" t="s">
        <v>85</v>
      </c>
      <c r="H40" s="114">
        <f>IF(ISBLANK(F32),"",D40*F40)</f>
      </c>
      <c r="I40" t="s">
        <v>44</v>
      </c>
      <c r="N40" t="s">
        <v>69</v>
      </c>
      <c r="O40" s="100" t="s">
        <v>83</v>
      </c>
      <c r="P40" s="129">
        <f>IF(ISBLANK(V17),"",INDEX(Charts!$B$13:$H$17,MATCH(V17,Charts!$B$13:$B$17,),MATCH(V8,Charts!$B$13:$H$13,)))</f>
      </c>
      <c r="Q40" t="s">
        <v>84</v>
      </c>
      <c r="R40" s="106">
        <f>IF(ISBLANK(V37),"",V37)</f>
      </c>
      <c r="S40" s="101" t="s">
        <v>85</v>
      </c>
      <c r="T40" s="114">
        <f>IF(ISBLANK(V31),"",R40*P40)</f>
      </c>
      <c r="U40" t="s">
        <v>44</v>
      </c>
    </row>
    <row r="42" spans="17:23" ht="12.75">
      <c r="Q42" s="101"/>
      <c r="S42" s="101"/>
      <c r="V42" s="132">
        <f>IF(ISBLANK(V31),"",T40+IF(ISBLANK(D40),"0",H40))</f>
      </c>
      <c r="W42" s="99" t="s">
        <v>44</v>
      </c>
    </row>
    <row r="44" spans="2:23" ht="12.75">
      <c r="B44" s="217" t="s">
        <v>70</v>
      </c>
      <c r="C44" s="217"/>
      <c r="D44" s="217"/>
      <c r="E44" s="217"/>
      <c r="F44" s="217"/>
      <c r="G44" s="217"/>
      <c r="H44" s="217"/>
      <c r="I44" s="217"/>
      <c r="J44" s="217"/>
      <c r="K44" s="217"/>
      <c r="L44" s="217"/>
      <c r="M44" s="217"/>
      <c r="N44" s="217"/>
      <c r="O44" s="217"/>
      <c r="P44" s="217"/>
      <c r="Q44" s="217"/>
      <c r="R44" s="217"/>
      <c r="S44" s="217"/>
      <c r="T44" s="217"/>
      <c r="U44" s="217"/>
      <c r="V44" s="217"/>
      <c r="W44" s="217"/>
    </row>
    <row r="45" spans="2:23" ht="12" customHeight="1">
      <c r="B45" s="215" t="s">
        <v>86</v>
      </c>
      <c r="C45" s="215"/>
      <c r="D45" s="215"/>
      <c r="E45" s="215"/>
      <c r="F45" s="215" t="s">
        <v>47</v>
      </c>
      <c r="G45" s="215"/>
      <c r="H45" s="215"/>
      <c r="I45" s="215" t="s">
        <v>87</v>
      </c>
      <c r="J45" s="215"/>
      <c r="K45" s="215"/>
      <c r="L45" s="215"/>
      <c r="M45" s="215" t="s">
        <v>48</v>
      </c>
      <c r="N45" s="215"/>
      <c r="O45" s="215"/>
      <c r="P45" s="215" t="s">
        <v>49</v>
      </c>
      <c r="Q45" s="215"/>
      <c r="R45" s="215"/>
      <c r="S45" s="215" t="s">
        <v>50</v>
      </c>
      <c r="T45" s="215"/>
      <c r="U45" s="215"/>
      <c r="V45" s="215" t="s">
        <v>51</v>
      </c>
      <c r="W45" s="215"/>
    </row>
    <row r="46" spans="2:23" ht="12" customHeight="1">
      <c r="B46" s="215" t="s">
        <v>52</v>
      </c>
      <c r="C46" s="215"/>
      <c r="D46" s="215"/>
      <c r="E46" s="215"/>
      <c r="F46" s="215">
        <v>0.016</v>
      </c>
      <c r="G46" s="215"/>
      <c r="H46" s="215"/>
      <c r="I46" s="215">
        <v>0.033</v>
      </c>
      <c r="J46" s="215"/>
      <c r="K46" s="215"/>
      <c r="L46" s="215"/>
      <c r="M46" s="215">
        <v>0.057</v>
      </c>
      <c r="N46" s="215"/>
      <c r="O46" s="215"/>
      <c r="P46" s="215">
        <v>0.086</v>
      </c>
      <c r="Q46" s="215"/>
      <c r="R46" s="215"/>
      <c r="S46" s="220">
        <v>0.12</v>
      </c>
      <c r="T46" s="220"/>
      <c r="U46" s="220"/>
      <c r="V46" s="220">
        <v>0.204</v>
      </c>
      <c r="W46" s="220"/>
    </row>
    <row r="47" spans="2:23" ht="12" customHeight="1">
      <c r="B47" s="215" t="s">
        <v>53</v>
      </c>
      <c r="C47" s="215"/>
      <c r="D47" s="215"/>
      <c r="E47" s="215"/>
      <c r="F47" s="215">
        <v>0.004</v>
      </c>
      <c r="G47" s="215"/>
      <c r="H47" s="215"/>
      <c r="I47" s="215">
        <v>0.008</v>
      </c>
      <c r="J47" s="215"/>
      <c r="K47" s="215"/>
      <c r="L47" s="215"/>
      <c r="M47" s="215">
        <v>0.014</v>
      </c>
      <c r="N47" s="215"/>
      <c r="O47" s="215"/>
      <c r="P47" s="215">
        <v>0.021</v>
      </c>
      <c r="Q47" s="215"/>
      <c r="R47" s="215"/>
      <c r="S47" s="220">
        <v>0.03</v>
      </c>
      <c r="T47" s="220"/>
      <c r="U47" s="220"/>
      <c r="V47" s="220">
        <v>0.05</v>
      </c>
      <c r="W47" s="220"/>
    </row>
    <row r="48" spans="2:23" ht="12" customHeight="1">
      <c r="B48" s="215" t="s">
        <v>54</v>
      </c>
      <c r="C48" s="215"/>
      <c r="D48" s="215"/>
      <c r="E48" s="215"/>
      <c r="F48" s="215">
        <v>0.001</v>
      </c>
      <c r="G48" s="215"/>
      <c r="H48" s="215"/>
      <c r="I48" s="215">
        <v>0.003</v>
      </c>
      <c r="J48" s="215"/>
      <c r="K48" s="215"/>
      <c r="L48" s="215"/>
      <c r="M48" s="215">
        <v>0.005</v>
      </c>
      <c r="N48" s="215"/>
      <c r="O48" s="215"/>
      <c r="P48" s="215">
        <v>0.007</v>
      </c>
      <c r="Q48" s="215"/>
      <c r="R48" s="215"/>
      <c r="S48" s="220">
        <v>0.01</v>
      </c>
      <c r="T48" s="220"/>
      <c r="U48" s="220"/>
      <c r="V48" s="220">
        <v>0.017</v>
      </c>
      <c r="W48" s="220"/>
    </row>
    <row r="49" spans="2:23" ht="12" customHeight="1">
      <c r="B49" s="215" t="s">
        <v>55</v>
      </c>
      <c r="C49" s="215"/>
      <c r="D49" s="215"/>
      <c r="E49" s="215"/>
      <c r="F49" s="215">
        <v>0.001</v>
      </c>
      <c r="G49" s="215"/>
      <c r="H49" s="215"/>
      <c r="I49" s="215">
        <v>0.001</v>
      </c>
      <c r="J49" s="215"/>
      <c r="K49" s="215"/>
      <c r="L49" s="215"/>
      <c r="M49" s="215">
        <v>0.002</v>
      </c>
      <c r="N49" s="215"/>
      <c r="O49" s="215"/>
      <c r="P49" s="215">
        <v>0.003</v>
      </c>
      <c r="Q49" s="215"/>
      <c r="R49" s="215"/>
      <c r="S49" s="220">
        <v>0.004</v>
      </c>
      <c r="T49" s="220"/>
      <c r="U49" s="220"/>
      <c r="V49" s="220">
        <v>0.007</v>
      </c>
      <c r="W49" s="220"/>
    </row>
    <row r="51" ht="12.75">
      <c r="A51" t="s">
        <v>88</v>
      </c>
    </row>
    <row r="52" spans="14:23" ht="12.75">
      <c r="N52" s="99"/>
      <c r="O52" s="100" t="s">
        <v>83</v>
      </c>
      <c r="P52" s="115">
        <f>IF(ISBLANK(V15),"",V15)</f>
      </c>
      <c r="Q52" s="101" t="s">
        <v>80</v>
      </c>
      <c r="R52" s="115">
        <f>IF(ISBLANK(V19),"",V19)</f>
      </c>
      <c r="S52" s="101" t="s">
        <v>80</v>
      </c>
      <c r="T52" s="114">
        <f>IF(ISBLANK(V31),"",V42)</f>
      </c>
      <c r="U52" s="105" t="s">
        <v>81</v>
      </c>
      <c r="V52" s="132">
        <f>IF(ISBLANK(V31),"",P52+R52+T52)</f>
      </c>
      <c r="W52" s="99" t="s">
        <v>44</v>
      </c>
    </row>
    <row r="54" spans="1:21" ht="15">
      <c r="A54" s="127" t="s">
        <v>92</v>
      </c>
      <c r="U54">
        <f>IF(ISBLANK(V31),"",IF(V52&lt;=15,"","     ** WARNING **"))</f>
      </c>
    </row>
    <row r="55" spans="1:20" ht="15">
      <c r="A55" s="127" t="s">
        <v>93</v>
      </c>
      <c r="T55">
        <f>IF(ISBLANK(V31),"",IF(V52&lt;=15,"","     ** THL EXCEEDS 15 FT **"))</f>
      </c>
    </row>
  </sheetData>
  <sheetProtection password="8550" sheet="1" objects="1" scenarios="1"/>
  <mergeCells count="78">
    <mergeCell ref="R11:X11"/>
    <mergeCell ref="O5:T5"/>
    <mergeCell ref="O6:T6"/>
    <mergeCell ref="D6:J6"/>
    <mergeCell ref="C5:J5"/>
    <mergeCell ref="A3:X3"/>
    <mergeCell ref="P48:R48"/>
    <mergeCell ref="S48:U48"/>
    <mergeCell ref="V48:W48"/>
    <mergeCell ref="M46:O46"/>
    <mergeCell ref="M47:O47"/>
    <mergeCell ref="M48:O48"/>
    <mergeCell ref="F46:H46"/>
    <mergeCell ref="F47:H47"/>
    <mergeCell ref="F48:H48"/>
    <mergeCell ref="P49:R49"/>
    <mergeCell ref="S49:U49"/>
    <mergeCell ref="V49:W49"/>
    <mergeCell ref="P46:R46"/>
    <mergeCell ref="P47:R47"/>
    <mergeCell ref="S46:U46"/>
    <mergeCell ref="V46:W46"/>
    <mergeCell ref="V47:W47"/>
    <mergeCell ref="S47:U47"/>
    <mergeCell ref="M49:O49"/>
    <mergeCell ref="I46:L46"/>
    <mergeCell ref="I47:L47"/>
    <mergeCell ref="I48:L48"/>
    <mergeCell ref="I49:L49"/>
    <mergeCell ref="F49:H49"/>
    <mergeCell ref="B46:E46"/>
    <mergeCell ref="B47:E47"/>
    <mergeCell ref="B48:E48"/>
    <mergeCell ref="B49:E49"/>
    <mergeCell ref="P45:R45"/>
    <mergeCell ref="S45:U45"/>
    <mergeCell ref="V45:W45"/>
    <mergeCell ref="B44:W44"/>
    <mergeCell ref="B45:E45"/>
    <mergeCell ref="F45:H45"/>
    <mergeCell ref="I45:L45"/>
    <mergeCell ref="M45:O45"/>
    <mergeCell ref="S25:U25"/>
    <mergeCell ref="V24:W24"/>
    <mergeCell ref="V25:W25"/>
    <mergeCell ref="S22:U22"/>
    <mergeCell ref="V22:W22"/>
    <mergeCell ref="V23:W23"/>
    <mergeCell ref="S23:U23"/>
    <mergeCell ref="S24:U24"/>
    <mergeCell ref="P22:R22"/>
    <mergeCell ref="P23:R23"/>
    <mergeCell ref="P24:R24"/>
    <mergeCell ref="P25:R25"/>
    <mergeCell ref="M22:O22"/>
    <mergeCell ref="M23:O23"/>
    <mergeCell ref="M24:O24"/>
    <mergeCell ref="M25:O25"/>
    <mergeCell ref="I22:L22"/>
    <mergeCell ref="I23:L23"/>
    <mergeCell ref="I24:L24"/>
    <mergeCell ref="I25:L25"/>
    <mergeCell ref="F22:H22"/>
    <mergeCell ref="F23:H23"/>
    <mergeCell ref="F24:H24"/>
    <mergeCell ref="F25:H25"/>
    <mergeCell ref="B22:E22"/>
    <mergeCell ref="B23:E23"/>
    <mergeCell ref="B24:E24"/>
    <mergeCell ref="B25:E25"/>
    <mergeCell ref="S21:U21"/>
    <mergeCell ref="V21:W21"/>
    <mergeCell ref="B21:E21"/>
    <mergeCell ref="B20:W20"/>
    <mergeCell ref="F21:H21"/>
    <mergeCell ref="I21:L21"/>
    <mergeCell ref="M21:O21"/>
    <mergeCell ref="P21:R21"/>
  </mergeCells>
  <printOptions/>
  <pageMargins left="0.4" right="0.3" top="0.4" bottom="0.3"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W57"/>
  <sheetViews>
    <sheetView showGridLines="0" workbookViewId="0" topLeftCell="A1">
      <selection activeCell="F5" sqref="F5"/>
    </sheetView>
  </sheetViews>
  <sheetFormatPr defaultColWidth="9.140625" defaultRowHeight="12.75"/>
  <cols>
    <col min="1" max="1" width="1.57421875" style="0" customWidth="1"/>
    <col min="2" max="3" width="9.140625" style="12" customWidth="1"/>
    <col min="4" max="4" width="9.57421875" style="12" customWidth="1"/>
    <col min="5" max="5" width="20.57421875" style="12" customWidth="1"/>
    <col min="6" max="6" width="9.00390625" style="12" customWidth="1"/>
    <col min="7" max="7" width="9.140625" style="12" customWidth="1"/>
    <col min="8" max="8" width="20.28125" style="12" customWidth="1"/>
    <col min="9" max="9" width="9.140625" style="12" customWidth="1"/>
    <col min="10" max="10" width="0.2890625" style="12" customWidth="1"/>
    <col min="11" max="12" width="4.421875" style="12" customWidth="1"/>
    <col min="13" max="13" width="5.28125" style="12" customWidth="1"/>
    <col min="14" max="14" width="0.85546875" style="12" customWidth="1"/>
    <col min="15" max="15" width="2.7109375" style="12" customWidth="1"/>
    <col min="16" max="16" width="0.42578125" style="12" customWidth="1"/>
    <col min="17" max="17" width="2.421875" style="12" customWidth="1"/>
    <col min="18" max="18" width="1.57421875" style="12" customWidth="1"/>
    <col min="19" max="19" width="1.8515625" style="12" customWidth="1"/>
    <col min="20" max="20" width="7.57421875" style="12" customWidth="1"/>
    <col min="21" max="21" width="0.9921875" style="12" customWidth="1"/>
    <col min="22" max="22" width="2.8515625" style="12" customWidth="1"/>
    <col min="23" max="23" width="0.42578125" style="12" customWidth="1"/>
  </cols>
  <sheetData>
    <row r="1" spans="2:23" ht="7.5" customHeight="1">
      <c r="B1" s="9"/>
      <c r="C1" s="10"/>
      <c r="D1" s="10"/>
      <c r="E1" s="10"/>
      <c r="F1" s="10"/>
      <c r="G1" s="10"/>
      <c r="H1" s="10"/>
      <c r="I1" s="10"/>
      <c r="J1" s="7"/>
      <c r="K1" s="7"/>
      <c r="L1" s="7"/>
      <c r="M1" s="7"/>
      <c r="N1" s="7"/>
      <c r="O1" s="7"/>
      <c r="P1" s="7"/>
      <c r="Q1" s="7"/>
      <c r="R1" s="7"/>
      <c r="S1" s="7"/>
      <c r="T1" s="7"/>
      <c r="U1" s="7"/>
      <c r="V1" s="7"/>
      <c r="W1" s="8"/>
    </row>
    <row r="2" spans="2:23" ht="12.75" customHeight="1">
      <c r="B2" s="72"/>
      <c r="C2" s="69" t="s">
        <v>22</v>
      </c>
      <c r="D2" s="11"/>
      <c r="E2" s="63"/>
      <c r="F2" s="63"/>
      <c r="G2" s="63"/>
      <c r="H2" s="63"/>
      <c r="I2" s="63"/>
      <c r="J2" s="27"/>
      <c r="K2" s="27"/>
      <c r="L2" s="27"/>
      <c r="M2" s="27"/>
      <c r="N2" s="27"/>
      <c r="O2" s="27"/>
      <c r="P2" s="27"/>
      <c r="Q2" s="27"/>
      <c r="R2" s="27"/>
      <c r="S2" s="27"/>
      <c r="T2" s="79"/>
      <c r="U2" s="27"/>
      <c r="V2" s="27"/>
      <c r="W2" s="32"/>
    </row>
    <row r="3" spans="2:23" ht="9" customHeight="1">
      <c r="B3" s="73"/>
      <c r="C3" s="65"/>
      <c r="D3" s="65"/>
      <c r="E3" s="65"/>
      <c r="F3" s="65"/>
      <c r="G3" s="65"/>
      <c r="H3" s="65"/>
      <c r="I3" s="65"/>
      <c r="J3" s="78"/>
      <c r="K3" s="78"/>
      <c r="L3" s="78"/>
      <c r="M3" s="78"/>
      <c r="N3" s="78"/>
      <c r="O3" s="78"/>
      <c r="P3" s="78"/>
      <c r="Q3" s="78"/>
      <c r="R3" s="78"/>
      <c r="S3" s="78"/>
      <c r="T3" s="80"/>
      <c r="U3" s="80"/>
      <c r="V3" s="80"/>
      <c r="W3" s="81"/>
    </row>
    <row r="4" spans="2:23" ht="16.5" customHeight="1">
      <c r="B4" s="72"/>
      <c r="C4" s="63"/>
      <c r="D4" s="63"/>
      <c r="E4" s="13"/>
      <c r="F4" s="13"/>
      <c r="G4" s="63"/>
      <c r="H4" s="63"/>
      <c r="I4" s="63"/>
      <c r="J4" s="64"/>
      <c r="K4" s="64"/>
      <c r="L4" s="64"/>
      <c r="M4" s="64"/>
      <c r="N4" s="64"/>
      <c r="O4" s="64"/>
      <c r="P4" s="64"/>
      <c r="Q4" s="64"/>
      <c r="R4" s="64"/>
      <c r="S4" s="64"/>
      <c r="T4" s="64"/>
      <c r="U4" s="64"/>
      <c r="V4" s="64"/>
      <c r="W4" s="82"/>
    </row>
    <row r="5" spans="2:23" ht="12.75" customHeight="1">
      <c r="B5" s="72"/>
      <c r="C5" s="63"/>
      <c r="D5" s="66"/>
      <c r="E5" s="69" t="s">
        <v>22</v>
      </c>
      <c r="F5" s="11"/>
      <c r="G5" s="63"/>
      <c r="H5" s="63"/>
      <c r="I5" s="63"/>
      <c r="J5" s="64"/>
      <c r="K5" s="64"/>
      <c r="L5" s="64"/>
      <c r="M5" s="64"/>
      <c r="N5" s="64"/>
      <c r="O5" s="64"/>
      <c r="P5" s="64"/>
      <c r="Q5" s="64"/>
      <c r="R5" s="64"/>
      <c r="S5" s="64"/>
      <c r="T5" s="64"/>
      <c r="U5" s="64"/>
      <c r="V5" s="64"/>
      <c r="W5" s="82"/>
    </row>
    <row r="6" spans="2:23" ht="10.5" customHeight="1">
      <c r="B6" s="74"/>
      <c r="C6" s="64"/>
      <c r="D6" s="64"/>
      <c r="E6" s="64"/>
      <c r="F6" s="67"/>
      <c r="G6" s="27"/>
      <c r="H6" s="27"/>
      <c r="I6" s="64"/>
      <c r="J6" s="64"/>
      <c r="K6" s="64"/>
      <c r="L6" s="64"/>
      <c r="M6" s="64"/>
      <c r="N6" s="64"/>
      <c r="O6" s="64"/>
      <c r="P6" s="64"/>
      <c r="Q6" s="64"/>
      <c r="R6" s="64"/>
      <c r="S6" s="64"/>
      <c r="T6" s="64"/>
      <c r="U6" s="64"/>
      <c r="V6" s="64"/>
      <c r="W6" s="82"/>
    </row>
    <row r="7" spans="2:23" ht="16.5" customHeight="1">
      <c r="B7" s="74"/>
      <c r="C7" s="64"/>
      <c r="D7" s="64"/>
      <c r="E7" s="69"/>
      <c r="F7" s="13"/>
      <c r="G7" s="13"/>
      <c r="H7" s="27"/>
      <c r="I7" s="64"/>
      <c r="J7" s="64"/>
      <c r="K7" s="64"/>
      <c r="L7" s="64"/>
      <c r="M7" s="64"/>
      <c r="N7" s="64"/>
      <c r="O7" s="64"/>
      <c r="P7" s="64"/>
      <c r="Q7" s="64"/>
      <c r="R7" s="64"/>
      <c r="S7" s="64"/>
      <c r="T7" s="64"/>
      <c r="U7" s="64"/>
      <c r="V7" s="64"/>
      <c r="W7" s="82"/>
    </row>
    <row r="8" spans="2:23" ht="12.75">
      <c r="B8" s="74"/>
      <c r="C8" s="64"/>
      <c r="D8" s="64"/>
      <c r="E8" s="64"/>
      <c r="F8" s="69" t="s">
        <v>22</v>
      </c>
      <c r="G8" s="11"/>
      <c r="H8" s="27"/>
      <c r="I8" s="64"/>
      <c r="J8" s="64"/>
      <c r="K8" s="64"/>
      <c r="L8" s="64"/>
      <c r="M8" s="64"/>
      <c r="N8" s="64"/>
      <c r="O8" s="64"/>
      <c r="P8" s="64"/>
      <c r="Q8" s="64"/>
      <c r="R8" s="64"/>
      <c r="S8" s="64"/>
      <c r="T8" s="64"/>
      <c r="U8" s="64"/>
      <c r="V8" s="64"/>
      <c r="W8" s="82"/>
    </row>
    <row r="9" spans="2:23" ht="40.5" customHeight="1">
      <c r="B9" s="74"/>
      <c r="C9" s="64"/>
      <c r="D9" s="64"/>
      <c r="E9" s="64"/>
      <c r="F9" s="27"/>
      <c r="G9" s="27"/>
      <c r="H9" s="27"/>
      <c r="I9" s="64"/>
      <c r="J9" s="64"/>
      <c r="K9" s="64"/>
      <c r="L9" s="64"/>
      <c r="M9" s="64"/>
      <c r="N9" s="64"/>
      <c r="O9" s="64"/>
      <c r="P9" s="64"/>
      <c r="Q9" s="64"/>
      <c r="R9" s="64"/>
      <c r="S9" s="64"/>
      <c r="T9" s="64"/>
      <c r="U9" s="64"/>
      <c r="V9" s="64"/>
      <c r="W9" s="82"/>
    </row>
    <row r="10" spans="2:23" ht="12.75" customHeight="1">
      <c r="B10" s="75"/>
      <c r="C10" s="64" t="s">
        <v>22</v>
      </c>
      <c r="D10" s="11"/>
      <c r="E10" s="64"/>
      <c r="F10" s="27"/>
      <c r="G10" s="27"/>
      <c r="H10" s="27"/>
      <c r="I10" s="64"/>
      <c r="J10" s="64"/>
      <c r="K10" s="64"/>
      <c r="L10" s="64"/>
      <c r="M10" s="64"/>
      <c r="N10" s="64"/>
      <c r="O10" s="64"/>
      <c r="P10" s="64"/>
      <c r="Q10" s="64"/>
      <c r="R10" s="64"/>
      <c r="S10" s="64"/>
      <c r="T10" s="64"/>
      <c r="U10" s="64"/>
      <c r="V10" s="64"/>
      <c r="W10" s="82"/>
    </row>
    <row r="11" spans="2:23" ht="6" customHeight="1">
      <c r="B11" s="75"/>
      <c r="C11" s="64"/>
      <c r="D11" s="70"/>
      <c r="E11" s="64"/>
      <c r="F11" s="27"/>
      <c r="G11" s="27"/>
      <c r="H11" s="27"/>
      <c r="I11" s="64"/>
      <c r="J11" s="64"/>
      <c r="K11" s="64"/>
      <c r="L11" s="64"/>
      <c r="M11" s="64"/>
      <c r="N11" s="64"/>
      <c r="O11" s="64"/>
      <c r="P11" s="64"/>
      <c r="Q11" s="64"/>
      <c r="R11" s="64"/>
      <c r="S11" s="64"/>
      <c r="T11" s="64"/>
      <c r="U11" s="64"/>
      <c r="V11" s="64"/>
      <c r="W11" s="82"/>
    </row>
    <row r="12" spans="2:23" ht="14.25" customHeight="1">
      <c r="B12" s="74"/>
      <c r="C12" s="11"/>
      <c r="D12" s="71" t="s">
        <v>23</v>
      </c>
      <c r="E12" s="64"/>
      <c r="F12" s="27"/>
      <c r="G12" s="27"/>
      <c r="H12" s="27"/>
      <c r="I12" s="64"/>
      <c r="J12" s="64"/>
      <c r="K12" s="64"/>
      <c r="L12" s="64"/>
      <c r="M12" s="64"/>
      <c r="N12" s="64"/>
      <c r="O12" s="64"/>
      <c r="P12" s="64"/>
      <c r="Q12" s="64"/>
      <c r="R12" s="64"/>
      <c r="S12" s="64"/>
      <c r="T12" s="64"/>
      <c r="U12" s="64"/>
      <c r="V12" s="64"/>
      <c r="W12" s="82"/>
    </row>
    <row r="13" spans="2:23" ht="12.75">
      <c r="B13" s="46"/>
      <c r="C13" s="27"/>
      <c r="D13" s="27"/>
      <c r="E13" s="27"/>
      <c r="F13" s="27"/>
      <c r="G13" s="27"/>
      <c r="H13" s="27"/>
      <c r="I13" s="27"/>
      <c r="J13" s="27"/>
      <c r="K13" s="27"/>
      <c r="L13" s="27"/>
      <c r="M13" s="27"/>
      <c r="N13" s="27"/>
      <c r="O13" s="27"/>
      <c r="P13" s="27"/>
      <c r="Q13" s="27"/>
      <c r="R13" s="27"/>
      <c r="S13" s="27"/>
      <c r="T13" s="27"/>
      <c r="U13" s="27"/>
      <c r="V13" s="27"/>
      <c r="W13" s="32"/>
    </row>
    <row r="14" spans="2:23" ht="12.75" customHeight="1">
      <c r="B14" s="76"/>
      <c r="C14" s="11"/>
      <c r="D14" s="68"/>
      <c r="E14" s="68"/>
      <c r="F14" s="68"/>
      <c r="G14" s="68"/>
      <c r="H14" s="68"/>
      <c r="I14" s="68"/>
      <c r="J14" s="68"/>
      <c r="K14" s="68"/>
      <c r="L14" s="68"/>
      <c r="M14" s="68"/>
      <c r="N14" s="68"/>
      <c r="O14" s="68"/>
      <c r="P14" s="68"/>
      <c r="Q14" s="68"/>
      <c r="R14" s="68"/>
      <c r="S14" s="68"/>
      <c r="T14" s="68"/>
      <c r="U14" s="68"/>
      <c r="V14" s="68"/>
      <c r="W14" s="83"/>
    </row>
    <row r="15" spans="2:23" ht="7.5" customHeight="1">
      <c r="B15" s="74"/>
      <c r="C15" s="64"/>
      <c r="D15" s="64"/>
      <c r="E15" s="64"/>
      <c r="F15" s="64"/>
      <c r="G15" s="64"/>
      <c r="H15" s="64"/>
      <c r="I15" s="78"/>
      <c r="J15" s="78"/>
      <c r="K15" s="78"/>
      <c r="L15" s="78"/>
      <c r="M15" s="78"/>
      <c r="N15" s="78"/>
      <c r="O15" s="78"/>
      <c r="P15" s="78"/>
      <c r="Q15" s="78"/>
      <c r="R15" s="78"/>
      <c r="S15" s="78"/>
      <c r="T15" s="78"/>
      <c r="U15" s="78"/>
      <c r="V15" s="78"/>
      <c r="W15" s="84"/>
    </row>
    <row r="16" spans="2:23" ht="7.5" customHeight="1">
      <c r="B16" s="74"/>
      <c r="C16" s="64"/>
      <c r="D16" s="64"/>
      <c r="E16" s="64"/>
      <c r="F16" s="64"/>
      <c r="G16" s="64"/>
      <c r="H16" s="64"/>
      <c r="I16" s="64"/>
      <c r="J16" s="64"/>
      <c r="K16" s="64"/>
      <c r="L16" s="64"/>
      <c r="M16" s="64"/>
      <c r="N16" s="64"/>
      <c r="O16" s="64"/>
      <c r="P16" s="64"/>
      <c r="Q16" s="64"/>
      <c r="R16" s="64"/>
      <c r="S16" s="64"/>
      <c r="T16" s="64"/>
      <c r="U16" s="64"/>
      <c r="V16" s="64"/>
      <c r="W16" s="82"/>
    </row>
    <row r="17" spans="2:23" ht="7.5" customHeight="1">
      <c r="B17" s="74"/>
      <c r="C17" s="64"/>
      <c r="D17" s="64"/>
      <c r="E17" s="64"/>
      <c r="F17" s="64"/>
      <c r="G17" s="64"/>
      <c r="H17" s="64"/>
      <c r="I17" s="64"/>
      <c r="J17" s="64"/>
      <c r="K17" s="64"/>
      <c r="L17" s="64"/>
      <c r="M17" s="64"/>
      <c r="N17" s="64"/>
      <c r="O17" s="64"/>
      <c r="P17" s="64"/>
      <c r="Q17" s="64"/>
      <c r="R17" s="64"/>
      <c r="S17" s="64"/>
      <c r="T17" s="64"/>
      <c r="U17" s="64"/>
      <c r="V17" s="64"/>
      <c r="W17" s="82"/>
    </row>
    <row r="18" spans="2:23" ht="12.75">
      <c r="B18" s="74"/>
      <c r="C18" s="64"/>
      <c r="D18" s="64"/>
      <c r="E18" s="64"/>
      <c r="F18" s="27"/>
      <c r="G18" s="27"/>
      <c r="H18" s="27"/>
      <c r="I18" s="64"/>
      <c r="J18" s="64"/>
      <c r="K18" s="64"/>
      <c r="L18" s="64"/>
      <c r="M18" s="64"/>
      <c r="N18" s="64"/>
      <c r="O18" s="64"/>
      <c r="P18" s="64"/>
      <c r="Q18" s="64"/>
      <c r="R18" s="64"/>
      <c r="S18" s="64"/>
      <c r="T18" s="64"/>
      <c r="U18" s="64"/>
      <c r="V18" s="64"/>
      <c r="W18" s="82"/>
    </row>
    <row r="19" spans="2:23" ht="7.5" customHeight="1">
      <c r="B19" s="74"/>
      <c r="C19" s="64"/>
      <c r="D19" s="64"/>
      <c r="E19" s="64"/>
      <c r="F19" s="27"/>
      <c r="G19" s="27"/>
      <c r="H19" s="27"/>
      <c r="I19" s="64"/>
      <c r="J19" s="64"/>
      <c r="K19" s="64"/>
      <c r="L19" s="64"/>
      <c r="M19" s="64"/>
      <c r="N19" s="64"/>
      <c r="O19" s="64"/>
      <c r="P19" s="64"/>
      <c r="Q19" s="64"/>
      <c r="R19" s="64"/>
      <c r="S19" s="64"/>
      <c r="T19" s="64"/>
      <c r="U19" s="64"/>
      <c r="V19" s="64"/>
      <c r="W19" s="82"/>
    </row>
    <row r="20" spans="2:23" ht="5.25" customHeight="1">
      <c r="B20" s="74"/>
      <c r="C20" s="64"/>
      <c r="D20" s="64"/>
      <c r="E20" s="64"/>
      <c r="F20" s="27"/>
      <c r="G20" s="27"/>
      <c r="H20" s="27"/>
      <c r="I20" s="64"/>
      <c r="J20" s="64"/>
      <c r="K20" s="64"/>
      <c r="L20" s="64"/>
      <c r="M20" s="64"/>
      <c r="N20" s="64"/>
      <c r="O20" s="64"/>
      <c r="P20" s="64"/>
      <c r="Q20" s="64"/>
      <c r="R20" s="64"/>
      <c r="S20" s="64"/>
      <c r="T20" s="64"/>
      <c r="U20" s="64"/>
      <c r="V20" s="64"/>
      <c r="W20" s="82"/>
    </row>
    <row r="21" spans="2:23" ht="5.25" customHeight="1">
      <c r="B21" s="14"/>
      <c r="C21" s="13"/>
      <c r="D21" s="64"/>
      <c r="E21" s="64"/>
      <c r="F21" s="27"/>
      <c r="G21" s="27"/>
      <c r="H21" s="27"/>
      <c r="I21" s="64"/>
      <c r="J21" s="64"/>
      <c r="K21" s="64"/>
      <c r="L21" s="64"/>
      <c r="M21" s="64"/>
      <c r="N21" s="64"/>
      <c r="O21" s="64"/>
      <c r="P21" s="64"/>
      <c r="Q21" s="64"/>
      <c r="R21" s="64"/>
      <c r="S21" s="64"/>
      <c r="T21" s="64"/>
      <c r="U21" s="64"/>
      <c r="V21" s="64"/>
      <c r="W21" s="82"/>
    </row>
    <row r="22" spans="2:23" ht="12.75" customHeight="1">
      <c r="B22" s="77" t="s">
        <v>22</v>
      </c>
      <c r="C22" s="11"/>
      <c r="D22" s="64"/>
      <c r="E22" s="64"/>
      <c r="F22" s="27"/>
      <c r="G22" s="27"/>
      <c r="H22" s="27"/>
      <c r="I22" s="64"/>
      <c r="J22" s="64"/>
      <c r="K22" s="64"/>
      <c r="L22" s="64"/>
      <c r="M22" s="64"/>
      <c r="N22" s="64"/>
      <c r="O22" s="64"/>
      <c r="P22" s="64"/>
      <c r="Q22" s="64"/>
      <c r="R22" s="64"/>
      <c r="S22" s="64"/>
      <c r="T22" s="64"/>
      <c r="U22" s="64"/>
      <c r="V22" s="64"/>
      <c r="W22" s="82"/>
    </row>
    <row r="23" spans="2:23" ht="8.25" customHeight="1">
      <c r="B23" s="74"/>
      <c r="C23" s="64"/>
      <c r="D23" s="64"/>
      <c r="E23" s="64"/>
      <c r="F23" s="27"/>
      <c r="G23" s="27"/>
      <c r="H23" s="27"/>
      <c r="I23" s="64"/>
      <c r="J23" s="64"/>
      <c r="K23" s="64"/>
      <c r="L23" s="64"/>
      <c r="M23" s="64"/>
      <c r="N23" s="64"/>
      <c r="O23" s="64"/>
      <c r="P23" s="64"/>
      <c r="Q23" s="64"/>
      <c r="R23" s="64"/>
      <c r="S23" s="64"/>
      <c r="T23" s="64"/>
      <c r="U23" s="64"/>
      <c r="V23" s="64"/>
      <c r="W23" s="82"/>
    </row>
    <row r="24" spans="2:23" ht="4.5" customHeight="1">
      <c r="B24" s="74"/>
      <c r="C24" s="64"/>
      <c r="D24" s="64"/>
      <c r="E24" s="64"/>
      <c r="F24" s="27"/>
      <c r="G24" s="27"/>
      <c r="H24" s="27"/>
      <c r="I24" s="64"/>
      <c r="J24" s="64"/>
      <c r="K24" s="64"/>
      <c r="L24" s="64"/>
      <c r="M24" s="64"/>
      <c r="N24" s="64"/>
      <c r="O24" s="64"/>
      <c r="P24" s="64"/>
      <c r="Q24" s="64"/>
      <c r="R24" s="64"/>
      <c r="S24" s="64"/>
      <c r="T24" s="64"/>
      <c r="U24" s="64"/>
      <c r="V24" s="64"/>
      <c r="W24" s="82"/>
    </row>
    <row r="25" spans="2:23" ht="4.5" customHeight="1">
      <c r="B25" s="14"/>
      <c r="C25" s="13"/>
      <c r="D25" s="13"/>
      <c r="E25" s="13"/>
      <c r="F25" s="13"/>
      <c r="G25" s="13"/>
      <c r="H25" s="13"/>
      <c r="I25" s="13"/>
      <c r="J25" s="13"/>
      <c r="K25" s="13"/>
      <c r="L25" s="13"/>
      <c r="M25" s="27"/>
      <c r="N25" s="13"/>
      <c r="O25" s="13"/>
      <c r="P25" s="13"/>
      <c r="Q25" s="13"/>
      <c r="R25" s="27"/>
      <c r="S25" s="27"/>
      <c r="T25" s="13"/>
      <c r="U25" s="13"/>
      <c r="V25" s="13"/>
      <c r="W25" s="36"/>
    </row>
    <row r="26" spans="2:23" ht="7.5" customHeight="1">
      <c r="B26" s="14"/>
      <c r="C26" s="13"/>
      <c r="D26" s="13"/>
      <c r="E26" s="13"/>
      <c r="F26" s="13"/>
      <c r="G26" s="13"/>
      <c r="H26" s="13"/>
      <c r="I26" s="13"/>
      <c r="J26" s="13"/>
      <c r="K26" s="13"/>
      <c r="L26" s="13"/>
      <c r="M26" s="27"/>
      <c r="N26" s="13"/>
      <c r="O26" s="13"/>
      <c r="P26" s="13"/>
      <c r="Q26" s="13"/>
      <c r="R26" s="27"/>
      <c r="S26" s="27"/>
      <c r="T26" s="13"/>
      <c r="U26" s="13"/>
      <c r="V26" s="13"/>
      <c r="W26" s="36"/>
    </row>
    <row r="27" spans="2:23" ht="3" customHeight="1">
      <c r="B27" s="14"/>
      <c r="C27" s="13"/>
      <c r="D27" s="13"/>
      <c r="E27" s="13"/>
      <c r="F27" s="13"/>
      <c r="G27" s="13"/>
      <c r="H27" s="13"/>
      <c r="I27" s="13"/>
      <c r="J27" s="13"/>
      <c r="K27" s="13"/>
      <c r="L27" s="13"/>
      <c r="M27" s="27"/>
      <c r="N27" s="13"/>
      <c r="O27" s="13"/>
      <c r="P27" s="13"/>
      <c r="Q27" s="13"/>
      <c r="R27" s="27"/>
      <c r="S27" s="27"/>
      <c r="T27" s="13"/>
      <c r="U27" s="13"/>
      <c r="V27" s="13"/>
      <c r="W27" s="36"/>
    </row>
    <row r="28" spans="2:23" ht="6.75" customHeight="1">
      <c r="B28" s="14"/>
      <c r="C28" s="13"/>
      <c r="D28" s="13"/>
      <c r="E28" s="13"/>
      <c r="F28" s="13"/>
      <c r="G28" s="13"/>
      <c r="H28" s="13"/>
      <c r="I28" s="13"/>
      <c r="J28" s="13"/>
      <c r="K28" s="13"/>
      <c r="L28" s="13"/>
      <c r="M28" s="27"/>
      <c r="N28" s="13"/>
      <c r="O28" s="13"/>
      <c r="P28" s="13"/>
      <c r="Q28" s="13"/>
      <c r="R28" s="27"/>
      <c r="S28" s="27"/>
      <c r="T28" s="13"/>
      <c r="U28" s="13"/>
      <c r="V28" s="13"/>
      <c r="W28" s="36"/>
    </row>
    <row r="29" spans="2:23" ht="6" customHeight="1">
      <c r="B29" s="14"/>
      <c r="C29" s="13"/>
      <c r="D29" s="13"/>
      <c r="E29" s="13"/>
      <c r="F29" s="13"/>
      <c r="G29" s="13"/>
      <c r="H29" s="13"/>
      <c r="I29" s="13"/>
      <c r="J29" s="13"/>
      <c r="K29" s="13"/>
      <c r="L29" s="13"/>
      <c r="M29" s="27"/>
      <c r="N29" s="13"/>
      <c r="O29" s="13"/>
      <c r="P29" s="13"/>
      <c r="Q29" s="13"/>
      <c r="R29" s="27"/>
      <c r="S29" s="27"/>
      <c r="T29" s="13"/>
      <c r="U29" s="13"/>
      <c r="V29" s="13"/>
      <c r="W29" s="36"/>
    </row>
    <row r="30" spans="2:23" ht="6" customHeight="1">
      <c r="B30" s="14"/>
      <c r="C30" s="13"/>
      <c r="D30" s="13"/>
      <c r="E30" s="13"/>
      <c r="F30" s="13"/>
      <c r="G30" s="13"/>
      <c r="H30" s="13"/>
      <c r="I30" s="13"/>
      <c r="J30" s="13"/>
      <c r="K30" s="13"/>
      <c r="L30" s="13"/>
      <c r="M30" s="27"/>
      <c r="N30" s="13"/>
      <c r="O30" s="13"/>
      <c r="P30" s="13"/>
      <c r="Q30" s="13"/>
      <c r="R30" s="27"/>
      <c r="S30" s="27"/>
      <c r="T30" s="13"/>
      <c r="U30" s="13"/>
      <c r="V30" s="13"/>
      <c r="W30" s="36"/>
    </row>
    <row r="31" spans="2:23" ht="4.5" customHeight="1">
      <c r="B31" s="14"/>
      <c r="C31" s="13"/>
      <c r="D31" s="13"/>
      <c r="E31" s="13"/>
      <c r="F31" s="13"/>
      <c r="G31" s="13"/>
      <c r="H31" s="13"/>
      <c r="I31" s="13"/>
      <c r="J31" s="13"/>
      <c r="K31" s="13"/>
      <c r="L31" s="13"/>
      <c r="M31" s="27"/>
      <c r="N31" s="13"/>
      <c r="O31" s="13"/>
      <c r="P31" s="13"/>
      <c r="Q31" s="13"/>
      <c r="R31" s="27"/>
      <c r="S31" s="27"/>
      <c r="T31" s="13"/>
      <c r="U31" s="13"/>
      <c r="V31" s="13"/>
      <c r="W31" s="36"/>
    </row>
    <row r="32" spans="2:23" ht="3.75" customHeight="1">
      <c r="B32" s="14"/>
      <c r="C32" s="13"/>
      <c r="D32" s="13"/>
      <c r="E32" s="13"/>
      <c r="F32" s="13"/>
      <c r="G32" s="13"/>
      <c r="H32" s="13"/>
      <c r="I32" s="13"/>
      <c r="J32" s="13"/>
      <c r="K32" s="13"/>
      <c r="L32" s="13"/>
      <c r="M32" s="27"/>
      <c r="N32" s="13"/>
      <c r="O32" s="13"/>
      <c r="P32" s="13"/>
      <c r="Q32" s="13"/>
      <c r="R32" s="27"/>
      <c r="S32" s="27"/>
      <c r="T32" s="13"/>
      <c r="U32" s="13"/>
      <c r="V32" s="13"/>
      <c r="W32" s="36"/>
    </row>
    <row r="33" spans="2:23" ht="3" customHeight="1">
      <c r="B33" s="14"/>
      <c r="C33" s="13"/>
      <c r="D33" s="13"/>
      <c r="E33" s="13"/>
      <c r="F33" s="13"/>
      <c r="G33" s="13"/>
      <c r="H33" s="13"/>
      <c r="I33" s="13"/>
      <c r="J33" s="13"/>
      <c r="K33" s="13"/>
      <c r="L33" s="13"/>
      <c r="M33" s="27"/>
      <c r="N33" s="13"/>
      <c r="O33" s="13"/>
      <c r="P33" s="13"/>
      <c r="Q33" s="13"/>
      <c r="R33" s="27"/>
      <c r="S33" s="27"/>
      <c r="T33" s="13"/>
      <c r="U33" s="13"/>
      <c r="V33" s="13"/>
      <c r="W33" s="36"/>
    </row>
    <row r="34" spans="2:23" ht="7.5" customHeight="1">
      <c r="B34" s="14"/>
      <c r="C34" s="13"/>
      <c r="D34" s="13"/>
      <c r="E34" s="13"/>
      <c r="F34" s="13"/>
      <c r="G34" s="13"/>
      <c r="H34" s="13"/>
      <c r="I34" s="13"/>
      <c r="J34" s="13"/>
      <c r="K34" s="13"/>
      <c r="L34" s="13"/>
      <c r="M34" s="27"/>
      <c r="N34" s="13"/>
      <c r="O34" s="13"/>
      <c r="P34" s="13"/>
      <c r="Q34" s="13"/>
      <c r="R34" s="27"/>
      <c r="S34" s="27"/>
      <c r="T34" s="13"/>
      <c r="U34" s="13"/>
      <c r="V34" s="13"/>
      <c r="W34" s="36"/>
    </row>
    <row r="35" spans="2:23" ht="6" customHeight="1">
      <c r="B35" s="14"/>
      <c r="C35" s="13"/>
      <c r="D35" s="13"/>
      <c r="E35" s="13"/>
      <c r="F35" s="13"/>
      <c r="G35" s="13"/>
      <c r="H35" s="13"/>
      <c r="I35" s="13"/>
      <c r="J35" s="13"/>
      <c r="K35" s="13"/>
      <c r="L35" s="13"/>
      <c r="M35" s="27"/>
      <c r="N35" s="13"/>
      <c r="O35" s="13"/>
      <c r="P35" s="13"/>
      <c r="Q35" s="13"/>
      <c r="R35" s="27"/>
      <c r="S35" s="27"/>
      <c r="T35" s="13"/>
      <c r="U35" s="13"/>
      <c r="V35" s="13"/>
      <c r="W35" s="36"/>
    </row>
    <row r="36" spans="2:23" ht="12.75">
      <c r="B36" s="14"/>
      <c r="C36" s="13"/>
      <c r="D36" s="13"/>
      <c r="E36" s="13"/>
      <c r="F36" s="13"/>
      <c r="G36" s="13"/>
      <c r="H36" s="13"/>
      <c r="I36" s="13"/>
      <c r="J36" s="13"/>
      <c r="K36" s="13"/>
      <c r="L36" s="13"/>
      <c r="M36" s="27"/>
      <c r="N36" s="13"/>
      <c r="O36" s="13"/>
      <c r="P36" s="13">
        <v>12</v>
      </c>
      <c r="Q36" s="13"/>
      <c r="R36" s="27"/>
      <c r="S36" s="27"/>
      <c r="T36" s="13"/>
      <c r="U36" s="13"/>
      <c r="V36" s="13"/>
      <c r="W36" s="36"/>
    </row>
    <row r="37" spans="2:23" ht="9.75" customHeight="1">
      <c r="B37" s="14"/>
      <c r="C37" s="13"/>
      <c r="D37" s="13"/>
      <c r="E37" s="13"/>
      <c r="F37" s="13"/>
      <c r="G37" s="13"/>
      <c r="H37" s="13"/>
      <c r="I37" s="13"/>
      <c r="J37" s="15"/>
      <c r="K37" s="16" t="s">
        <v>17</v>
      </c>
      <c r="L37" s="16"/>
      <c r="M37" s="158"/>
      <c r="N37" s="158"/>
      <c r="O37" s="158"/>
      <c r="P37" s="158"/>
      <c r="Q37" s="158"/>
      <c r="R37" s="158"/>
      <c r="S37" s="158"/>
      <c r="T37" s="158"/>
      <c r="U37" s="158"/>
      <c r="V37" s="158"/>
      <c r="W37" s="17"/>
    </row>
    <row r="38" spans="2:23" ht="9" customHeight="1">
      <c r="B38" s="14"/>
      <c r="C38" s="13"/>
      <c r="D38" s="13"/>
      <c r="E38" s="13"/>
      <c r="F38" s="13"/>
      <c r="G38" s="13"/>
      <c r="H38" s="13"/>
      <c r="I38" s="13"/>
      <c r="J38" s="18"/>
      <c r="K38" s="159"/>
      <c r="L38" s="159"/>
      <c r="M38" s="159"/>
      <c r="N38" s="159"/>
      <c r="O38" s="19" t="s">
        <v>3</v>
      </c>
      <c r="P38" s="20"/>
      <c r="Q38" s="13"/>
      <c r="R38" s="21"/>
      <c r="S38" s="21"/>
      <c r="T38" s="20"/>
      <c r="U38" s="20"/>
      <c r="V38" s="20"/>
      <c r="W38" s="22"/>
    </row>
    <row r="39" spans="2:23" ht="9.75" customHeight="1">
      <c r="B39" s="14"/>
      <c r="C39" s="13"/>
      <c r="D39" s="13"/>
      <c r="E39" s="13"/>
      <c r="F39" s="13"/>
      <c r="G39" s="13"/>
      <c r="H39" s="13"/>
      <c r="I39" s="13"/>
      <c r="J39" s="18"/>
      <c r="K39" s="19" t="s">
        <v>4</v>
      </c>
      <c r="L39" s="19"/>
      <c r="M39" s="159"/>
      <c r="N39" s="159"/>
      <c r="O39" s="159"/>
      <c r="P39" s="159"/>
      <c r="Q39" s="159"/>
      <c r="R39" s="159"/>
      <c r="S39" s="159"/>
      <c r="T39" s="159"/>
      <c r="U39" s="159"/>
      <c r="V39" s="159"/>
      <c r="W39" s="22"/>
    </row>
    <row r="40" spans="2:23" ht="9.75" customHeight="1">
      <c r="B40" s="14"/>
      <c r="C40" s="13"/>
      <c r="D40" s="13"/>
      <c r="E40" s="13"/>
      <c r="F40" s="13"/>
      <c r="G40" s="13"/>
      <c r="H40" s="13"/>
      <c r="I40" s="13"/>
      <c r="J40" s="18"/>
      <c r="K40" s="23"/>
      <c r="L40" s="24" t="s">
        <v>18</v>
      </c>
      <c r="M40" s="87"/>
      <c r="N40" s="25"/>
      <c r="O40" s="25" t="s">
        <v>1</v>
      </c>
      <c r="P40" s="183"/>
      <c r="Q40" s="184"/>
      <c r="R40" s="25"/>
      <c r="S40" s="25" t="s">
        <v>2</v>
      </c>
      <c r="T40" s="88"/>
      <c r="U40" s="23"/>
      <c r="V40" s="23"/>
      <c r="W40" s="22"/>
    </row>
    <row r="41" spans="1:23" ht="9.75" customHeight="1" thickBot="1">
      <c r="A41" s="160" t="s">
        <v>21</v>
      </c>
      <c r="B41" s="14"/>
      <c r="C41" s="13"/>
      <c r="D41" s="13"/>
      <c r="E41" s="13"/>
      <c r="F41" s="13"/>
      <c r="G41" s="13"/>
      <c r="H41" s="13"/>
      <c r="I41" s="37"/>
      <c r="J41" s="26"/>
      <c r="K41" s="20"/>
      <c r="L41" s="20"/>
      <c r="M41" s="21"/>
      <c r="N41" s="20"/>
      <c r="O41" s="20"/>
      <c r="P41" s="20"/>
      <c r="Q41" s="20"/>
      <c r="R41" s="21"/>
      <c r="S41" s="21"/>
      <c r="T41" s="20"/>
      <c r="U41" s="20"/>
      <c r="V41" s="20"/>
      <c r="W41" s="22"/>
    </row>
    <row r="42" spans="1:23" ht="12.75" customHeight="1">
      <c r="A42" s="160"/>
      <c r="B42" s="74"/>
      <c r="C42" s="64"/>
      <c r="D42" s="64"/>
      <c r="E42" s="64"/>
      <c r="F42" s="64"/>
      <c r="G42" s="64"/>
      <c r="H42" s="64"/>
      <c r="I42" s="64"/>
      <c r="J42" s="185" t="s">
        <v>20</v>
      </c>
      <c r="K42" s="186"/>
      <c r="L42" s="186"/>
      <c r="M42" s="186"/>
      <c r="N42" s="186"/>
      <c r="O42" s="186"/>
      <c r="P42" s="186"/>
      <c r="Q42" s="186"/>
      <c r="R42" s="186"/>
      <c r="S42" s="186"/>
      <c r="T42" s="186"/>
      <c r="U42" s="186"/>
      <c r="V42" s="186"/>
      <c r="W42" s="187"/>
    </row>
    <row r="43" spans="1:23" ht="10.5" customHeight="1">
      <c r="A43" s="160"/>
      <c r="B43" s="74"/>
      <c r="C43" s="64"/>
      <c r="D43" s="64"/>
      <c r="E43" s="64"/>
      <c r="F43" s="27"/>
      <c r="G43" s="64"/>
      <c r="H43" s="64"/>
      <c r="I43" s="64"/>
      <c r="J43" s="188"/>
      <c r="K43" s="189"/>
      <c r="L43" s="189"/>
      <c r="M43" s="189"/>
      <c r="N43" s="189"/>
      <c r="O43" s="189"/>
      <c r="P43" s="189"/>
      <c r="Q43" s="189"/>
      <c r="R43" s="189"/>
      <c r="S43" s="189"/>
      <c r="T43" s="189"/>
      <c r="U43" s="189"/>
      <c r="V43" s="189"/>
      <c r="W43" s="190"/>
    </row>
    <row r="44" spans="1:23" ht="11.25" customHeight="1">
      <c r="A44" s="160"/>
      <c r="B44" s="14"/>
      <c r="C44" s="13"/>
      <c r="D44" s="13"/>
      <c r="E44" s="27"/>
      <c r="F44" s="27"/>
      <c r="G44" s="27"/>
      <c r="H44" s="27"/>
      <c r="I44" s="27"/>
      <c r="J44" s="188"/>
      <c r="K44" s="189"/>
      <c r="L44" s="189"/>
      <c r="M44" s="189"/>
      <c r="N44" s="189"/>
      <c r="O44" s="189"/>
      <c r="P44" s="189"/>
      <c r="Q44" s="189"/>
      <c r="R44" s="189"/>
      <c r="S44" s="189"/>
      <c r="T44" s="189"/>
      <c r="U44" s="189"/>
      <c r="V44" s="189"/>
      <c r="W44" s="190"/>
    </row>
    <row r="45" spans="1:23" ht="11.25" customHeight="1">
      <c r="A45" s="160"/>
      <c r="B45" s="14"/>
      <c r="C45" s="13"/>
      <c r="D45" s="13"/>
      <c r="E45" s="27"/>
      <c r="F45" s="27"/>
      <c r="G45" s="27"/>
      <c r="H45" s="27"/>
      <c r="I45" s="27"/>
      <c r="J45" s="191"/>
      <c r="K45" s="192"/>
      <c r="L45" s="192"/>
      <c r="M45" s="192"/>
      <c r="N45" s="192"/>
      <c r="O45" s="192"/>
      <c r="P45" s="192"/>
      <c r="Q45" s="192"/>
      <c r="R45" s="192"/>
      <c r="S45" s="192"/>
      <c r="T45" s="192"/>
      <c r="U45" s="192"/>
      <c r="V45" s="192"/>
      <c r="W45" s="193"/>
    </row>
    <row r="46" spans="1:23" ht="12" customHeight="1">
      <c r="A46" s="160"/>
      <c r="B46" s="14"/>
      <c r="C46" s="28"/>
      <c r="D46" s="28"/>
      <c r="E46" s="28"/>
      <c r="F46" s="29"/>
      <c r="G46" s="30"/>
      <c r="H46" s="27"/>
      <c r="I46" s="27"/>
      <c r="J46" s="161" t="s">
        <v>5</v>
      </c>
      <c r="K46" s="162"/>
      <c r="L46" s="162"/>
      <c r="M46" s="162"/>
      <c r="N46" s="162"/>
      <c r="O46" s="162"/>
      <c r="P46" s="162"/>
      <c r="Q46" s="162"/>
      <c r="R46" s="162"/>
      <c r="S46" s="162"/>
      <c r="T46" s="162"/>
      <c r="U46" s="162"/>
      <c r="V46" s="162"/>
      <c r="W46" s="163"/>
    </row>
    <row r="47" spans="1:23" ht="12" customHeight="1">
      <c r="A47" s="160"/>
      <c r="B47" s="14"/>
      <c r="C47" s="31"/>
      <c r="D47" s="31"/>
      <c r="E47" s="31"/>
      <c r="F47" s="27"/>
      <c r="G47" s="31"/>
      <c r="H47" s="31"/>
      <c r="I47" s="27"/>
      <c r="J47" s="164" t="s">
        <v>0</v>
      </c>
      <c r="K47" s="165"/>
      <c r="L47" s="165"/>
      <c r="M47" s="165"/>
      <c r="N47" s="165"/>
      <c r="O47" s="165"/>
      <c r="P47" s="165"/>
      <c r="Q47" s="165"/>
      <c r="R47" s="165"/>
      <c r="S47" s="165"/>
      <c r="T47" s="165"/>
      <c r="U47" s="165"/>
      <c r="V47" s="165"/>
      <c r="W47" s="166"/>
    </row>
    <row r="48" spans="1:23" ht="6.75" customHeight="1">
      <c r="A48" s="160"/>
      <c r="B48" s="14"/>
      <c r="C48" s="31"/>
      <c r="D48" s="31"/>
      <c r="E48" s="31"/>
      <c r="F48" s="27"/>
      <c r="G48" s="31"/>
      <c r="H48" s="31"/>
      <c r="I48" s="32"/>
      <c r="J48" s="14"/>
      <c r="K48" s="167" t="s">
        <v>6</v>
      </c>
      <c r="L48" s="195"/>
      <c r="M48" s="195"/>
      <c r="N48" s="33"/>
      <c r="O48" s="34" t="s">
        <v>7</v>
      </c>
      <c r="P48" s="35"/>
      <c r="Q48" s="181" t="s">
        <v>8</v>
      </c>
      <c r="R48" s="196"/>
      <c r="S48" s="196"/>
      <c r="T48" s="198"/>
      <c r="U48" s="198"/>
      <c r="V48" s="34" t="s">
        <v>7</v>
      </c>
      <c r="W48" s="36"/>
    </row>
    <row r="49" spans="1:23" ht="7.5" customHeight="1">
      <c r="A49" s="160"/>
      <c r="B49" s="14"/>
      <c r="C49" s="31"/>
      <c r="D49" s="31"/>
      <c r="E49" s="31"/>
      <c r="F49" s="27"/>
      <c r="G49" s="31"/>
      <c r="H49" s="31"/>
      <c r="I49" s="32"/>
      <c r="J49" s="14"/>
      <c r="K49" s="168"/>
      <c r="L49" s="171"/>
      <c r="M49" s="171"/>
      <c r="N49" s="13"/>
      <c r="O49" s="92">
        <v>37538</v>
      </c>
      <c r="P49" s="37"/>
      <c r="Q49" s="197"/>
      <c r="R49" s="168"/>
      <c r="S49" s="168"/>
      <c r="T49" s="178"/>
      <c r="U49" s="178"/>
      <c r="V49" s="39"/>
      <c r="W49" s="36"/>
    </row>
    <row r="50" spans="1:23" ht="6.75" customHeight="1">
      <c r="A50" s="160"/>
      <c r="B50" s="14"/>
      <c r="C50" s="31"/>
      <c r="D50" s="31"/>
      <c r="E50" s="31"/>
      <c r="F50" s="27"/>
      <c r="G50" s="31"/>
      <c r="H50" s="31"/>
      <c r="I50" s="32"/>
      <c r="J50" s="14"/>
      <c r="K50" s="169" t="s">
        <v>9</v>
      </c>
      <c r="L50" s="170"/>
      <c r="M50" s="170"/>
      <c r="N50" s="13"/>
      <c r="O50" s="172">
        <v>37538</v>
      </c>
      <c r="P50" s="37"/>
      <c r="Q50" s="40" t="s">
        <v>10</v>
      </c>
      <c r="R50" s="178"/>
      <c r="S50" s="178"/>
      <c r="T50" s="178"/>
      <c r="U50" s="41"/>
      <c r="V50" s="38"/>
      <c r="W50" s="36"/>
    </row>
    <row r="51" spans="1:23" ht="6" customHeight="1">
      <c r="A51" s="160"/>
      <c r="B51" s="14"/>
      <c r="C51" s="31"/>
      <c r="D51" s="31"/>
      <c r="E51" s="31"/>
      <c r="F51" s="27"/>
      <c r="G51" s="31"/>
      <c r="H51" s="31"/>
      <c r="I51" s="32"/>
      <c r="J51" s="14"/>
      <c r="K51" s="168"/>
      <c r="L51" s="171"/>
      <c r="M51" s="171"/>
      <c r="N51" s="13"/>
      <c r="O51" s="173"/>
      <c r="P51" s="37"/>
      <c r="Q51" s="42"/>
      <c r="R51" s="43"/>
      <c r="S51" s="43"/>
      <c r="T51" s="44"/>
      <c r="U51" s="44"/>
      <c r="V51" s="44"/>
      <c r="W51" s="45"/>
    </row>
    <row r="52" spans="1:23" ht="9.75" customHeight="1">
      <c r="A52" s="160"/>
      <c r="B52" s="46"/>
      <c r="C52" s="47"/>
      <c r="D52" s="47"/>
      <c r="E52" s="48"/>
      <c r="F52" s="27"/>
      <c r="G52" s="47"/>
      <c r="H52" s="47"/>
      <c r="I52" s="32"/>
      <c r="J52" s="14"/>
      <c r="K52" s="169" t="s">
        <v>11</v>
      </c>
      <c r="L52" s="179"/>
      <c r="M52" s="179"/>
      <c r="N52" s="13"/>
      <c r="O52" s="172"/>
      <c r="P52" s="37"/>
      <c r="Q52" s="49" t="s">
        <v>10</v>
      </c>
      <c r="R52" s="194"/>
      <c r="S52" s="194"/>
      <c r="T52" s="194"/>
      <c r="U52" s="13"/>
      <c r="V52" s="39"/>
      <c r="W52" s="36"/>
    </row>
    <row r="53" spans="1:23" ht="3" customHeight="1">
      <c r="A53" s="160"/>
      <c r="B53" s="46"/>
      <c r="C53" s="47"/>
      <c r="D53" s="47"/>
      <c r="E53" s="48"/>
      <c r="F53" s="27"/>
      <c r="G53" s="47"/>
      <c r="H53" s="47"/>
      <c r="I53" s="32"/>
      <c r="J53" s="14"/>
      <c r="K53" s="169"/>
      <c r="L53" s="180"/>
      <c r="M53" s="180"/>
      <c r="N53" s="13"/>
      <c r="O53" s="173"/>
      <c r="P53" s="37"/>
      <c r="Q53" s="50"/>
      <c r="R53" s="51"/>
      <c r="S53" s="51"/>
      <c r="T53" s="13"/>
      <c r="U53" s="13"/>
      <c r="V53" s="13"/>
      <c r="W53" s="36"/>
    </row>
    <row r="54" spans="1:23" ht="6.75" customHeight="1">
      <c r="A54" s="160"/>
      <c r="B54" s="14"/>
      <c r="C54" s="52"/>
      <c r="D54" s="52"/>
      <c r="E54" s="47"/>
      <c r="F54" s="27"/>
      <c r="G54" s="27"/>
      <c r="H54" s="27"/>
      <c r="I54" s="32"/>
      <c r="J54" s="14"/>
      <c r="K54" s="169" t="s">
        <v>12</v>
      </c>
      <c r="L54" s="179"/>
      <c r="M54" s="179"/>
      <c r="N54" s="13"/>
      <c r="O54" s="172"/>
      <c r="P54" s="37"/>
      <c r="Q54" s="181" t="s">
        <v>13</v>
      </c>
      <c r="R54" s="182"/>
      <c r="S54" s="174" t="s">
        <v>14</v>
      </c>
      <c r="T54" s="156"/>
      <c r="U54" s="156"/>
      <c r="V54" s="156"/>
      <c r="W54" s="53"/>
    </row>
    <row r="55" spans="1:23" ht="6" customHeight="1">
      <c r="A55" s="160"/>
      <c r="B55" s="14"/>
      <c r="C55" s="52"/>
      <c r="D55" s="52"/>
      <c r="E55" s="27"/>
      <c r="F55" s="27"/>
      <c r="G55" s="27"/>
      <c r="H55" s="27"/>
      <c r="I55" s="32"/>
      <c r="J55" s="14"/>
      <c r="K55" s="168"/>
      <c r="L55" s="180"/>
      <c r="M55" s="180"/>
      <c r="N55" s="13"/>
      <c r="O55" s="173"/>
      <c r="P55" s="37"/>
      <c r="Q55" s="54" t="s">
        <v>15</v>
      </c>
      <c r="R55" s="85"/>
      <c r="S55" s="157"/>
      <c r="T55" s="175"/>
      <c r="U55" s="175"/>
      <c r="V55" s="175"/>
      <c r="W55" s="36"/>
    </row>
    <row r="56" spans="2:23" ht="6.75" customHeight="1" thickBot="1">
      <c r="B56" s="55"/>
      <c r="C56" s="56"/>
      <c r="D56" s="56"/>
      <c r="E56" s="56"/>
      <c r="F56" s="56"/>
      <c r="G56" s="56"/>
      <c r="H56" s="56"/>
      <c r="I56" s="56"/>
      <c r="J56" s="55"/>
      <c r="K56" s="56"/>
      <c r="L56" s="56"/>
      <c r="M56" s="57"/>
      <c r="N56" s="56"/>
      <c r="O56" s="56"/>
      <c r="P56" s="58"/>
      <c r="Q56" s="59" t="s">
        <v>16</v>
      </c>
      <c r="R56" s="86"/>
      <c r="S56" s="176"/>
      <c r="T56" s="177"/>
      <c r="U56" s="177"/>
      <c r="V56" s="177"/>
      <c r="W56" s="60"/>
    </row>
    <row r="57" spans="13:20" ht="12" customHeight="1">
      <c r="M57" s="61"/>
      <c r="R57" s="61"/>
      <c r="S57" s="61"/>
      <c r="T57" s="62" t="s">
        <v>24</v>
      </c>
    </row>
  </sheetData>
  <sheetProtection password="8550" sheet="1" objects="1" scenarios="1"/>
  <mergeCells count="26">
    <mergeCell ref="P40:Q40"/>
    <mergeCell ref="J42:W45"/>
    <mergeCell ref="O52:O53"/>
    <mergeCell ref="R52:T52"/>
    <mergeCell ref="L48:M49"/>
    <mergeCell ref="Q48:S49"/>
    <mergeCell ref="T48:U49"/>
    <mergeCell ref="S54:V54"/>
    <mergeCell ref="S55:V56"/>
    <mergeCell ref="K52:K53"/>
    <mergeCell ref="R50:T50"/>
    <mergeCell ref="L52:M53"/>
    <mergeCell ref="K54:K55"/>
    <mergeCell ref="L54:M55"/>
    <mergeCell ref="O54:O55"/>
    <mergeCell ref="Q54:R54"/>
    <mergeCell ref="M37:V37"/>
    <mergeCell ref="K38:N38"/>
    <mergeCell ref="M39:V39"/>
    <mergeCell ref="A41:A55"/>
    <mergeCell ref="J46:W46"/>
    <mergeCell ref="J47:W47"/>
    <mergeCell ref="K48:K49"/>
    <mergeCell ref="K50:K51"/>
    <mergeCell ref="L50:M51"/>
    <mergeCell ref="O50:O51"/>
  </mergeCells>
  <printOptions/>
  <pageMargins left="0.4" right="0.3" top="0.4" bottom="0.4"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W56"/>
  <sheetViews>
    <sheetView showGridLines="0" zoomScale="70" zoomScaleNormal="70" zoomScaleSheetLayoutView="100" workbookViewId="0" topLeftCell="A1">
      <selection activeCell="M36" sqref="M36:V36"/>
    </sheetView>
  </sheetViews>
  <sheetFormatPr defaultColWidth="9.140625" defaultRowHeight="12.75"/>
  <cols>
    <col min="1" max="1" width="1.57421875" style="12" customWidth="1"/>
    <col min="2" max="2" width="7.7109375" style="12" customWidth="1"/>
    <col min="3" max="3" width="6.57421875" style="12" customWidth="1"/>
    <col min="4" max="4" width="6.140625" style="12" customWidth="1"/>
    <col min="5" max="5" width="5.00390625" style="12" customWidth="1"/>
    <col min="6" max="6" width="6.28125" style="12" customWidth="1"/>
    <col min="7" max="7" width="9.28125" style="12" customWidth="1"/>
    <col min="8" max="8" width="7.8515625" style="12" customWidth="1"/>
    <col min="9" max="9" width="9.140625" style="12" customWidth="1"/>
    <col min="10" max="10" width="0.2890625" style="12" customWidth="1"/>
    <col min="11" max="12" width="4.421875" style="12" customWidth="1"/>
    <col min="13" max="13" width="5.28125" style="12" customWidth="1"/>
    <col min="14" max="14" width="0.85546875" style="12" customWidth="1"/>
    <col min="15" max="15" width="2.7109375" style="12" customWidth="1"/>
    <col min="16" max="16" width="0.42578125" style="12" customWidth="1"/>
    <col min="17" max="17" width="2.421875" style="12" customWidth="1"/>
    <col min="18" max="18" width="1.57421875" style="12" customWidth="1"/>
    <col min="19" max="19" width="1.8515625" style="12" customWidth="1"/>
    <col min="20" max="20" width="7.57421875" style="12" customWidth="1"/>
    <col min="21" max="21" width="0.9921875" style="12" customWidth="1"/>
    <col min="22" max="22" width="2.8515625" style="12" customWidth="1"/>
    <col min="23" max="23" width="0.42578125" style="12" customWidth="1"/>
  </cols>
  <sheetData>
    <row r="1" spans="2:23" ht="15.75" customHeight="1">
      <c r="B1" s="6"/>
      <c r="C1" s="7"/>
      <c r="D1" s="7"/>
      <c r="E1" s="7"/>
      <c r="F1" s="7"/>
      <c r="G1" s="7"/>
      <c r="H1" s="7"/>
      <c r="I1" s="7"/>
      <c r="J1" s="7"/>
      <c r="K1" s="7"/>
      <c r="L1" s="7"/>
      <c r="M1" s="7"/>
      <c r="N1" s="7"/>
      <c r="O1" s="7"/>
      <c r="P1" s="7"/>
      <c r="Q1" s="7"/>
      <c r="R1" s="7"/>
      <c r="S1" s="7"/>
      <c r="T1" s="7"/>
      <c r="U1" s="7"/>
      <c r="V1" s="7"/>
      <c r="W1" s="8"/>
    </row>
    <row r="2" spans="2:23" ht="15" customHeight="1">
      <c r="B2" s="46"/>
      <c r="C2" s="27"/>
      <c r="D2" s="27"/>
      <c r="E2" s="27"/>
      <c r="F2" s="27"/>
      <c r="G2" s="27"/>
      <c r="H2" s="27"/>
      <c r="I2" s="27"/>
      <c r="J2" s="27"/>
      <c r="K2" s="27"/>
      <c r="L2" s="27"/>
      <c r="M2" s="27"/>
      <c r="N2" s="27"/>
      <c r="O2" s="27"/>
      <c r="P2" s="27"/>
      <c r="Q2" s="27"/>
      <c r="R2" s="27"/>
      <c r="S2" s="27"/>
      <c r="T2" s="79"/>
      <c r="U2" s="27"/>
      <c r="V2" s="27"/>
      <c r="W2" s="32"/>
    </row>
    <row r="3" spans="2:23" ht="15" customHeight="1">
      <c r="B3" s="89"/>
      <c r="C3" s="78"/>
      <c r="D3" s="78"/>
      <c r="E3" s="78"/>
      <c r="F3" s="78"/>
      <c r="G3" s="78"/>
      <c r="H3" s="78"/>
      <c r="I3" s="78"/>
      <c r="J3" s="78"/>
      <c r="K3" s="78"/>
      <c r="L3" s="78"/>
      <c r="M3" s="78"/>
      <c r="N3" s="78"/>
      <c r="O3" s="78"/>
      <c r="P3" s="78"/>
      <c r="Q3" s="78"/>
      <c r="R3" s="78"/>
      <c r="S3" s="78"/>
      <c r="T3" s="80"/>
      <c r="U3" s="80"/>
      <c r="V3" s="80"/>
      <c r="W3" s="81"/>
    </row>
    <row r="4" spans="2:23" ht="15" customHeight="1">
      <c r="B4" s="74"/>
      <c r="C4" s="64"/>
      <c r="D4" s="64"/>
      <c r="E4" s="64"/>
      <c r="F4" s="64"/>
      <c r="G4" s="64"/>
      <c r="H4" s="64"/>
      <c r="I4" s="64"/>
      <c r="J4" s="64"/>
      <c r="K4" s="64"/>
      <c r="L4" s="64"/>
      <c r="M4" s="64"/>
      <c r="N4" s="64"/>
      <c r="O4" s="64"/>
      <c r="P4" s="64"/>
      <c r="Q4" s="64"/>
      <c r="R4" s="64"/>
      <c r="S4" s="64"/>
      <c r="T4" s="64"/>
      <c r="U4" s="64"/>
      <c r="V4" s="64"/>
      <c r="W4" s="82"/>
    </row>
    <row r="5" spans="2:23" ht="14.25" customHeight="1">
      <c r="B5" s="74"/>
      <c r="C5" s="64"/>
      <c r="D5" s="64"/>
      <c r="E5" s="64"/>
      <c r="F5" s="27"/>
      <c r="G5" s="27"/>
      <c r="H5" s="27"/>
      <c r="I5" s="64"/>
      <c r="J5" s="64"/>
      <c r="K5" s="64"/>
      <c r="L5" s="64"/>
      <c r="M5" s="64"/>
      <c r="N5" s="64"/>
      <c r="O5" s="64"/>
      <c r="P5" s="64"/>
      <c r="Q5" s="64"/>
      <c r="R5" s="64"/>
      <c r="S5" s="64"/>
      <c r="T5" s="64"/>
      <c r="U5" s="64"/>
      <c r="V5" s="64"/>
      <c r="W5" s="82"/>
    </row>
    <row r="6" spans="2:23" ht="14.25" customHeight="1">
      <c r="B6" s="74"/>
      <c r="C6" s="64"/>
      <c r="D6" s="64"/>
      <c r="E6" s="64"/>
      <c r="F6" s="27"/>
      <c r="G6" s="27"/>
      <c r="H6" s="27"/>
      <c r="I6" s="64"/>
      <c r="J6" s="64"/>
      <c r="K6" s="64"/>
      <c r="L6" s="64"/>
      <c r="M6" s="64"/>
      <c r="N6" s="64"/>
      <c r="O6" s="64"/>
      <c r="P6" s="64"/>
      <c r="Q6" s="64"/>
      <c r="R6" s="64"/>
      <c r="S6" s="64"/>
      <c r="T6" s="64"/>
      <c r="U6" s="64"/>
      <c r="V6" s="64"/>
      <c r="W6" s="82"/>
    </row>
    <row r="7" spans="2:23" ht="14.25" customHeight="1">
      <c r="B7" s="74"/>
      <c r="C7" s="64"/>
      <c r="D7" s="64"/>
      <c r="E7" s="64"/>
      <c r="F7" s="27"/>
      <c r="G7" s="27"/>
      <c r="H7" s="27"/>
      <c r="I7" s="64"/>
      <c r="J7" s="64"/>
      <c r="K7" s="64"/>
      <c r="L7" s="64"/>
      <c r="M7" s="64"/>
      <c r="N7" s="64"/>
      <c r="O7" s="64"/>
      <c r="P7" s="64"/>
      <c r="Q7" s="64"/>
      <c r="R7" s="64"/>
      <c r="S7" s="64"/>
      <c r="T7" s="64"/>
      <c r="U7" s="64"/>
      <c r="V7" s="64"/>
      <c r="W7" s="82"/>
    </row>
    <row r="8" spans="2:23" ht="14.25" customHeight="1">
      <c r="B8" s="74"/>
      <c r="C8" s="64"/>
      <c r="D8" s="64"/>
      <c r="E8" s="64"/>
      <c r="F8" s="27"/>
      <c r="G8" s="27"/>
      <c r="H8" s="27"/>
      <c r="I8" s="67" t="s">
        <v>29</v>
      </c>
      <c r="J8" s="64"/>
      <c r="K8" s="64"/>
      <c r="L8" s="64"/>
      <c r="M8" s="64"/>
      <c r="N8" s="64"/>
      <c r="O8" s="64"/>
      <c r="P8" s="64"/>
      <c r="Q8" s="64"/>
      <c r="R8" s="64"/>
      <c r="S8" s="64"/>
      <c r="T8" s="64"/>
      <c r="U8" s="64"/>
      <c r="V8" s="64"/>
      <c r="W8" s="82"/>
    </row>
    <row r="9" spans="2:23" ht="15.75" customHeight="1">
      <c r="B9" s="74"/>
      <c r="C9" s="64"/>
      <c r="D9" s="64"/>
      <c r="E9" s="64"/>
      <c r="F9" s="27"/>
      <c r="G9" s="27"/>
      <c r="H9" s="27"/>
      <c r="I9" s="200"/>
      <c r="J9" s="200"/>
      <c r="K9" s="200"/>
      <c r="L9" s="200"/>
      <c r="M9" s="64" t="s">
        <v>30</v>
      </c>
      <c r="N9" s="200"/>
      <c r="O9" s="200"/>
      <c r="P9" s="200"/>
      <c r="Q9" s="200"/>
      <c r="R9" s="200"/>
      <c r="S9" s="200"/>
      <c r="T9" s="64" t="s">
        <v>31</v>
      </c>
      <c r="U9" s="64"/>
      <c r="V9" s="64"/>
      <c r="W9" s="82"/>
    </row>
    <row r="10" spans="2:23" ht="15" customHeight="1">
      <c r="B10" s="74"/>
      <c r="C10" s="64"/>
      <c r="D10" s="64"/>
      <c r="E10" s="64"/>
      <c r="F10" s="27"/>
      <c r="G10" s="27"/>
      <c r="H10" s="27"/>
      <c r="I10" s="202"/>
      <c r="J10" s="202"/>
      <c r="K10" s="202"/>
      <c r="L10" s="202"/>
      <c r="M10" s="64" t="s">
        <v>30</v>
      </c>
      <c r="N10" s="202"/>
      <c r="O10" s="202"/>
      <c r="P10" s="202"/>
      <c r="Q10" s="202"/>
      <c r="R10" s="202"/>
      <c r="S10" s="202"/>
      <c r="T10" s="64" t="s">
        <v>31</v>
      </c>
      <c r="U10" s="64"/>
      <c r="V10" s="64"/>
      <c r="W10" s="82"/>
    </row>
    <row r="11" spans="2:23" ht="15" customHeight="1">
      <c r="B11" s="74"/>
      <c r="C11" s="64"/>
      <c r="D11" s="64"/>
      <c r="E11" s="64"/>
      <c r="F11" s="27"/>
      <c r="G11" s="27"/>
      <c r="H11" s="27"/>
      <c r="I11" s="201"/>
      <c r="J11" s="201"/>
      <c r="K11" s="201"/>
      <c r="L11" s="201"/>
      <c r="M11" s="95"/>
      <c r="N11" s="201"/>
      <c r="O11" s="201"/>
      <c r="P11" s="201"/>
      <c r="Q11" s="201"/>
      <c r="R11" s="201"/>
      <c r="S11" s="201"/>
      <c r="T11" s="64"/>
      <c r="U11" s="64"/>
      <c r="V11" s="64"/>
      <c r="W11" s="82"/>
    </row>
    <row r="12" spans="2:23" ht="14.25" customHeight="1">
      <c r="B12" s="46"/>
      <c r="C12" s="27"/>
      <c r="D12" s="27"/>
      <c r="E12" s="27"/>
      <c r="F12" s="27"/>
      <c r="G12" s="27"/>
      <c r="H12" s="27"/>
      <c r="I12" s="27"/>
      <c r="J12" s="27"/>
      <c r="K12" s="27"/>
      <c r="L12" s="27"/>
      <c r="M12" s="27"/>
      <c r="N12" s="27"/>
      <c r="O12" s="27"/>
      <c r="P12" s="27"/>
      <c r="Q12" s="27"/>
      <c r="R12" s="27"/>
      <c r="S12" s="27"/>
      <c r="T12" s="27"/>
      <c r="U12" s="27"/>
      <c r="V12" s="27"/>
      <c r="W12" s="32"/>
    </row>
    <row r="13" spans="2:23" ht="14.25" customHeight="1">
      <c r="B13" s="76"/>
      <c r="C13" s="68"/>
      <c r="D13" s="68"/>
      <c r="E13" s="68"/>
      <c r="F13" s="68"/>
      <c r="G13" s="68"/>
      <c r="H13" s="68"/>
      <c r="I13" s="68"/>
      <c r="J13" s="68"/>
      <c r="K13" s="68"/>
      <c r="L13" s="68"/>
      <c r="M13" s="68"/>
      <c r="N13" s="68"/>
      <c r="O13" s="68"/>
      <c r="P13" s="68"/>
      <c r="Q13" s="68"/>
      <c r="R13" s="68"/>
      <c r="S13" s="68"/>
      <c r="T13" s="68"/>
      <c r="U13" s="68"/>
      <c r="V13" s="68"/>
      <c r="W13" s="83"/>
    </row>
    <row r="14" spans="2:23" ht="15.75" customHeight="1">
      <c r="B14" s="74"/>
      <c r="C14" s="64"/>
      <c r="D14" s="64"/>
      <c r="E14" s="64"/>
      <c r="F14" s="64"/>
      <c r="G14" s="64"/>
      <c r="H14" s="64"/>
      <c r="I14" s="78"/>
      <c r="J14" s="78"/>
      <c r="K14" s="78"/>
      <c r="L14" s="78"/>
      <c r="M14" s="78"/>
      <c r="N14" s="78"/>
      <c r="O14" s="78"/>
      <c r="P14" s="78"/>
      <c r="Q14" s="78"/>
      <c r="R14" s="78"/>
      <c r="S14" s="78"/>
      <c r="T14" s="78"/>
      <c r="U14" s="78"/>
      <c r="V14" s="78"/>
      <c r="W14" s="84"/>
    </row>
    <row r="15" spans="2:23" ht="15" customHeight="1">
      <c r="B15" s="74"/>
      <c r="C15" s="64"/>
      <c r="D15" s="64"/>
      <c r="E15" s="64"/>
      <c r="F15" s="64"/>
      <c r="G15" s="64"/>
      <c r="H15" s="64"/>
      <c r="I15" s="64"/>
      <c r="J15" s="64"/>
      <c r="K15" s="64"/>
      <c r="L15" s="64"/>
      <c r="M15" s="64"/>
      <c r="N15" s="64"/>
      <c r="O15" s="64"/>
      <c r="P15" s="64"/>
      <c r="Q15" s="64"/>
      <c r="R15" s="64"/>
      <c r="S15" s="64"/>
      <c r="T15" s="64"/>
      <c r="U15" s="64"/>
      <c r="V15" s="64"/>
      <c r="W15" s="82"/>
    </row>
    <row r="16" spans="2:23" ht="15" customHeight="1">
      <c r="B16" s="74"/>
      <c r="C16" s="64"/>
      <c r="D16" s="64"/>
      <c r="E16" s="64"/>
      <c r="F16" s="64"/>
      <c r="G16" s="64"/>
      <c r="H16" s="64"/>
      <c r="I16" s="64"/>
      <c r="J16" s="64"/>
      <c r="K16" s="64"/>
      <c r="L16" s="64"/>
      <c r="M16" s="64"/>
      <c r="N16" s="64"/>
      <c r="O16" s="64"/>
      <c r="P16" s="64"/>
      <c r="Q16" s="64"/>
      <c r="R16" s="64"/>
      <c r="S16" s="64"/>
      <c r="T16" s="64"/>
      <c r="U16" s="64"/>
      <c r="V16" s="64"/>
      <c r="W16" s="82"/>
    </row>
    <row r="17" spans="2:23" ht="15" customHeight="1">
      <c r="B17" s="74"/>
      <c r="C17" s="64"/>
      <c r="D17" s="64"/>
      <c r="E17" s="64"/>
      <c r="F17" s="27"/>
      <c r="G17" s="27"/>
      <c r="H17" s="27"/>
      <c r="I17" s="168" t="s">
        <v>32</v>
      </c>
      <c r="J17" s="168"/>
      <c r="K17" s="168"/>
      <c r="L17" s="168"/>
      <c r="M17" s="168"/>
      <c r="N17" s="200"/>
      <c r="O17" s="200"/>
      <c r="P17" s="200"/>
      <c r="Q17" s="168" t="s">
        <v>33</v>
      </c>
      <c r="R17" s="168"/>
      <c r="S17" s="168"/>
      <c r="T17" s="168"/>
      <c r="U17" s="168"/>
      <c r="V17" s="64"/>
      <c r="W17" s="82"/>
    </row>
    <row r="18" spans="2:23" ht="14.25" customHeight="1">
      <c r="B18" s="74"/>
      <c r="C18" s="64"/>
      <c r="D18" s="64"/>
      <c r="E18" s="64"/>
      <c r="F18" s="27"/>
      <c r="G18" s="27"/>
      <c r="H18" s="27"/>
      <c r="I18" s="27" t="s">
        <v>34</v>
      </c>
      <c r="J18" s="64"/>
      <c r="K18" s="64"/>
      <c r="L18" s="64"/>
      <c r="M18" s="64"/>
      <c r="N18" s="95"/>
      <c r="O18" s="95"/>
      <c r="P18" s="95"/>
      <c r="Q18" s="168"/>
      <c r="R18" s="199"/>
      <c r="S18" s="199"/>
      <c r="T18" s="199"/>
      <c r="U18" s="199"/>
      <c r="V18" s="64"/>
      <c r="W18" s="82"/>
    </row>
    <row r="19" spans="2:23" ht="16.5" customHeight="1">
      <c r="B19" s="74"/>
      <c r="C19" s="64"/>
      <c r="D19" s="64"/>
      <c r="E19" s="64"/>
      <c r="F19" s="27"/>
      <c r="G19" s="27"/>
      <c r="H19" s="27"/>
      <c r="I19" s="27"/>
      <c r="J19" s="64"/>
      <c r="K19" s="64"/>
      <c r="L19" s="64"/>
      <c r="M19" s="64"/>
      <c r="N19" s="64"/>
      <c r="O19" s="64"/>
      <c r="P19" s="64"/>
      <c r="Q19" s="64"/>
      <c r="R19" s="64"/>
      <c r="S19" s="64"/>
      <c r="T19" s="64"/>
      <c r="U19" s="64"/>
      <c r="V19" s="64"/>
      <c r="W19" s="82"/>
    </row>
    <row r="20" spans="2:23" ht="16.5" customHeight="1">
      <c r="B20" s="74"/>
      <c r="C20" s="64"/>
      <c r="D20" s="64"/>
      <c r="E20" s="64"/>
      <c r="F20" s="27"/>
      <c r="G20" s="27"/>
      <c r="H20" s="27"/>
      <c r="I20" s="64"/>
      <c r="J20" s="64"/>
      <c r="K20" s="64"/>
      <c r="L20" s="64"/>
      <c r="M20" s="64"/>
      <c r="N20" s="64"/>
      <c r="O20" s="64"/>
      <c r="P20" s="64"/>
      <c r="Q20" s="64"/>
      <c r="R20" s="64"/>
      <c r="S20" s="64"/>
      <c r="T20" s="64"/>
      <c r="U20" s="64"/>
      <c r="V20" s="64"/>
      <c r="W20" s="82"/>
    </row>
    <row r="21" spans="2:23" ht="15" customHeight="1">
      <c r="B21" s="74"/>
      <c r="C21" s="64"/>
      <c r="D21" s="64"/>
      <c r="E21" s="64"/>
      <c r="F21" s="27"/>
      <c r="G21" s="27"/>
      <c r="H21" s="27"/>
      <c r="I21" s="64"/>
      <c r="J21" s="64"/>
      <c r="K21" s="64"/>
      <c r="L21" s="64"/>
      <c r="M21" s="64"/>
      <c r="N21" s="64"/>
      <c r="O21" s="64"/>
      <c r="P21" s="64"/>
      <c r="Q21" s="64"/>
      <c r="R21" s="64"/>
      <c r="S21" s="64"/>
      <c r="T21" s="64"/>
      <c r="U21" s="64"/>
      <c r="V21" s="64"/>
      <c r="W21" s="82"/>
    </row>
    <row r="22" spans="2:23" ht="15" customHeight="1">
      <c r="B22" s="74"/>
      <c r="C22" s="64"/>
      <c r="D22" s="64"/>
      <c r="E22" s="64"/>
      <c r="F22" s="27"/>
      <c r="G22" s="27"/>
      <c r="H22" s="27"/>
      <c r="I22" s="64"/>
      <c r="J22" s="64"/>
      <c r="K22" s="64"/>
      <c r="L22" s="64"/>
      <c r="M22" s="64"/>
      <c r="N22" s="64"/>
      <c r="O22" s="64"/>
      <c r="P22" s="64"/>
      <c r="Q22" s="64"/>
      <c r="R22" s="64"/>
      <c r="S22" s="64"/>
      <c r="T22" s="64"/>
      <c r="U22" s="64"/>
      <c r="V22" s="64"/>
      <c r="W22" s="82"/>
    </row>
    <row r="23" spans="2:23" ht="15" customHeight="1">
      <c r="B23" s="74"/>
      <c r="C23" s="64"/>
      <c r="D23" s="64"/>
      <c r="E23" s="64"/>
      <c r="F23" s="27"/>
      <c r="G23" s="27"/>
      <c r="H23" s="27"/>
      <c r="I23" s="64"/>
      <c r="J23" s="64"/>
      <c r="K23" s="64"/>
      <c r="L23" s="64"/>
      <c r="M23" s="64"/>
      <c r="N23" s="64"/>
      <c r="O23" s="64"/>
      <c r="P23" s="64"/>
      <c r="Q23" s="64"/>
      <c r="R23" s="64"/>
      <c r="S23" s="64"/>
      <c r="T23" s="64"/>
      <c r="U23" s="64"/>
      <c r="V23" s="64"/>
      <c r="W23" s="82"/>
    </row>
    <row r="24" spans="2:23" ht="15.75" customHeight="1">
      <c r="B24" s="14"/>
      <c r="C24" s="13"/>
      <c r="D24" s="13"/>
      <c r="E24" s="13"/>
      <c r="F24" s="13"/>
      <c r="G24" s="13"/>
      <c r="H24" s="13"/>
      <c r="I24" s="13"/>
      <c r="J24" s="13"/>
      <c r="K24" s="13"/>
      <c r="L24" s="13"/>
      <c r="M24" s="27"/>
      <c r="N24" s="13"/>
      <c r="O24" s="13"/>
      <c r="P24" s="13"/>
      <c r="Q24" s="13"/>
      <c r="R24" s="27"/>
      <c r="S24" s="27"/>
      <c r="T24" s="13"/>
      <c r="U24" s="13"/>
      <c r="V24" s="13"/>
      <c r="W24" s="36"/>
    </row>
    <row r="25" spans="2:23" ht="14.25" customHeight="1">
      <c r="B25" s="14"/>
      <c r="C25" s="13"/>
      <c r="D25" s="13"/>
      <c r="E25" s="13"/>
      <c r="F25" s="13"/>
      <c r="G25" s="13"/>
      <c r="H25" s="13"/>
      <c r="I25" s="13"/>
      <c r="J25" s="13"/>
      <c r="K25" s="13"/>
      <c r="L25" s="13"/>
      <c r="M25" s="27"/>
      <c r="N25" s="13"/>
      <c r="O25" s="13"/>
      <c r="P25" s="13"/>
      <c r="Q25" s="13"/>
      <c r="R25" s="27"/>
      <c r="S25" s="27"/>
      <c r="T25" s="13"/>
      <c r="U25" s="13"/>
      <c r="V25" s="13"/>
      <c r="W25" s="36"/>
    </row>
    <row r="26" spans="2:23" ht="15" customHeight="1">
      <c r="B26" s="14"/>
      <c r="C26" s="13"/>
      <c r="D26" s="13"/>
      <c r="E26" s="13"/>
      <c r="F26" s="13"/>
      <c r="G26" s="13"/>
      <c r="H26" s="13"/>
      <c r="I26" s="13"/>
      <c r="J26" s="13"/>
      <c r="K26" s="13"/>
      <c r="L26" s="13"/>
      <c r="M26" s="27"/>
      <c r="N26" s="13"/>
      <c r="O26" s="13"/>
      <c r="P26" s="13"/>
      <c r="Q26" s="13"/>
      <c r="R26" s="27"/>
      <c r="S26" s="27"/>
      <c r="T26" s="13"/>
      <c r="U26" s="13"/>
      <c r="V26" s="13"/>
      <c r="W26" s="36"/>
    </row>
    <row r="27" spans="2:23" ht="15.75" customHeight="1">
      <c r="B27" s="14"/>
      <c r="C27" s="13"/>
      <c r="D27" s="13"/>
      <c r="E27" s="13"/>
      <c r="F27" s="13"/>
      <c r="G27" s="13"/>
      <c r="H27" s="13"/>
      <c r="I27" s="13"/>
      <c r="J27" s="13"/>
      <c r="K27" s="13"/>
      <c r="L27" s="13"/>
      <c r="M27" s="27"/>
      <c r="N27" s="13"/>
      <c r="O27" s="13"/>
      <c r="P27" s="13"/>
      <c r="Q27" s="13"/>
      <c r="R27" s="27"/>
      <c r="S27" s="27"/>
      <c r="T27" s="13"/>
      <c r="U27" s="13"/>
      <c r="V27" s="13"/>
      <c r="W27" s="36"/>
    </row>
    <row r="28" spans="2:23" ht="15" customHeight="1">
      <c r="B28" s="14"/>
      <c r="C28" s="13"/>
      <c r="D28" s="13"/>
      <c r="E28" s="13"/>
      <c r="F28" s="13"/>
      <c r="G28" s="13"/>
      <c r="H28" s="13"/>
      <c r="I28" s="13"/>
      <c r="J28" s="13"/>
      <c r="K28" s="13"/>
      <c r="L28" s="13"/>
      <c r="M28" s="27"/>
      <c r="N28" s="13"/>
      <c r="O28" s="13"/>
      <c r="P28" s="13"/>
      <c r="Q28" s="13"/>
      <c r="R28" s="27"/>
      <c r="S28" s="27"/>
      <c r="T28" s="13"/>
      <c r="U28" s="13"/>
      <c r="V28" s="13"/>
      <c r="W28" s="36"/>
    </row>
    <row r="29" spans="2:23" ht="15" customHeight="1">
      <c r="B29" s="14"/>
      <c r="C29" s="13"/>
      <c r="D29" s="13"/>
      <c r="E29" s="13"/>
      <c r="F29" s="13"/>
      <c r="G29" s="13"/>
      <c r="H29" s="13"/>
      <c r="I29" s="13"/>
      <c r="J29" s="13"/>
      <c r="K29" s="13"/>
      <c r="L29" s="13"/>
      <c r="M29" s="27"/>
      <c r="N29" s="13"/>
      <c r="O29" s="13"/>
      <c r="P29" s="13"/>
      <c r="Q29" s="13"/>
      <c r="R29" s="27"/>
      <c r="S29" s="27"/>
      <c r="T29" s="13"/>
      <c r="U29" s="13"/>
      <c r="V29" s="13"/>
      <c r="W29" s="36"/>
    </row>
    <row r="30" spans="2:23" ht="15.75" customHeight="1">
      <c r="B30" s="14"/>
      <c r="C30" s="13"/>
      <c r="D30" s="13"/>
      <c r="E30" s="13"/>
      <c r="F30" s="13"/>
      <c r="G30" s="13"/>
      <c r="H30" s="13"/>
      <c r="I30" s="13"/>
      <c r="J30" s="13"/>
      <c r="K30" s="13"/>
      <c r="L30" s="13"/>
      <c r="M30" s="27"/>
      <c r="N30" s="13"/>
      <c r="O30" s="13"/>
      <c r="P30" s="13"/>
      <c r="Q30" s="13"/>
      <c r="R30" s="27"/>
      <c r="S30" s="27"/>
      <c r="T30" s="13"/>
      <c r="U30" s="13"/>
      <c r="V30" s="13"/>
      <c r="W30" s="36"/>
    </row>
    <row r="31" spans="2:23" ht="15" customHeight="1">
      <c r="B31" s="14"/>
      <c r="C31" s="13"/>
      <c r="D31" s="13"/>
      <c r="E31" s="13"/>
      <c r="F31" s="13"/>
      <c r="G31" s="13"/>
      <c r="H31" s="13"/>
      <c r="I31" s="13"/>
      <c r="J31" s="13"/>
      <c r="K31" s="13"/>
      <c r="L31" s="13"/>
      <c r="M31" s="27"/>
      <c r="N31" s="13"/>
      <c r="O31" s="13"/>
      <c r="P31" s="13"/>
      <c r="Q31" s="13"/>
      <c r="R31" s="27"/>
      <c r="S31" s="27"/>
      <c r="T31" s="13"/>
      <c r="U31" s="13"/>
      <c r="V31" s="13"/>
      <c r="W31" s="36"/>
    </row>
    <row r="32" spans="2:23" ht="15" customHeight="1">
      <c r="B32" s="14"/>
      <c r="C32" s="13"/>
      <c r="D32" s="13"/>
      <c r="E32" s="13"/>
      <c r="F32" s="13"/>
      <c r="G32" s="13"/>
      <c r="H32" s="13"/>
      <c r="I32" s="13"/>
      <c r="J32" s="13"/>
      <c r="K32" s="13"/>
      <c r="L32" s="13"/>
      <c r="M32" s="27"/>
      <c r="N32" s="13"/>
      <c r="O32" s="13"/>
      <c r="P32" s="13"/>
      <c r="Q32" s="13"/>
      <c r="R32" s="27"/>
      <c r="S32" s="27"/>
      <c r="T32" s="13"/>
      <c r="U32" s="13"/>
      <c r="V32" s="13"/>
      <c r="W32" s="36"/>
    </row>
    <row r="33" spans="2:23" ht="15.75" customHeight="1">
      <c r="B33" s="14"/>
      <c r="C33" s="13"/>
      <c r="D33" s="13"/>
      <c r="E33" s="13"/>
      <c r="F33" s="13"/>
      <c r="G33" s="13"/>
      <c r="H33" s="13"/>
      <c r="I33" s="13"/>
      <c r="J33" s="13"/>
      <c r="K33" s="13"/>
      <c r="L33" s="13"/>
      <c r="M33" s="27"/>
      <c r="N33" s="13"/>
      <c r="O33" s="13"/>
      <c r="P33" s="13"/>
      <c r="Q33" s="13"/>
      <c r="R33" s="27"/>
      <c r="S33" s="27"/>
      <c r="T33" s="13"/>
      <c r="U33" s="13"/>
      <c r="V33" s="13"/>
      <c r="W33" s="36"/>
    </row>
    <row r="34" spans="2:23" ht="15" customHeight="1">
      <c r="B34" s="14"/>
      <c r="C34" s="13"/>
      <c r="D34" s="13"/>
      <c r="E34" s="13"/>
      <c r="F34" s="13"/>
      <c r="G34" s="13"/>
      <c r="H34" s="13"/>
      <c r="I34" s="13"/>
      <c r="J34" s="13"/>
      <c r="K34" s="13"/>
      <c r="L34" s="13"/>
      <c r="M34" s="27"/>
      <c r="N34" s="13"/>
      <c r="O34" s="13"/>
      <c r="P34" s="13"/>
      <c r="Q34" s="13"/>
      <c r="R34" s="27"/>
      <c r="S34" s="27"/>
      <c r="T34" s="13"/>
      <c r="U34" s="13"/>
      <c r="V34" s="13"/>
      <c r="W34" s="36"/>
    </row>
    <row r="35" spans="2:23" ht="13.5" customHeight="1">
      <c r="B35" s="14"/>
      <c r="C35" s="13"/>
      <c r="D35" s="13"/>
      <c r="E35" s="13"/>
      <c r="F35" s="13"/>
      <c r="G35" s="13"/>
      <c r="H35" s="13"/>
      <c r="I35" s="13"/>
      <c r="J35" s="13"/>
      <c r="K35" s="13"/>
      <c r="L35" s="13"/>
      <c r="M35" s="27"/>
      <c r="N35" s="13"/>
      <c r="O35" s="13"/>
      <c r="P35" s="13">
        <v>12</v>
      </c>
      <c r="Q35" s="13"/>
      <c r="R35" s="27"/>
      <c r="S35" s="27"/>
      <c r="T35" s="13"/>
      <c r="U35" s="13"/>
      <c r="V35" s="13"/>
      <c r="W35" s="36"/>
    </row>
    <row r="36" spans="2:23" ht="9.75" customHeight="1">
      <c r="B36" s="14"/>
      <c r="C36" s="13"/>
      <c r="D36" s="13"/>
      <c r="E36" s="13"/>
      <c r="F36" s="13"/>
      <c r="G36" s="13"/>
      <c r="H36" s="13"/>
      <c r="I36" s="13"/>
      <c r="J36" s="15"/>
      <c r="K36" s="16" t="s">
        <v>17</v>
      </c>
      <c r="L36" s="16"/>
      <c r="M36" s="206">
        <f>IF(ISBLANK(landuser),"",landuser)</f>
      </c>
      <c r="N36" s="206"/>
      <c r="O36" s="206"/>
      <c r="P36" s="206"/>
      <c r="Q36" s="206"/>
      <c r="R36" s="206"/>
      <c r="S36" s="206"/>
      <c r="T36" s="206"/>
      <c r="U36" s="206"/>
      <c r="V36" s="206"/>
      <c r="W36" s="17"/>
    </row>
    <row r="37" spans="2:23" ht="9" customHeight="1">
      <c r="B37" s="14"/>
      <c r="C37" s="13"/>
      <c r="D37" s="13"/>
      <c r="E37" s="13"/>
      <c r="F37" s="13"/>
      <c r="G37" s="13"/>
      <c r="H37" s="13"/>
      <c r="I37" s="13"/>
      <c r="J37" s="18"/>
      <c r="K37" s="207">
        <f>IF(ISBLANK(county),"",county)</f>
      </c>
      <c r="L37" s="207"/>
      <c r="M37" s="207"/>
      <c r="N37" s="207"/>
      <c r="O37" s="19" t="s">
        <v>3</v>
      </c>
      <c r="P37" s="20"/>
      <c r="Q37" s="13"/>
      <c r="R37" s="21"/>
      <c r="S37" s="21"/>
      <c r="T37" s="20"/>
      <c r="U37" s="20"/>
      <c r="V37" s="20"/>
      <c r="W37" s="22"/>
    </row>
    <row r="38" spans="2:23" ht="9.75" customHeight="1">
      <c r="B38" s="14"/>
      <c r="C38" s="13"/>
      <c r="D38" s="13"/>
      <c r="E38" s="13"/>
      <c r="F38" s="13"/>
      <c r="G38" s="13"/>
      <c r="H38" s="13"/>
      <c r="I38" s="13"/>
      <c r="J38" s="18"/>
      <c r="K38" s="19" t="s">
        <v>4</v>
      </c>
      <c r="L38" s="19"/>
      <c r="M38" s="207">
        <f>IF(ISBLANK(location),"",location)</f>
      </c>
      <c r="N38" s="207"/>
      <c r="O38" s="207"/>
      <c r="P38" s="207"/>
      <c r="Q38" s="207"/>
      <c r="R38" s="207"/>
      <c r="S38" s="207"/>
      <c r="T38" s="207"/>
      <c r="U38" s="207"/>
      <c r="V38" s="207"/>
      <c r="W38" s="22"/>
    </row>
    <row r="39" spans="2:23" ht="9.75" customHeight="1">
      <c r="B39" s="14"/>
      <c r="C39" s="13"/>
      <c r="D39" s="13"/>
      <c r="E39" s="13"/>
      <c r="F39" s="13"/>
      <c r="G39" s="13"/>
      <c r="H39" s="13"/>
      <c r="I39" s="13"/>
      <c r="J39" s="18"/>
      <c r="K39" s="23"/>
      <c r="L39" s="24" t="s">
        <v>18</v>
      </c>
      <c r="M39" s="25">
        <f>IF(ISBLANK(sec),"",sec)</f>
      </c>
      <c r="N39" s="25"/>
      <c r="O39" s="25" t="s">
        <v>1</v>
      </c>
      <c r="P39" s="90">
        <f>IF(ISBLANK(township),"",township)</f>
      </c>
      <c r="Q39" s="90"/>
      <c r="R39" s="25"/>
      <c r="S39" s="25" t="s">
        <v>2</v>
      </c>
      <c r="T39" s="91">
        <f>IF(ISBLANK(range),"",range)</f>
      </c>
      <c r="U39" s="23"/>
      <c r="V39" s="23"/>
      <c r="W39" s="22"/>
    </row>
    <row r="40" spans="1:23" ht="9.75" customHeight="1" thickBot="1">
      <c r="A40" s="208" t="s">
        <v>36</v>
      </c>
      <c r="B40" s="14"/>
      <c r="C40" s="13"/>
      <c r="D40" s="13"/>
      <c r="E40" s="13"/>
      <c r="F40" s="13"/>
      <c r="G40" s="13"/>
      <c r="H40" s="13"/>
      <c r="I40" s="37"/>
      <c r="J40" s="26"/>
      <c r="K40" s="20"/>
      <c r="L40" s="20"/>
      <c r="M40" s="21"/>
      <c r="N40" s="20"/>
      <c r="O40" s="20"/>
      <c r="P40" s="20"/>
      <c r="Q40" s="20"/>
      <c r="R40" s="21"/>
      <c r="S40" s="21"/>
      <c r="T40" s="20"/>
      <c r="U40" s="20"/>
      <c r="V40" s="20"/>
      <c r="W40" s="22"/>
    </row>
    <row r="41" spans="1:23" ht="12.75" customHeight="1">
      <c r="A41" s="208"/>
      <c r="B41" s="74"/>
      <c r="C41" s="64"/>
      <c r="D41" s="64"/>
      <c r="E41" s="64"/>
      <c r="F41" s="64"/>
      <c r="G41" s="64"/>
      <c r="H41" s="64"/>
      <c r="I41" s="64"/>
      <c r="J41" s="185" t="s">
        <v>25</v>
      </c>
      <c r="K41" s="186"/>
      <c r="L41" s="186"/>
      <c r="M41" s="186"/>
      <c r="N41" s="186"/>
      <c r="O41" s="186"/>
      <c r="P41" s="186"/>
      <c r="Q41" s="186"/>
      <c r="R41" s="186"/>
      <c r="S41" s="186"/>
      <c r="T41" s="186"/>
      <c r="U41" s="186"/>
      <c r="V41" s="186"/>
      <c r="W41" s="187"/>
    </row>
    <row r="42" spans="1:23" ht="10.5" customHeight="1">
      <c r="A42" s="208"/>
      <c r="B42" s="74"/>
      <c r="C42" s="64"/>
      <c r="D42" s="64"/>
      <c r="E42" s="64"/>
      <c r="F42" s="64"/>
      <c r="G42" s="64"/>
      <c r="H42" s="64"/>
      <c r="I42" s="64"/>
      <c r="J42" s="188"/>
      <c r="K42" s="209"/>
      <c r="L42" s="209"/>
      <c r="M42" s="209"/>
      <c r="N42" s="209"/>
      <c r="O42" s="209"/>
      <c r="P42" s="209"/>
      <c r="Q42" s="209"/>
      <c r="R42" s="209"/>
      <c r="S42" s="209"/>
      <c r="T42" s="209"/>
      <c r="U42" s="209"/>
      <c r="V42" s="209"/>
      <c r="W42" s="190"/>
    </row>
    <row r="43" spans="1:23" ht="11.25" customHeight="1">
      <c r="A43" s="208"/>
      <c r="B43" s="14"/>
      <c r="C43" s="13"/>
      <c r="D43" s="13"/>
      <c r="E43" s="13"/>
      <c r="F43" s="13"/>
      <c r="G43" s="13"/>
      <c r="H43" s="13"/>
      <c r="I43" s="13"/>
      <c r="J43" s="188"/>
      <c r="K43" s="209"/>
      <c r="L43" s="209"/>
      <c r="M43" s="209"/>
      <c r="N43" s="209"/>
      <c r="O43" s="209"/>
      <c r="P43" s="209"/>
      <c r="Q43" s="209"/>
      <c r="R43" s="209"/>
      <c r="S43" s="209"/>
      <c r="T43" s="209"/>
      <c r="U43" s="209"/>
      <c r="V43" s="209"/>
      <c r="W43" s="190"/>
    </row>
    <row r="44" spans="1:23" ht="11.25" customHeight="1">
      <c r="A44" s="208"/>
      <c r="B44" s="14"/>
      <c r="C44" s="13"/>
      <c r="D44" s="13"/>
      <c r="E44" s="13"/>
      <c r="F44" s="13"/>
      <c r="G44" s="13"/>
      <c r="H44" s="13"/>
      <c r="I44" s="13"/>
      <c r="J44" s="191"/>
      <c r="K44" s="192"/>
      <c r="L44" s="192"/>
      <c r="M44" s="192"/>
      <c r="N44" s="192"/>
      <c r="O44" s="192"/>
      <c r="P44" s="192"/>
      <c r="Q44" s="192"/>
      <c r="R44" s="192"/>
      <c r="S44" s="192"/>
      <c r="T44" s="192"/>
      <c r="U44" s="192"/>
      <c r="V44" s="192"/>
      <c r="W44" s="193"/>
    </row>
    <row r="45" spans="1:23" ht="12" customHeight="1">
      <c r="A45" s="208"/>
      <c r="B45" s="14"/>
      <c r="C45" s="28"/>
      <c r="D45" s="28"/>
      <c r="E45" s="28"/>
      <c r="F45" s="13"/>
      <c r="G45" s="13"/>
      <c r="H45" s="13"/>
      <c r="I45" s="13"/>
      <c r="J45" s="161" t="s">
        <v>5</v>
      </c>
      <c r="K45" s="162"/>
      <c r="L45" s="162"/>
      <c r="M45" s="162"/>
      <c r="N45" s="162"/>
      <c r="O45" s="162"/>
      <c r="P45" s="162"/>
      <c r="Q45" s="162"/>
      <c r="R45" s="162"/>
      <c r="S45" s="162"/>
      <c r="T45" s="162"/>
      <c r="U45" s="162"/>
      <c r="V45" s="162"/>
      <c r="W45" s="163"/>
    </row>
    <row r="46" spans="1:23" ht="12" customHeight="1">
      <c r="A46" s="208"/>
      <c r="B46" s="203" t="s">
        <v>26</v>
      </c>
      <c r="C46" s="199"/>
      <c r="D46" s="199"/>
      <c r="E46" s="199"/>
      <c r="F46" s="204"/>
      <c r="G46" s="168" t="s">
        <v>28</v>
      </c>
      <c r="H46" s="31"/>
      <c r="I46" s="13"/>
      <c r="J46" s="164" t="s">
        <v>0</v>
      </c>
      <c r="K46" s="165"/>
      <c r="L46" s="165"/>
      <c r="M46" s="165"/>
      <c r="N46" s="165"/>
      <c r="O46" s="165"/>
      <c r="P46" s="165"/>
      <c r="Q46" s="165"/>
      <c r="R46" s="165"/>
      <c r="S46" s="165"/>
      <c r="T46" s="165"/>
      <c r="U46" s="165"/>
      <c r="V46" s="165"/>
      <c r="W46" s="166"/>
    </row>
    <row r="47" spans="1:23" ht="6.75" customHeight="1">
      <c r="A47" s="208"/>
      <c r="B47" s="203"/>
      <c r="C47" s="199"/>
      <c r="D47" s="199"/>
      <c r="E47" s="199"/>
      <c r="F47" s="200"/>
      <c r="G47" s="199"/>
      <c r="H47" s="31"/>
      <c r="I47" s="13"/>
      <c r="J47" s="14"/>
      <c r="K47" s="167" t="s">
        <v>6</v>
      </c>
      <c r="L47" s="210">
        <f>IF(ISBLANK(designer),"",designer)</f>
      </c>
      <c r="M47" s="210"/>
      <c r="N47" s="33"/>
      <c r="O47" s="34" t="s">
        <v>7</v>
      </c>
      <c r="P47" s="35"/>
      <c r="Q47" s="181" t="s">
        <v>8</v>
      </c>
      <c r="R47" s="196"/>
      <c r="S47" s="196"/>
      <c r="T47" s="198"/>
      <c r="U47" s="198"/>
      <c r="V47" s="34" t="s">
        <v>7</v>
      </c>
      <c r="W47" s="36"/>
    </row>
    <row r="48" spans="1:23" ht="7.5" customHeight="1">
      <c r="A48" s="208"/>
      <c r="B48" s="203" t="s">
        <v>27</v>
      </c>
      <c r="C48" s="204"/>
      <c r="D48" s="205" t="s">
        <v>35</v>
      </c>
      <c r="E48" s="205"/>
      <c r="F48" s="205"/>
      <c r="G48" s="205"/>
      <c r="H48" s="31"/>
      <c r="I48" s="13"/>
      <c r="J48" s="14"/>
      <c r="K48" s="168"/>
      <c r="L48" s="180"/>
      <c r="M48" s="180"/>
      <c r="N48" s="13"/>
      <c r="O48" s="92">
        <v>37538</v>
      </c>
      <c r="P48" s="37"/>
      <c r="Q48" s="197"/>
      <c r="R48" s="168"/>
      <c r="S48" s="168"/>
      <c r="T48" s="178"/>
      <c r="U48" s="178"/>
      <c r="V48" s="39"/>
      <c r="W48" s="36"/>
    </row>
    <row r="49" spans="1:23" ht="6.75" customHeight="1">
      <c r="A49" s="208"/>
      <c r="B49" s="203"/>
      <c r="C49" s="200"/>
      <c r="D49" s="205"/>
      <c r="E49" s="205"/>
      <c r="F49" s="205"/>
      <c r="G49" s="205"/>
      <c r="H49" s="31"/>
      <c r="I49" s="13"/>
      <c r="J49" s="14"/>
      <c r="K49" s="169" t="s">
        <v>9</v>
      </c>
      <c r="L49" s="179">
        <f>IF(ISBLANK(drawn),"",drawn)</f>
      </c>
      <c r="M49" s="179"/>
      <c r="N49" s="13"/>
      <c r="O49" s="172">
        <v>37538</v>
      </c>
      <c r="P49" s="37"/>
      <c r="Q49" s="40" t="s">
        <v>10</v>
      </c>
      <c r="R49" s="178"/>
      <c r="S49" s="178"/>
      <c r="T49" s="178"/>
      <c r="U49" s="41"/>
      <c r="V49" s="38"/>
      <c r="W49" s="36"/>
    </row>
    <row r="50" spans="1:23" ht="6" customHeight="1">
      <c r="A50" s="208"/>
      <c r="B50" s="14"/>
      <c r="C50" s="31"/>
      <c r="D50" s="31"/>
      <c r="E50" s="31"/>
      <c r="F50" s="31"/>
      <c r="G50" s="31"/>
      <c r="H50" s="31"/>
      <c r="I50" s="13"/>
      <c r="J50" s="14"/>
      <c r="K50" s="168"/>
      <c r="L50" s="180"/>
      <c r="M50" s="180"/>
      <c r="N50" s="13"/>
      <c r="O50" s="173"/>
      <c r="P50" s="37"/>
      <c r="Q50" s="42"/>
      <c r="R50" s="43"/>
      <c r="S50" s="43"/>
      <c r="T50" s="44"/>
      <c r="U50" s="44"/>
      <c r="V50" s="44"/>
      <c r="W50" s="45"/>
    </row>
    <row r="51" spans="1:23" ht="9.75" customHeight="1">
      <c r="A51" s="208"/>
      <c r="B51" s="46"/>
      <c r="C51" s="47"/>
      <c r="D51" s="47"/>
      <c r="E51" s="47"/>
      <c r="F51" s="48" t="s">
        <v>19</v>
      </c>
      <c r="G51" s="47"/>
      <c r="H51" s="47"/>
      <c r="I51" s="27"/>
      <c r="J51" s="14"/>
      <c r="K51" s="169" t="s">
        <v>11</v>
      </c>
      <c r="L51" s="179"/>
      <c r="M51" s="179"/>
      <c r="N51" s="13"/>
      <c r="O51" s="172"/>
      <c r="P51" s="37"/>
      <c r="Q51" s="49" t="s">
        <v>10</v>
      </c>
      <c r="R51" s="194"/>
      <c r="S51" s="194"/>
      <c r="T51" s="194"/>
      <c r="U51" s="13"/>
      <c r="V51" s="39"/>
      <c r="W51" s="36"/>
    </row>
    <row r="52" spans="1:23" ht="3" customHeight="1">
      <c r="A52" s="208"/>
      <c r="B52" s="46"/>
      <c r="C52" s="47"/>
      <c r="D52" s="47"/>
      <c r="E52" s="47"/>
      <c r="F52" s="48"/>
      <c r="G52" s="47"/>
      <c r="H52" s="47"/>
      <c r="I52" s="27"/>
      <c r="J52" s="14"/>
      <c r="K52" s="169"/>
      <c r="L52" s="180"/>
      <c r="M52" s="180"/>
      <c r="N52" s="13"/>
      <c r="O52" s="173"/>
      <c r="P52" s="37"/>
      <c r="Q52" s="50"/>
      <c r="R52" s="51"/>
      <c r="S52" s="51"/>
      <c r="T52" s="13"/>
      <c r="U52" s="13"/>
      <c r="V52" s="13"/>
      <c r="W52" s="36"/>
    </row>
    <row r="53" spans="1:23" ht="6.75" customHeight="1">
      <c r="A53" s="208"/>
      <c r="B53" s="14"/>
      <c r="C53" s="52"/>
      <c r="D53" s="52"/>
      <c r="E53" s="52"/>
      <c r="F53" s="52"/>
      <c r="G53" s="52"/>
      <c r="H53" s="52"/>
      <c r="I53" s="13"/>
      <c r="J53" s="14"/>
      <c r="K53" s="169" t="s">
        <v>12</v>
      </c>
      <c r="L53" s="179"/>
      <c r="M53" s="179"/>
      <c r="N53" s="13"/>
      <c r="O53" s="172"/>
      <c r="P53" s="37"/>
      <c r="Q53" s="181" t="s">
        <v>13</v>
      </c>
      <c r="R53" s="182"/>
      <c r="S53" s="174" t="s">
        <v>14</v>
      </c>
      <c r="T53" s="156"/>
      <c r="U53" s="156"/>
      <c r="V53" s="156"/>
      <c r="W53" s="53"/>
    </row>
    <row r="54" spans="1:23" ht="6" customHeight="1">
      <c r="A54" s="208"/>
      <c r="B54" s="14"/>
      <c r="C54" s="52"/>
      <c r="D54" s="52"/>
      <c r="E54" s="52"/>
      <c r="F54" s="52"/>
      <c r="G54" s="52"/>
      <c r="H54" s="52"/>
      <c r="I54" s="13"/>
      <c r="J54" s="14"/>
      <c r="K54" s="168"/>
      <c r="L54" s="180"/>
      <c r="M54" s="180"/>
      <c r="N54" s="13"/>
      <c r="O54" s="173"/>
      <c r="P54" s="37"/>
      <c r="Q54" s="54" t="s">
        <v>15</v>
      </c>
      <c r="R54" s="93">
        <f>IF(ISBLANK(sheet),"",sheet+1)</f>
      </c>
      <c r="S54" s="211">
        <f>IF(ISBLANK(drawning),"",drawning)</f>
      </c>
      <c r="T54" s="212"/>
      <c r="U54" s="212"/>
      <c r="V54" s="212"/>
      <c r="W54" s="36"/>
    </row>
    <row r="55" spans="2:23" ht="6.75" customHeight="1" thickBot="1">
      <c r="B55" s="55"/>
      <c r="C55" s="56"/>
      <c r="D55" s="56"/>
      <c r="E55" s="56"/>
      <c r="F55" s="56"/>
      <c r="G55" s="56"/>
      <c r="H55" s="56"/>
      <c r="I55" s="56"/>
      <c r="J55" s="55"/>
      <c r="K55" s="56"/>
      <c r="L55" s="56"/>
      <c r="M55" s="57"/>
      <c r="N55" s="56"/>
      <c r="O55" s="56"/>
      <c r="P55" s="58"/>
      <c r="Q55" s="59" t="s">
        <v>16</v>
      </c>
      <c r="R55" s="94">
        <f>IF(ISBLANK(pages),"",pages)</f>
      </c>
      <c r="S55" s="213"/>
      <c r="T55" s="214"/>
      <c r="U55" s="214"/>
      <c r="V55" s="214"/>
      <c r="W55" s="60"/>
    </row>
    <row r="56" spans="13:20" ht="12" customHeight="1">
      <c r="M56" s="61"/>
      <c r="R56" s="61"/>
      <c r="S56" s="61"/>
      <c r="T56" s="62" t="s">
        <v>37</v>
      </c>
    </row>
  </sheetData>
  <sheetProtection password="8550" sheet="1" objects="1" scenarios="1"/>
  <mergeCells count="41">
    <mergeCell ref="S53:V53"/>
    <mergeCell ref="S54:V55"/>
    <mergeCell ref="K53:K54"/>
    <mergeCell ref="L53:M54"/>
    <mergeCell ref="O53:O54"/>
    <mergeCell ref="Q53:R53"/>
    <mergeCell ref="K51:K52"/>
    <mergeCell ref="L51:M52"/>
    <mergeCell ref="O51:O52"/>
    <mergeCell ref="R51:T51"/>
    <mergeCell ref="T47:U48"/>
    <mergeCell ref="K49:K50"/>
    <mergeCell ref="L49:M50"/>
    <mergeCell ref="O49:O50"/>
    <mergeCell ref="R49:T49"/>
    <mergeCell ref="M36:V36"/>
    <mergeCell ref="K37:N37"/>
    <mergeCell ref="M38:V38"/>
    <mergeCell ref="A40:A54"/>
    <mergeCell ref="J41:W44"/>
    <mergeCell ref="J45:W45"/>
    <mergeCell ref="J46:W46"/>
    <mergeCell ref="K47:K48"/>
    <mergeCell ref="L47:M48"/>
    <mergeCell ref="Q47:S48"/>
    <mergeCell ref="B48:B49"/>
    <mergeCell ref="C48:C49"/>
    <mergeCell ref="D48:G49"/>
    <mergeCell ref="B46:E47"/>
    <mergeCell ref="F46:F47"/>
    <mergeCell ref="G46:G47"/>
    <mergeCell ref="Q18:U18"/>
    <mergeCell ref="I9:L9"/>
    <mergeCell ref="N9:S9"/>
    <mergeCell ref="N17:P17"/>
    <mergeCell ref="I17:M17"/>
    <mergeCell ref="Q17:U17"/>
    <mergeCell ref="N11:S11"/>
    <mergeCell ref="N10:S10"/>
    <mergeCell ref="I10:L10"/>
    <mergeCell ref="I11:L11"/>
  </mergeCells>
  <printOptions/>
  <pageMargins left="0.5" right="0.4" top="0.4" bottom="0.3"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W56"/>
  <sheetViews>
    <sheetView showGridLines="0" workbookViewId="0" topLeftCell="A1">
      <selection activeCell="M36" sqref="M36:V36"/>
    </sheetView>
  </sheetViews>
  <sheetFormatPr defaultColWidth="9.140625" defaultRowHeight="12.75"/>
  <cols>
    <col min="1" max="1" width="1.57421875" style="12" customWidth="1"/>
    <col min="2" max="2" width="6.8515625" style="12" customWidth="1"/>
    <col min="3" max="3" width="4.7109375" style="12" customWidth="1"/>
    <col min="4" max="4" width="10.00390625" style="12" customWidth="1"/>
    <col min="5" max="5" width="8.57421875" style="12" customWidth="1"/>
    <col min="6" max="6" width="4.28125" style="12" customWidth="1"/>
    <col min="7" max="7" width="6.7109375" style="12" customWidth="1"/>
    <col min="8" max="8" width="7.8515625" style="12" customWidth="1"/>
    <col min="9" max="9" width="9.140625" style="12" customWidth="1"/>
    <col min="10" max="10" width="0.2890625" style="12" customWidth="1"/>
    <col min="11" max="12" width="4.421875" style="12" customWidth="1"/>
    <col min="13" max="13" width="5.28125" style="12" customWidth="1"/>
    <col min="14" max="14" width="0.85546875" style="12" customWidth="1"/>
    <col min="15" max="15" width="2.7109375" style="12" customWidth="1"/>
    <col min="16" max="16" width="0.42578125" style="12" customWidth="1"/>
    <col min="17" max="17" width="2.421875" style="12" customWidth="1"/>
    <col min="18" max="18" width="1.57421875" style="12" customWidth="1"/>
    <col min="19" max="19" width="1.8515625" style="12" customWidth="1"/>
    <col min="20" max="20" width="7.57421875" style="12" customWidth="1"/>
    <col min="21" max="21" width="0.9921875" style="12" customWidth="1"/>
    <col min="22" max="22" width="2.8515625" style="12" customWidth="1"/>
    <col min="23" max="23" width="0.42578125" style="12" customWidth="1"/>
    <col min="24" max="16384" width="9.140625" style="12" customWidth="1"/>
  </cols>
  <sheetData>
    <row r="1" spans="2:23" ht="15.75" customHeight="1">
      <c r="B1" s="147"/>
      <c r="C1" s="148"/>
      <c r="D1" s="148"/>
      <c r="E1" s="148"/>
      <c r="F1" s="148"/>
      <c r="G1" s="148"/>
      <c r="H1" s="148"/>
      <c r="I1" s="148"/>
      <c r="J1" s="148"/>
      <c r="K1" s="148"/>
      <c r="L1" s="148"/>
      <c r="M1" s="148"/>
      <c r="N1" s="148"/>
      <c r="O1" s="148"/>
      <c r="P1" s="148"/>
      <c r="Q1" s="148"/>
      <c r="R1" s="148"/>
      <c r="S1" s="148"/>
      <c r="T1" s="148"/>
      <c r="U1" s="148"/>
      <c r="V1" s="148"/>
      <c r="W1" s="8"/>
    </row>
    <row r="2" spans="2:23" ht="15" customHeight="1">
      <c r="B2" s="149"/>
      <c r="C2" s="143"/>
      <c r="D2" s="143"/>
      <c r="E2" s="143"/>
      <c r="F2" s="143"/>
      <c r="G2" s="143"/>
      <c r="H2" s="143"/>
      <c r="I2" s="143"/>
      <c r="J2" s="143"/>
      <c r="K2" s="143"/>
      <c r="L2" s="143"/>
      <c r="M2" s="143"/>
      <c r="N2" s="143"/>
      <c r="O2" s="143"/>
      <c r="P2" s="143"/>
      <c r="Q2" s="143"/>
      <c r="R2" s="143"/>
      <c r="S2" s="143"/>
      <c r="T2" s="150"/>
      <c r="U2" s="143"/>
      <c r="V2" s="143"/>
      <c r="W2" s="32"/>
    </row>
    <row r="3" spans="2:23" ht="15" customHeight="1">
      <c r="B3" s="151"/>
      <c r="C3" s="152"/>
      <c r="D3" s="152"/>
      <c r="E3" s="152"/>
      <c r="F3" s="152"/>
      <c r="G3" s="152"/>
      <c r="H3" s="152"/>
      <c r="I3" s="152"/>
      <c r="J3" s="152"/>
      <c r="K3" s="152"/>
      <c r="L3" s="152"/>
      <c r="M3" s="152"/>
      <c r="N3" s="152"/>
      <c r="O3" s="152"/>
      <c r="P3" s="152"/>
      <c r="Q3" s="152"/>
      <c r="R3" s="152"/>
      <c r="S3" s="152"/>
      <c r="T3" s="153"/>
      <c r="U3" s="153"/>
      <c r="V3" s="153"/>
      <c r="W3" s="81"/>
    </row>
    <row r="4" spans="2:23" ht="15" customHeight="1">
      <c r="B4" s="136"/>
      <c r="C4" s="137"/>
      <c r="D4" s="137"/>
      <c r="E4" s="137"/>
      <c r="F4" s="137"/>
      <c r="G4" s="137"/>
      <c r="H4" s="137"/>
      <c r="I4" s="137"/>
      <c r="J4" s="137"/>
      <c r="K4" s="137"/>
      <c r="L4" s="137"/>
      <c r="M4" s="137"/>
      <c r="N4" s="137"/>
      <c r="O4" s="137"/>
      <c r="P4" s="137"/>
      <c r="Q4" s="137"/>
      <c r="R4" s="137"/>
      <c r="S4" s="137"/>
      <c r="T4" s="137"/>
      <c r="U4" s="137"/>
      <c r="V4" s="137"/>
      <c r="W4" s="82"/>
    </row>
    <row r="5" spans="2:23" ht="14.25" customHeight="1">
      <c r="B5" s="136"/>
      <c r="C5" s="137"/>
      <c r="D5" s="137"/>
      <c r="E5" s="137"/>
      <c r="F5" s="143"/>
      <c r="G5" s="143"/>
      <c r="H5" s="143"/>
      <c r="I5" s="137"/>
      <c r="J5" s="137"/>
      <c r="K5" s="137"/>
      <c r="L5" s="137"/>
      <c r="M5" s="137"/>
      <c r="N5" s="137"/>
      <c r="O5" s="137"/>
      <c r="P5" s="137"/>
      <c r="Q5" s="137"/>
      <c r="R5" s="137"/>
      <c r="S5" s="137"/>
      <c r="T5" s="137"/>
      <c r="U5" s="137"/>
      <c r="V5" s="137"/>
      <c r="W5" s="82"/>
    </row>
    <row r="6" spans="2:23" ht="14.25" customHeight="1">
      <c r="B6" s="136"/>
      <c r="C6" s="137"/>
      <c r="D6" s="137"/>
      <c r="E6" s="137"/>
      <c r="F6" s="143"/>
      <c r="G6" s="143"/>
      <c r="H6" s="143"/>
      <c r="I6" s="137"/>
      <c r="J6" s="137"/>
      <c r="K6" s="137"/>
      <c r="L6" s="137"/>
      <c r="M6" s="137"/>
      <c r="N6" s="137"/>
      <c r="O6" s="137"/>
      <c r="P6" s="137"/>
      <c r="Q6" s="137"/>
      <c r="R6" s="137"/>
      <c r="S6" s="137"/>
      <c r="T6" s="137"/>
      <c r="U6" s="137"/>
      <c r="V6" s="137"/>
      <c r="W6" s="82"/>
    </row>
    <row r="7" spans="2:23" ht="14.25" customHeight="1">
      <c r="B7" s="136"/>
      <c r="C7" s="137"/>
      <c r="D7" s="137"/>
      <c r="E7" s="137"/>
      <c r="F7" s="143"/>
      <c r="G7" s="143"/>
      <c r="H7" s="143"/>
      <c r="I7" s="137"/>
      <c r="J7" s="137"/>
      <c r="K7" s="137"/>
      <c r="L7" s="137"/>
      <c r="M7" s="137"/>
      <c r="N7" s="137"/>
      <c r="O7" s="137"/>
      <c r="P7" s="137"/>
      <c r="Q7" s="137"/>
      <c r="R7" s="137"/>
      <c r="S7" s="137"/>
      <c r="T7" s="137"/>
      <c r="U7" s="137"/>
      <c r="V7" s="137"/>
      <c r="W7" s="82"/>
    </row>
    <row r="8" spans="2:23" ht="14.25" customHeight="1">
      <c r="B8" s="136"/>
      <c r="C8" s="137"/>
      <c r="D8" s="137"/>
      <c r="E8" s="137"/>
      <c r="F8" s="143"/>
      <c r="G8" s="143"/>
      <c r="H8" s="143"/>
      <c r="I8" s="137"/>
      <c r="J8" s="137"/>
      <c r="K8" s="137"/>
      <c r="L8" s="137"/>
      <c r="M8" s="137"/>
      <c r="N8" s="137"/>
      <c r="O8" s="137"/>
      <c r="P8" s="137"/>
      <c r="Q8" s="137"/>
      <c r="R8" s="137"/>
      <c r="S8" s="137"/>
      <c r="T8" s="137"/>
      <c r="U8" s="137"/>
      <c r="V8" s="137"/>
      <c r="W8" s="82"/>
    </row>
    <row r="9" spans="2:23" ht="15.75" customHeight="1">
      <c r="B9" s="136"/>
      <c r="C9" s="137"/>
      <c r="D9" s="137"/>
      <c r="E9" s="137"/>
      <c r="F9" s="143"/>
      <c r="G9" s="143"/>
      <c r="H9" s="143"/>
      <c r="I9" s="137"/>
      <c r="J9" s="137"/>
      <c r="K9" s="137"/>
      <c r="L9" s="137"/>
      <c r="M9" s="137"/>
      <c r="N9" s="137"/>
      <c r="O9" s="137"/>
      <c r="P9" s="137"/>
      <c r="Q9" s="137"/>
      <c r="R9" s="137"/>
      <c r="S9" s="137"/>
      <c r="T9" s="137"/>
      <c r="U9" s="137"/>
      <c r="V9" s="137"/>
      <c r="W9" s="82"/>
    </row>
    <row r="10" spans="2:23" ht="15" customHeight="1">
      <c r="B10" s="136"/>
      <c r="C10" s="137"/>
      <c r="D10" s="137"/>
      <c r="E10" s="137"/>
      <c r="F10" s="143"/>
      <c r="G10" s="143"/>
      <c r="H10" s="143"/>
      <c r="I10" s="137"/>
      <c r="J10" s="137"/>
      <c r="K10" s="137"/>
      <c r="L10" s="137"/>
      <c r="M10" s="137"/>
      <c r="N10" s="137"/>
      <c r="O10" s="137"/>
      <c r="P10" s="137"/>
      <c r="Q10" s="137"/>
      <c r="R10" s="137"/>
      <c r="S10" s="137"/>
      <c r="T10" s="137"/>
      <c r="U10" s="137"/>
      <c r="V10" s="137"/>
      <c r="W10" s="82"/>
    </row>
    <row r="11" spans="2:23" ht="15" customHeight="1">
      <c r="B11" s="136"/>
      <c r="C11" s="137"/>
      <c r="D11" s="137"/>
      <c r="E11" s="137"/>
      <c r="F11" s="143"/>
      <c r="G11" s="143"/>
      <c r="H11" s="143"/>
      <c r="I11" s="137"/>
      <c r="J11" s="137"/>
      <c r="K11" s="137"/>
      <c r="L11" s="137"/>
      <c r="M11" s="137"/>
      <c r="N11" s="137"/>
      <c r="O11" s="137"/>
      <c r="P11" s="137"/>
      <c r="Q11" s="137"/>
      <c r="R11" s="137"/>
      <c r="S11" s="137"/>
      <c r="T11" s="137"/>
      <c r="U11" s="137"/>
      <c r="V11" s="137"/>
      <c r="W11" s="82"/>
    </row>
    <row r="12" spans="2:23" ht="14.25" customHeight="1">
      <c r="B12" s="140"/>
      <c r="C12" s="143"/>
      <c r="D12" s="143"/>
      <c r="E12" s="143"/>
      <c r="F12" s="143"/>
      <c r="G12" s="143"/>
      <c r="H12" s="143"/>
      <c r="I12" s="143"/>
      <c r="J12" s="143"/>
      <c r="K12" s="143"/>
      <c r="L12" s="143"/>
      <c r="M12" s="143"/>
      <c r="N12" s="143"/>
      <c r="O12" s="143"/>
      <c r="P12" s="143"/>
      <c r="Q12" s="143"/>
      <c r="R12" s="143"/>
      <c r="S12" s="143"/>
      <c r="T12" s="143"/>
      <c r="U12" s="143"/>
      <c r="V12" s="143"/>
      <c r="W12" s="32"/>
    </row>
    <row r="13" spans="2:23" ht="14.25" customHeight="1">
      <c r="B13" s="154"/>
      <c r="C13" s="155"/>
      <c r="D13" s="155"/>
      <c r="E13" s="155"/>
      <c r="F13" s="155"/>
      <c r="G13" s="155"/>
      <c r="H13" s="155"/>
      <c r="I13" s="155"/>
      <c r="J13" s="155"/>
      <c r="K13" s="155"/>
      <c r="L13" s="155"/>
      <c r="M13" s="155"/>
      <c r="N13" s="155"/>
      <c r="O13" s="155"/>
      <c r="P13" s="155"/>
      <c r="Q13" s="155"/>
      <c r="R13" s="155"/>
      <c r="S13" s="155"/>
      <c r="T13" s="155"/>
      <c r="U13" s="155"/>
      <c r="V13" s="155"/>
      <c r="W13" s="83"/>
    </row>
    <row r="14" spans="2:23" ht="15.75" customHeight="1">
      <c r="B14" s="136"/>
      <c r="C14" s="137"/>
      <c r="D14" s="137"/>
      <c r="E14" s="137"/>
      <c r="F14" s="137"/>
      <c r="G14" s="137"/>
      <c r="H14" s="137"/>
      <c r="I14" s="152"/>
      <c r="J14" s="152"/>
      <c r="K14" s="152"/>
      <c r="L14" s="152"/>
      <c r="M14" s="152"/>
      <c r="N14" s="152"/>
      <c r="O14" s="152"/>
      <c r="P14" s="152"/>
      <c r="Q14" s="152"/>
      <c r="R14" s="152"/>
      <c r="S14" s="152"/>
      <c r="T14" s="152"/>
      <c r="U14" s="152"/>
      <c r="V14" s="152"/>
      <c r="W14" s="84"/>
    </row>
    <row r="15" spans="2:23" ht="15" customHeight="1">
      <c r="B15" s="136"/>
      <c r="C15" s="137"/>
      <c r="D15" s="137"/>
      <c r="E15" s="137"/>
      <c r="F15" s="137"/>
      <c r="G15" s="137"/>
      <c r="H15" s="137"/>
      <c r="I15" s="137"/>
      <c r="J15" s="137"/>
      <c r="K15" s="137"/>
      <c r="L15" s="137"/>
      <c r="M15" s="137"/>
      <c r="N15" s="137"/>
      <c r="O15" s="137"/>
      <c r="P15" s="137"/>
      <c r="Q15" s="137"/>
      <c r="R15" s="137"/>
      <c r="S15" s="137"/>
      <c r="T15" s="137"/>
      <c r="U15" s="137"/>
      <c r="V15" s="137"/>
      <c r="W15" s="82"/>
    </row>
    <row r="16" spans="2:23" ht="15" customHeight="1">
      <c r="B16" s="136"/>
      <c r="C16" s="137"/>
      <c r="D16" s="137"/>
      <c r="E16" s="137"/>
      <c r="F16" s="137"/>
      <c r="G16" s="137"/>
      <c r="H16" s="137"/>
      <c r="I16" s="137"/>
      <c r="J16" s="137"/>
      <c r="K16" s="137"/>
      <c r="L16" s="137"/>
      <c r="M16" s="137"/>
      <c r="N16" s="137"/>
      <c r="O16" s="137"/>
      <c r="P16" s="137"/>
      <c r="Q16" s="137"/>
      <c r="R16" s="137"/>
      <c r="S16" s="137"/>
      <c r="T16" s="137"/>
      <c r="U16" s="137"/>
      <c r="V16" s="137"/>
      <c r="W16" s="82"/>
    </row>
    <row r="17" spans="2:23" ht="15" customHeight="1">
      <c r="B17" s="136"/>
      <c r="C17" s="137"/>
      <c r="D17" s="137"/>
      <c r="E17" s="137"/>
      <c r="F17" s="143"/>
      <c r="G17" s="143"/>
      <c r="H17" s="143"/>
      <c r="I17" s="137"/>
      <c r="J17" s="137"/>
      <c r="K17" s="137"/>
      <c r="L17" s="137"/>
      <c r="M17" s="137"/>
      <c r="N17" s="137"/>
      <c r="O17" s="137"/>
      <c r="P17" s="137"/>
      <c r="Q17" s="137"/>
      <c r="R17" s="137"/>
      <c r="S17" s="137"/>
      <c r="T17" s="137"/>
      <c r="U17" s="137"/>
      <c r="V17" s="137"/>
      <c r="W17" s="82"/>
    </row>
    <row r="18" spans="2:23" ht="14.25" customHeight="1">
      <c r="B18" s="136"/>
      <c r="C18" s="137"/>
      <c r="D18" s="137"/>
      <c r="E18" s="137"/>
      <c r="F18" s="143"/>
      <c r="G18" s="143"/>
      <c r="H18" s="143"/>
      <c r="I18" s="137"/>
      <c r="J18" s="137"/>
      <c r="K18" s="137"/>
      <c r="L18" s="137"/>
      <c r="M18" s="137"/>
      <c r="N18" s="137"/>
      <c r="O18" s="137"/>
      <c r="P18" s="137"/>
      <c r="Q18" s="137"/>
      <c r="R18" s="137"/>
      <c r="S18" s="137"/>
      <c r="T18" s="137"/>
      <c r="U18" s="137"/>
      <c r="V18" s="137"/>
      <c r="W18" s="82"/>
    </row>
    <row r="19" spans="2:23" ht="16.5" customHeight="1">
      <c r="B19" s="136"/>
      <c r="C19" s="137"/>
      <c r="D19" s="137"/>
      <c r="E19" s="137"/>
      <c r="F19" s="143"/>
      <c r="G19" s="143"/>
      <c r="H19" s="143"/>
      <c r="I19" s="137"/>
      <c r="J19" s="137"/>
      <c r="K19" s="137"/>
      <c r="L19" s="137"/>
      <c r="M19" s="137"/>
      <c r="N19" s="137"/>
      <c r="O19" s="137"/>
      <c r="P19" s="137"/>
      <c r="Q19" s="137"/>
      <c r="R19" s="137"/>
      <c r="S19" s="137"/>
      <c r="T19" s="137"/>
      <c r="U19" s="137"/>
      <c r="V19" s="137"/>
      <c r="W19" s="82"/>
    </row>
    <row r="20" spans="2:23" ht="16.5" customHeight="1">
      <c r="B20" s="136"/>
      <c r="C20" s="137"/>
      <c r="D20" s="137"/>
      <c r="E20" s="137"/>
      <c r="F20" s="143"/>
      <c r="G20" s="143"/>
      <c r="H20" s="143"/>
      <c r="I20" s="137"/>
      <c r="J20" s="137"/>
      <c r="K20" s="137"/>
      <c r="L20" s="137"/>
      <c r="M20" s="137"/>
      <c r="N20" s="137"/>
      <c r="O20" s="137"/>
      <c r="P20" s="137"/>
      <c r="Q20" s="137"/>
      <c r="R20" s="137"/>
      <c r="S20" s="137"/>
      <c r="T20" s="137"/>
      <c r="U20" s="137"/>
      <c r="V20" s="137"/>
      <c r="W20" s="82"/>
    </row>
    <row r="21" spans="2:23" ht="15" customHeight="1">
      <c r="B21" s="136"/>
      <c r="C21" s="137"/>
      <c r="D21" s="137"/>
      <c r="E21" s="137"/>
      <c r="F21" s="143"/>
      <c r="G21" s="143"/>
      <c r="H21" s="143"/>
      <c r="I21" s="137"/>
      <c r="J21" s="137"/>
      <c r="K21" s="137"/>
      <c r="L21" s="137"/>
      <c r="M21" s="137"/>
      <c r="N21" s="137"/>
      <c r="O21" s="137"/>
      <c r="P21" s="137"/>
      <c r="Q21" s="137"/>
      <c r="R21" s="137"/>
      <c r="S21" s="137"/>
      <c r="T21" s="137"/>
      <c r="U21" s="137"/>
      <c r="V21" s="137"/>
      <c r="W21" s="82"/>
    </row>
    <row r="22" spans="2:23" ht="15" customHeight="1">
      <c r="B22" s="136"/>
      <c r="C22" s="137"/>
      <c r="D22" s="137"/>
      <c r="E22" s="137"/>
      <c r="F22" s="143"/>
      <c r="G22" s="143"/>
      <c r="H22" s="143"/>
      <c r="I22" s="137"/>
      <c r="J22" s="137"/>
      <c r="K22" s="137"/>
      <c r="L22" s="137"/>
      <c r="M22" s="137"/>
      <c r="N22" s="137"/>
      <c r="O22" s="137"/>
      <c r="P22" s="137"/>
      <c r="Q22" s="137"/>
      <c r="R22" s="137"/>
      <c r="S22" s="137"/>
      <c r="T22" s="137"/>
      <c r="U22" s="137"/>
      <c r="V22" s="137"/>
      <c r="W22" s="82"/>
    </row>
    <row r="23" spans="2:23" ht="15" customHeight="1">
      <c r="B23" s="136"/>
      <c r="C23" s="137"/>
      <c r="D23" s="137"/>
      <c r="E23" s="137"/>
      <c r="F23" s="143"/>
      <c r="G23" s="143"/>
      <c r="H23" s="143"/>
      <c r="I23" s="137"/>
      <c r="J23" s="137"/>
      <c r="K23" s="137"/>
      <c r="L23" s="137"/>
      <c r="M23" s="137"/>
      <c r="N23" s="137"/>
      <c r="O23" s="137"/>
      <c r="P23" s="137"/>
      <c r="Q23" s="137"/>
      <c r="R23" s="137"/>
      <c r="S23" s="137"/>
      <c r="T23" s="137"/>
      <c r="U23" s="137"/>
      <c r="V23" s="137"/>
      <c r="W23" s="82"/>
    </row>
    <row r="24" spans="2:23" ht="15.75" customHeight="1">
      <c r="B24" s="133"/>
      <c r="C24" s="134"/>
      <c r="D24" s="134"/>
      <c r="E24" s="134"/>
      <c r="F24" s="134"/>
      <c r="G24" s="134"/>
      <c r="H24" s="134"/>
      <c r="I24" s="134"/>
      <c r="J24" s="134"/>
      <c r="K24" s="134"/>
      <c r="L24" s="134"/>
      <c r="M24" s="143"/>
      <c r="N24" s="134"/>
      <c r="O24" s="134"/>
      <c r="P24" s="134"/>
      <c r="Q24" s="134"/>
      <c r="R24" s="143"/>
      <c r="S24" s="143"/>
      <c r="T24" s="134"/>
      <c r="U24" s="134"/>
      <c r="V24" s="134"/>
      <c r="W24" s="36"/>
    </row>
    <row r="25" spans="2:23" ht="14.25" customHeight="1">
      <c r="B25" s="133"/>
      <c r="C25" s="134"/>
      <c r="D25" s="134"/>
      <c r="E25" s="134"/>
      <c r="F25" s="134"/>
      <c r="G25" s="134"/>
      <c r="H25" s="134"/>
      <c r="I25" s="134"/>
      <c r="J25" s="134"/>
      <c r="K25" s="134"/>
      <c r="L25" s="134"/>
      <c r="M25" s="143"/>
      <c r="N25" s="134"/>
      <c r="O25" s="134"/>
      <c r="P25" s="134"/>
      <c r="Q25" s="134"/>
      <c r="R25" s="143"/>
      <c r="S25" s="143"/>
      <c r="T25" s="134"/>
      <c r="U25" s="134"/>
      <c r="V25" s="134"/>
      <c r="W25" s="36"/>
    </row>
    <row r="26" spans="2:23" ht="15" customHeight="1">
      <c r="B26" s="133"/>
      <c r="C26" s="134"/>
      <c r="D26" s="134"/>
      <c r="E26" s="134"/>
      <c r="F26" s="134"/>
      <c r="G26" s="134"/>
      <c r="H26" s="134"/>
      <c r="I26" s="134"/>
      <c r="J26" s="134"/>
      <c r="K26" s="134"/>
      <c r="L26" s="134"/>
      <c r="M26" s="143"/>
      <c r="N26" s="134"/>
      <c r="O26" s="134"/>
      <c r="P26" s="134"/>
      <c r="Q26" s="134"/>
      <c r="R26" s="143"/>
      <c r="S26" s="143"/>
      <c r="T26" s="134"/>
      <c r="U26" s="134"/>
      <c r="V26" s="134"/>
      <c r="W26" s="36"/>
    </row>
    <row r="27" spans="2:23" ht="15.75" customHeight="1">
      <c r="B27" s="133"/>
      <c r="C27" s="134"/>
      <c r="D27" s="134"/>
      <c r="E27" s="134"/>
      <c r="F27" s="134"/>
      <c r="G27" s="134"/>
      <c r="H27" s="134"/>
      <c r="I27" s="134"/>
      <c r="J27" s="134"/>
      <c r="K27" s="134"/>
      <c r="L27" s="134"/>
      <c r="M27" s="143"/>
      <c r="N27" s="134"/>
      <c r="O27" s="134"/>
      <c r="P27" s="134"/>
      <c r="Q27" s="134"/>
      <c r="R27" s="143"/>
      <c r="S27" s="143"/>
      <c r="T27" s="134"/>
      <c r="U27" s="134"/>
      <c r="V27" s="134"/>
      <c r="W27" s="36"/>
    </row>
    <row r="28" spans="2:23" ht="15" customHeight="1">
      <c r="B28" s="133"/>
      <c r="C28" s="134"/>
      <c r="D28" s="134"/>
      <c r="E28" s="134"/>
      <c r="F28" s="134"/>
      <c r="G28" s="134"/>
      <c r="H28" s="134"/>
      <c r="I28" s="134"/>
      <c r="J28" s="134"/>
      <c r="K28" s="134"/>
      <c r="L28" s="134"/>
      <c r="M28" s="143"/>
      <c r="N28" s="134"/>
      <c r="O28" s="134"/>
      <c r="P28" s="134"/>
      <c r="Q28" s="134"/>
      <c r="R28" s="143"/>
      <c r="S28" s="143"/>
      <c r="T28" s="134"/>
      <c r="U28" s="134"/>
      <c r="V28" s="134"/>
      <c r="W28" s="36"/>
    </row>
    <row r="29" spans="2:23" ht="15" customHeight="1">
      <c r="B29" s="133"/>
      <c r="C29" s="134"/>
      <c r="D29" s="134"/>
      <c r="E29" s="134"/>
      <c r="F29" s="134"/>
      <c r="G29" s="134"/>
      <c r="H29" s="134"/>
      <c r="I29" s="134"/>
      <c r="J29" s="134"/>
      <c r="K29" s="134"/>
      <c r="L29" s="134"/>
      <c r="M29" s="143"/>
      <c r="N29" s="134"/>
      <c r="O29" s="134"/>
      <c r="P29" s="134"/>
      <c r="Q29" s="134"/>
      <c r="R29" s="143"/>
      <c r="S29" s="143"/>
      <c r="T29" s="134"/>
      <c r="U29" s="134"/>
      <c r="V29" s="134"/>
      <c r="W29" s="36"/>
    </row>
    <row r="30" spans="2:23" ht="15.75" customHeight="1">
      <c r="B30" s="133"/>
      <c r="C30" s="134"/>
      <c r="D30" s="134"/>
      <c r="E30" s="134"/>
      <c r="F30" s="134"/>
      <c r="G30" s="134"/>
      <c r="H30" s="134"/>
      <c r="I30" s="134"/>
      <c r="J30" s="134"/>
      <c r="K30" s="134"/>
      <c r="L30" s="134"/>
      <c r="M30" s="143"/>
      <c r="N30" s="134"/>
      <c r="O30" s="134"/>
      <c r="P30" s="134"/>
      <c r="Q30" s="134"/>
      <c r="R30" s="143"/>
      <c r="S30" s="143"/>
      <c r="T30" s="134"/>
      <c r="U30" s="134"/>
      <c r="V30" s="134"/>
      <c r="W30" s="36"/>
    </row>
    <row r="31" spans="2:23" ht="15" customHeight="1">
      <c r="B31" s="133"/>
      <c r="C31" s="134"/>
      <c r="D31" s="134"/>
      <c r="E31" s="134"/>
      <c r="F31" s="134"/>
      <c r="G31" s="134"/>
      <c r="H31" s="134"/>
      <c r="I31" s="134"/>
      <c r="J31" s="134"/>
      <c r="K31" s="134"/>
      <c r="L31" s="134"/>
      <c r="M31" s="143"/>
      <c r="N31" s="134"/>
      <c r="O31" s="134"/>
      <c r="P31" s="134"/>
      <c r="Q31" s="134"/>
      <c r="R31" s="143"/>
      <c r="S31" s="143"/>
      <c r="T31" s="134"/>
      <c r="U31" s="134"/>
      <c r="V31" s="134"/>
      <c r="W31" s="36"/>
    </row>
    <row r="32" spans="2:23" ht="15" customHeight="1">
      <c r="B32" s="133"/>
      <c r="C32" s="134"/>
      <c r="D32" s="134"/>
      <c r="E32" s="134"/>
      <c r="F32" s="134"/>
      <c r="G32" s="134"/>
      <c r="H32" s="134"/>
      <c r="I32" s="134"/>
      <c r="J32" s="134"/>
      <c r="K32" s="134"/>
      <c r="L32" s="134"/>
      <c r="M32" s="143"/>
      <c r="N32" s="134"/>
      <c r="O32" s="134"/>
      <c r="P32" s="134"/>
      <c r="Q32" s="134"/>
      <c r="R32" s="143"/>
      <c r="S32" s="143"/>
      <c r="T32" s="134"/>
      <c r="U32" s="134"/>
      <c r="V32" s="134"/>
      <c r="W32" s="36"/>
    </row>
    <row r="33" spans="2:23" ht="15.75" customHeight="1">
      <c r="B33" s="133"/>
      <c r="C33" s="134"/>
      <c r="D33" s="134"/>
      <c r="E33" s="134"/>
      <c r="F33" s="134"/>
      <c r="G33" s="134"/>
      <c r="H33" s="134"/>
      <c r="I33" s="134"/>
      <c r="J33" s="134"/>
      <c r="K33" s="134"/>
      <c r="L33" s="134"/>
      <c r="M33" s="143"/>
      <c r="N33" s="134"/>
      <c r="O33" s="134"/>
      <c r="P33" s="134"/>
      <c r="Q33" s="134"/>
      <c r="R33" s="143"/>
      <c r="S33" s="143"/>
      <c r="T33" s="134"/>
      <c r="U33" s="134"/>
      <c r="V33" s="134"/>
      <c r="W33" s="36"/>
    </row>
    <row r="34" spans="2:23" ht="15" customHeight="1">
      <c r="B34" s="133"/>
      <c r="C34" s="134"/>
      <c r="D34" s="134"/>
      <c r="E34" s="134"/>
      <c r="F34" s="134"/>
      <c r="G34" s="134"/>
      <c r="H34" s="134"/>
      <c r="I34" s="134"/>
      <c r="J34" s="134"/>
      <c r="K34" s="134"/>
      <c r="L34" s="134"/>
      <c r="M34" s="143"/>
      <c r="N34" s="134"/>
      <c r="O34" s="134"/>
      <c r="P34" s="134"/>
      <c r="Q34" s="134"/>
      <c r="R34" s="143"/>
      <c r="S34" s="143"/>
      <c r="T34" s="134"/>
      <c r="U34" s="134"/>
      <c r="V34" s="134"/>
      <c r="W34" s="36"/>
    </row>
    <row r="35" spans="2:23" ht="13.5" customHeight="1">
      <c r="B35" s="133"/>
      <c r="C35" s="134"/>
      <c r="D35" s="134"/>
      <c r="E35" s="134"/>
      <c r="F35" s="134"/>
      <c r="G35" s="134"/>
      <c r="H35" s="134"/>
      <c r="I35" s="134"/>
      <c r="J35" s="134"/>
      <c r="K35" s="134"/>
      <c r="L35" s="134"/>
      <c r="M35" s="143"/>
      <c r="N35" s="134"/>
      <c r="O35" s="134"/>
      <c r="P35" s="134">
        <v>12</v>
      </c>
      <c r="Q35" s="134"/>
      <c r="R35" s="143"/>
      <c r="S35" s="143"/>
      <c r="T35" s="134"/>
      <c r="U35" s="134"/>
      <c r="V35" s="134"/>
      <c r="W35" s="36"/>
    </row>
    <row r="36" spans="2:23" ht="9.75" customHeight="1">
      <c r="B36" s="133"/>
      <c r="C36" s="134"/>
      <c r="D36" s="134"/>
      <c r="E36" s="134"/>
      <c r="F36" s="134"/>
      <c r="G36" s="134"/>
      <c r="H36" s="134"/>
      <c r="I36" s="134"/>
      <c r="J36" s="15"/>
      <c r="K36" s="16" t="s">
        <v>17</v>
      </c>
      <c r="L36" s="16"/>
      <c r="M36" s="206">
        <f>IF(ISBLANK(landuser),"",landuser)</f>
      </c>
      <c r="N36" s="206"/>
      <c r="O36" s="206"/>
      <c r="P36" s="206"/>
      <c r="Q36" s="206"/>
      <c r="R36" s="206"/>
      <c r="S36" s="206"/>
      <c r="T36" s="206"/>
      <c r="U36" s="206"/>
      <c r="V36" s="206"/>
      <c r="W36" s="17"/>
    </row>
    <row r="37" spans="2:23" ht="9" customHeight="1">
      <c r="B37" s="133"/>
      <c r="C37" s="134"/>
      <c r="D37" s="134"/>
      <c r="E37" s="134"/>
      <c r="F37" s="134"/>
      <c r="G37" s="134"/>
      <c r="H37" s="134"/>
      <c r="I37" s="134"/>
      <c r="J37" s="18"/>
      <c r="K37" s="207">
        <f>IF(ISBLANK(county),"",county)</f>
      </c>
      <c r="L37" s="207"/>
      <c r="M37" s="207"/>
      <c r="N37" s="207"/>
      <c r="O37" s="19" t="s">
        <v>3</v>
      </c>
      <c r="P37" s="20"/>
      <c r="Q37" s="13"/>
      <c r="R37" s="21"/>
      <c r="S37" s="21"/>
      <c r="T37" s="20"/>
      <c r="U37" s="20"/>
      <c r="V37" s="20"/>
      <c r="W37" s="22"/>
    </row>
    <row r="38" spans="2:23" ht="9.75" customHeight="1">
      <c r="B38" s="133"/>
      <c r="C38" s="134"/>
      <c r="D38" s="134"/>
      <c r="E38" s="134"/>
      <c r="F38" s="134"/>
      <c r="G38" s="134"/>
      <c r="H38" s="134"/>
      <c r="I38" s="134"/>
      <c r="J38" s="18"/>
      <c r="K38" s="19" t="s">
        <v>4</v>
      </c>
      <c r="L38" s="19"/>
      <c r="M38" s="207">
        <f>IF(ISBLANK(location),"",location)</f>
      </c>
      <c r="N38" s="207"/>
      <c r="O38" s="207"/>
      <c r="P38" s="207"/>
      <c r="Q38" s="207"/>
      <c r="R38" s="207"/>
      <c r="S38" s="207"/>
      <c r="T38" s="207"/>
      <c r="U38" s="207"/>
      <c r="V38" s="207"/>
      <c r="W38" s="22"/>
    </row>
    <row r="39" spans="2:23" ht="9.75" customHeight="1">
      <c r="B39" s="133"/>
      <c r="C39" s="134"/>
      <c r="D39" s="134"/>
      <c r="E39" s="134"/>
      <c r="F39" s="134"/>
      <c r="G39" s="134"/>
      <c r="H39" s="134"/>
      <c r="I39" s="134"/>
      <c r="J39" s="18"/>
      <c r="K39" s="23"/>
      <c r="L39" s="24" t="s">
        <v>18</v>
      </c>
      <c r="M39" s="25">
        <f>IF(ISBLANK(sec),"",sec)</f>
      </c>
      <c r="N39" s="25"/>
      <c r="O39" s="25" t="s">
        <v>1</v>
      </c>
      <c r="P39" s="90">
        <f>IF(ISBLANK(township),"",township)</f>
      </c>
      <c r="Q39" s="90"/>
      <c r="R39" s="25"/>
      <c r="S39" s="25" t="s">
        <v>2</v>
      </c>
      <c r="T39" s="91">
        <f>IF(ISBLANK(range),"",range)</f>
      </c>
      <c r="U39" s="23"/>
      <c r="V39" s="23"/>
      <c r="W39" s="22"/>
    </row>
    <row r="40" spans="1:23" ht="9.75" customHeight="1" thickBot="1">
      <c r="A40" s="208" t="s">
        <v>96</v>
      </c>
      <c r="B40" s="133"/>
      <c r="C40" s="134"/>
      <c r="D40" s="134"/>
      <c r="E40" s="134"/>
      <c r="F40" s="134"/>
      <c r="G40" s="134"/>
      <c r="H40" s="134"/>
      <c r="I40" s="135"/>
      <c r="J40" s="26"/>
      <c r="K40" s="20"/>
      <c r="L40" s="20"/>
      <c r="M40" s="21"/>
      <c r="N40" s="20"/>
      <c r="O40" s="20"/>
      <c r="P40" s="20"/>
      <c r="Q40" s="20"/>
      <c r="R40" s="21"/>
      <c r="S40" s="21"/>
      <c r="T40" s="20"/>
      <c r="U40" s="20"/>
      <c r="V40" s="20"/>
      <c r="W40" s="22"/>
    </row>
    <row r="41" spans="1:23" ht="12.75" customHeight="1">
      <c r="A41" s="208"/>
      <c r="B41" s="136"/>
      <c r="C41" s="137"/>
      <c r="D41" s="137"/>
      <c r="E41" s="137"/>
      <c r="F41" s="137"/>
      <c r="G41" s="137"/>
      <c r="H41" s="137"/>
      <c r="I41" s="137"/>
      <c r="J41" s="185" t="s">
        <v>94</v>
      </c>
      <c r="K41" s="186"/>
      <c r="L41" s="186"/>
      <c r="M41" s="186"/>
      <c r="N41" s="186"/>
      <c r="O41" s="186"/>
      <c r="P41" s="186"/>
      <c r="Q41" s="186"/>
      <c r="R41" s="186"/>
      <c r="S41" s="186"/>
      <c r="T41" s="186"/>
      <c r="U41" s="186"/>
      <c r="V41" s="186"/>
      <c r="W41" s="187"/>
    </row>
    <row r="42" spans="1:23" ht="10.5" customHeight="1">
      <c r="A42" s="208"/>
      <c r="B42" s="136"/>
      <c r="C42" s="137"/>
      <c r="D42" s="137"/>
      <c r="E42" s="137"/>
      <c r="F42" s="137"/>
      <c r="G42" s="137"/>
      <c r="H42" s="137"/>
      <c r="I42" s="137"/>
      <c r="J42" s="188"/>
      <c r="K42" s="209"/>
      <c r="L42" s="209"/>
      <c r="M42" s="209"/>
      <c r="N42" s="209"/>
      <c r="O42" s="209"/>
      <c r="P42" s="209"/>
      <c r="Q42" s="209"/>
      <c r="R42" s="209"/>
      <c r="S42" s="209"/>
      <c r="T42" s="209"/>
      <c r="U42" s="209"/>
      <c r="V42" s="209"/>
      <c r="W42" s="190"/>
    </row>
    <row r="43" spans="1:23" ht="11.25" customHeight="1">
      <c r="A43" s="208"/>
      <c r="B43" s="133"/>
      <c r="C43" s="134"/>
      <c r="D43" s="134"/>
      <c r="E43" s="134"/>
      <c r="F43" s="134"/>
      <c r="G43" s="134"/>
      <c r="H43" s="134"/>
      <c r="I43" s="134"/>
      <c r="J43" s="188"/>
      <c r="K43" s="209"/>
      <c r="L43" s="209"/>
      <c r="M43" s="209"/>
      <c r="N43" s="209"/>
      <c r="O43" s="209"/>
      <c r="P43" s="209"/>
      <c r="Q43" s="209"/>
      <c r="R43" s="209"/>
      <c r="S43" s="209"/>
      <c r="T43" s="209"/>
      <c r="U43" s="209"/>
      <c r="V43" s="209"/>
      <c r="W43" s="190"/>
    </row>
    <row r="44" spans="1:23" ht="11.25" customHeight="1">
      <c r="A44" s="208"/>
      <c r="B44" s="133"/>
      <c r="C44" s="134"/>
      <c r="D44" s="134"/>
      <c r="E44" s="134"/>
      <c r="F44" s="134" t="s">
        <v>42</v>
      </c>
      <c r="G44" s="134"/>
      <c r="H44" s="134"/>
      <c r="I44" s="134"/>
      <c r="J44" s="191"/>
      <c r="K44" s="192"/>
      <c r="L44" s="192"/>
      <c r="M44" s="192"/>
      <c r="N44" s="192"/>
      <c r="O44" s="192"/>
      <c r="P44" s="192"/>
      <c r="Q44" s="192"/>
      <c r="R44" s="192"/>
      <c r="S44" s="192"/>
      <c r="T44" s="192"/>
      <c r="U44" s="192"/>
      <c r="V44" s="192"/>
      <c r="W44" s="193"/>
    </row>
    <row r="45" spans="1:23" ht="12" customHeight="1">
      <c r="A45" s="208"/>
      <c r="B45" s="133"/>
      <c r="C45" s="138"/>
      <c r="D45" s="138"/>
      <c r="E45" s="138"/>
      <c r="F45" s="134"/>
      <c r="G45" s="134"/>
      <c r="H45" s="134"/>
      <c r="I45" s="134"/>
      <c r="J45" s="161" t="s">
        <v>5</v>
      </c>
      <c r="K45" s="162"/>
      <c r="L45" s="162"/>
      <c r="M45" s="162"/>
      <c r="N45" s="162"/>
      <c r="O45" s="162"/>
      <c r="P45" s="162"/>
      <c r="Q45" s="162"/>
      <c r="R45" s="162"/>
      <c r="S45" s="162"/>
      <c r="T45" s="162"/>
      <c r="U45" s="162"/>
      <c r="V45" s="162"/>
      <c r="W45" s="163"/>
    </row>
    <row r="46" spans="1:23" ht="12" customHeight="1">
      <c r="A46" s="208"/>
      <c r="B46" s="133"/>
      <c r="C46" s="139"/>
      <c r="D46" s="139"/>
      <c r="E46" s="139"/>
      <c r="F46" s="139"/>
      <c r="G46" s="139"/>
      <c r="H46" s="139"/>
      <c r="I46" s="134"/>
      <c r="J46" s="164" t="s">
        <v>0</v>
      </c>
      <c r="K46" s="165"/>
      <c r="L46" s="165"/>
      <c r="M46" s="165"/>
      <c r="N46" s="165"/>
      <c r="O46" s="165"/>
      <c r="P46" s="165"/>
      <c r="Q46" s="165"/>
      <c r="R46" s="165"/>
      <c r="S46" s="165"/>
      <c r="T46" s="165"/>
      <c r="U46" s="165"/>
      <c r="V46" s="165"/>
      <c r="W46" s="166"/>
    </row>
    <row r="47" spans="1:23" ht="6.75" customHeight="1">
      <c r="A47" s="208"/>
      <c r="B47" s="133"/>
      <c r="C47" s="139"/>
      <c r="D47" s="139"/>
      <c r="E47" s="139"/>
      <c r="F47" s="139"/>
      <c r="G47" s="139"/>
      <c r="H47" s="139"/>
      <c r="I47" s="134"/>
      <c r="J47" s="14"/>
      <c r="K47" s="167" t="s">
        <v>6</v>
      </c>
      <c r="L47" s="210">
        <f>IF(ISBLANK(designer),"",designer)</f>
      </c>
      <c r="M47" s="210"/>
      <c r="N47" s="33"/>
      <c r="O47" s="34" t="s">
        <v>7</v>
      </c>
      <c r="P47" s="35"/>
      <c r="Q47" s="181" t="s">
        <v>8</v>
      </c>
      <c r="R47" s="196"/>
      <c r="S47" s="196"/>
      <c r="T47" s="198"/>
      <c r="U47" s="198"/>
      <c r="V47" s="34" t="s">
        <v>7</v>
      </c>
      <c r="W47" s="36"/>
    </row>
    <row r="48" spans="1:23" ht="7.5" customHeight="1">
      <c r="A48" s="208"/>
      <c r="B48" s="133"/>
      <c r="C48" s="139"/>
      <c r="D48" s="139"/>
      <c r="E48" s="139"/>
      <c r="F48" s="139"/>
      <c r="G48" s="139"/>
      <c r="H48" s="139"/>
      <c r="I48" s="134"/>
      <c r="J48" s="14"/>
      <c r="K48" s="168"/>
      <c r="L48" s="180"/>
      <c r="M48" s="180"/>
      <c r="N48" s="13"/>
      <c r="O48" s="92">
        <v>37538</v>
      </c>
      <c r="P48" s="37"/>
      <c r="Q48" s="197"/>
      <c r="R48" s="168"/>
      <c r="S48" s="168"/>
      <c r="T48" s="178"/>
      <c r="U48" s="178"/>
      <c r="V48" s="39"/>
      <c r="W48" s="36"/>
    </row>
    <row r="49" spans="1:23" ht="6.75" customHeight="1">
      <c r="A49" s="208"/>
      <c r="B49" s="133"/>
      <c r="C49" s="139"/>
      <c r="D49" s="139"/>
      <c r="E49" s="139"/>
      <c r="F49" s="139"/>
      <c r="G49" s="139"/>
      <c r="H49" s="139"/>
      <c r="I49" s="134"/>
      <c r="J49" s="14"/>
      <c r="K49" s="169" t="s">
        <v>9</v>
      </c>
      <c r="L49" s="179">
        <f>IF(ISBLANK(drawn),"",drawn)</f>
      </c>
      <c r="M49" s="179"/>
      <c r="N49" s="13"/>
      <c r="O49" s="172">
        <v>37538</v>
      </c>
      <c r="P49" s="37"/>
      <c r="Q49" s="40" t="s">
        <v>10</v>
      </c>
      <c r="R49" s="178"/>
      <c r="S49" s="178"/>
      <c r="T49" s="178"/>
      <c r="U49" s="41"/>
      <c r="V49" s="38"/>
      <c r="W49" s="36"/>
    </row>
    <row r="50" spans="1:23" ht="6" customHeight="1">
      <c r="A50" s="208"/>
      <c r="B50" s="133"/>
      <c r="C50" s="139"/>
      <c r="D50" s="139"/>
      <c r="E50" s="139"/>
      <c r="F50" s="139"/>
      <c r="G50" s="139"/>
      <c r="H50" s="139"/>
      <c r="I50" s="134"/>
      <c r="J50" s="14"/>
      <c r="K50" s="168"/>
      <c r="L50" s="180"/>
      <c r="M50" s="180"/>
      <c r="N50" s="13"/>
      <c r="O50" s="173"/>
      <c r="P50" s="37"/>
      <c r="Q50" s="42"/>
      <c r="R50" s="43"/>
      <c r="S50" s="43"/>
      <c r="T50" s="44"/>
      <c r="U50" s="44"/>
      <c r="V50" s="44"/>
      <c r="W50" s="45"/>
    </row>
    <row r="51" spans="1:23" ht="9.75" customHeight="1">
      <c r="A51" s="208"/>
      <c r="B51" s="140"/>
      <c r="C51" s="141"/>
      <c r="D51" s="141"/>
      <c r="E51" s="141"/>
      <c r="F51" s="142" t="s">
        <v>19</v>
      </c>
      <c r="G51" s="141"/>
      <c r="H51" s="141"/>
      <c r="I51" s="143"/>
      <c r="J51" s="14"/>
      <c r="K51" s="169" t="s">
        <v>11</v>
      </c>
      <c r="L51" s="179"/>
      <c r="M51" s="179"/>
      <c r="N51" s="13"/>
      <c r="O51" s="172"/>
      <c r="P51" s="37"/>
      <c r="Q51" s="49" t="s">
        <v>10</v>
      </c>
      <c r="R51" s="194"/>
      <c r="S51" s="194"/>
      <c r="T51" s="194"/>
      <c r="U51" s="13"/>
      <c r="V51" s="39"/>
      <c r="W51" s="36"/>
    </row>
    <row r="52" spans="1:23" ht="3" customHeight="1">
      <c r="A52" s="208"/>
      <c r="B52" s="140"/>
      <c r="C52" s="141"/>
      <c r="D52" s="141"/>
      <c r="E52" s="141"/>
      <c r="F52" s="142"/>
      <c r="G52" s="141"/>
      <c r="H52" s="141"/>
      <c r="I52" s="143"/>
      <c r="J52" s="14"/>
      <c r="K52" s="169"/>
      <c r="L52" s="180"/>
      <c r="M52" s="180"/>
      <c r="N52" s="13"/>
      <c r="O52" s="173"/>
      <c r="P52" s="37"/>
      <c r="Q52" s="50"/>
      <c r="R52" s="51"/>
      <c r="S52" s="51"/>
      <c r="T52" s="13"/>
      <c r="U52" s="13"/>
      <c r="V52" s="13"/>
      <c r="W52" s="36"/>
    </row>
    <row r="53" spans="1:23" ht="6.75" customHeight="1">
      <c r="A53" s="208"/>
      <c r="B53" s="133"/>
      <c r="C53" s="144"/>
      <c r="D53" s="144"/>
      <c r="E53" s="144"/>
      <c r="F53" s="144"/>
      <c r="G53" s="144"/>
      <c r="H53" s="144"/>
      <c r="I53" s="134"/>
      <c r="J53" s="14"/>
      <c r="K53" s="169" t="s">
        <v>12</v>
      </c>
      <c r="L53" s="179"/>
      <c r="M53" s="179"/>
      <c r="N53" s="13"/>
      <c r="O53" s="172"/>
      <c r="P53" s="37"/>
      <c r="Q53" s="181" t="s">
        <v>13</v>
      </c>
      <c r="R53" s="182"/>
      <c r="S53" s="174" t="s">
        <v>14</v>
      </c>
      <c r="T53" s="156"/>
      <c r="U53" s="156"/>
      <c r="V53" s="156"/>
      <c r="W53" s="53"/>
    </row>
    <row r="54" spans="1:23" ht="6" customHeight="1">
      <c r="A54" s="208"/>
      <c r="B54" s="133"/>
      <c r="C54" s="144"/>
      <c r="D54" s="144"/>
      <c r="E54" s="144"/>
      <c r="F54" s="144"/>
      <c r="G54" s="144"/>
      <c r="H54" s="144"/>
      <c r="I54" s="134"/>
      <c r="J54" s="14"/>
      <c r="K54" s="168"/>
      <c r="L54" s="180"/>
      <c r="M54" s="180"/>
      <c r="N54" s="13"/>
      <c r="O54" s="173"/>
      <c r="P54" s="37"/>
      <c r="Q54" s="54" t="s">
        <v>15</v>
      </c>
      <c r="R54" s="3"/>
      <c r="S54" s="211"/>
      <c r="T54" s="212"/>
      <c r="U54" s="212"/>
      <c r="V54" s="212"/>
      <c r="W54" s="36"/>
    </row>
    <row r="55" spans="2:23" ht="6.75" customHeight="1" thickBot="1">
      <c r="B55" s="145"/>
      <c r="C55" s="146"/>
      <c r="D55" s="146"/>
      <c r="E55" s="146"/>
      <c r="F55" s="146"/>
      <c r="G55" s="146"/>
      <c r="H55" s="146"/>
      <c r="I55" s="146"/>
      <c r="J55" s="55"/>
      <c r="K55" s="56"/>
      <c r="L55" s="56"/>
      <c r="M55" s="57"/>
      <c r="N55" s="56"/>
      <c r="O55" s="56"/>
      <c r="P55" s="58"/>
      <c r="Q55" s="59" t="s">
        <v>16</v>
      </c>
      <c r="R55" s="4"/>
      <c r="S55" s="213"/>
      <c r="T55" s="214"/>
      <c r="U55" s="214"/>
      <c r="V55" s="214"/>
      <c r="W55" s="60"/>
    </row>
    <row r="56" spans="13:20" ht="12" customHeight="1">
      <c r="M56" s="61"/>
      <c r="R56" s="61"/>
      <c r="S56" s="61"/>
      <c r="T56" s="62" t="s">
        <v>95</v>
      </c>
    </row>
  </sheetData>
  <mergeCells count="25">
    <mergeCell ref="S53:V53"/>
    <mergeCell ref="S54:V55"/>
    <mergeCell ref="K53:K54"/>
    <mergeCell ref="L53:M54"/>
    <mergeCell ref="O53:O54"/>
    <mergeCell ref="Q53:R53"/>
    <mergeCell ref="K51:K52"/>
    <mergeCell ref="L51:M52"/>
    <mergeCell ref="O51:O52"/>
    <mergeCell ref="R51:T51"/>
    <mergeCell ref="T47:U48"/>
    <mergeCell ref="K49:K50"/>
    <mergeCell ref="L49:M50"/>
    <mergeCell ref="O49:O50"/>
    <mergeCell ref="R49:T49"/>
    <mergeCell ref="M36:V36"/>
    <mergeCell ref="K37:N37"/>
    <mergeCell ref="M38:V38"/>
    <mergeCell ref="A40:A54"/>
    <mergeCell ref="J41:W44"/>
    <mergeCell ref="J45:W45"/>
    <mergeCell ref="J46:W46"/>
    <mergeCell ref="K47:K48"/>
    <mergeCell ref="L47:M48"/>
    <mergeCell ref="Q47:S48"/>
  </mergeCells>
  <printOptions/>
  <pageMargins left="0.7" right="0.4" top="0.4" bottom="0.3"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2:H17"/>
  <sheetViews>
    <sheetView workbookViewId="0" topLeftCell="A1">
      <selection activeCell="B20" sqref="B20"/>
    </sheetView>
  </sheetViews>
  <sheetFormatPr defaultColWidth="9.140625" defaultRowHeight="12.75"/>
  <sheetData>
    <row r="2" spans="2:8" ht="12.75">
      <c r="B2" t="s">
        <v>89</v>
      </c>
      <c r="D2" s="125"/>
      <c r="F2" s="122"/>
      <c r="G2" s="122"/>
      <c r="H2" s="122">
        <f>IF(ISBLANK(G2),"",INDEX($B$4:$H$8,MATCH(G2,$B$4:$B$8,),MATCH(F2,$B$4:$H$4,)))</f>
      </c>
    </row>
    <row r="4" spans="2:8" ht="12.75">
      <c r="B4" s="118" t="s">
        <v>86</v>
      </c>
      <c r="C4" s="118">
        <v>500</v>
      </c>
      <c r="D4" s="118">
        <v>750</v>
      </c>
      <c r="E4" s="118">
        <v>1000</v>
      </c>
      <c r="F4" s="118">
        <v>1250</v>
      </c>
      <c r="G4" s="118">
        <v>1500</v>
      </c>
      <c r="H4" s="118">
        <v>2000</v>
      </c>
    </row>
    <row r="5" spans="2:8" ht="12.75">
      <c r="B5" s="118">
        <v>6</v>
      </c>
      <c r="C5" s="118">
        <v>0.4</v>
      </c>
      <c r="D5" s="118">
        <v>0.8</v>
      </c>
      <c r="E5" s="118">
        <v>1.4</v>
      </c>
      <c r="F5" s="118">
        <v>2.2</v>
      </c>
      <c r="G5" s="118">
        <v>3.2</v>
      </c>
      <c r="H5" s="118">
        <v>5.6</v>
      </c>
    </row>
    <row r="6" spans="2:8" ht="12.75">
      <c r="B6" s="118">
        <v>8</v>
      </c>
      <c r="C6" s="118">
        <v>0.1</v>
      </c>
      <c r="D6" s="118">
        <v>0.3</v>
      </c>
      <c r="E6" s="118">
        <v>0.4</v>
      </c>
      <c r="F6" s="118">
        <v>0.7</v>
      </c>
      <c r="G6" s="121">
        <v>1</v>
      </c>
      <c r="H6" s="118">
        <v>1.8</v>
      </c>
    </row>
    <row r="7" spans="2:8" ht="12.75">
      <c r="B7" s="118">
        <v>10</v>
      </c>
      <c r="C7" s="118">
        <v>0.1</v>
      </c>
      <c r="D7" s="118">
        <v>0.1</v>
      </c>
      <c r="E7" s="118">
        <v>0.2</v>
      </c>
      <c r="F7" s="118">
        <v>0.3</v>
      </c>
      <c r="G7" s="118">
        <v>0.4</v>
      </c>
      <c r="H7" s="118">
        <v>0.7</v>
      </c>
    </row>
    <row r="8" spans="2:8" ht="12.75">
      <c r="B8" s="118">
        <v>12</v>
      </c>
      <c r="C8" s="126" t="s">
        <v>56</v>
      </c>
      <c r="D8" s="118">
        <v>0.1</v>
      </c>
      <c r="E8" s="118">
        <v>0.1</v>
      </c>
      <c r="F8" s="118">
        <v>0.2</v>
      </c>
      <c r="G8" s="118">
        <v>0.3</v>
      </c>
      <c r="H8" s="118">
        <v>0.3</v>
      </c>
    </row>
    <row r="11" ht="12.75">
      <c r="B11" t="s">
        <v>90</v>
      </c>
    </row>
    <row r="13" spans="2:8" ht="12.75">
      <c r="B13" s="119" t="s">
        <v>86</v>
      </c>
      <c r="C13" s="120">
        <v>500</v>
      </c>
      <c r="D13" s="120">
        <v>750</v>
      </c>
      <c r="E13" s="120">
        <v>1000</v>
      </c>
      <c r="F13" s="120">
        <v>1250</v>
      </c>
      <c r="G13" s="120">
        <v>1500</v>
      </c>
      <c r="H13" s="120">
        <v>2000</v>
      </c>
    </row>
    <row r="14" spans="2:8" ht="12.75">
      <c r="B14" s="120">
        <v>6</v>
      </c>
      <c r="C14" s="119">
        <v>0.016</v>
      </c>
      <c r="D14" s="119">
        <v>0.033</v>
      </c>
      <c r="E14" s="119">
        <v>0.057</v>
      </c>
      <c r="F14" s="119">
        <v>0.086</v>
      </c>
      <c r="G14" s="119">
        <v>0.012</v>
      </c>
      <c r="H14" s="119">
        <v>0.204</v>
      </c>
    </row>
    <row r="15" spans="2:8" ht="12.75">
      <c r="B15" s="120">
        <v>8</v>
      </c>
      <c r="C15" s="119">
        <v>0.004</v>
      </c>
      <c r="D15" s="119">
        <v>0.008</v>
      </c>
      <c r="E15" s="119">
        <v>0.014</v>
      </c>
      <c r="F15" s="119">
        <v>0.021</v>
      </c>
      <c r="G15" s="119">
        <v>0.03</v>
      </c>
      <c r="H15" s="119">
        <v>0.05</v>
      </c>
    </row>
    <row r="16" spans="2:8" ht="12.75">
      <c r="B16" s="120">
        <v>10</v>
      </c>
      <c r="C16" s="119">
        <v>0.001</v>
      </c>
      <c r="D16" s="119">
        <v>0.003</v>
      </c>
      <c r="E16" s="119">
        <v>0.005</v>
      </c>
      <c r="F16" s="119">
        <v>0.007</v>
      </c>
      <c r="G16" s="119">
        <v>0.01</v>
      </c>
      <c r="H16" s="119">
        <v>0.017</v>
      </c>
    </row>
    <row r="17" spans="2:8" ht="12.75">
      <c r="B17" s="120">
        <v>12</v>
      </c>
      <c r="C17" s="119">
        <v>0.001</v>
      </c>
      <c r="D17" s="119">
        <v>0.001</v>
      </c>
      <c r="E17" s="119">
        <v>0.002</v>
      </c>
      <c r="F17" s="119">
        <v>0.003</v>
      </c>
      <c r="G17" s="119">
        <v>0.004</v>
      </c>
      <c r="H17" s="119">
        <v>0.007</v>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beth.clarizia</dc:creator>
  <cp:keywords/>
  <dc:description/>
  <cp:lastModifiedBy>beth.clarizia</cp:lastModifiedBy>
  <cp:lastPrinted>2003-02-12T19:56:30Z</cp:lastPrinted>
  <dcterms:created xsi:type="dcterms:W3CDTF">2002-10-09T19:44:45Z</dcterms:created>
  <dcterms:modified xsi:type="dcterms:W3CDTF">2008-12-17T20:04:14Z</dcterms:modified>
  <cp:category/>
  <cp:version/>
  <cp:contentType/>
  <cp:contentStatus/>
</cp:coreProperties>
</file>