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65461" windowWidth="12120" windowHeight="8640" activeTab="0"/>
  </bookViews>
  <sheets>
    <sheet name="Sheet1" sheetId="1" r:id="rId1"/>
  </sheets>
  <definedNames>
    <definedName name="_xlnm.Print_Area" localSheetId="0">'Sheet1'!$A$1:$P$37</definedName>
  </definedNames>
  <calcPr fullCalcOnLoad="1"/>
</workbook>
</file>

<file path=xl/sharedStrings.xml><?xml version="1.0" encoding="utf-8"?>
<sst xmlns="http://schemas.openxmlformats.org/spreadsheetml/2006/main" count="62" uniqueCount="43">
  <si>
    <t>Federal Prison System</t>
  </si>
  <si>
    <t>Detail of Permanent Positions by Category</t>
  </si>
  <si>
    <t>Category</t>
  </si>
  <si>
    <t>Attorneys (905)</t>
  </si>
  <si>
    <t>Personnel Management (200-299)</t>
  </si>
  <si>
    <t>Other legal and Kindred (900-998)</t>
  </si>
  <si>
    <t>Correctional Officers (007)</t>
  </si>
  <si>
    <t>General Admin., Clerical and Office Svcs. (300-399)</t>
  </si>
  <si>
    <t>Accounting and Budget (500-599)</t>
  </si>
  <si>
    <t>Engineering and Architecture Group (800-899)</t>
  </si>
  <si>
    <t>Information and Arts Group (1000-1099)</t>
  </si>
  <si>
    <t>Business and Industry Group (1100-1199)</t>
  </si>
  <si>
    <t>Equipment, Facilities and Service Group (1600-1699)</t>
  </si>
  <si>
    <t>Manufacturing Quality Control Group (1900-1999)</t>
  </si>
  <si>
    <t>Transportation (2100-2199)</t>
  </si>
  <si>
    <t>Ungraded (culinary, farm, mechanical and construction)</t>
  </si>
  <si>
    <t xml:space="preserve"> </t>
  </si>
  <si>
    <t>Authorized</t>
  </si>
  <si>
    <t>Total</t>
  </si>
  <si>
    <t>U.S. Field</t>
  </si>
  <si>
    <t>Paralegal Specialist (950)</t>
  </si>
  <si>
    <t>Correctional Institution Administration (006)</t>
  </si>
  <si>
    <t>FY 2004</t>
  </si>
  <si>
    <t>Information Tech Specialist (2200-2299)</t>
  </si>
  <si>
    <t>Training/Education (1700-1799)</t>
  </si>
  <si>
    <t>Federal Prison Industries, Incorporated</t>
  </si>
  <si>
    <t>Supply Group (2000-2099)</t>
  </si>
  <si>
    <t>Actual</t>
  </si>
  <si>
    <t>Washington - Duty Station</t>
  </si>
  <si>
    <t>w/Rescissions</t>
  </si>
  <si>
    <t>Total Authorized</t>
  </si>
  <si>
    <t>2008 Request</t>
  </si>
  <si>
    <t>I.  Detail of Permanent Positions by Category</t>
  </si>
  <si>
    <t>2006 Enacted</t>
  </si>
  <si>
    <t>and Supps</t>
  </si>
  <si>
    <t>Estimate</t>
  </si>
  <si>
    <t>Adj. to Base</t>
  </si>
  <si>
    <t>Increases</t>
  </si>
  <si>
    <t>Decreases</t>
  </si>
  <si>
    <t>Program</t>
  </si>
  <si>
    <t>Total ATB</t>
  </si>
  <si>
    <t>Total Pgm</t>
  </si>
  <si>
    <t>Changes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</si>
</sst>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-#,##0"/>
    <numFmt numFmtId="165" formatCode="_(* #,##0_);_(* \(#,##0\);_(* &quot;....&quot;_);_(@_)"/>
  </numFmts>
  <fonts count="4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3" fontId="2" fillId="0" borderId="15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26.140625" style="1" customWidth="1"/>
    <col min="6" max="6" width="22.00390625" style="1" hidden="1" customWidth="1"/>
    <col min="7" max="7" width="13.140625" style="1" hidden="1" customWidth="1"/>
    <col min="8" max="8" width="16.8515625" style="1" customWidth="1"/>
    <col min="9" max="9" width="12.8515625" style="1" customWidth="1"/>
    <col min="10" max="11" width="14.8515625" style="1" bestFit="1" customWidth="1"/>
    <col min="12" max="13" width="12.7109375" style="1" customWidth="1"/>
    <col min="14" max="14" width="11.8515625" style="1" customWidth="1"/>
    <col min="15" max="15" width="12.28125" style="1" customWidth="1"/>
    <col min="16" max="16" width="12.421875" style="1" bestFit="1" customWidth="1"/>
    <col min="17" max="16384" width="9.140625" style="1" customWidth="1"/>
  </cols>
  <sheetData>
    <row r="1" ht="13.5">
      <c r="A1" s="32" t="s">
        <v>32</v>
      </c>
    </row>
    <row r="2" ht="13.5">
      <c r="A2" s="32"/>
    </row>
    <row r="4" spans="1:14" ht="13.5">
      <c r="A4" s="41"/>
      <c r="B4" s="41"/>
      <c r="C4" s="41"/>
      <c r="D4" s="41"/>
      <c r="E4" s="41"/>
      <c r="F4" s="41"/>
      <c r="G4" s="41"/>
      <c r="I4" s="41" t="s">
        <v>1</v>
      </c>
      <c r="J4" s="41"/>
      <c r="K4" s="41"/>
      <c r="L4" s="41"/>
      <c r="M4" s="41"/>
      <c r="N4" s="41"/>
    </row>
    <row r="5" spans="1:14" ht="13.5">
      <c r="A5" s="40"/>
      <c r="B5" s="40"/>
      <c r="C5" s="40"/>
      <c r="D5" s="40"/>
      <c r="E5" s="40"/>
      <c r="F5" s="40"/>
      <c r="G5" s="40"/>
      <c r="I5" s="40" t="s">
        <v>0</v>
      </c>
      <c r="J5" s="40"/>
      <c r="K5" s="40"/>
      <c r="L5" s="40"/>
      <c r="M5" s="40"/>
      <c r="N5" s="40"/>
    </row>
    <row r="6" spans="1:14" ht="13.5">
      <c r="A6" s="40"/>
      <c r="B6" s="40"/>
      <c r="C6" s="40"/>
      <c r="D6" s="40"/>
      <c r="E6" s="40"/>
      <c r="F6" s="40"/>
      <c r="G6" s="40"/>
      <c r="I6" s="40" t="s">
        <v>25</v>
      </c>
      <c r="J6" s="40"/>
      <c r="K6" s="40"/>
      <c r="L6" s="40"/>
      <c r="M6" s="40"/>
      <c r="N6" s="40"/>
    </row>
    <row r="8" spans="1:16" ht="13.5">
      <c r="A8" s="2"/>
      <c r="B8" s="3"/>
      <c r="C8" s="3"/>
      <c r="D8" s="3"/>
      <c r="E8" s="3"/>
      <c r="F8" s="11">
        <v>2004</v>
      </c>
      <c r="G8" s="12" t="s">
        <v>22</v>
      </c>
      <c r="H8" s="10" t="s">
        <v>33</v>
      </c>
      <c r="I8" s="10" t="s">
        <v>16</v>
      </c>
      <c r="J8" s="11"/>
      <c r="K8" s="11"/>
      <c r="L8" s="11"/>
      <c r="M8" s="11"/>
      <c r="N8" s="11"/>
      <c r="O8" s="11"/>
      <c r="P8" s="43"/>
    </row>
    <row r="9" spans="1:16" ht="13.5">
      <c r="A9" s="7"/>
      <c r="B9" s="8"/>
      <c r="C9" s="8"/>
      <c r="D9" s="8"/>
      <c r="E9" s="8"/>
      <c r="F9" s="14" t="s">
        <v>27</v>
      </c>
      <c r="G9" s="15" t="s">
        <v>16</v>
      </c>
      <c r="H9" s="13" t="s">
        <v>29</v>
      </c>
      <c r="I9" s="13">
        <v>2007</v>
      </c>
      <c r="J9" s="17"/>
      <c r="K9" s="45"/>
      <c r="L9" s="45"/>
      <c r="M9" s="45"/>
      <c r="N9" s="45"/>
      <c r="O9" s="45"/>
      <c r="P9" s="44"/>
    </row>
    <row r="10" spans="1:18" ht="13.5">
      <c r="A10" s="7"/>
      <c r="B10" s="8"/>
      <c r="C10" s="8"/>
      <c r="D10" s="8"/>
      <c r="E10" s="8"/>
      <c r="F10" s="34" t="s">
        <v>16</v>
      </c>
      <c r="G10" s="15" t="s">
        <v>18</v>
      </c>
      <c r="H10" s="17" t="s">
        <v>34</v>
      </c>
      <c r="I10" s="16" t="s">
        <v>35</v>
      </c>
      <c r="J10" s="46" t="s">
        <v>31</v>
      </c>
      <c r="K10" s="48"/>
      <c r="L10" s="48"/>
      <c r="M10" s="48"/>
      <c r="N10" s="48"/>
      <c r="O10" s="48"/>
      <c r="P10" s="49"/>
      <c r="R10" s="7"/>
    </row>
    <row r="11" spans="1:16" ht="13.5">
      <c r="A11" s="7"/>
      <c r="B11" s="8"/>
      <c r="C11" s="8"/>
      <c r="D11" s="8"/>
      <c r="E11" s="8"/>
      <c r="F11" s="34"/>
      <c r="G11" s="15"/>
      <c r="H11" s="11" t="s">
        <v>18</v>
      </c>
      <c r="I11" s="11" t="s">
        <v>18</v>
      </c>
      <c r="J11" s="13" t="s">
        <v>36</v>
      </c>
      <c r="K11" s="13" t="s">
        <v>36</v>
      </c>
      <c r="L11" s="13"/>
      <c r="M11" s="13" t="s">
        <v>39</v>
      </c>
      <c r="N11" s="13" t="s">
        <v>39</v>
      </c>
      <c r="O11" s="14" t="s">
        <v>41</v>
      </c>
      <c r="P11" s="42" t="s">
        <v>18</v>
      </c>
    </row>
    <row r="12" spans="1:16" ht="13.5">
      <c r="A12" s="46" t="s">
        <v>2</v>
      </c>
      <c r="B12" s="47"/>
      <c r="C12" s="47"/>
      <c r="D12" s="47"/>
      <c r="E12" s="47"/>
      <c r="F12" s="5" t="s">
        <v>30</v>
      </c>
      <c r="G12" s="6" t="s">
        <v>17</v>
      </c>
      <c r="H12" s="17" t="s">
        <v>17</v>
      </c>
      <c r="I12" s="16" t="s">
        <v>17</v>
      </c>
      <c r="J12" s="16" t="s">
        <v>37</v>
      </c>
      <c r="K12" s="16" t="s">
        <v>38</v>
      </c>
      <c r="L12" s="16" t="s">
        <v>40</v>
      </c>
      <c r="M12" s="16" t="s">
        <v>37</v>
      </c>
      <c r="N12" s="16" t="s">
        <v>38</v>
      </c>
      <c r="O12" s="17" t="s">
        <v>42</v>
      </c>
      <c r="P12" s="36" t="s">
        <v>17</v>
      </c>
    </row>
    <row r="13" spans="1:16" ht="13.5">
      <c r="A13" s="2"/>
      <c r="B13" s="3"/>
      <c r="C13" s="3"/>
      <c r="D13" s="3"/>
      <c r="E13" s="4"/>
      <c r="F13" s="9"/>
      <c r="G13" s="34"/>
      <c r="H13" s="34"/>
      <c r="I13" s="34"/>
      <c r="J13" s="34"/>
      <c r="K13" s="34"/>
      <c r="L13" s="34"/>
      <c r="M13" s="34"/>
      <c r="N13" s="34"/>
      <c r="O13" s="37"/>
      <c r="P13" s="37"/>
    </row>
    <row r="14" spans="1:16" ht="13.5">
      <c r="A14" s="7" t="s">
        <v>3</v>
      </c>
      <c r="B14" s="8"/>
      <c r="C14" s="8"/>
      <c r="D14" s="8"/>
      <c r="E14" s="9"/>
      <c r="F14" s="35">
        <v>3</v>
      </c>
      <c r="G14" s="18">
        <v>3</v>
      </c>
      <c r="H14" s="18">
        <v>3</v>
      </c>
      <c r="I14" s="18">
        <v>3</v>
      </c>
      <c r="J14" s="18">
        <v>0</v>
      </c>
      <c r="K14" s="18">
        <v>0</v>
      </c>
      <c r="L14" s="18">
        <f>+J14-K14</f>
        <v>0</v>
      </c>
      <c r="M14" s="34">
        <v>0</v>
      </c>
      <c r="N14" s="18">
        <v>0</v>
      </c>
      <c r="O14" s="18">
        <f>+M14-N14</f>
        <v>0</v>
      </c>
      <c r="P14" s="18">
        <f>SUM(I14,L14,O14)</f>
        <v>3</v>
      </c>
    </row>
    <row r="15" spans="1:16" ht="13.5">
      <c r="A15" s="7" t="s">
        <v>4</v>
      </c>
      <c r="B15" s="8"/>
      <c r="C15" s="8"/>
      <c r="D15" s="8"/>
      <c r="E15" s="9"/>
      <c r="F15" s="35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34">
        <v>0</v>
      </c>
      <c r="N15" s="18">
        <v>0</v>
      </c>
      <c r="O15" s="18">
        <f aca="true" t="shared" si="0" ref="O15:O31">SUM(J15:N15)</f>
        <v>0</v>
      </c>
      <c r="P15" s="18">
        <f aca="true" t="shared" si="1" ref="P15:P31">SUM(I15,L15,O15)</f>
        <v>0</v>
      </c>
    </row>
    <row r="16" spans="1:16" ht="13.5">
      <c r="A16" s="7" t="s">
        <v>20</v>
      </c>
      <c r="B16" s="8"/>
      <c r="C16" s="8"/>
      <c r="D16" s="8"/>
      <c r="E16" s="9"/>
      <c r="F16" s="35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34">
        <v>0</v>
      </c>
      <c r="N16" s="18">
        <v>0</v>
      </c>
      <c r="O16" s="18">
        <f t="shared" si="0"/>
        <v>0</v>
      </c>
      <c r="P16" s="18">
        <f t="shared" si="1"/>
        <v>0</v>
      </c>
    </row>
    <row r="17" spans="1:16" ht="13.5">
      <c r="A17" s="7" t="s">
        <v>5</v>
      </c>
      <c r="B17" s="8"/>
      <c r="C17" s="8"/>
      <c r="D17" s="8"/>
      <c r="E17" s="9"/>
      <c r="F17" s="35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34">
        <v>0</v>
      </c>
      <c r="N17" s="18">
        <v>0</v>
      </c>
      <c r="O17" s="18">
        <f t="shared" si="0"/>
        <v>0</v>
      </c>
      <c r="P17" s="18">
        <f t="shared" si="1"/>
        <v>0</v>
      </c>
    </row>
    <row r="18" spans="1:16" ht="13.5">
      <c r="A18" s="7" t="s">
        <v>21</v>
      </c>
      <c r="B18" s="8"/>
      <c r="C18" s="8"/>
      <c r="D18" s="8"/>
      <c r="E18" s="9"/>
      <c r="F18" s="35">
        <f>36+23</f>
        <v>59</v>
      </c>
      <c r="G18" s="18">
        <v>36</v>
      </c>
      <c r="H18" s="18">
        <v>63</v>
      </c>
      <c r="I18" s="18">
        <v>56</v>
      </c>
      <c r="J18" s="18">
        <v>0</v>
      </c>
      <c r="K18" s="18">
        <v>0</v>
      </c>
      <c r="L18" s="18">
        <v>0</v>
      </c>
      <c r="M18" s="34">
        <v>1</v>
      </c>
      <c r="N18" s="18">
        <v>0</v>
      </c>
      <c r="O18" s="18">
        <f t="shared" si="0"/>
        <v>1</v>
      </c>
      <c r="P18" s="18">
        <f t="shared" si="1"/>
        <v>57</v>
      </c>
    </row>
    <row r="19" spans="1:16" ht="13.5">
      <c r="A19" s="7" t="s">
        <v>6</v>
      </c>
      <c r="B19" s="8"/>
      <c r="C19" s="8"/>
      <c r="D19" s="8"/>
      <c r="E19" s="9"/>
      <c r="F19" s="35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34">
        <v>0</v>
      </c>
      <c r="N19" s="18">
        <v>0</v>
      </c>
      <c r="O19" s="18">
        <f t="shared" si="0"/>
        <v>0</v>
      </c>
      <c r="P19" s="18">
        <f t="shared" si="1"/>
        <v>0</v>
      </c>
    </row>
    <row r="20" spans="1:16" ht="13.5">
      <c r="A20" s="7" t="s">
        <v>7</v>
      </c>
      <c r="B20" s="8"/>
      <c r="C20" s="8"/>
      <c r="D20" s="8"/>
      <c r="E20" s="9"/>
      <c r="F20" s="35">
        <f>78+63+9</f>
        <v>150</v>
      </c>
      <c r="G20" s="18">
        <v>88</v>
      </c>
      <c r="H20" s="18">
        <v>154</v>
      </c>
      <c r="I20" s="18">
        <v>192</v>
      </c>
      <c r="J20" s="18">
        <v>0</v>
      </c>
      <c r="K20" s="18">
        <v>0</v>
      </c>
      <c r="L20" s="18">
        <v>0</v>
      </c>
      <c r="M20" s="34">
        <v>1</v>
      </c>
      <c r="N20" s="18">
        <v>0</v>
      </c>
      <c r="O20" s="18">
        <f t="shared" si="0"/>
        <v>1</v>
      </c>
      <c r="P20" s="18">
        <f t="shared" si="1"/>
        <v>193</v>
      </c>
    </row>
    <row r="21" spans="1:16" ht="13.5">
      <c r="A21" s="7" t="s">
        <v>8</v>
      </c>
      <c r="B21" s="8"/>
      <c r="C21" s="8"/>
      <c r="D21" s="8"/>
      <c r="E21" s="9"/>
      <c r="F21" s="35">
        <f>158+45+69</f>
        <v>272</v>
      </c>
      <c r="G21" s="18">
        <v>180</v>
      </c>
      <c r="H21" s="18">
        <v>280</v>
      </c>
      <c r="I21" s="18">
        <v>213</v>
      </c>
      <c r="J21" s="18">
        <v>0</v>
      </c>
      <c r="K21" s="18">
        <v>0</v>
      </c>
      <c r="L21" s="18">
        <v>0</v>
      </c>
      <c r="M21" s="34">
        <v>2</v>
      </c>
      <c r="N21" s="18">
        <v>0</v>
      </c>
      <c r="O21" s="18">
        <f t="shared" si="0"/>
        <v>2</v>
      </c>
      <c r="P21" s="18">
        <f t="shared" si="1"/>
        <v>215</v>
      </c>
    </row>
    <row r="22" spans="1:16" ht="13.5">
      <c r="A22" s="7" t="s">
        <v>9</v>
      </c>
      <c r="B22" s="8"/>
      <c r="C22" s="8"/>
      <c r="D22" s="8"/>
      <c r="E22" s="9"/>
      <c r="F22" s="35">
        <f>4+5+6</f>
        <v>15</v>
      </c>
      <c r="G22" s="18">
        <v>6</v>
      </c>
      <c r="H22" s="18">
        <v>15</v>
      </c>
      <c r="I22" s="18">
        <v>10</v>
      </c>
      <c r="J22" s="18">
        <v>0</v>
      </c>
      <c r="K22" s="18">
        <v>0</v>
      </c>
      <c r="L22" s="18">
        <v>0</v>
      </c>
      <c r="M22" s="34">
        <v>0</v>
      </c>
      <c r="N22" s="18">
        <v>0</v>
      </c>
      <c r="O22" s="18">
        <f t="shared" si="0"/>
        <v>0</v>
      </c>
      <c r="P22" s="18">
        <f t="shared" si="1"/>
        <v>10</v>
      </c>
    </row>
    <row r="23" spans="1:16" ht="13.5">
      <c r="A23" s="7" t="s">
        <v>10</v>
      </c>
      <c r="B23" s="8"/>
      <c r="C23" s="8"/>
      <c r="D23" s="8"/>
      <c r="E23" s="9"/>
      <c r="F23" s="35">
        <f>2+3</f>
        <v>5</v>
      </c>
      <c r="G23" s="18">
        <v>2</v>
      </c>
      <c r="H23" s="18">
        <v>5</v>
      </c>
      <c r="I23" s="18">
        <v>2</v>
      </c>
      <c r="J23" s="18">
        <v>0</v>
      </c>
      <c r="K23" s="18">
        <v>0</v>
      </c>
      <c r="L23" s="18">
        <v>0</v>
      </c>
      <c r="M23" s="34">
        <v>0</v>
      </c>
      <c r="N23" s="18">
        <v>0</v>
      </c>
      <c r="O23" s="18">
        <f t="shared" si="0"/>
        <v>0</v>
      </c>
      <c r="P23" s="18">
        <f t="shared" si="1"/>
        <v>2</v>
      </c>
    </row>
    <row r="24" spans="1:16" ht="13.5">
      <c r="A24" s="7" t="s">
        <v>11</v>
      </c>
      <c r="B24" s="8"/>
      <c r="C24" s="8"/>
      <c r="D24" s="8"/>
      <c r="E24" s="9"/>
      <c r="F24" s="35">
        <f>245+175-39</f>
        <v>381</v>
      </c>
      <c r="G24" s="18">
        <v>346</v>
      </c>
      <c r="H24" s="18">
        <v>397</v>
      </c>
      <c r="I24" s="18">
        <v>465</v>
      </c>
      <c r="J24" s="18">
        <v>0</v>
      </c>
      <c r="K24" s="18">
        <v>0</v>
      </c>
      <c r="L24" s="18">
        <v>0</v>
      </c>
      <c r="M24" s="34">
        <v>4</v>
      </c>
      <c r="N24" s="18">
        <v>0</v>
      </c>
      <c r="O24" s="18">
        <f t="shared" si="0"/>
        <v>4</v>
      </c>
      <c r="P24" s="18">
        <f t="shared" si="1"/>
        <v>469</v>
      </c>
    </row>
    <row r="25" spans="1:16" ht="13.5">
      <c r="A25" s="7" t="s">
        <v>12</v>
      </c>
      <c r="B25" s="8"/>
      <c r="C25" s="8"/>
      <c r="D25" s="8"/>
      <c r="E25" s="9"/>
      <c r="F25" s="35">
        <f>30+112</f>
        <v>142</v>
      </c>
      <c r="G25" s="18">
        <v>49</v>
      </c>
      <c r="H25" s="18">
        <v>142</v>
      </c>
      <c r="I25" s="18">
        <v>14</v>
      </c>
      <c r="J25" s="18">
        <v>0</v>
      </c>
      <c r="K25" s="18">
        <v>0</v>
      </c>
      <c r="L25" s="18">
        <v>0</v>
      </c>
      <c r="M25" s="34">
        <v>0</v>
      </c>
      <c r="N25" s="18">
        <v>0</v>
      </c>
      <c r="O25" s="18">
        <f t="shared" si="0"/>
        <v>0</v>
      </c>
      <c r="P25" s="18">
        <f t="shared" si="1"/>
        <v>14</v>
      </c>
    </row>
    <row r="26" spans="1:16" ht="13.5">
      <c r="A26" s="7" t="s">
        <v>24</v>
      </c>
      <c r="B26" s="8"/>
      <c r="C26" s="8"/>
      <c r="D26" s="8"/>
      <c r="E26" s="9"/>
      <c r="F26" s="35">
        <f>8+2</f>
        <v>10</v>
      </c>
      <c r="G26" s="18">
        <v>2</v>
      </c>
      <c r="H26" s="18">
        <v>10</v>
      </c>
      <c r="I26" s="18">
        <v>7</v>
      </c>
      <c r="J26" s="18">
        <v>0</v>
      </c>
      <c r="K26" s="18">
        <v>0</v>
      </c>
      <c r="L26" s="18">
        <v>0</v>
      </c>
      <c r="M26" s="34">
        <v>0</v>
      </c>
      <c r="N26" s="18">
        <v>0</v>
      </c>
      <c r="O26" s="18">
        <f t="shared" si="0"/>
        <v>0</v>
      </c>
      <c r="P26" s="18">
        <f t="shared" si="1"/>
        <v>7</v>
      </c>
    </row>
    <row r="27" spans="1:16" ht="13.5">
      <c r="A27" s="7" t="s">
        <v>13</v>
      </c>
      <c r="B27" s="8"/>
      <c r="C27" s="8"/>
      <c r="D27" s="8"/>
      <c r="E27" s="9"/>
      <c r="F27" s="35">
        <f>78+8</f>
        <v>86</v>
      </c>
      <c r="G27" s="18">
        <v>62</v>
      </c>
      <c r="H27" s="18">
        <v>90</v>
      </c>
      <c r="I27" s="18">
        <v>87</v>
      </c>
      <c r="J27" s="18">
        <v>0</v>
      </c>
      <c r="K27" s="18">
        <v>0</v>
      </c>
      <c r="L27" s="18">
        <v>0</v>
      </c>
      <c r="M27" s="34">
        <v>1</v>
      </c>
      <c r="N27" s="18">
        <v>0</v>
      </c>
      <c r="O27" s="18">
        <f t="shared" si="0"/>
        <v>1</v>
      </c>
      <c r="P27" s="18">
        <f t="shared" si="1"/>
        <v>88</v>
      </c>
    </row>
    <row r="28" spans="1:16" ht="13.5">
      <c r="A28" s="7" t="s">
        <v>26</v>
      </c>
      <c r="B28" s="8"/>
      <c r="C28" s="8"/>
      <c r="D28" s="8"/>
      <c r="E28" s="9"/>
      <c r="F28" s="35">
        <v>13</v>
      </c>
      <c r="G28" s="18">
        <v>13</v>
      </c>
      <c r="H28" s="18">
        <v>13</v>
      </c>
      <c r="I28" s="18">
        <v>16</v>
      </c>
      <c r="J28" s="18">
        <v>0</v>
      </c>
      <c r="K28" s="18">
        <v>0</v>
      </c>
      <c r="L28" s="18">
        <v>0</v>
      </c>
      <c r="M28" s="34">
        <v>0</v>
      </c>
      <c r="N28" s="18">
        <v>0</v>
      </c>
      <c r="O28" s="18">
        <f t="shared" si="0"/>
        <v>0</v>
      </c>
      <c r="P28" s="18">
        <f t="shared" si="1"/>
        <v>16</v>
      </c>
    </row>
    <row r="29" spans="1:16" ht="13.5">
      <c r="A29" s="7" t="s">
        <v>14</v>
      </c>
      <c r="B29" s="8"/>
      <c r="C29" s="8"/>
      <c r="D29" s="8"/>
      <c r="E29" s="9"/>
      <c r="F29" s="35">
        <f>6+3</f>
        <v>9</v>
      </c>
      <c r="G29" s="18">
        <v>6</v>
      </c>
      <c r="H29" s="18">
        <v>9</v>
      </c>
      <c r="I29" s="18">
        <v>4</v>
      </c>
      <c r="J29" s="18">
        <v>0</v>
      </c>
      <c r="K29" s="18">
        <v>0</v>
      </c>
      <c r="L29" s="18">
        <v>0</v>
      </c>
      <c r="M29" s="34">
        <v>0</v>
      </c>
      <c r="N29" s="18">
        <v>0</v>
      </c>
      <c r="O29" s="18">
        <f t="shared" si="0"/>
        <v>0</v>
      </c>
      <c r="P29" s="18">
        <f t="shared" si="1"/>
        <v>4</v>
      </c>
    </row>
    <row r="30" spans="1:16" ht="13.5">
      <c r="A30" s="7" t="s">
        <v>23</v>
      </c>
      <c r="B30" s="8"/>
      <c r="C30" s="8"/>
      <c r="D30" s="8"/>
      <c r="E30" s="9"/>
      <c r="F30" s="35">
        <f>15+90+4</f>
        <v>109</v>
      </c>
      <c r="G30" s="18">
        <v>95</v>
      </c>
      <c r="H30" s="18">
        <v>109</v>
      </c>
      <c r="I30" s="18">
        <v>114</v>
      </c>
      <c r="J30" s="18">
        <v>0</v>
      </c>
      <c r="K30" s="18">
        <v>0</v>
      </c>
      <c r="L30" s="18">
        <v>0</v>
      </c>
      <c r="M30" s="34">
        <v>0</v>
      </c>
      <c r="N30" s="18">
        <v>0</v>
      </c>
      <c r="O30" s="18">
        <f t="shared" si="0"/>
        <v>0</v>
      </c>
      <c r="P30" s="18">
        <f t="shared" si="1"/>
        <v>114</v>
      </c>
    </row>
    <row r="31" spans="1:16" ht="13.5">
      <c r="A31" s="7" t="s">
        <v>15</v>
      </c>
      <c r="B31" s="8"/>
      <c r="C31" s="8"/>
      <c r="D31" s="8"/>
      <c r="E31" s="9"/>
      <c r="F31" s="35">
        <f>829-21+328</f>
        <v>1136</v>
      </c>
      <c r="G31" s="18">
        <v>679</v>
      </c>
      <c r="H31" s="18">
        <v>1168</v>
      </c>
      <c r="I31" s="18">
        <v>875</v>
      </c>
      <c r="J31" s="18">
        <v>0</v>
      </c>
      <c r="K31" s="18">
        <v>0</v>
      </c>
      <c r="L31" s="18">
        <v>0</v>
      </c>
      <c r="M31" s="34">
        <v>8</v>
      </c>
      <c r="N31" s="18">
        <v>0</v>
      </c>
      <c r="O31" s="18">
        <f t="shared" si="0"/>
        <v>8</v>
      </c>
      <c r="P31" s="18">
        <f t="shared" si="1"/>
        <v>883</v>
      </c>
    </row>
    <row r="32" spans="1:16" ht="13.5">
      <c r="A32" s="19" t="s">
        <v>16</v>
      </c>
      <c r="B32" s="20"/>
      <c r="C32" s="20"/>
      <c r="D32" s="20"/>
      <c r="E32" s="21"/>
      <c r="F32" s="21"/>
      <c r="G32" s="22"/>
      <c r="H32" s="22"/>
      <c r="I32" s="22"/>
      <c r="J32" s="18"/>
      <c r="K32" s="18"/>
      <c r="L32" s="18"/>
      <c r="M32" s="18"/>
      <c r="N32" s="34"/>
      <c r="O32" s="34"/>
      <c r="P32" s="34"/>
    </row>
    <row r="33" spans="1:16" ht="13.5">
      <c r="A33" s="23"/>
      <c r="B33" s="24" t="s">
        <v>18</v>
      </c>
      <c r="C33" s="24"/>
      <c r="D33" s="24"/>
      <c r="E33" s="25"/>
      <c r="F33" s="33">
        <f>SUM(F14:F31)</f>
        <v>2390</v>
      </c>
      <c r="G33" s="26">
        <f>SUM(G14:G32)</f>
        <v>1567</v>
      </c>
      <c r="H33" s="26">
        <f>SUM(H14:H31)</f>
        <v>2458</v>
      </c>
      <c r="I33" s="26">
        <f>SUM(I14:I31)</f>
        <v>2058</v>
      </c>
      <c r="J33" s="26">
        <f aca="true" t="shared" si="2" ref="J33:P33">SUM(J14:J32)</f>
        <v>0</v>
      </c>
      <c r="K33" s="26">
        <f t="shared" si="2"/>
        <v>0</v>
      </c>
      <c r="L33" s="26">
        <f t="shared" si="2"/>
        <v>0</v>
      </c>
      <c r="M33" s="26">
        <f t="shared" si="2"/>
        <v>17</v>
      </c>
      <c r="N33" s="39">
        <f t="shared" si="2"/>
        <v>0</v>
      </c>
      <c r="O33" s="39">
        <f t="shared" si="2"/>
        <v>17</v>
      </c>
      <c r="P33" s="26">
        <f t="shared" si="2"/>
        <v>2075</v>
      </c>
    </row>
    <row r="34" spans="1:16" ht="13.5">
      <c r="A34" s="7" t="s">
        <v>28</v>
      </c>
      <c r="B34" s="8"/>
      <c r="C34" s="8"/>
      <c r="D34" s="8"/>
      <c r="E34" s="8"/>
      <c r="F34" s="28">
        <v>272</v>
      </c>
      <c r="G34" s="28">
        <v>278</v>
      </c>
      <c r="H34" s="29">
        <v>272</v>
      </c>
      <c r="I34" s="18">
        <v>429</v>
      </c>
      <c r="J34" s="18">
        <v>0</v>
      </c>
      <c r="K34" s="18">
        <v>0</v>
      </c>
      <c r="L34" s="18">
        <f>SUM(J34-K34)</f>
        <v>0</v>
      </c>
      <c r="M34" s="18">
        <v>0</v>
      </c>
      <c r="N34" s="37">
        <v>0</v>
      </c>
      <c r="O34" s="18">
        <f>SUM(M34-N34)</f>
        <v>0</v>
      </c>
      <c r="P34" s="18">
        <f>SUM(I34,L34,O34)</f>
        <v>429</v>
      </c>
    </row>
    <row r="35" spans="1:16" ht="13.5">
      <c r="A35" s="7" t="s">
        <v>19</v>
      </c>
      <c r="B35" s="8"/>
      <c r="C35" s="8"/>
      <c r="D35" s="8"/>
      <c r="E35" s="8"/>
      <c r="F35" s="22">
        <f>1610+35+473</f>
        <v>2118</v>
      </c>
      <c r="G35" s="22">
        <f>+G33-G34</f>
        <v>1289</v>
      </c>
      <c r="H35" s="30">
        <v>2186</v>
      </c>
      <c r="I35" s="18">
        <v>1629</v>
      </c>
      <c r="J35" s="38">
        <v>0</v>
      </c>
      <c r="K35" s="38">
        <v>0</v>
      </c>
      <c r="L35" s="38">
        <f>SUM(J35-K35)</f>
        <v>0</v>
      </c>
      <c r="M35" s="38">
        <v>17</v>
      </c>
      <c r="N35" s="38">
        <f>+N33</f>
        <v>0</v>
      </c>
      <c r="O35" s="38">
        <f>SUM(M35-N35)</f>
        <v>17</v>
      </c>
      <c r="P35" s="22">
        <f>SUM(I35,L35,O35)</f>
        <v>1646</v>
      </c>
    </row>
    <row r="36" spans="1:16" ht="13.5">
      <c r="A36" s="23"/>
      <c r="B36" s="24" t="s">
        <v>18</v>
      </c>
      <c r="C36" s="24"/>
      <c r="D36" s="24"/>
      <c r="E36" s="25"/>
      <c r="F36" s="33">
        <f>+F34+F35</f>
        <v>2390</v>
      </c>
      <c r="G36" s="26">
        <f aca="true" t="shared" si="3" ref="G36:P36">SUM(G34:G35)</f>
        <v>1567</v>
      </c>
      <c r="H36" s="31">
        <f t="shared" si="3"/>
        <v>2458</v>
      </c>
      <c r="I36" s="31">
        <f t="shared" si="3"/>
        <v>2058</v>
      </c>
      <c r="J36" s="22">
        <f t="shared" si="3"/>
        <v>0</v>
      </c>
      <c r="K36" s="22">
        <v>0</v>
      </c>
      <c r="L36" s="22">
        <f>SUM(J36-K36)</f>
        <v>0</v>
      </c>
      <c r="M36" s="22">
        <v>0</v>
      </c>
      <c r="N36" s="38">
        <f t="shared" si="3"/>
        <v>0</v>
      </c>
      <c r="O36" s="22">
        <f>SUM(M36-N36)</f>
        <v>0</v>
      </c>
      <c r="P36" s="22">
        <f t="shared" si="3"/>
        <v>2075</v>
      </c>
    </row>
    <row r="38" spans="1:6" ht="13.5">
      <c r="A38" s="32"/>
      <c r="F38"/>
    </row>
    <row r="39" spans="6:8" ht="13.5">
      <c r="F39" s="1" t="s">
        <v>16</v>
      </c>
      <c r="H39" s="1" t="s">
        <v>16</v>
      </c>
    </row>
    <row r="40" spans="6:14" ht="13.5">
      <c r="F40" s="27" t="s">
        <v>16</v>
      </c>
      <c r="I40" s="27">
        <f>+H33-2407</f>
        <v>51</v>
      </c>
      <c r="J40" s="27"/>
      <c r="K40" s="27"/>
      <c r="L40" s="27"/>
      <c r="M40" s="27"/>
      <c r="N40" s="27"/>
    </row>
    <row r="41" ht="13.5">
      <c r="F41" s="1" t="s">
        <v>16</v>
      </c>
    </row>
  </sheetData>
  <mergeCells count="2">
    <mergeCell ref="A12:E12"/>
    <mergeCell ref="J10:P10"/>
  </mergeCells>
  <printOptions horizontalCentered="1"/>
  <pageMargins left="0.5" right="0.5" top="0.75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mjenkins</dc:creator>
  <cp:keywords/>
  <dc:description/>
  <cp:lastModifiedBy>Kevin Johnson</cp:lastModifiedBy>
  <cp:lastPrinted>2007-01-10T20:16:43Z</cp:lastPrinted>
  <dcterms:created xsi:type="dcterms:W3CDTF">2001-01-08T15:01:05Z</dcterms:created>
  <dcterms:modified xsi:type="dcterms:W3CDTF">2007-02-01T20:01:35Z</dcterms:modified>
  <cp:category/>
  <cp:version/>
  <cp:contentType/>
  <cp:contentStatus/>
</cp:coreProperties>
</file>