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8220" windowHeight="5325" activeTab="0"/>
  </bookViews>
  <sheets>
    <sheet name="Pie1" sheetId="1" r:id="rId1"/>
    <sheet name="Pie2" sheetId="2" r:id="rId2"/>
    <sheet name="Pie3" sheetId="3" r:id="rId3"/>
    <sheet name="Pie4" sheetId="4" r:id="rId4"/>
    <sheet name="A" sheetId="5" r:id="rId5"/>
  </sheets>
  <definedNames>
    <definedName name="_xlnm.Print_Area" localSheetId="4">'A'!$A$1:$F$41</definedName>
  </definedNames>
  <calcPr fullCalcOnLoad="1"/>
</workbook>
</file>

<file path=xl/sharedStrings.xml><?xml version="1.0" encoding="utf-8"?>
<sst xmlns="http://schemas.openxmlformats.org/spreadsheetml/2006/main" count="53" uniqueCount="46">
  <si>
    <t>Pie Calculations for</t>
  </si>
  <si>
    <t>PIE 1</t>
  </si>
  <si>
    <t xml:space="preserve">           #</t>
  </si>
  <si>
    <t>%</t>
  </si>
  <si>
    <t>TOTAL</t>
  </si>
  <si>
    <t>Table 1 - Total Civilian Employment</t>
  </si>
  <si>
    <t>Non-USPS</t>
  </si>
  <si>
    <t>Calculated (Executive minus USPS)</t>
  </si>
  <si>
    <t>USPS</t>
  </si>
  <si>
    <t>Table 8 - Postal</t>
  </si>
  <si>
    <t>Judicial</t>
  </si>
  <si>
    <t>Table 1- Judicial Branch</t>
  </si>
  <si>
    <t>Legislative</t>
  </si>
  <si>
    <t>Executive</t>
  </si>
  <si>
    <t>Table 1- Executive Branch</t>
  </si>
  <si>
    <t>PIE 2</t>
  </si>
  <si>
    <t>US</t>
  </si>
  <si>
    <t>Table 1 - Outside Washington DC</t>
  </si>
  <si>
    <t>Overseas</t>
  </si>
  <si>
    <t>Table 1 - Overseas</t>
  </si>
  <si>
    <t>DCMSA</t>
  </si>
  <si>
    <t>Table 1 - Washington DC</t>
  </si>
  <si>
    <t>total</t>
  </si>
  <si>
    <t>PIE 3</t>
  </si>
  <si>
    <t>FTP</t>
  </si>
  <si>
    <t>Table 1 - Full Time with Perm Appoint.</t>
  </si>
  <si>
    <t>PT</t>
  </si>
  <si>
    <t>Table 1 - Part-Time</t>
  </si>
  <si>
    <t>FTT</t>
  </si>
  <si>
    <t>Table 1 - Full Time with temp &amp; Indef App</t>
  </si>
  <si>
    <t>INTERMT</t>
  </si>
  <si>
    <t>Table 1 - Intermitent</t>
  </si>
  <si>
    <t>PIE 4</t>
  </si>
  <si>
    <t>Competitive</t>
  </si>
  <si>
    <t>Table 8 - Competitive Service</t>
  </si>
  <si>
    <t>Exc &amp; SES</t>
  </si>
  <si>
    <t>Key in here</t>
  </si>
  <si>
    <t>only.  Key</t>
  </si>
  <si>
    <t>non-bold</t>
  </si>
  <si>
    <t>numbers</t>
  </si>
  <si>
    <t>only.</t>
  </si>
  <si>
    <t>Table 1- Legislative Branch</t>
  </si>
  <si>
    <t>P:\OWI\COMMON\CSWHITE\my113\Graphics.xls</t>
  </si>
  <si>
    <t>Calculated  (Excpt &amp; SES Minus USPS)</t>
  </si>
  <si>
    <t>Table 8 (Excpt &amp; Senior Executive Service)</t>
  </si>
  <si>
    <t>EMPLOYMENT AND TRENDS as of May 28, 2005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</si>
</sst>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_)"/>
  </numFmts>
  <fonts count="10">
    <font>
      <sz val="12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22"/>
      <name val="Arial"/>
      <family val="2"/>
    </font>
    <font>
      <sz val="9.25"/>
      <name val="Arial"/>
      <family val="0"/>
    </font>
    <font>
      <b/>
      <sz val="1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37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Distribution of Federal Civilian Employment by Branch
</a:t>
            </a:r>
            <a:r>
              <a:rPr lang="en-US" cap="none" sz="1800" b="1" i="0" u="none" baseline="0">
                <a:latin typeface="Arial"/>
                <a:ea typeface="Arial"/>
                <a:cs typeface="Arial"/>
              </a:rPr>
              <a:t>May 2005</a:t>
            </a:r>
          </a:p>
        </c:rich>
      </c:tx>
      <c:layout>
        <c:manualLayout>
          <c:xMode val="factor"/>
          <c:yMode val="factor"/>
          <c:x val="0.004"/>
          <c:y val="-0.017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175"/>
          <c:y val="0.38375"/>
          <c:w val="0.58"/>
          <c:h val="0.339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Judicial
 34,077
 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Legislative
 30,348 
 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Executive*
 2,650,686 
 98%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A!$A$9:$A$11</c:f>
              <c:strCache>
                <c:ptCount val="3"/>
                <c:pt idx="0">
                  <c:v>Judicial</c:v>
                </c:pt>
                <c:pt idx="1">
                  <c:v>Legislative</c:v>
                </c:pt>
                <c:pt idx="2">
                  <c:v>Executive</c:v>
                </c:pt>
              </c:strCache>
            </c:strRef>
          </c:cat>
          <c:val>
            <c:numRef>
              <c:f>A!$B$9:$B$11</c:f>
              <c:numCache>
                <c:ptCount val="3"/>
                <c:pt idx="0">
                  <c:v>34077</c:v>
                </c:pt>
                <c:pt idx="1">
                  <c:v>30348</c:v>
                </c:pt>
                <c:pt idx="2">
                  <c:v>2650686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Distribution of Federal Civilian Employment by Major Geographic Area 
May 2005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85"/>
          <c:y val="0.5"/>
          <c:w val="0.42825"/>
          <c:h val="0.25"/>
        </c:manualLayout>
      </c:layout>
      <c:pie3DChart>
        <c:varyColors val="1"/>
        <c:ser>
          <c:idx val="0"/>
          <c:order val="0"/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United States Outside Washington, DC-MD-VA-WV
 2,291,088
 85%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Overseas
 92,748 
 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Washington, DC-MD-VA-WV Metropolitan Statistical Area*
 331,275
 12%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A!$A$13:$A$15</c:f>
              <c:strCache>
                <c:ptCount val="3"/>
                <c:pt idx="0">
                  <c:v>US</c:v>
                </c:pt>
                <c:pt idx="1">
                  <c:v>Overseas</c:v>
                </c:pt>
                <c:pt idx="2">
                  <c:v>DCMSA</c:v>
                </c:pt>
              </c:strCache>
            </c:strRef>
          </c:cat>
          <c:val>
            <c:numRef>
              <c:f>A!$B$13:$B$15</c:f>
              <c:numCache>
                <c:ptCount val="3"/>
                <c:pt idx="0">
                  <c:v>2291088</c:v>
                </c:pt>
                <c:pt idx="1">
                  <c:v>92748</c:v>
                </c:pt>
                <c:pt idx="2">
                  <c:v>331275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Distribution of Federal Civilian Employment by Work Schedule/Appointment 
May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09"/>
          <c:y val="0.27425"/>
          <c:w val="0.40775"/>
          <c:h val="0.6125"/>
        </c:manualLayout>
      </c:layout>
      <c:pieChart>
        <c:varyColors val="1"/>
        <c:ser>
          <c:idx val="0"/>
          <c:order val="0"/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Full-time Permanent 2,316,727 
 85%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Part-time
 153,187 
 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Full-time Temporary 143,721 
 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Intermittent
 101,476
 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A!$A$18:$A$21</c:f>
              <c:strCache>
                <c:ptCount val="4"/>
                <c:pt idx="0">
                  <c:v>FTP</c:v>
                </c:pt>
                <c:pt idx="1">
                  <c:v>PT</c:v>
                </c:pt>
                <c:pt idx="2">
                  <c:v>FTT</c:v>
                </c:pt>
                <c:pt idx="3">
                  <c:v>INTERMT</c:v>
                </c:pt>
              </c:strCache>
            </c:strRef>
          </c:cat>
          <c:val>
            <c:numRef>
              <c:f>A!$B$18:$B$21</c:f>
              <c:numCache>
                <c:ptCount val="4"/>
                <c:pt idx="0">
                  <c:v>2316727</c:v>
                </c:pt>
                <c:pt idx="1">
                  <c:v>153187</c:v>
                </c:pt>
                <c:pt idx="2">
                  <c:v>143721</c:v>
                </c:pt>
                <c:pt idx="3">
                  <c:v>101476</c:v>
                </c:pt>
              </c:numCache>
            </c:numRef>
          </c:val>
        </c:ser>
        <c:firstSliceAng val="10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Distribution of Federal Civilian Employment by Service 
May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415"/>
          <c:y val="0.345"/>
          <c:w val="0.31925"/>
          <c:h val="0.473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latin typeface="Arial"/>
                        <a:ea typeface="Arial"/>
                        <a:cs typeface="Arial"/>
                      </a:rPr>
                      <a:t>Competitive
1,333,795 
 49%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latin typeface="Arial"/>
                        <a:ea typeface="Arial"/>
                        <a:cs typeface="Arial"/>
                      </a:rPr>
                      <a:t>Excepted &amp; Senior Executive Service 1,381,316 
 51%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A!$A$30:$A$31</c:f>
              <c:strCache>
                <c:ptCount val="2"/>
                <c:pt idx="0">
                  <c:v>Competitive</c:v>
                </c:pt>
                <c:pt idx="1">
                  <c:v>Exc &amp; SES</c:v>
                </c:pt>
              </c:strCache>
            </c:strRef>
          </c:cat>
          <c:val>
            <c:numRef>
              <c:f>A!$B$30:$B$31</c:f>
              <c:numCache>
                <c:ptCount val="2"/>
                <c:pt idx="0">
                  <c:v>1333795</c:v>
                </c:pt>
                <c:pt idx="1">
                  <c:v>1381316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55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5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5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0.0405</cdr:x>
      <cdr:y>0.756</cdr:y>
    </cdr:from>
    <cdr:to>
      <cdr:x>0.9495</cdr:x>
      <cdr:y>0.96725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" y="4476750"/>
          <a:ext cx="7886700" cy="1257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Executive Branch Non Postal Service = 1,885,217
Postal Service = 765,469
Executive Branch = 2,650,686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Total Employment: 2,715,111</a:t>
          </a:r>
        </a:p>
      </cdr:txBody>
    </cdr:sp>
  </cdr:relSizeAnchor>
  <cdr:relSizeAnchor xmlns:cdr="http://schemas.openxmlformats.org/drawingml/2006/chartDrawing">
    <cdr:from>
      <cdr:x>0.499</cdr:x>
      <cdr:y>0.96425</cdr:y>
    </cdr:from>
    <cdr:to>
      <cdr:x>0.5615</cdr:x>
      <cdr:y>0.997</cdr:y>
    </cdr:to>
    <cdr:sp>
      <cdr:nvSpPr>
        <cdr:cNvPr id="2" name="TextBox 2"/>
        <cdr:cNvSpPr txBox="1">
          <a:spLocks noChangeArrowheads="1"/>
        </cdr:cNvSpPr>
      </cdr:nvSpPr>
      <cdr:spPr>
        <a:xfrm>
          <a:off x="4324350" y="5715000"/>
          <a:ext cx="542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0.84825</cdr:y>
    </cdr:from>
    <cdr:to>
      <cdr:x>1</cdr:x>
      <cdr:y>0.9795</cdr:y>
    </cdr:to>
    <cdr:sp>
      <cdr:nvSpPr>
        <cdr:cNvPr id="1" name="TextBox 2"/>
        <cdr:cNvSpPr txBox="1">
          <a:spLocks noChangeArrowheads="1"/>
        </cdr:cNvSpPr>
      </cdr:nvSpPr>
      <cdr:spPr>
        <a:xfrm>
          <a:off x="0" y="5029200"/>
          <a:ext cx="8677275" cy="781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 Washington, DC-MD-VA-WV MSA Area includes the District of Columbia; Calvert, Charles, Frederick, Montgomery, and Prince George's Counties  in Maryland;  Arlington, Clarke, Culpeper, Fairfax, Fauquier, King George, Loudoun, Prince Wiliam, Spotsylvania, Stafford, and Warren Counties, 
and the Cities of Alexandria, Fairfax, Falls Church, Fredericksburg, Manassas, and Manassas Park in Virginia; and Berkeley
 and Jefferson Counties in West Virginia.</a:t>
          </a:r>
        </a:p>
      </cdr:txBody>
    </cdr:sp>
  </cdr:relSizeAnchor>
  <cdr:relSizeAnchor xmlns:cdr="http://schemas.openxmlformats.org/drawingml/2006/chartDrawing">
    <cdr:from>
      <cdr:x>0.16375</cdr:x>
      <cdr:y>0.77075</cdr:y>
    </cdr:from>
    <cdr:to>
      <cdr:x>0.875</cdr:x>
      <cdr:y>0.83325</cdr:y>
    </cdr:to>
    <cdr:sp>
      <cdr:nvSpPr>
        <cdr:cNvPr id="2" name="TextBox 3"/>
        <cdr:cNvSpPr txBox="1">
          <a:spLocks noChangeArrowheads="1"/>
        </cdr:cNvSpPr>
      </cdr:nvSpPr>
      <cdr:spPr>
        <a:xfrm>
          <a:off x="1419225" y="4572000"/>
          <a:ext cx="61722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Total Employment: 2,715,111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</cdr:x>
      <cdr:y>0.89575</cdr:y>
    </cdr:from>
    <cdr:to>
      <cdr:x>0.75575</cdr:x>
      <cdr:y>0.95825</cdr:y>
    </cdr:to>
    <cdr:sp>
      <cdr:nvSpPr>
        <cdr:cNvPr id="1" name="TextBox 1"/>
        <cdr:cNvSpPr txBox="1">
          <a:spLocks noChangeArrowheads="1"/>
        </cdr:cNvSpPr>
      </cdr:nvSpPr>
      <cdr:spPr>
        <a:xfrm>
          <a:off x="2609850" y="5314950"/>
          <a:ext cx="394335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Total Employment: 2,715,111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</cdr:x>
      <cdr:y>0.83025</cdr:y>
    </cdr:from>
    <cdr:to>
      <cdr:x>0.73325</cdr:x>
      <cdr:y>0.88375</cdr:y>
    </cdr:to>
    <cdr:sp>
      <cdr:nvSpPr>
        <cdr:cNvPr id="1" name="TextBox 1"/>
        <cdr:cNvSpPr txBox="1">
          <a:spLocks noChangeArrowheads="1"/>
        </cdr:cNvSpPr>
      </cdr:nvSpPr>
      <cdr:spPr>
        <a:xfrm>
          <a:off x="2533650" y="4924425"/>
          <a:ext cx="381952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Total Employment: 2,715,111</a:t>
          </a:r>
        </a:p>
      </cdr:txBody>
    </cdr:sp>
  </cdr:relSizeAnchor>
  <cdr:relSizeAnchor xmlns:cdr="http://schemas.openxmlformats.org/drawingml/2006/chartDrawing">
    <cdr:from>
      <cdr:x>0.293</cdr:x>
      <cdr:y>0.90475</cdr:y>
    </cdr:from>
    <cdr:to>
      <cdr:x>0.73325</cdr:x>
      <cdr:y>0.97025</cdr:y>
    </cdr:to>
    <cdr:sp>
      <cdr:nvSpPr>
        <cdr:cNvPr id="2" name="TextBox 2"/>
        <cdr:cNvSpPr txBox="1">
          <a:spLocks noChangeArrowheads="1"/>
        </cdr:cNvSpPr>
      </cdr:nvSpPr>
      <cdr:spPr>
        <a:xfrm>
          <a:off x="2533650" y="5362575"/>
          <a:ext cx="381952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*Percentages exclude Legislative and Judicial Branches.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F41"/>
  <sheetViews>
    <sheetView defaultGridColor="0" zoomScale="87" zoomScaleNormal="87" colorId="22" workbookViewId="0" topLeftCell="A22">
      <selection activeCell="A30" sqref="A30:B31"/>
    </sheetView>
  </sheetViews>
  <sheetFormatPr defaultColWidth="9.77734375" defaultRowHeight="15"/>
  <cols>
    <col min="2" max="2" width="10.77734375" style="0" customWidth="1"/>
    <col min="3" max="3" width="3.77734375" style="0" customWidth="1"/>
    <col min="4" max="4" width="35.99609375" style="0" bestFit="1" customWidth="1"/>
    <col min="5" max="5" width="8.77734375" style="0" customWidth="1"/>
    <col min="6" max="6" width="7.77734375" style="0" customWidth="1"/>
  </cols>
  <sheetData>
    <row r="1" ht="15">
      <c r="A1" t="s">
        <v>0</v>
      </c>
    </row>
    <row r="2" ht="15">
      <c r="A2" t="s">
        <v>45</v>
      </c>
    </row>
    <row r="5" spans="1:5" ht="15.75">
      <c r="A5" s="2" t="s">
        <v>1</v>
      </c>
      <c r="B5" s="1" t="s">
        <v>2</v>
      </c>
      <c r="C5" s="1"/>
      <c r="D5" s="1"/>
      <c r="E5" s="3" t="s">
        <v>3</v>
      </c>
    </row>
    <row r="6" spans="1:5" ht="15.75">
      <c r="A6" s="2" t="s">
        <v>4</v>
      </c>
      <c r="B6" s="4">
        <v>2715111</v>
      </c>
      <c r="C6" s="4"/>
      <c r="D6" s="1" t="s">
        <v>5</v>
      </c>
      <c r="E6" s="5">
        <v>100</v>
      </c>
    </row>
    <row r="7" spans="1:5" ht="15.75">
      <c r="A7" s="1" t="s">
        <v>6</v>
      </c>
      <c r="B7" s="7">
        <f>B11-B8</f>
        <v>1885217</v>
      </c>
      <c r="C7" s="7"/>
      <c r="D7" s="1" t="s">
        <v>7</v>
      </c>
      <c r="E7" s="6">
        <f>(B7/$B6)*100</f>
        <v>69.43425149100719</v>
      </c>
    </row>
    <row r="8" spans="1:5" ht="15">
      <c r="A8" s="1" t="s">
        <v>8</v>
      </c>
      <c r="B8" s="4">
        <v>765469</v>
      </c>
      <c r="C8" s="4"/>
      <c r="D8" s="1" t="s">
        <v>9</v>
      </c>
      <c r="E8" s="6">
        <f>(B8/$B6)*100</f>
        <v>28.192917342974194</v>
      </c>
    </row>
    <row r="9" spans="1:5" ht="15">
      <c r="A9" s="1" t="s">
        <v>10</v>
      </c>
      <c r="B9" s="4">
        <v>34077</v>
      </c>
      <c r="C9" s="4"/>
      <c r="D9" s="1" t="s">
        <v>11</v>
      </c>
      <c r="E9" s="6">
        <f>(B9/$B6)*100</f>
        <v>1.255086808605615</v>
      </c>
    </row>
    <row r="10" spans="1:6" ht="15">
      <c r="A10" s="1" t="s">
        <v>12</v>
      </c>
      <c r="B10" s="4">
        <v>30348</v>
      </c>
      <c r="C10" s="4"/>
      <c r="D10" s="1" t="s">
        <v>41</v>
      </c>
      <c r="E10" s="6">
        <f>(B10/$B6)*100</f>
        <v>1.117744357413012</v>
      </c>
      <c r="F10" s="5">
        <f>((B9+B10+B11)/B6)*100</f>
        <v>100</v>
      </c>
    </row>
    <row r="11" spans="1:5" ht="15">
      <c r="A11" s="1" t="s">
        <v>13</v>
      </c>
      <c r="B11" s="4">
        <v>2650686</v>
      </c>
      <c r="C11" s="4"/>
      <c r="D11" s="1" t="s">
        <v>14</v>
      </c>
      <c r="E11" s="6">
        <f>(B11/$B6)*100</f>
        <v>97.62716883398137</v>
      </c>
    </row>
    <row r="12" spans="1:5" ht="15.75">
      <c r="A12" s="2" t="s">
        <v>15</v>
      </c>
      <c r="B12" s="4"/>
      <c r="C12" s="4"/>
      <c r="D12" s="1"/>
      <c r="E12" s="5"/>
    </row>
    <row r="13" spans="1:5" ht="15">
      <c r="A13" s="1" t="s">
        <v>16</v>
      </c>
      <c r="B13" s="4">
        <v>2291088</v>
      </c>
      <c r="C13" s="4"/>
      <c r="D13" s="1" t="s">
        <v>17</v>
      </c>
      <c r="E13" s="6">
        <f>(B13/$B6)*100</f>
        <v>84.38284843603078</v>
      </c>
    </row>
    <row r="14" spans="1:5" ht="15">
      <c r="A14" s="1" t="s">
        <v>18</v>
      </c>
      <c r="B14" s="4">
        <v>92748</v>
      </c>
      <c r="C14" s="4"/>
      <c r="D14" s="1" t="s">
        <v>19</v>
      </c>
      <c r="E14" s="6">
        <f>(B14/$B6)*100</f>
        <v>3.4159929373053255</v>
      </c>
    </row>
    <row r="15" spans="1:5" ht="15">
      <c r="A15" s="1" t="s">
        <v>20</v>
      </c>
      <c r="B15" s="4">
        <v>331275</v>
      </c>
      <c r="C15" s="4"/>
      <c r="D15" s="1" t="s">
        <v>21</v>
      </c>
      <c r="E15" s="6">
        <f>(B15/$B6)*100</f>
        <v>12.201158626663883</v>
      </c>
    </row>
    <row r="16" spans="1:6" ht="15.75">
      <c r="A16" s="1" t="s">
        <v>22</v>
      </c>
      <c r="B16" s="7">
        <f>B13+B14+B15</f>
        <v>2715111</v>
      </c>
      <c r="C16" s="7"/>
      <c r="D16" s="1"/>
      <c r="E16" s="5"/>
      <c r="F16" s="5">
        <f>((+B13+B14+B15)/B6)*100</f>
        <v>100</v>
      </c>
    </row>
    <row r="17" spans="1:5" ht="15.75">
      <c r="A17" s="2" t="s">
        <v>23</v>
      </c>
      <c r="B17" s="4"/>
      <c r="C17" s="4"/>
      <c r="D17" s="1"/>
      <c r="E17" s="5"/>
    </row>
    <row r="18" spans="1:5" ht="15">
      <c r="A18" s="1" t="s">
        <v>24</v>
      </c>
      <c r="B18" s="4">
        <v>2316727</v>
      </c>
      <c r="C18" s="4"/>
      <c r="D18" s="1" t="s">
        <v>25</v>
      </c>
      <c r="E18" s="6">
        <f>(B18/$B6)*100</f>
        <v>85.32715605365674</v>
      </c>
    </row>
    <row r="19" spans="1:5" ht="15">
      <c r="A19" s="1" t="s">
        <v>26</v>
      </c>
      <c r="B19" s="4">
        <v>153187</v>
      </c>
      <c r="C19" s="4"/>
      <c r="D19" s="1" t="s">
        <v>27</v>
      </c>
      <c r="E19" s="6">
        <f>(B19/$B6)*100</f>
        <v>5.642016109101985</v>
      </c>
    </row>
    <row r="20" spans="1:5" ht="15">
      <c r="A20" s="1" t="s">
        <v>28</v>
      </c>
      <c r="B20" s="4">
        <v>143721</v>
      </c>
      <c r="C20" s="4"/>
      <c r="D20" s="1" t="s">
        <v>29</v>
      </c>
      <c r="E20" s="6">
        <f>(B20/$B6)*100</f>
        <v>5.29337474600486</v>
      </c>
    </row>
    <row r="21" spans="1:6" ht="15">
      <c r="A21" s="1" t="s">
        <v>30</v>
      </c>
      <c r="B21" s="4">
        <v>101476</v>
      </c>
      <c r="C21" s="4"/>
      <c r="D21" s="1" t="s">
        <v>31</v>
      </c>
      <c r="E21" s="6">
        <f>(B21/$B6)*100</f>
        <v>3.7374530912364174</v>
      </c>
      <c r="F21" s="5">
        <f>((+B18+B19+B20+B21)/B6)*100</f>
        <v>100</v>
      </c>
    </row>
    <row r="22" spans="1:5" ht="15.75">
      <c r="A22" s="1" t="s">
        <v>22</v>
      </c>
      <c r="B22" s="7">
        <f>(+B18+B19+B20+B21)</f>
        <v>2715111</v>
      </c>
      <c r="C22" s="7"/>
      <c r="D22" s="1"/>
      <c r="E22" s="5"/>
    </row>
    <row r="23" spans="1:5" ht="15.75">
      <c r="A23" s="2" t="s">
        <v>32</v>
      </c>
      <c r="B23" s="4"/>
      <c r="C23" s="4"/>
      <c r="D23" s="1"/>
      <c r="E23" s="5"/>
    </row>
    <row r="24" spans="1:5" ht="15">
      <c r="A24" s="1" t="s">
        <v>33</v>
      </c>
      <c r="B24" s="4">
        <v>1333795</v>
      </c>
      <c r="C24" s="4"/>
      <c r="D24" s="1" t="s">
        <v>34</v>
      </c>
      <c r="E24" s="6">
        <f>(B24/$B6)*100</f>
        <v>49.12487924066456</v>
      </c>
    </row>
    <row r="25" spans="1:5" ht="15">
      <c r="A25" s="1" t="s">
        <v>8</v>
      </c>
      <c r="B25" s="4">
        <v>765469</v>
      </c>
      <c r="C25" s="4"/>
      <c r="D25" s="1" t="s">
        <v>9</v>
      </c>
      <c r="E25" s="6">
        <f>(B25/$B6)*100</f>
        <v>28.192917342974194</v>
      </c>
    </row>
    <row r="26" spans="1:5" ht="15.75">
      <c r="A26" s="1" t="s">
        <v>6</v>
      </c>
      <c r="B26" s="7">
        <f>B27-B25</f>
        <v>615847</v>
      </c>
      <c r="C26" s="7"/>
      <c r="D26" s="1" t="s">
        <v>43</v>
      </c>
      <c r="E26" s="6">
        <f>(B26/$B6)*100</f>
        <v>22.682203416361247</v>
      </c>
    </row>
    <row r="27" spans="1:5" ht="15">
      <c r="A27" s="1" t="s">
        <v>35</v>
      </c>
      <c r="B27" s="4">
        <v>1381316</v>
      </c>
      <c r="C27" s="4"/>
      <c r="D27" s="1" t="s">
        <v>44</v>
      </c>
      <c r="E27" s="6">
        <f>(B27/$B6)*100</f>
        <v>50.87512075933544</v>
      </c>
    </row>
    <row r="28" spans="1:6" ht="15.75">
      <c r="A28" s="1" t="s">
        <v>22</v>
      </c>
      <c r="B28" s="7">
        <f>B24+B27</f>
        <v>2715111</v>
      </c>
      <c r="C28" s="7"/>
      <c r="D28" s="7"/>
      <c r="E28" s="5"/>
      <c r="F28" s="5">
        <f>((+B24+B27)/B6)*100</f>
        <v>100</v>
      </c>
    </row>
    <row r="30" spans="1:2" ht="15.75">
      <c r="A30" s="2" t="s">
        <v>33</v>
      </c>
      <c r="B30" s="7">
        <v>1333795</v>
      </c>
    </row>
    <row r="31" spans="1:2" ht="15.75">
      <c r="A31" s="2" t="s">
        <v>35</v>
      </c>
      <c r="B31" s="7">
        <v>1381316</v>
      </c>
    </row>
    <row r="35" ht="15">
      <c r="B35" t="s">
        <v>36</v>
      </c>
    </row>
    <row r="36" ht="15">
      <c r="B36" t="s">
        <v>37</v>
      </c>
    </row>
    <row r="37" ht="15">
      <c r="B37" t="s">
        <v>38</v>
      </c>
    </row>
    <row r="38" ht="15">
      <c r="B38" t="s">
        <v>39</v>
      </c>
    </row>
    <row r="39" ht="15">
      <c r="B39" t="s">
        <v>40</v>
      </c>
    </row>
    <row r="41" spans="1:4" ht="15">
      <c r="A41" s="8" t="s">
        <v>42</v>
      </c>
      <c r="B41" s="8"/>
      <c r="C41" s="8"/>
      <c r="D41" s="8"/>
    </row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Personnel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OPM</dc:creator>
  <cp:keywords/>
  <dc:description/>
  <cp:lastModifiedBy>TENEAL</cp:lastModifiedBy>
  <cp:lastPrinted>2005-10-17T15:15:09Z</cp:lastPrinted>
  <dcterms:created xsi:type="dcterms:W3CDTF">2004-07-02T19:35:48Z</dcterms:created>
  <dcterms:modified xsi:type="dcterms:W3CDTF">2005-10-17T15:15:30Z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-2137654850</vt:i4>
  </property>
  <property fmtid="{D5CDD505-2E9C-101B-9397-08002B2CF9AE}" pid="3" name="_EmailSubject">
    <vt:lpwstr>Pie Chart Data for May 2005</vt:lpwstr>
  </property>
  <property fmtid="{D5CDD505-2E9C-101B-9397-08002B2CF9AE}" pid="4" name="_AuthorEmail">
    <vt:lpwstr>Carol.White@opm.gov</vt:lpwstr>
  </property>
  <property fmtid="{D5CDD505-2E9C-101B-9397-08002B2CF9AE}" pid="5" name="_AuthorEmailDisplayName">
    <vt:lpwstr>White, Carol Suzanne</vt:lpwstr>
  </property>
  <property fmtid="{D5CDD505-2E9C-101B-9397-08002B2CF9AE}" pid="6" name="_ReviewingToolsShownOnce">
    <vt:lpwstr/>
  </property>
</Properties>
</file>