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6645" windowHeight="3900" activeTab="3"/>
  </bookViews>
  <sheets>
    <sheet name="Pie1" sheetId="1" r:id="rId1"/>
    <sheet name="Pie2" sheetId="2" r:id="rId2"/>
    <sheet name="Pie3" sheetId="3" r:id="rId3"/>
    <sheet name="Pie4" sheetId="4" r:id="rId4"/>
    <sheet name="A" sheetId="5" r:id="rId5"/>
  </sheets>
  <definedNames>
    <definedName name="_xlnm.Print_Area" localSheetId="4">'A'!$A$1:$F$41</definedName>
  </definedNames>
  <calcPr fullCalcOnLoad="1"/>
</workbook>
</file>

<file path=xl/sharedStrings.xml><?xml version="1.0" encoding="utf-8"?>
<sst xmlns="http://schemas.openxmlformats.org/spreadsheetml/2006/main" count="53" uniqueCount="46">
  <si>
    <t>Pie Calculations for</t>
  </si>
  <si>
    <t>PIE 1</t>
  </si>
  <si>
    <t xml:space="preserve">           #</t>
  </si>
  <si>
    <t>%</t>
  </si>
  <si>
    <t>TOTAL</t>
  </si>
  <si>
    <t>Table 1 - Total Civilian Employment</t>
  </si>
  <si>
    <t>Non-USPS</t>
  </si>
  <si>
    <t>Calculated (Executive minus USPS)</t>
  </si>
  <si>
    <t>USPS</t>
  </si>
  <si>
    <t>Table 8 - Postal</t>
  </si>
  <si>
    <t>Judicial</t>
  </si>
  <si>
    <t>Table 1- Judicial Branch</t>
  </si>
  <si>
    <t>Legislative</t>
  </si>
  <si>
    <t>Executive</t>
  </si>
  <si>
    <t>Table 1- Executive Branch</t>
  </si>
  <si>
    <t>PIE 2</t>
  </si>
  <si>
    <t>US</t>
  </si>
  <si>
    <t>Table 1 - Outside Washington DC</t>
  </si>
  <si>
    <t>Overseas</t>
  </si>
  <si>
    <t>Table 1 - Overseas</t>
  </si>
  <si>
    <t>DCMSA</t>
  </si>
  <si>
    <t>Table 1 - Washington DC</t>
  </si>
  <si>
    <t>total</t>
  </si>
  <si>
    <t>PIE 3</t>
  </si>
  <si>
    <t>FTP</t>
  </si>
  <si>
    <t>Table 1 - Full Time with Perm Appoint.</t>
  </si>
  <si>
    <t>PT</t>
  </si>
  <si>
    <t>Table 1 - Part-Time</t>
  </si>
  <si>
    <t>FTT</t>
  </si>
  <si>
    <t>Table 1 - Full Time with temp &amp; Indef App</t>
  </si>
  <si>
    <t>INTERMT</t>
  </si>
  <si>
    <t>Table 1 - Intermitent</t>
  </si>
  <si>
    <t>PIE 4</t>
  </si>
  <si>
    <t>Competitive</t>
  </si>
  <si>
    <t>Table 8 - Competitive Service</t>
  </si>
  <si>
    <t>Exc &amp; SES</t>
  </si>
  <si>
    <t>Key in here</t>
  </si>
  <si>
    <t>only.  Key</t>
  </si>
  <si>
    <t>non-bold</t>
  </si>
  <si>
    <t>numbers</t>
  </si>
  <si>
    <t>only.</t>
  </si>
  <si>
    <t>Table 1- Legislative Branch</t>
  </si>
  <si>
    <t>P:\OWI\COMMON\CSWHITE\my113\Graphics.xls</t>
  </si>
  <si>
    <t>Calculated  (Excpt &amp; SES Minus USPS)</t>
  </si>
  <si>
    <t>Table 8 (Excpt &amp; Senior Executive Service)</t>
  </si>
  <si>
    <t>EMPLOYMENT AND TRENDS as of July 30,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</si>
</sst>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</numFmts>
  <fonts count="1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5"/>
      <name val="Arial"/>
      <family val="0"/>
    </font>
    <font>
      <sz val="14"/>
      <name val="Arial"/>
      <family val="2"/>
    </font>
    <font>
      <b/>
      <sz val="21"/>
      <name val="Arial"/>
      <family val="2"/>
    </font>
    <font>
      <b/>
      <sz val="19.25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Distributin of Federal Civilian Employment by Branch </a:t>
            </a:r>
            <a:r>
              <a:rPr lang="en-US" cap="none" sz="21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925" b="1" i="0" u="none" baseline="0">
                <a:latin typeface="Arial"/>
                <a:ea typeface="Arial"/>
                <a:cs typeface="Arial"/>
              </a:rPr>
              <a:t>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745"/>
          <c:y val="0.31125"/>
          <c:w val="0.28825"/>
          <c:h val="0.6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Judicial
 34,104
 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Legislative
 30,969  
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Arial"/>
                        <a:ea typeface="Arial"/>
                        <a:cs typeface="Arial"/>
                      </a:rPr>
                      <a:t>Executive 2,660,044 
 98%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A!$A$9:$A$11</c:f>
              <c:strCache>
                <c:ptCount val="3"/>
                <c:pt idx="0">
                  <c:v>Judicial</c:v>
                </c:pt>
                <c:pt idx="1">
                  <c:v>Legislative</c:v>
                </c:pt>
                <c:pt idx="2">
                  <c:v>Executive</c:v>
                </c:pt>
              </c:strCache>
            </c:strRef>
          </c:cat>
          <c:val>
            <c:numRef>
              <c:f>A!$B$9:$B$11</c:f>
              <c:numCache>
                <c:ptCount val="3"/>
                <c:pt idx="0">
                  <c:v>34104</c:v>
                </c:pt>
                <c:pt idx="1">
                  <c:v>30969</c:v>
                </c:pt>
                <c:pt idx="2">
                  <c:v>2660044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659241"/>
        <c:axId val="16497714"/>
      </c:barChart>
      <c:catAx>
        <c:axId val="31659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97714"/>
        <c:crosses val="autoZero"/>
        <c:auto val="1"/>
        <c:lblOffset val="100"/>
        <c:noMultiLvlLbl val="0"/>
      </c:catAx>
      <c:valAx>
        <c:axId val="164977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6592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Major Geographic Area 
July 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5"/>
          <c:w val="0.42825"/>
          <c:h val="0.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United States Outside Washington, DC-MD-VA-WV
 2,305,355
 85%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Overseas
 92,749 
 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Arial"/>
                        <a:ea typeface="Arial"/>
                        <a:cs typeface="Arial"/>
                      </a:rPr>
                      <a:t>Washington, DC-MD-VA-WV Metropolitan Statistical Area*
 327,013
 12%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A!$A$13:$A$15</c:f>
              <c:strCache>
                <c:ptCount val="3"/>
                <c:pt idx="0">
                  <c:v>US</c:v>
                </c:pt>
                <c:pt idx="1">
                  <c:v>Overseas</c:v>
                </c:pt>
                <c:pt idx="2">
                  <c:v>DCMSA</c:v>
                </c:pt>
              </c:strCache>
            </c:strRef>
          </c:cat>
          <c:val>
            <c:numRef>
              <c:f>A!$B$13:$B$15</c:f>
              <c:numCache>
                <c:ptCount val="3"/>
                <c:pt idx="0">
                  <c:v>2305355</c:v>
                </c:pt>
                <c:pt idx="1">
                  <c:v>92749</c:v>
                </c:pt>
                <c:pt idx="2">
                  <c:v>327013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Work Schedule/Appointment 
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27425"/>
          <c:w val="0.40775"/>
          <c:h val="0.6125"/>
        </c:manualLayout>
      </c:layout>
      <c:pie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Full-time Permanent 2,313,629 
 85%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Part-time
 150,316 
 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Full-time Temporary 164,545 
 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latin typeface="Arial"/>
                        <a:ea typeface="Arial"/>
                        <a:cs typeface="Arial"/>
                      </a:rPr>
                      <a:t>Intermittent
 96,627
 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A!$A$18:$A$21</c:f>
              <c:strCache>
                <c:ptCount val="4"/>
                <c:pt idx="0">
                  <c:v>FTP</c:v>
                </c:pt>
                <c:pt idx="1">
                  <c:v>PT</c:v>
                </c:pt>
                <c:pt idx="2">
                  <c:v>FTT</c:v>
                </c:pt>
                <c:pt idx="3">
                  <c:v>INTERMT</c:v>
                </c:pt>
              </c:strCache>
            </c:strRef>
          </c:cat>
          <c:val>
            <c:numRef>
              <c:f>A!$B$18:$B$21</c:f>
              <c:numCache>
                <c:ptCount val="4"/>
                <c:pt idx="0">
                  <c:v>2313629</c:v>
                </c:pt>
                <c:pt idx="1">
                  <c:v>150316</c:v>
                </c:pt>
                <c:pt idx="2">
                  <c:v>164545</c:v>
                </c:pt>
                <c:pt idx="3">
                  <c:v>96627</c:v>
                </c:pt>
              </c:numCache>
            </c:numRef>
          </c:val>
        </c:ser>
        <c:firstSliceAng val="1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Distribution of Federal Civilian Employment by Service 
July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415"/>
          <c:y val="0.345"/>
          <c:w val="0.31925"/>
          <c:h val="0.4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Competitive
1,329,697 
 49%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latin typeface="Arial"/>
                        <a:ea typeface="Arial"/>
                        <a:cs typeface="Arial"/>
                      </a:rPr>
                      <a:t>Excepted &amp; Senior Executive Service 1,395,420 
 51%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A!$A$30:$A$31</c:f>
              <c:strCache>
                <c:ptCount val="2"/>
                <c:pt idx="0">
                  <c:v>Competitive</c:v>
                </c:pt>
                <c:pt idx="1">
                  <c:v>Exc &amp; SES</c:v>
                </c:pt>
              </c:strCache>
            </c:strRef>
          </c:cat>
          <c:val>
            <c:numRef>
              <c:f>A!$B$30:$B$31</c:f>
              <c:numCache>
                <c:ptCount val="2"/>
                <c:pt idx="0">
                  <c:v>1329697</c:v>
                </c:pt>
                <c:pt idx="1">
                  <c:v>1395420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5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0.003</cdr:y>
    </cdr:from>
    <cdr:to>
      <cdr:x>0.998</cdr:x>
      <cdr:y>0.68725</cdr:y>
    </cdr:to>
    <cdr:graphicFrame>
      <cdr:nvGraphicFramePr>
        <cdr:cNvPr id="1" name="Chart 4"/>
        <cdr:cNvGraphicFramePr/>
      </cdr:nvGraphicFramePr>
      <cdr:xfrm>
        <a:off x="9525" y="9525"/>
        <a:ext cx="8639175" cy="40576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0.28525</cdr:x>
      <cdr:y>0.747</cdr:y>
    </cdr:from>
    <cdr:to>
      <cdr:x>0.852</cdr:x>
      <cdr:y>0.985</cdr:y>
    </cdr:to>
    <cdr:sp>
      <cdr:nvSpPr>
        <cdr:cNvPr id="2" name="TextBox 5"/>
        <cdr:cNvSpPr txBox="1">
          <a:spLocks noChangeArrowheads="1"/>
        </cdr:cNvSpPr>
      </cdr:nvSpPr>
      <cdr:spPr>
        <a:xfrm>
          <a:off x="2466975" y="4429125"/>
          <a:ext cx="4914900" cy="1409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Executive Branch Non Postal Service = 2,660,044
Postal Service = 764,221
Executive Branch = 2,660,044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Total Employment: 2,725,117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
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0.84825</cdr:y>
    </cdr:from>
    <cdr:to>
      <cdr:x>1</cdr:x>
      <cdr:y>0.9795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29200"/>
          <a:ext cx="867727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Washington, DC-MD-VA-WV MSA Area includes the District of Columbia; Calvert, Charles, Frederick, Montgomery, and Prince George's Counties  in Maryland;  Arlington, Clarke, Culpeper, Fairfax, Fauquier, King George, Loudoun, Prince Wiliam, Spotsylvania, Stafford, and Warren Counties, 
and the Cities of Alexandria, Fairfax, Falls Church, Fredericksburg, Manassas, and Manassas Park in Virginia; and Berkeley
 and Jefferson Counties in West Virginia.</a:t>
          </a:r>
        </a:p>
      </cdr:txBody>
    </cdr:sp>
  </cdr:relSizeAnchor>
  <cdr:relSizeAnchor xmlns:cdr="http://schemas.openxmlformats.org/drawingml/2006/chartDrawing">
    <cdr:from>
      <cdr:x>0.16375</cdr:x>
      <cdr:y>0.77075</cdr:y>
    </cdr:from>
    <cdr:to>
      <cdr:x>0.875</cdr:x>
      <cdr:y>0.83325</cdr:y>
    </cdr:to>
    <cdr:sp>
      <cdr:nvSpPr>
        <cdr:cNvPr id="2" name="TextBox 3"/>
        <cdr:cNvSpPr txBox="1">
          <a:spLocks noChangeArrowheads="1"/>
        </cdr:cNvSpPr>
      </cdr:nvSpPr>
      <cdr:spPr>
        <a:xfrm>
          <a:off x="1419225" y="4572000"/>
          <a:ext cx="61722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2,725,117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</cdr:x>
      <cdr:y>0.89575</cdr:y>
    </cdr:from>
    <cdr:to>
      <cdr:x>0.75575</cdr:x>
      <cdr:y>0.95825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609850" y="5314950"/>
          <a:ext cx="3943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2,725,117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0.83025</cdr:y>
    </cdr:from>
    <cdr:to>
      <cdr:x>0.73325</cdr:x>
      <cdr:y>0.88375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4924425"/>
          <a:ext cx="3819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Total Employment: 2,725,117</a:t>
          </a:r>
        </a:p>
      </cdr:txBody>
    </cdr:sp>
  </cdr:relSizeAnchor>
  <cdr:relSizeAnchor xmlns:cdr="http://schemas.openxmlformats.org/drawingml/2006/chartDrawing">
    <cdr:from>
      <cdr:x>0.293</cdr:x>
      <cdr:y>0.90475</cdr:y>
    </cdr:from>
    <cdr:to>
      <cdr:x>0.73325</cdr:x>
      <cdr:y>0.97025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5362575"/>
          <a:ext cx="38195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*Percentages exclude Legislative and Judicial Branches.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41"/>
  <sheetViews>
    <sheetView defaultGridColor="0" zoomScale="87" zoomScaleNormal="87" colorId="22" workbookViewId="0" topLeftCell="A6">
      <selection activeCell="A13" sqref="A13:B15"/>
    </sheetView>
  </sheetViews>
  <sheetFormatPr defaultColWidth="9.77734375" defaultRowHeight="15"/>
  <cols>
    <col min="2" max="2" width="10.77734375" style="0" customWidth="1"/>
    <col min="3" max="3" width="3.77734375" style="0" customWidth="1"/>
    <col min="4" max="4" width="35.99609375" style="0" bestFit="1" customWidth="1"/>
    <col min="5" max="5" width="8.77734375" style="0" customWidth="1"/>
    <col min="6" max="6" width="7.77734375" style="0" customWidth="1"/>
  </cols>
  <sheetData>
    <row r="1" ht="15">
      <c r="A1" t="s">
        <v>0</v>
      </c>
    </row>
    <row r="2" ht="15">
      <c r="A2" t="s">
        <v>45</v>
      </c>
    </row>
    <row r="5" spans="1:5" ht="15.75">
      <c r="A5" s="2" t="s">
        <v>1</v>
      </c>
      <c r="B5" s="1" t="s">
        <v>2</v>
      </c>
      <c r="C5" s="1"/>
      <c r="D5" s="1"/>
      <c r="E5" s="3" t="s">
        <v>3</v>
      </c>
    </row>
    <row r="6" spans="1:5" ht="15.75">
      <c r="A6" s="2" t="s">
        <v>4</v>
      </c>
      <c r="B6" s="4">
        <v>2725117</v>
      </c>
      <c r="C6" s="4"/>
      <c r="D6" s="1" t="s">
        <v>5</v>
      </c>
      <c r="E6" s="5">
        <v>100</v>
      </c>
    </row>
    <row r="7" spans="1:5" ht="15.75">
      <c r="A7" s="1" t="s">
        <v>6</v>
      </c>
      <c r="B7" s="7">
        <f>B11-B8</f>
        <v>1895823</v>
      </c>
      <c r="C7" s="7"/>
      <c r="D7" s="1" t="s">
        <v>7</v>
      </c>
      <c r="E7" s="6">
        <f>(B7/$B6)*100</f>
        <v>69.56849926076568</v>
      </c>
    </row>
    <row r="8" spans="1:5" ht="15">
      <c r="A8" s="1" t="s">
        <v>8</v>
      </c>
      <c r="B8" s="4">
        <v>764221</v>
      </c>
      <c r="C8" s="4"/>
      <c r="D8" s="1" t="s">
        <v>9</v>
      </c>
      <c r="E8" s="6">
        <f>(B8/$B6)*100</f>
        <v>28.04360326547447</v>
      </c>
    </row>
    <row r="9" spans="1:5" ht="15">
      <c r="A9" s="1" t="s">
        <v>10</v>
      </c>
      <c r="B9" s="4">
        <v>34104</v>
      </c>
      <c r="C9" s="4"/>
      <c r="D9" s="1" t="s">
        <v>11</v>
      </c>
      <c r="E9" s="6">
        <f>(B9/$B6)*100</f>
        <v>1.2514692029736705</v>
      </c>
    </row>
    <row r="10" spans="1:6" ht="15">
      <c r="A10" s="1" t="s">
        <v>12</v>
      </c>
      <c r="B10" s="4">
        <v>30969</v>
      </c>
      <c r="C10" s="4"/>
      <c r="D10" s="1" t="s">
        <v>41</v>
      </c>
      <c r="E10" s="6">
        <f>(B10/$B6)*100</f>
        <v>1.1364282707861717</v>
      </c>
      <c r="F10" s="5">
        <f>((B9+B10+B11)/B6)*100</f>
        <v>100</v>
      </c>
    </row>
    <row r="11" spans="1:5" ht="15">
      <c r="A11" s="1" t="s">
        <v>13</v>
      </c>
      <c r="B11" s="4">
        <v>2660044</v>
      </c>
      <c r="C11" s="4"/>
      <c r="D11" s="1" t="s">
        <v>14</v>
      </c>
      <c r="E11" s="6">
        <f>(B11/$B6)*100</f>
        <v>97.61210252624016</v>
      </c>
    </row>
    <row r="12" spans="1:5" ht="15.75">
      <c r="A12" s="2" t="s">
        <v>15</v>
      </c>
      <c r="B12" s="4"/>
      <c r="C12" s="4"/>
      <c r="D12" s="1"/>
      <c r="E12" s="5"/>
    </row>
    <row r="13" spans="1:5" ht="15">
      <c r="A13" s="1" t="s">
        <v>16</v>
      </c>
      <c r="B13" s="4">
        <v>2305355</v>
      </c>
      <c r="C13" s="4"/>
      <c r="D13" s="1" t="s">
        <v>17</v>
      </c>
      <c r="E13" s="6">
        <f>(B13/$B6)*100</f>
        <v>84.59655126734008</v>
      </c>
    </row>
    <row r="14" spans="1:5" ht="15">
      <c r="A14" s="1" t="s">
        <v>18</v>
      </c>
      <c r="B14" s="4">
        <v>92749</v>
      </c>
      <c r="C14" s="4"/>
      <c r="D14" s="1" t="s">
        <v>19</v>
      </c>
      <c r="E14" s="6">
        <f>(B14/$B6)*100</f>
        <v>3.403486896158954</v>
      </c>
    </row>
    <row r="15" spans="1:5" ht="15">
      <c r="A15" s="1" t="s">
        <v>20</v>
      </c>
      <c r="B15" s="4">
        <v>327013</v>
      </c>
      <c r="C15" s="4"/>
      <c r="D15" s="1" t="s">
        <v>21</v>
      </c>
      <c r="E15" s="6">
        <f>(B15/$B6)*100</f>
        <v>11.999961836500965</v>
      </c>
    </row>
    <row r="16" spans="1:6" ht="15.75">
      <c r="A16" s="1" t="s">
        <v>22</v>
      </c>
      <c r="B16" s="7">
        <f>B13+B14+B15</f>
        <v>2725117</v>
      </c>
      <c r="C16" s="7"/>
      <c r="D16" s="1"/>
      <c r="E16" s="5"/>
      <c r="F16" s="5">
        <f>((+B13+B14+B15)/B6)*100</f>
        <v>100</v>
      </c>
    </row>
    <row r="17" spans="1:5" ht="15.75">
      <c r="A17" s="2" t="s">
        <v>23</v>
      </c>
      <c r="B17" s="4"/>
      <c r="C17" s="4"/>
      <c r="D17" s="1"/>
      <c r="E17" s="5"/>
    </row>
    <row r="18" spans="1:5" ht="15">
      <c r="A18" s="1" t="s">
        <v>24</v>
      </c>
      <c r="B18" s="4">
        <v>2313629</v>
      </c>
      <c r="C18" s="4"/>
      <c r="D18" s="1" t="s">
        <v>25</v>
      </c>
      <c r="E18" s="6">
        <f>(B18/$B6)*100</f>
        <v>84.90017125870192</v>
      </c>
    </row>
    <row r="19" spans="1:5" ht="15">
      <c r="A19" s="1" t="s">
        <v>26</v>
      </c>
      <c r="B19" s="4">
        <v>150316</v>
      </c>
      <c r="C19" s="4"/>
      <c r="D19" s="1" t="s">
        <v>27</v>
      </c>
      <c r="E19" s="6">
        <f>(B19/$B6)*100</f>
        <v>5.515946654767483</v>
      </c>
    </row>
    <row r="20" spans="1:5" ht="15">
      <c r="A20" s="1" t="s">
        <v>28</v>
      </c>
      <c r="B20" s="4">
        <v>164545</v>
      </c>
      <c r="C20" s="4"/>
      <c r="D20" s="1" t="s">
        <v>29</v>
      </c>
      <c r="E20" s="6">
        <f>(B20/$B6)*100</f>
        <v>6.038089373777346</v>
      </c>
    </row>
    <row r="21" spans="1:6" ht="15">
      <c r="A21" s="1" t="s">
        <v>30</v>
      </c>
      <c r="B21" s="4">
        <v>96627</v>
      </c>
      <c r="C21" s="4"/>
      <c r="D21" s="1" t="s">
        <v>31</v>
      </c>
      <c r="E21" s="6">
        <f>(B21/$B6)*100</f>
        <v>3.5457927127532507</v>
      </c>
      <c r="F21" s="5">
        <f>((+B18+B19+B20+B21)/B6)*100</f>
        <v>100</v>
      </c>
    </row>
    <row r="22" spans="1:5" ht="15.75">
      <c r="A22" s="1" t="s">
        <v>22</v>
      </c>
      <c r="B22" s="7">
        <f>(+B18+B19+B20+B21)</f>
        <v>2725117</v>
      </c>
      <c r="C22" s="7"/>
      <c r="D22" s="1"/>
      <c r="E22" s="5"/>
    </row>
    <row r="23" spans="1:5" ht="15.75">
      <c r="A23" s="2" t="s">
        <v>32</v>
      </c>
      <c r="B23" s="4"/>
      <c r="C23" s="4"/>
      <c r="D23" s="1"/>
      <c r="E23" s="5"/>
    </row>
    <row r="24" spans="1:5" ht="15">
      <c r="A24" s="1" t="s">
        <v>33</v>
      </c>
      <c r="B24" s="4">
        <v>1329697</v>
      </c>
      <c r="C24" s="4"/>
      <c r="D24" s="1" t="s">
        <v>34</v>
      </c>
      <c r="E24" s="6">
        <f>(B24/$B6)*100</f>
        <v>48.79412516967162</v>
      </c>
    </row>
    <row r="25" spans="1:5" ht="15">
      <c r="A25" s="1" t="s">
        <v>8</v>
      </c>
      <c r="B25" s="4">
        <v>764221</v>
      </c>
      <c r="C25" s="4"/>
      <c r="D25" s="1" t="s">
        <v>9</v>
      </c>
      <c r="E25" s="6">
        <f>(B25/$B6)*100</f>
        <v>28.04360326547447</v>
      </c>
    </row>
    <row r="26" spans="1:5" ht="15.75">
      <c r="A26" s="1" t="s">
        <v>6</v>
      </c>
      <c r="B26" s="7">
        <f>B27-B25</f>
        <v>631199</v>
      </c>
      <c r="C26" s="7"/>
      <c r="D26" s="1" t="s">
        <v>43</v>
      </c>
      <c r="E26" s="6">
        <f>(B26/$B6)*100</f>
        <v>23.162271564853913</v>
      </c>
    </row>
    <row r="27" spans="1:5" ht="15">
      <c r="A27" s="1" t="s">
        <v>35</v>
      </c>
      <c r="B27" s="4">
        <v>1395420</v>
      </c>
      <c r="C27" s="4"/>
      <c r="D27" s="1" t="s">
        <v>44</v>
      </c>
      <c r="E27" s="6">
        <f>(B27/$B6)*100</f>
        <v>51.20587483032839</v>
      </c>
    </row>
    <row r="28" spans="1:6" ht="15.75">
      <c r="A28" s="1" t="s">
        <v>22</v>
      </c>
      <c r="B28" s="7">
        <f>B24+B27</f>
        <v>2725117</v>
      </c>
      <c r="C28" s="7"/>
      <c r="D28" s="7"/>
      <c r="E28" s="5"/>
      <c r="F28" s="5">
        <f>((+B24+B27)/B6)*100</f>
        <v>100</v>
      </c>
    </row>
    <row r="30" spans="1:2" ht="15.75">
      <c r="A30" s="2" t="s">
        <v>33</v>
      </c>
      <c r="B30" s="7">
        <v>1329697</v>
      </c>
    </row>
    <row r="31" spans="1:2" ht="15.75">
      <c r="A31" s="2" t="s">
        <v>35</v>
      </c>
      <c r="B31" s="7">
        <v>1395420</v>
      </c>
    </row>
    <row r="35" ht="15">
      <c r="B35" t="s">
        <v>36</v>
      </c>
    </row>
    <row r="36" ht="15">
      <c r="B36" t="s">
        <v>37</v>
      </c>
    </row>
    <row r="37" ht="15">
      <c r="B37" t="s">
        <v>38</v>
      </c>
    </row>
    <row r="38" ht="15">
      <c r="B38" t="s">
        <v>39</v>
      </c>
    </row>
    <row r="39" ht="15">
      <c r="B39" t="s">
        <v>40</v>
      </c>
    </row>
    <row r="41" spans="1:4" ht="15">
      <c r="A41" s="8" t="s">
        <v>42</v>
      </c>
      <c r="B41" s="8"/>
      <c r="C41" s="8"/>
      <c r="D41" s="8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Personnel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OPM</dc:creator>
  <cp:keywords/>
  <dc:description/>
  <cp:lastModifiedBy>TENEAL</cp:lastModifiedBy>
  <cp:lastPrinted>2005-10-28T14:51:44Z</cp:lastPrinted>
  <dcterms:created xsi:type="dcterms:W3CDTF">2004-07-02T19:35:48Z</dcterms:created>
  <dcterms:modified xsi:type="dcterms:W3CDTF">2005-10-28T14:51:52Z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-2137654850</vt:i4>
  </property>
  <property fmtid="{D5CDD505-2E9C-101B-9397-08002B2CF9AE}" pid="3" name="_EmailSubject">
    <vt:lpwstr>Pie Chart Data for May 2005</vt:lpwstr>
  </property>
  <property fmtid="{D5CDD505-2E9C-101B-9397-08002B2CF9AE}" pid="4" name="_AuthorEmail">
    <vt:lpwstr>Carol.White@opm.gov</vt:lpwstr>
  </property>
  <property fmtid="{D5CDD505-2E9C-101B-9397-08002B2CF9AE}" pid="5" name="_AuthorEmailDisplayName">
    <vt:lpwstr>White, Carol Suzanne</vt:lpwstr>
  </property>
  <property fmtid="{D5CDD505-2E9C-101B-9397-08002B2CF9AE}" pid="6" name="_ReviewingToolsShownOnce">
    <vt:lpwstr/>
  </property>
</Properties>
</file>