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6" sheetId="1" r:id="rId1"/>
  </sheets>
  <definedNames>
    <definedName name="_xlnm.Print_Area" localSheetId="0">'t-6'!$A$1:$O$64</definedName>
    <definedName name="Print_Area_MI">'t-6'!$C$1:$P$67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<sst xmlns="http://schemas.openxmlformats.org/spreadsheetml/2006/main" count="103" uniqueCount="47">
  <si>
    <t xml:space="preserve"> </t>
  </si>
  <si>
    <t>CAPITAL</t>
  </si>
  <si>
    <t>TOTAL</t>
  </si>
  <si>
    <t>% of</t>
  </si>
  <si>
    <t xml:space="preserve">         FTA PROGRAM BY</t>
  </si>
  <si>
    <t>FIXED</t>
  </si>
  <si>
    <t>NEW</t>
  </si>
  <si>
    <t>PLANNING</t>
  </si>
  <si>
    <t>OPERATING</t>
  </si>
  <si>
    <t>Total</t>
  </si>
  <si>
    <t>URBANIZED AREA GROUPING</t>
  </si>
  <si>
    <t>BUS</t>
  </si>
  <si>
    <t>GUIDEWAY MOD</t>
  </si>
  <si>
    <t>&amp; PLANNING</t>
  </si>
  <si>
    <t>OVER A MILLION POPULATION</t>
  </si>
  <si>
    <t>*</t>
  </si>
  <si>
    <t xml:space="preserve">    SUB-TOTAL</t>
  </si>
  <si>
    <t>200,000 - 1 MILLION</t>
  </si>
  <si>
    <t xml:space="preserve">   SUB-TOTAL</t>
  </si>
  <si>
    <t>50,000-200,000</t>
  </si>
  <si>
    <t>RURAL AND UNDER 50,000</t>
  </si>
  <si>
    <t>RTAP</t>
  </si>
  <si>
    <t xml:space="preserve">ELDERLY AND PERSONS </t>
  </si>
  <si>
    <t xml:space="preserve">    WITH DISABILITIES</t>
  </si>
  <si>
    <t xml:space="preserve">                 </t>
  </si>
  <si>
    <t>Capital Program</t>
  </si>
  <si>
    <t>Urbanized Area Formula</t>
  </si>
  <si>
    <t>Interstate Substitute</t>
  </si>
  <si>
    <t>Non-urbanized Area Formula</t>
  </si>
  <si>
    <t xml:space="preserve">    TOTAL</t>
  </si>
  <si>
    <t>Non-urbanized Area Formula capital includes Project and State Administration;  Operating includes Intercity Bus Program Reserve.</t>
  </si>
  <si>
    <t>A * marks state programs, i.e. the state is the FTA grantee.</t>
  </si>
  <si>
    <t>Metropolitan Planning obligations reported in the &gt;1M population group also include obligations for all areas &lt;1M population.</t>
  </si>
  <si>
    <t>OVER-THE-ROAD BUS</t>
  </si>
  <si>
    <t>Job Access / Reverse Commute</t>
  </si>
  <si>
    <t>Metropolitan / State / CPG Planning</t>
  </si>
  <si>
    <t>BY PROGRAM AND BY POPULATION  GROUP</t>
  </si>
  <si>
    <t>TABLE 5</t>
  </si>
  <si>
    <t>STARTS</t>
  </si>
  <si>
    <t>Obligations for the Elderly / Disabled Program can go to both urban and rural areas.  The intercity nature of the OTR Bus program prevents the obligations from being categorized by population group.</t>
  </si>
  <si>
    <t>State Infrastructure Bank, National RTAP, and Oversight obligations are not included.  Urb. Area Formula operating obligations for areas &gt;1M popul. are from carryover funds and CMAQ.</t>
  </si>
  <si>
    <t>SAFETY / SEC.</t>
  </si>
  <si>
    <t>Emergency Supplemental</t>
  </si>
  <si>
    <t xml:space="preserve">NOTE:  </t>
  </si>
  <si>
    <t>FY 2003 OBLIGATIONS FOR CAPITAL, OPERATING AND PLANNING</t>
  </si>
  <si>
    <t>TRAINING / ADMIN</t>
  </si>
  <si>
    <t>Sec 330 FHWA Projects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</si>
</sst>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</numFmts>
  <fonts count="9">
    <font>
      <sz val="12"/>
      <name val="Arial"/>
      <family val="0"/>
    </font>
    <font>
      <sz val="10"/>
      <name val="Arial"/>
      <family val="0"/>
    </font>
    <font>
      <b/>
      <sz val="12"/>
      <color indexed="10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sz val="12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2" fillId="2" borderId="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Alignment="1">
      <alignment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5" fontId="0" fillId="0" borderId="5" xfId="0" applyNumberFormat="1" applyBorder="1" applyAlignment="1" applyProtection="1">
      <alignment/>
      <protection/>
    </xf>
    <xf numFmtId="5" fontId="0" fillId="0" borderId="7" xfId="0" applyNumberFormat="1" applyBorder="1" applyAlignment="1" applyProtection="1">
      <alignment/>
      <protection/>
    </xf>
    <xf numFmtId="5" fontId="0" fillId="0" borderId="6" xfId="0" applyNumberForma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5" fontId="5" fillId="0" borderId="5" xfId="0" applyNumberFormat="1" applyFont="1" applyBorder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5" fontId="5" fillId="0" borderId="7" xfId="0" applyNumberFormat="1" applyFont="1" applyBorder="1" applyAlignment="1" applyProtection="1">
      <alignment/>
      <protection/>
    </xf>
    <xf numFmtId="5" fontId="5" fillId="0" borderId="6" xfId="0" applyNumberFormat="1" applyFont="1" applyBorder="1" applyAlignment="1" applyProtection="1">
      <alignment/>
      <protection/>
    </xf>
    <xf numFmtId="164" fontId="7" fillId="0" borderId="6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/>
      <protection/>
    </xf>
    <xf numFmtId="5" fontId="5" fillId="0" borderId="5" xfId="0" applyNumberFormat="1" applyFont="1" applyFill="1" applyBorder="1" applyAlignment="1" applyProtection="1">
      <alignment/>
      <protection/>
    </xf>
    <xf numFmtId="5" fontId="5" fillId="0" borderId="0" xfId="0" applyNumberFormat="1" applyFont="1" applyFill="1" applyAlignment="1" applyProtection="1">
      <alignment/>
      <protection/>
    </xf>
    <xf numFmtId="5" fontId="5" fillId="0" borderId="7" xfId="0" applyNumberFormat="1" applyFont="1" applyFill="1" applyBorder="1" applyAlignment="1" applyProtection="1">
      <alignment/>
      <protection/>
    </xf>
    <xf numFmtId="5" fontId="5" fillId="0" borderId="6" xfId="0" applyNumberFormat="1" applyFont="1" applyFill="1" applyBorder="1" applyAlignment="1" applyProtection="1">
      <alignment/>
      <protection/>
    </xf>
    <xf numFmtId="164" fontId="7" fillId="0" borderId="6" xfId="0" applyNumberFormat="1" applyFont="1" applyFill="1" applyBorder="1" applyAlignment="1" applyProtection="1">
      <alignment/>
      <protection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5" fontId="5" fillId="0" borderId="9" xfId="0" applyNumberFormat="1" applyFont="1" applyFill="1" applyBorder="1" applyAlignment="1" applyProtection="1">
      <alignment/>
      <protection/>
    </xf>
    <xf numFmtId="5" fontId="5" fillId="0" borderId="10" xfId="0" applyNumberFormat="1" applyFont="1" applyFill="1" applyBorder="1" applyAlignment="1" applyProtection="1">
      <alignment/>
      <protection/>
    </xf>
    <xf numFmtId="5" fontId="5" fillId="0" borderId="12" xfId="0" applyNumberFormat="1" applyFont="1" applyFill="1" applyBorder="1" applyAlignment="1" applyProtection="1">
      <alignment/>
      <protection/>
    </xf>
    <xf numFmtId="5" fontId="5" fillId="0" borderId="11" xfId="0" applyNumberFormat="1" applyFont="1" applyFill="1" applyBorder="1" applyAlignment="1" applyProtection="1">
      <alignment/>
      <protection/>
    </xf>
    <xf numFmtId="5" fontId="6" fillId="0" borderId="11" xfId="0" applyNumberFormat="1" applyFont="1" applyFill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37" fontId="0" fillId="0" borderId="5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37" fontId="0" fillId="0" borderId="6" xfId="0" applyNumberFormat="1" applyFill="1" applyBorder="1" applyAlignment="1" applyProtection="1">
      <alignment/>
      <protection/>
    </xf>
    <xf numFmtId="0" fontId="0" fillId="0" borderId="6" xfId="0" applyFill="1" applyBorder="1" applyAlignment="1">
      <alignment/>
    </xf>
    <xf numFmtId="37" fontId="6" fillId="0" borderId="6" xfId="0" applyNumberFormat="1" applyFont="1" applyFill="1" applyBorder="1" applyAlignment="1" applyProtection="1">
      <alignment/>
      <protection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5" fontId="5" fillId="0" borderId="15" xfId="0" applyNumberFormat="1" applyFont="1" applyBorder="1" applyAlignment="1" applyProtection="1">
      <alignment/>
      <protection/>
    </xf>
    <xf numFmtId="5" fontId="5" fillId="0" borderId="11" xfId="0" applyNumberFormat="1" applyFont="1" applyBorder="1" applyAlignment="1" applyProtection="1">
      <alignment/>
      <protection/>
    </xf>
    <xf numFmtId="164" fontId="7" fillId="0" borderId="11" xfId="0" applyNumberFormat="1" applyFont="1" applyBorder="1" applyAlignment="1" applyProtection="1">
      <alignment/>
      <protection/>
    </xf>
    <xf numFmtId="5" fontId="5" fillId="0" borderId="10" xfId="0" applyNumberFormat="1" applyFont="1" applyBorder="1" applyAlignment="1" applyProtection="1">
      <alignment/>
      <protection/>
    </xf>
    <xf numFmtId="5" fontId="5" fillId="0" borderId="12" xfId="0" applyNumberFormat="1" applyFont="1" applyBorder="1" applyAlignment="1" applyProtection="1">
      <alignment/>
      <protection/>
    </xf>
    <xf numFmtId="5" fontId="5" fillId="0" borderId="9" xfId="0" applyNumberFormat="1" applyFont="1" applyBorder="1" applyAlignment="1" applyProtection="1">
      <alignment/>
      <protection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F71"/>
  <sheetViews>
    <sheetView tabSelected="1" defaultGridColor="0" zoomScale="77" zoomScaleNormal="77" colorId="22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9.77734375" defaultRowHeight="15"/>
  <cols>
    <col min="1" max="1" width="0.9921875" style="0" customWidth="1"/>
    <col min="2" max="2" width="3.77734375" style="0" customWidth="1"/>
    <col min="3" max="3" width="10.77734375" style="0" customWidth="1"/>
    <col min="4" max="5" width="11.4453125" style="0" customWidth="1"/>
    <col min="6" max="12" width="15.77734375" style="0" customWidth="1"/>
    <col min="13" max="13" width="16.77734375" style="0" customWidth="1"/>
    <col min="14" max="14" width="7.77734375" style="0" customWidth="1"/>
    <col min="15" max="15" width="1.5625" style="0" customWidth="1"/>
    <col min="16" max="16384" width="11.4453125" style="0" customWidth="1"/>
  </cols>
  <sheetData>
    <row r="1" spans="2:14" ht="18">
      <c r="B1" s="77" t="s">
        <v>37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8" customHeight="1">
      <c r="B3" s="77" t="s">
        <v>36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3:14" ht="9" customHeight="1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2"/>
      <c r="C5" s="3"/>
      <c r="D5" s="3"/>
      <c r="E5" s="4"/>
      <c r="F5" s="5"/>
      <c r="G5" s="3"/>
      <c r="H5" s="6"/>
      <c r="I5" s="6"/>
      <c r="J5" s="4"/>
      <c r="K5" s="4"/>
      <c r="L5" s="4"/>
      <c r="M5" s="4"/>
      <c r="N5" s="4"/>
    </row>
    <row r="6" spans="2:14" ht="15.75">
      <c r="B6" s="7"/>
      <c r="C6" s="1"/>
      <c r="D6" s="1"/>
      <c r="E6" s="8"/>
      <c r="F6" s="9"/>
      <c r="G6" s="49" t="s">
        <v>1</v>
      </c>
      <c r="H6" s="10"/>
      <c r="I6" s="10"/>
      <c r="J6" s="50" t="s">
        <v>2</v>
      </c>
      <c r="K6" s="50"/>
      <c r="L6" s="50" t="s">
        <v>41</v>
      </c>
      <c r="M6" s="8"/>
      <c r="N6" s="50" t="s">
        <v>3</v>
      </c>
    </row>
    <row r="7" spans="2:14" ht="15.75">
      <c r="B7" s="7"/>
      <c r="C7" s="1" t="s">
        <v>4</v>
      </c>
      <c r="D7" s="1"/>
      <c r="E7" s="8"/>
      <c r="F7" s="11"/>
      <c r="G7" s="51" t="s">
        <v>5</v>
      </c>
      <c r="H7" s="52" t="s">
        <v>6</v>
      </c>
      <c r="I7" s="53" t="s">
        <v>7</v>
      </c>
      <c r="J7" s="50" t="s">
        <v>1</v>
      </c>
      <c r="K7" s="50" t="s">
        <v>8</v>
      </c>
      <c r="L7" s="50" t="s">
        <v>45</v>
      </c>
      <c r="M7" s="50" t="s">
        <v>2</v>
      </c>
      <c r="N7" s="50" t="s">
        <v>9</v>
      </c>
    </row>
    <row r="8" spans="2:15" ht="16.5" thickBot="1">
      <c r="B8" s="38"/>
      <c r="C8" s="55" t="s">
        <v>10</v>
      </c>
      <c r="D8" s="55"/>
      <c r="E8" s="56"/>
      <c r="F8" s="57" t="s">
        <v>11</v>
      </c>
      <c r="G8" s="58" t="s">
        <v>12</v>
      </c>
      <c r="H8" s="59" t="s">
        <v>38</v>
      </c>
      <c r="I8" s="60"/>
      <c r="J8" s="61" t="s">
        <v>13</v>
      </c>
      <c r="K8" s="56"/>
      <c r="L8" s="56"/>
      <c r="M8" s="56"/>
      <c r="N8" s="56"/>
      <c r="O8" s="12"/>
    </row>
    <row r="9" spans="2:14" ht="8.25" customHeight="1">
      <c r="B9" s="13"/>
      <c r="E9" s="14"/>
      <c r="F9" s="7"/>
      <c r="G9" t="s">
        <v>0</v>
      </c>
      <c r="H9" s="15"/>
      <c r="I9" s="15"/>
      <c r="J9" s="14"/>
      <c r="K9" s="14"/>
      <c r="L9" s="14"/>
      <c r="M9" s="14"/>
      <c r="N9" s="14"/>
    </row>
    <row r="10" spans="2:14" ht="15.75">
      <c r="B10" s="13"/>
      <c r="C10" s="17" t="s">
        <v>14</v>
      </c>
      <c r="E10" s="14"/>
      <c r="F10" s="7"/>
      <c r="H10" s="15"/>
      <c r="I10" s="15"/>
      <c r="J10" s="14" t="s">
        <v>0</v>
      </c>
      <c r="K10" s="14"/>
      <c r="L10" s="14"/>
      <c r="M10" s="14"/>
      <c r="N10" s="16"/>
    </row>
    <row r="11" spans="2:14" ht="8.25" customHeight="1">
      <c r="B11" s="13"/>
      <c r="E11" s="14"/>
      <c r="F11" s="7"/>
      <c r="H11" s="15"/>
      <c r="I11" s="15"/>
      <c r="J11" s="14"/>
      <c r="K11" s="14"/>
      <c r="L11" s="14"/>
      <c r="M11" s="14"/>
      <c r="N11" s="16"/>
    </row>
    <row r="12" spans="2:32" ht="15.75">
      <c r="B12" s="13"/>
      <c r="C12" t="s">
        <v>25</v>
      </c>
      <c r="E12" s="14"/>
      <c r="F12" s="20">
        <v>165377951</v>
      </c>
      <c r="G12" s="18">
        <v>1186130087</v>
      </c>
      <c r="H12" s="21">
        <v>1073048592</v>
      </c>
      <c r="I12" s="21">
        <v>0</v>
      </c>
      <c r="J12" s="22">
        <f aca="true" t="shared" si="0" ref="J12:J18">SUM(F12:I12)</f>
        <v>2424556630</v>
      </c>
      <c r="K12" s="22">
        <v>0</v>
      </c>
      <c r="L12" s="22">
        <v>0</v>
      </c>
      <c r="M12" s="22">
        <f aca="true" t="shared" si="1" ref="M12:M19">SUM(J12:L12)</f>
        <v>2424556630</v>
      </c>
      <c r="N12" s="23">
        <f aca="true" t="shared" si="2" ref="N12:N18">(M12/$M$19)*100</f>
        <v>40.716061103361106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2:32" ht="15.75">
      <c r="B13" s="13"/>
      <c r="C13" t="s">
        <v>26</v>
      </c>
      <c r="E13" s="14"/>
      <c r="F13" s="24">
        <v>1894541149</v>
      </c>
      <c r="G13" s="19">
        <v>1088486158</v>
      </c>
      <c r="H13" s="25">
        <v>123301971</v>
      </c>
      <c r="I13" s="25">
        <v>30030780</v>
      </c>
      <c r="J13" s="26">
        <f t="shared" si="0"/>
        <v>3136360058</v>
      </c>
      <c r="K13" s="26">
        <v>43083729</v>
      </c>
      <c r="L13" s="26">
        <v>0</v>
      </c>
      <c r="M13" s="26">
        <f t="shared" si="1"/>
        <v>3179443787</v>
      </c>
      <c r="N13" s="23">
        <f t="shared" si="2"/>
        <v>53.393031082220524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2:32" ht="15.75">
      <c r="B14" s="13"/>
      <c r="C14" t="s">
        <v>27</v>
      </c>
      <c r="E14" s="14"/>
      <c r="F14" s="24">
        <v>0</v>
      </c>
      <c r="G14" s="19">
        <v>0</v>
      </c>
      <c r="H14" s="25">
        <v>0</v>
      </c>
      <c r="I14" s="25">
        <v>0</v>
      </c>
      <c r="J14" s="26">
        <f t="shared" si="0"/>
        <v>0</v>
      </c>
      <c r="K14" s="26">
        <v>0</v>
      </c>
      <c r="L14" s="26">
        <v>0</v>
      </c>
      <c r="M14" s="26">
        <f t="shared" si="1"/>
        <v>0</v>
      </c>
      <c r="N14" s="23">
        <f t="shared" si="2"/>
        <v>0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2:32" ht="15.75">
      <c r="B15" s="13"/>
      <c r="C15" t="s">
        <v>42</v>
      </c>
      <c r="E15" s="14"/>
      <c r="F15" s="24">
        <f>2375000+11400000</f>
        <v>13775000</v>
      </c>
      <c r="G15" s="19">
        <v>141824250</v>
      </c>
      <c r="H15" s="25">
        <v>0</v>
      </c>
      <c r="I15" s="25">
        <v>0</v>
      </c>
      <c r="J15" s="26">
        <f t="shared" si="0"/>
        <v>155599250</v>
      </c>
      <c r="K15" s="26">
        <v>0</v>
      </c>
      <c r="L15" s="26">
        <v>1371998</v>
      </c>
      <c r="M15" s="26">
        <f t="shared" si="1"/>
        <v>156971248</v>
      </c>
      <c r="N15" s="23">
        <f t="shared" si="2"/>
        <v>2.6360493485519663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2:32" ht="15.75">
      <c r="B16" s="13"/>
      <c r="C16" t="s">
        <v>34</v>
      </c>
      <c r="E16" s="14"/>
      <c r="F16" s="24">
        <v>2908379</v>
      </c>
      <c r="G16" s="19">
        <v>0</v>
      </c>
      <c r="H16" s="25">
        <v>0</v>
      </c>
      <c r="I16" s="25">
        <v>0</v>
      </c>
      <c r="J16" s="26">
        <f t="shared" si="0"/>
        <v>2908379</v>
      </c>
      <c r="K16" s="26">
        <v>52471313</v>
      </c>
      <c r="L16" s="26">
        <v>0</v>
      </c>
      <c r="M16" s="26">
        <f>SUM(J16:L16)</f>
        <v>55379692</v>
      </c>
      <c r="N16" s="23">
        <f t="shared" si="2"/>
        <v>0.9300021684200952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2:32" ht="15.75">
      <c r="B17" s="13"/>
      <c r="C17" t="s">
        <v>46</v>
      </c>
      <c r="E17" s="14"/>
      <c r="F17" s="24">
        <v>2980500</v>
      </c>
      <c r="G17" s="19">
        <v>300000</v>
      </c>
      <c r="H17" s="25">
        <v>0</v>
      </c>
      <c r="I17" s="25">
        <v>5265550</v>
      </c>
      <c r="J17" s="26">
        <f t="shared" si="0"/>
        <v>8546050</v>
      </c>
      <c r="K17" s="26">
        <v>0</v>
      </c>
      <c r="L17" s="26">
        <v>0</v>
      </c>
      <c r="M17" s="26">
        <f>SUM(J17:L17)</f>
        <v>8546050</v>
      </c>
      <c r="N17" s="23">
        <f t="shared" si="2"/>
        <v>0.1435155152438651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2:32" ht="15.75">
      <c r="B18" s="54" t="s">
        <v>15</v>
      </c>
      <c r="C18" t="s">
        <v>35</v>
      </c>
      <c r="E18" s="14"/>
      <c r="F18" s="24">
        <v>0</v>
      </c>
      <c r="G18" s="19">
        <v>0</v>
      </c>
      <c r="H18" s="25">
        <v>0</v>
      </c>
      <c r="I18" s="25">
        <v>129894300</v>
      </c>
      <c r="J18" s="26">
        <f t="shared" si="0"/>
        <v>129894300</v>
      </c>
      <c r="K18" s="26">
        <v>0</v>
      </c>
      <c r="L18" s="26">
        <v>0</v>
      </c>
      <c r="M18" s="26">
        <f t="shared" si="1"/>
        <v>129894300</v>
      </c>
      <c r="N18" s="23">
        <f t="shared" si="2"/>
        <v>2.181340782202443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2:32" ht="15.75">
      <c r="B19" s="13"/>
      <c r="C19" t="s">
        <v>16</v>
      </c>
      <c r="E19" s="14"/>
      <c r="F19" s="27">
        <f aca="true" t="shared" si="3" ref="F19:L19">SUM(F12:F18)</f>
        <v>2079582979</v>
      </c>
      <c r="G19" s="28">
        <f t="shared" si="3"/>
        <v>2416740495</v>
      </c>
      <c r="H19" s="29">
        <f t="shared" si="3"/>
        <v>1196350563</v>
      </c>
      <c r="I19" s="29">
        <f t="shared" si="3"/>
        <v>165190630</v>
      </c>
      <c r="J19" s="30">
        <f t="shared" si="3"/>
        <v>5857864667</v>
      </c>
      <c r="K19" s="30">
        <f t="shared" si="3"/>
        <v>95555042</v>
      </c>
      <c r="L19" s="30">
        <f t="shared" si="3"/>
        <v>1371998</v>
      </c>
      <c r="M19" s="30">
        <f t="shared" si="1"/>
        <v>5954791707</v>
      </c>
      <c r="N19" s="31">
        <f>(M19/$M$56)*100</f>
        <v>75.10085759501153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2:32" ht="15.75">
      <c r="B20" s="13"/>
      <c r="E20" s="14"/>
      <c r="F20" s="24"/>
      <c r="G20" s="19"/>
      <c r="H20" s="25"/>
      <c r="I20" s="25"/>
      <c r="J20" s="26" t="s">
        <v>0</v>
      </c>
      <c r="K20" s="26"/>
      <c r="L20" s="26"/>
      <c r="M20" s="26" t="s">
        <v>0</v>
      </c>
      <c r="N20" s="32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2:32" ht="15.75">
      <c r="B21" s="13"/>
      <c r="C21" s="17" t="s">
        <v>17</v>
      </c>
      <c r="E21" s="14"/>
      <c r="F21" s="24"/>
      <c r="G21" s="19"/>
      <c r="H21" s="25"/>
      <c r="I21" s="25"/>
      <c r="J21" s="26" t="s">
        <v>0</v>
      </c>
      <c r="K21" s="26"/>
      <c r="L21" s="26"/>
      <c r="M21" s="26" t="s">
        <v>0</v>
      </c>
      <c r="N21" s="32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2:32" ht="8.25" customHeight="1">
      <c r="B22" s="13"/>
      <c r="E22" s="14"/>
      <c r="F22" s="24"/>
      <c r="G22" s="19"/>
      <c r="H22" s="25"/>
      <c r="I22" s="25"/>
      <c r="J22" s="26" t="s">
        <v>0</v>
      </c>
      <c r="K22" s="26" t="s">
        <v>0</v>
      </c>
      <c r="L22" s="26" t="s">
        <v>0</v>
      </c>
      <c r="M22" s="26" t="s">
        <v>0</v>
      </c>
      <c r="N22" s="32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2:32" ht="15.75">
      <c r="B23" s="13"/>
      <c r="C23" t="s">
        <v>25</v>
      </c>
      <c r="E23" s="14"/>
      <c r="F23" s="20">
        <v>135894580</v>
      </c>
      <c r="G23" s="18">
        <v>25717563</v>
      </c>
      <c r="H23" s="21">
        <v>152275740</v>
      </c>
      <c r="I23" s="21">
        <v>0</v>
      </c>
      <c r="J23" s="22">
        <f aca="true" t="shared" si="4" ref="J23:J29">SUM(F23:I23)</f>
        <v>313887883</v>
      </c>
      <c r="K23" s="22">
        <v>0</v>
      </c>
      <c r="L23" s="22">
        <v>0</v>
      </c>
      <c r="M23" s="26">
        <f aca="true" t="shared" si="5" ref="M23:M28">SUM(J23:L23)</f>
        <v>313887883</v>
      </c>
      <c r="N23" s="23">
        <f aca="true" t="shared" si="6" ref="N23:N28">(M23/$M$29)*100</f>
        <v>33.70522483989148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2:32" ht="15.75">
      <c r="B24" s="13"/>
      <c r="C24" t="s">
        <v>26</v>
      </c>
      <c r="E24" s="14"/>
      <c r="F24" s="24">
        <v>495808929</v>
      </c>
      <c r="G24" s="19">
        <v>28776722</v>
      </c>
      <c r="H24" s="25">
        <v>4201520</v>
      </c>
      <c r="I24" s="25">
        <v>17604336</v>
      </c>
      <c r="J24" s="26">
        <f t="shared" si="4"/>
        <v>546391507</v>
      </c>
      <c r="K24" s="26">
        <v>32854937</v>
      </c>
      <c r="L24" s="26">
        <v>0</v>
      </c>
      <c r="M24" s="26">
        <f t="shared" si="5"/>
        <v>579246444</v>
      </c>
      <c r="N24" s="23">
        <f t="shared" si="6"/>
        <v>62.19937974709144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2:32" ht="15.75">
      <c r="B25" s="13"/>
      <c r="C25" t="s">
        <v>27</v>
      </c>
      <c r="E25" s="14"/>
      <c r="F25" s="24">
        <v>0</v>
      </c>
      <c r="G25" s="19">
        <v>0</v>
      </c>
      <c r="H25" s="25">
        <v>0</v>
      </c>
      <c r="I25" s="25">
        <v>0</v>
      </c>
      <c r="J25" s="26">
        <f t="shared" si="4"/>
        <v>0</v>
      </c>
      <c r="K25" s="26">
        <v>0</v>
      </c>
      <c r="L25" s="26">
        <v>0</v>
      </c>
      <c r="M25" s="26">
        <f t="shared" si="5"/>
        <v>0</v>
      </c>
      <c r="N25" s="23">
        <f t="shared" si="6"/>
        <v>0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2:32" ht="15.75">
      <c r="B26" s="13"/>
      <c r="C26" t="s">
        <v>42</v>
      </c>
      <c r="E26" s="14"/>
      <c r="F26" s="24">
        <v>4830000</v>
      </c>
      <c r="G26" s="19">
        <v>0</v>
      </c>
      <c r="H26" s="25">
        <v>0</v>
      </c>
      <c r="I26" s="25">
        <v>0</v>
      </c>
      <c r="J26" s="26">
        <f t="shared" si="4"/>
        <v>4830000</v>
      </c>
      <c r="K26" s="26">
        <v>0</v>
      </c>
      <c r="L26" s="26">
        <v>0</v>
      </c>
      <c r="M26" s="26">
        <f t="shared" si="5"/>
        <v>4830000</v>
      </c>
      <c r="N26" s="23">
        <f t="shared" si="6"/>
        <v>0.518644537727109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2:32" ht="15.75">
      <c r="B27" s="13"/>
      <c r="C27" t="s">
        <v>34</v>
      </c>
      <c r="E27" s="14"/>
      <c r="F27" s="24">
        <v>5232216</v>
      </c>
      <c r="G27" s="19">
        <v>0</v>
      </c>
      <c r="H27" s="25">
        <v>0</v>
      </c>
      <c r="I27" s="25">
        <v>0</v>
      </c>
      <c r="J27" s="26">
        <f>SUM(F27:I27)</f>
        <v>5232216</v>
      </c>
      <c r="K27" s="26">
        <v>26877123</v>
      </c>
      <c r="L27" s="26">
        <v>0</v>
      </c>
      <c r="M27" s="26">
        <f t="shared" si="5"/>
        <v>32109339</v>
      </c>
      <c r="N27" s="23">
        <f t="shared" si="6"/>
        <v>3.447895089519261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2:32" ht="15.75">
      <c r="B28" s="13"/>
      <c r="C28" t="s">
        <v>46</v>
      </c>
      <c r="E28" s="14"/>
      <c r="F28" s="24">
        <v>0</v>
      </c>
      <c r="G28" s="19">
        <v>0</v>
      </c>
      <c r="H28" s="25">
        <v>0</v>
      </c>
      <c r="I28" s="25">
        <v>1200000</v>
      </c>
      <c r="J28" s="26">
        <f t="shared" si="4"/>
        <v>1200000</v>
      </c>
      <c r="K28" s="26">
        <v>0</v>
      </c>
      <c r="L28" s="26">
        <v>0</v>
      </c>
      <c r="M28" s="26">
        <f t="shared" si="5"/>
        <v>1200000</v>
      </c>
      <c r="N28" s="23">
        <f t="shared" si="6"/>
        <v>0.1288557857707103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2:32" ht="15.75">
      <c r="B29" s="13"/>
      <c r="C29" t="s">
        <v>18</v>
      </c>
      <c r="E29" s="14"/>
      <c r="F29" s="27">
        <f>SUM(F23:F28)</f>
        <v>641765725</v>
      </c>
      <c r="G29" s="28">
        <f>SUM(G23:G28)</f>
        <v>54494285</v>
      </c>
      <c r="H29" s="29">
        <f>SUM(H23:H28)</f>
        <v>156477260</v>
      </c>
      <c r="I29" s="29">
        <f>SUM(I23:I28)</f>
        <v>18804336</v>
      </c>
      <c r="J29" s="30">
        <f t="shared" si="4"/>
        <v>871541606</v>
      </c>
      <c r="K29" s="30">
        <f>SUM(K23:K28)</f>
        <v>59732060</v>
      </c>
      <c r="L29" s="30">
        <f>SUM(L23:L28)</f>
        <v>0</v>
      </c>
      <c r="M29" s="30">
        <f>SUM(M23:M28)</f>
        <v>931273666</v>
      </c>
      <c r="N29" s="31">
        <f>(M29/$M$56)*100</f>
        <v>11.745070930026797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2:32" ht="15.75">
      <c r="B30" s="13"/>
      <c r="E30" s="14"/>
      <c r="F30" s="24"/>
      <c r="G30" s="19"/>
      <c r="H30" s="25"/>
      <c r="I30" s="25"/>
      <c r="J30" s="26" t="s">
        <v>0</v>
      </c>
      <c r="K30" s="26"/>
      <c r="L30" s="26"/>
      <c r="M30" s="26" t="s">
        <v>0</v>
      </c>
      <c r="N30" s="32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2:32" ht="15.75">
      <c r="B31" s="13"/>
      <c r="C31" s="17" t="s">
        <v>19</v>
      </c>
      <c r="E31" s="14"/>
      <c r="F31" s="24"/>
      <c r="G31" s="19"/>
      <c r="H31" s="25"/>
      <c r="I31" s="25"/>
      <c r="J31" s="26" t="s">
        <v>0</v>
      </c>
      <c r="K31" s="26"/>
      <c r="L31" s="26"/>
      <c r="M31" s="26" t="s">
        <v>0</v>
      </c>
      <c r="N31" s="32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2:32" ht="8.25" customHeight="1">
      <c r="B32" s="13"/>
      <c r="E32" s="14"/>
      <c r="F32" s="24"/>
      <c r="G32" s="19"/>
      <c r="H32" s="25"/>
      <c r="I32" s="25"/>
      <c r="J32" s="26" t="s">
        <v>0</v>
      </c>
      <c r="K32" s="26"/>
      <c r="L32" s="26"/>
      <c r="M32" s="26" t="s">
        <v>0</v>
      </c>
      <c r="N32" s="32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2:32" ht="15.75">
      <c r="B33" s="13"/>
      <c r="C33" t="s">
        <v>25</v>
      </c>
      <c r="E33" s="14"/>
      <c r="F33" s="20">
        <v>113311334</v>
      </c>
      <c r="G33" s="18">
        <v>0</v>
      </c>
      <c r="H33" s="21">
        <v>1981286</v>
      </c>
      <c r="I33" s="21">
        <v>0</v>
      </c>
      <c r="J33" s="22">
        <f aca="true" t="shared" si="7" ref="J33:J38">SUM(F33:I33)</f>
        <v>115292620</v>
      </c>
      <c r="K33" s="22">
        <v>0</v>
      </c>
      <c r="L33" s="22">
        <v>0</v>
      </c>
      <c r="M33" s="22">
        <f aca="true" t="shared" si="8" ref="M33:M38">SUM(J33:L33)</f>
        <v>115292620</v>
      </c>
      <c r="N33" s="23">
        <f>(M33/$M$38)*100</f>
        <v>21.270479938147165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2:32" ht="15.75">
      <c r="B34" s="13"/>
      <c r="C34" t="s">
        <v>26</v>
      </c>
      <c r="E34" s="14"/>
      <c r="F34" s="24">
        <v>167922312</v>
      </c>
      <c r="G34" s="19">
        <v>45868900</v>
      </c>
      <c r="H34" s="25">
        <v>4819000</v>
      </c>
      <c r="I34" s="25">
        <v>3855299</v>
      </c>
      <c r="J34" s="26">
        <f t="shared" si="7"/>
        <v>222465511</v>
      </c>
      <c r="K34" s="26">
        <v>186036610</v>
      </c>
      <c r="L34" s="26">
        <v>0</v>
      </c>
      <c r="M34" s="26">
        <f t="shared" si="8"/>
        <v>408502121</v>
      </c>
      <c r="N34" s="23">
        <f>(M34/$M$38)*100</f>
        <v>75.36506820142579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2:32" ht="15.75">
      <c r="B35" s="13"/>
      <c r="C35" t="s">
        <v>27</v>
      </c>
      <c r="E35" s="14"/>
      <c r="F35" s="24">
        <v>0</v>
      </c>
      <c r="G35" s="19">
        <v>0</v>
      </c>
      <c r="H35" s="25">
        <v>0</v>
      </c>
      <c r="I35" s="25">
        <v>0</v>
      </c>
      <c r="J35" s="26">
        <f t="shared" si="7"/>
        <v>0</v>
      </c>
      <c r="K35" s="26">
        <v>0</v>
      </c>
      <c r="L35" s="26">
        <v>0</v>
      </c>
      <c r="M35" s="26">
        <f t="shared" si="8"/>
        <v>0</v>
      </c>
      <c r="N35" s="23">
        <f>(M35/$M$38)*100</f>
        <v>0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2:32" ht="15.75">
      <c r="B36" s="13"/>
      <c r="C36" t="s">
        <v>42</v>
      </c>
      <c r="E36" s="14"/>
      <c r="F36" s="24">
        <v>0</v>
      </c>
      <c r="G36" s="19">
        <v>0</v>
      </c>
      <c r="H36" s="25">
        <v>0</v>
      </c>
      <c r="I36" s="25">
        <v>0</v>
      </c>
      <c r="J36" s="26">
        <f t="shared" si="7"/>
        <v>0</v>
      </c>
      <c r="K36" s="26">
        <v>0</v>
      </c>
      <c r="L36" s="26">
        <v>0</v>
      </c>
      <c r="M36" s="26">
        <f t="shared" si="8"/>
        <v>0</v>
      </c>
      <c r="N36" s="23">
        <f>(M36/$M$38)*100</f>
        <v>0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2:32" ht="15.75">
      <c r="B37" s="13"/>
      <c r="C37" t="s">
        <v>34</v>
      </c>
      <c r="E37" s="14"/>
      <c r="F37" s="24">
        <v>3059354</v>
      </c>
      <c r="G37" s="19">
        <v>0</v>
      </c>
      <c r="H37" s="25">
        <v>0</v>
      </c>
      <c r="I37" s="25">
        <v>0</v>
      </c>
      <c r="J37" s="26">
        <f t="shared" si="7"/>
        <v>3059354</v>
      </c>
      <c r="K37" s="26">
        <v>15177022</v>
      </c>
      <c r="L37" s="26">
        <v>0</v>
      </c>
      <c r="M37" s="26">
        <f t="shared" si="8"/>
        <v>18236376</v>
      </c>
      <c r="N37" s="23">
        <f>(M37/$M$38)*100</f>
        <v>3.3644518604270464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2:32" ht="15.75">
      <c r="B38" s="13"/>
      <c r="C38" t="s">
        <v>18</v>
      </c>
      <c r="E38" s="14"/>
      <c r="F38" s="27">
        <f>SUM(F33:F37)</f>
        <v>284293000</v>
      </c>
      <c r="G38" s="28">
        <f>SUM(G33:G37)</f>
        <v>45868900</v>
      </c>
      <c r="H38" s="29">
        <f>SUM(H33:H37)</f>
        <v>6800286</v>
      </c>
      <c r="I38" s="29">
        <f>SUM(I33:I37)</f>
        <v>3855299</v>
      </c>
      <c r="J38" s="30">
        <f t="shared" si="7"/>
        <v>340817485</v>
      </c>
      <c r="K38" s="30">
        <f>SUM(K33:K37)</f>
        <v>201213632</v>
      </c>
      <c r="L38" s="30">
        <f>SUM(L33:L37)</f>
        <v>0</v>
      </c>
      <c r="M38" s="30">
        <f t="shared" si="8"/>
        <v>542031117</v>
      </c>
      <c r="N38" s="31">
        <f>(M38/$M$56)*100</f>
        <v>6.83600766119661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2:32" ht="15.75">
      <c r="B39" s="13"/>
      <c r="E39" s="14"/>
      <c r="F39" s="24"/>
      <c r="G39" s="19"/>
      <c r="H39" s="25"/>
      <c r="I39" s="25"/>
      <c r="J39" s="26" t="s">
        <v>0</v>
      </c>
      <c r="K39" s="26"/>
      <c r="L39" s="26"/>
      <c r="M39" s="26" t="s">
        <v>0</v>
      </c>
      <c r="N39" s="32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2:32" ht="15.75">
      <c r="B40" s="13"/>
      <c r="C40" s="17" t="s">
        <v>20</v>
      </c>
      <c r="E40" s="14"/>
      <c r="F40" s="24"/>
      <c r="G40" s="19"/>
      <c r="H40" s="25"/>
      <c r="I40" s="25"/>
      <c r="J40" s="26" t="s">
        <v>0</v>
      </c>
      <c r="K40" s="26"/>
      <c r="L40" s="26"/>
      <c r="M40" s="26" t="s">
        <v>0</v>
      </c>
      <c r="N40" s="32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2:32" ht="8.25" customHeight="1">
      <c r="B41" s="13"/>
      <c r="C41" t="s">
        <v>0</v>
      </c>
      <c r="E41" s="14"/>
      <c r="F41" s="24"/>
      <c r="G41" s="19"/>
      <c r="H41" s="25"/>
      <c r="I41" s="25"/>
      <c r="J41" s="26" t="s">
        <v>0</v>
      </c>
      <c r="K41" s="26"/>
      <c r="L41" s="26"/>
      <c r="M41" s="26" t="s">
        <v>0</v>
      </c>
      <c r="N41" s="32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2:32" ht="15.75">
      <c r="B42" s="13"/>
      <c r="C42" t="s">
        <v>25</v>
      </c>
      <c r="E42" s="14"/>
      <c r="F42" s="20">
        <v>102804131</v>
      </c>
      <c r="G42" s="18">
        <v>0</v>
      </c>
      <c r="H42" s="21">
        <v>574300</v>
      </c>
      <c r="I42" s="21">
        <v>0</v>
      </c>
      <c r="J42" s="22">
        <f aca="true" t="shared" si="9" ref="J42:J49">SUM(F42:I42)</f>
        <v>103378431</v>
      </c>
      <c r="K42" s="22">
        <v>0</v>
      </c>
      <c r="L42" s="22">
        <v>0</v>
      </c>
      <c r="M42" s="22">
        <f aca="true" t="shared" si="10" ref="M42:M48">SUM(J42:L42)</f>
        <v>103378431</v>
      </c>
      <c r="N42" s="23">
        <f aca="true" t="shared" si="11" ref="N42:N48">(M42/$M$49)*100</f>
        <v>25.748192997615604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2:32" ht="15.75">
      <c r="B43" s="54" t="s">
        <v>15</v>
      </c>
      <c r="C43" t="s">
        <v>28</v>
      </c>
      <c r="E43" s="14"/>
      <c r="F43" s="24">
        <v>105419224</v>
      </c>
      <c r="G43" s="19">
        <v>0</v>
      </c>
      <c r="H43" s="25">
        <v>0</v>
      </c>
      <c r="I43" s="25">
        <v>751744</v>
      </c>
      <c r="J43" s="26">
        <f t="shared" si="9"/>
        <v>106170968</v>
      </c>
      <c r="K43" s="26">
        <v>153560608</v>
      </c>
      <c r="L43" s="26">
        <v>0</v>
      </c>
      <c r="M43" s="26">
        <f t="shared" si="10"/>
        <v>259731576</v>
      </c>
      <c r="N43" s="23">
        <f t="shared" si="11"/>
        <v>64.69065821305476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2:32" ht="15.75">
      <c r="B44" s="13"/>
      <c r="C44" t="s">
        <v>27</v>
      </c>
      <c r="E44" s="14"/>
      <c r="F44" s="24">
        <v>0</v>
      </c>
      <c r="G44" s="19">
        <v>0</v>
      </c>
      <c r="H44" s="25">
        <v>0</v>
      </c>
      <c r="I44" s="25">
        <v>0</v>
      </c>
      <c r="J44" s="26">
        <f t="shared" si="9"/>
        <v>0</v>
      </c>
      <c r="K44" s="26">
        <v>0</v>
      </c>
      <c r="L44" s="26">
        <v>0</v>
      </c>
      <c r="M44" s="26">
        <f t="shared" si="10"/>
        <v>0</v>
      </c>
      <c r="N44" s="23">
        <f t="shared" si="11"/>
        <v>0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2:32" ht="15.75">
      <c r="B45" s="13"/>
      <c r="C45" t="s">
        <v>42</v>
      </c>
      <c r="E45" s="14"/>
      <c r="F45" s="24">
        <v>0</v>
      </c>
      <c r="G45" s="19">
        <v>0</v>
      </c>
      <c r="H45" s="25">
        <v>0</v>
      </c>
      <c r="I45" s="25">
        <v>171775</v>
      </c>
      <c r="J45" s="26">
        <f t="shared" si="9"/>
        <v>171775</v>
      </c>
      <c r="K45" s="26">
        <v>0</v>
      </c>
      <c r="L45" s="26">
        <v>74963</v>
      </c>
      <c r="M45" s="26">
        <f t="shared" si="10"/>
        <v>246738</v>
      </c>
      <c r="N45" s="23">
        <f t="shared" si="11"/>
        <v>0.06145438252826335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2:32" ht="15.75">
      <c r="B46" s="13"/>
      <c r="C46" t="s">
        <v>34</v>
      </c>
      <c r="E46" s="14"/>
      <c r="F46" s="24">
        <v>2734809</v>
      </c>
      <c r="G46" s="19">
        <v>0</v>
      </c>
      <c r="H46" s="25">
        <v>0</v>
      </c>
      <c r="I46" s="25">
        <v>0</v>
      </c>
      <c r="J46" s="26">
        <f t="shared" si="9"/>
        <v>2734809</v>
      </c>
      <c r="K46" s="26">
        <v>27157555</v>
      </c>
      <c r="L46" s="26">
        <v>0</v>
      </c>
      <c r="M46" s="26">
        <f t="shared" si="10"/>
        <v>29892364</v>
      </c>
      <c r="N46" s="23">
        <f t="shared" si="11"/>
        <v>7.445212216724172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2:32" ht="15.75">
      <c r="B47" s="13"/>
      <c r="C47" t="s">
        <v>46</v>
      </c>
      <c r="E47" s="14"/>
      <c r="F47" s="24">
        <v>2483750</v>
      </c>
      <c r="G47" s="19">
        <v>0</v>
      </c>
      <c r="H47" s="25">
        <v>500000</v>
      </c>
      <c r="I47" s="25">
        <v>0</v>
      </c>
      <c r="J47" s="26">
        <f>SUM(F47:I47)</f>
        <v>2983750</v>
      </c>
      <c r="K47" s="26">
        <v>0</v>
      </c>
      <c r="L47" s="26">
        <v>0</v>
      </c>
      <c r="M47" s="26">
        <f t="shared" si="10"/>
        <v>2983750</v>
      </c>
      <c r="N47" s="23">
        <f t="shared" si="11"/>
        <v>0.7431547385028078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2:14" ht="15.75">
      <c r="B48" s="54" t="s">
        <v>15</v>
      </c>
      <c r="C48" t="s">
        <v>21</v>
      </c>
      <c r="E48" s="14"/>
      <c r="F48" s="24">
        <v>0</v>
      </c>
      <c r="G48" s="19">
        <v>0</v>
      </c>
      <c r="H48" s="25">
        <v>0</v>
      </c>
      <c r="I48" s="25">
        <v>5264951</v>
      </c>
      <c r="J48" s="26">
        <f t="shared" si="9"/>
        <v>5264951</v>
      </c>
      <c r="K48" s="26">
        <v>0</v>
      </c>
      <c r="L48" s="26">
        <v>0</v>
      </c>
      <c r="M48" s="26">
        <f t="shared" si="10"/>
        <v>5264951</v>
      </c>
      <c r="N48" s="23">
        <f t="shared" si="11"/>
        <v>1.3113274515743933</v>
      </c>
    </row>
    <row r="49" spans="2:32" ht="15.75">
      <c r="B49" s="13"/>
      <c r="C49" t="s">
        <v>18</v>
      </c>
      <c r="E49" s="14"/>
      <c r="F49" s="27">
        <f>SUM(F42:F48)</f>
        <v>213441914</v>
      </c>
      <c r="G49" s="28">
        <f>SUM(G42:G48)</f>
        <v>0</v>
      </c>
      <c r="H49" s="29">
        <f>SUM(H42:H48)</f>
        <v>1074300</v>
      </c>
      <c r="I49" s="29">
        <f>SUM(I42:I48)</f>
        <v>6188470</v>
      </c>
      <c r="J49" s="30">
        <f t="shared" si="9"/>
        <v>220704684</v>
      </c>
      <c r="K49" s="30">
        <f>SUM(K42:K48)</f>
        <v>180718163</v>
      </c>
      <c r="L49" s="30">
        <f>SUM(L42:L48)</f>
        <v>74963</v>
      </c>
      <c r="M49" s="30">
        <f>SUM(M42:M48)</f>
        <v>401497810</v>
      </c>
      <c r="N49" s="31">
        <f>(M49/$M$56)*100</f>
        <v>5.063624613111761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2:14" ht="9.75" customHeight="1">
      <c r="B50" s="13"/>
      <c r="E50" s="14"/>
      <c r="F50" s="7"/>
      <c r="H50" s="15"/>
      <c r="I50" s="15"/>
      <c r="J50" s="14"/>
      <c r="K50" s="14"/>
      <c r="L50" s="14"/>
      <c r="M50" s="14"/>
      <c r="N50" s="16"/>
    </row>
    <row r="51" spans="2:14" ht="15.75">
      <c r="B51" s="54" t="s">
        <v>15</v>
      </c>
      <c r="C51" s="17" t="s">
        <v>22</v>
      </c>
      <c r="E51" s="14"/>
      <c r="F51" s="27">
        <v>92900872</v>
      </c>
      <c r="G51" s="28">
        <v>0</v>
      </c>
      <c r="H51" s="29">
        <v>0</v>
      </c>
      <c r="I51" s="29">
        <v>0</v>
      </c>
      <c r="J51" s="30">
        <f>SUM(F51:I51)</f>
        <v>92900872</v>
      </c>
      <c r="K51" s="30">
        <v>0</v>
      </c>
      <c r="L51" s="30">
        <v>0</v>
      </c>
      <c r="M51" s="30">
        <f>SUM(J51:L51)</f>
        <v>92900872</v>
      </c>
      <c r="N51" s="31">
        <f>(M51/$M$56)*100</f>
        <v>1.1716505802080097</v>
      </c>
    </row>
    <row r="52" spans="2:14" ht="15.75">
      <c r="B52" s="54"/>
      <c r="C52" s="70" t="s">
        <v>23</v>
      </c>
      <c r="D52" s="62"/>
      <c r="E52" s="14"/>
      <c r="F52" s="27"/>
      <c r="G52" s="28"/>
      <c r="H52" s="29"/>
      <c r="I52" s="29"/>
      <c r="J52" s="30"/>
      <c r="K52" s="30"/>
      <c r="L52" s="30"/>
      <c r="M52" s="30"/>
      <c r="N52" s="31"/>
    </row>
    <row r="53" spans="2:14" ht="9" customHeight="1">
      <c r="B53" s="54"/>
      <c r="C53" s="70"/>
      <c r="D53" s="62"/>
      <c r="E53" s="14"/>
      <c r="F53" s="27"/>
      <c r="G53" s="28"/>
      <c r="H53" s="29"/>
      <c r="I53" s="29"/>
      <c r="J53" s="30"/>
      <c r="K53" s="30"/>
      <c r="L53" s="30"/>
      <c r="M53" s="30"/>
      <c r="N53" s="31"/>
    </row>
    <row r="54" spans="2:14" ht="16.5" thickBot="1">
      <c r="B54" s="69"/>
      <c r="C54" s="39" t="s">
        <v>33</v>
      </c>
      <c r="D54" s="40"/>
      <c r="E54" s="41"/>
      <c r="F54" s="76">
        <v>6564359</v>
      </c>
      <c r="G54" s="74">
        <v>0</v>
      </c>
      <c r="H54" s="75">
        <v>0</v>
      </c>
      <c r="I54" s="71">
        <v>0</v>
      </c>
      <c r="J54" s="72">
        <f>SUM(F54:I54)</f>
        <v>6564359</v>
      </c>
      <c r="K54" s="72">
        <v>0</v>
      </c>
      <c r="L54" s="72">
        <v>0</v>
      </c>
      <c r="M54" s="72">
        <f>SUM(J54:L54)</f>
        <v>6564359</v>
      </c>
      <c r="N54" s="73">
        <f>(M54/$M$56)*100</f>
        <v>0.0827886204452814</v>
      </c>
    </row>
    <row r="55" spans="2:32" ht="3.75" customHeight="1">
      <c r="B55" s="13"/>
      <c r="C55" s="62" t="s">
        <v>0</v>
      </c>
      <c r="D55" s="62"/>
      <c r="E55" s="14"/>
      <c r="F55" s="63" t="s">
        <v>0</v>
      </c>
      <c r="G55" s="64" t="s">
        <v>0</v>
      </c>
      <c r="H55" s="65" t="s">
        <v>0</v>
      </c>
      <c r="I55" s="65" t="s">
        <v>0</v>
      </c>
      <c r="J55" s="66" t="s">
        <v>0</v>
      </c>
      <c r="K55" s="67" t="s">
        <v>0</v>
      </c>
      <c r="L55" s="67" t="s">
        <v>0</v>
      </c>
      <c r="M55" s="66" t="s">
        <v>0</v>
      </c>
      <c r="N55" s="6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2:32" ht="15.75">
      <c r="B56" s="13"/>
      <c r="C56" s="17" t="s">
        <v>29</v>
      </c>
      <c r="E56" s="14"/>
      <c r="F56" s="33">
        <f>SUM(F19+F29+F38+F49+F51+F54)</f>
        <v>3318548849</v>
      </c>
      <c r="G56" s="34">
        <f>SUM(G19+G29+G38+G49+G51+G54)</f>
        <v>2517103680</v>
      </c>
      <c r="H56" s="35">
        <f>SUM(H19+H29+H38+H49+H51+H54)</f>
        <v>1360702409</v>
      </c>
      <c r="I56" s="35">
        <f>SUM(I19+I29+I38+I49+I51+I54)</f>
        <v>194038735</v>
      </c>
      <c r="J56" s="36">
        <f>SUM(F56:I56)</f>
        <v>7390393673</v>
      </c>
      <c r="K56" s="36">
        <f>SUM(K19+K29+K38+K49+K51+K54)</f>
        <v>537218897</v>
      </c>
      <c r="L56" s="36">
        <f>SUM(L19+L29+L38+L49+L51+L54)</f>
        <v>1446961</v>
      </c>
      <c r="M56" s="36">
        <f>SUM(M19+M29+M38+M49+M51+M54)</f>
        <v>7929059531</v>
      </c>
      <c r="N56" s="37">
        <f>N54+N51+N49+N38+N29+N19</f>
        <v>100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2:32" ht="3.75" customHeight="1" thickBot="1">
      <c r="B57" s="38"/>
      <c r="C57" s="39"/>
      <c r="D57" s="40"/>
      <c r="E57" s="41"/>
      <c r="F57" s="42"/>
      <c r="G57" s="43"/>
      <c r="H57" s="44"/>
      <c r="I57" s="44"/>
      <c r="J57" s="45"/>
      <c r="K57" s="45"/>
      <c r="L57" s="45"/>
      <c r="M57" s="45"/>
      <c r="N57" s="46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6:32" ht="6.75" customHeight="1">
      <c r="F58" s="19"/>
      <c r="G58" s="19"/>
      <c r="H58" s="19"/>
      <c r="J58" s="19"/>
      <c r="K58" s="19"/>
      <c r="L58" s="19"/>
      <c r="M58" s="19" t="s">
        <v>0</v>
      </c>
      <c r="N58" s="4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3:32" ht="15.75">
      <c r="C59" s="48" t="s">
        <v>43</v>
      </c>
      <c r="D59" s="48" t="s">
        <v>32</v>
      </c>
      <c r="F59" s="19"/>
      <c r="G59" s="19"/>
      <c r="H59" s="19"/>
      <c r="J59" s="19"/>
      <c r="K59" s="19"/>
      <c r="L59" s="19"/>
      <c r="M59" s="19"/>
      <c r="N59" s="47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3:32" ht="15">
      <c r="C60" s="48"/>
      <c r="D60" s="48" t="s">
        <v>30</v>
      </c>
      <c r="F60" s="19"/>
      <c r="G60" s="19"/>
      <c r="H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3:32" ht="15">
      <c r="C61" s="48"/>
      <c r="D61" s="48" t="s">
        <v>40</v>
      </c>
      <c r="F61" s="19"/>
      <c r="G61" s="19"/>
      <c r="H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3:32" ht="15">
      <c r="C62" t="s">
        <v>24</v>
      </c>
      <c r="D62" s="48" t="s">
        <v>31</v>
      </c>
      <c r="F62" s="19"/>
      <c r="G62" s="19"/>
      <c r="H62" s="19"/>
      <c r="J62" s="19"/>
      <c r="K62" s="19"/>
      <c r="L62" s="19"/>
      <c r="M62" s="19" t="s">
        <v>0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4:32" ht="15">
      <c r="D63" s="48" t="s">
        <v>39</v>
      </c>
      <c r="F63" s="19"/>
      <c r="G63" s="19"/>
      <c r="H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4:32" ht="15">
      <c r="D64" s="48"/>
      <c r="F64" s="19"/>
      <c r="G64" s="19"/>
      <c r="H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4:32" ht="15">
      <c r="D65" s="48"/>
      <c r="F65" s="19"/>
      <c r="G65" s="19"/>
      <c r="H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4:32" ht="15">
      <c r="D66" s="48"/>
      <c r="F66" s="19"/>
      <c r="G66" s="19"/>
      <c r="H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6:32" ht="15">
      <c r="F67" s="19"/>
      <c r="G67" s="19"/>
      <c r="H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6:32" ht="15">
      <c r="F68" s="19"/>
      <c r="G68" s="19"/>
      <c r="H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6:32" ht="15">
      <c r="F69" s="19"/>
      <c r="G69" s="19"/>
      <c r="H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6:32" ht="15">
      <c r="F70" s="19"/>
      <c r="G70" s="19"/>
      <c r="H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6:32" ht="15">
      <c r="F71" s="19"/>
      <c r="G71" s="19"/>
      <c r="H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</sheetData>
  <mergeCells count="3">
    <mergeCell ref="B1:N1"/>
    <mergeCell ref="B2:N2"/>
    <mergeCell ref="B3:N3"/>
  </mergeCells>
  <printOptions horizontalCentered="1" verticalCentered="1"/>
  <pageMargins left="0.25" right="0.25" top="0.25" bottom="0.25" header="0.5" footer="0.5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2004-02-11T16:13:55Z</cp:lastPrinted>
  <dcterms:created xsi:type="dcterms:W3CDTF">1999-02-23T19:20:40Z</dcterms:created>
  <dcterms:modified xsi:type="dcterms:W3CDTF">2004-03-11T15:18:58Z</dcterms:modified>
  <cp:category/>
  <cp:version/>
  <cp:contentType/>
  <cp:contentStatus/>
</cp:coreProperties>
</file>