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FY99_factor">'Sheet1'!$E$2</definedName>
  </definedNames>
  <calcPr fullCalcOnLoad="1"/>
</workbook>
</file>

<file path=xl/sharedStrings.xml><?xml version="1.0" encoding="utf-8"?>
<sst xmlns="http://schemas.openxmlformats.org/spreadsheetml/2006/main" count="136" uniqueCount="82">
  <si>
    <t>Initial FY99 Budget Allocation for WBS 1.1</t>
  </si>
  <si>
    <t>WBS</t>
  </si>
  <si>
    <t>Description</t>
  </si>
  <si>
    <t>Institution</t>
  </si>
  <si>
    <t>Initial</t>
  </si>
  <si>
    <t>Funding</t>
  </si>
  <si>
    <t>Reserved</t>
  </si>
  <si>
    <t>Total</t>
  </si>
  <si>
    <t>Access</t>
  </si>
  <si>
    <t>Access-</t>
  </si>
  <si>
    <t>1.1.1</t>
  </si>
  <si>
    <t>1.1.1.1</t>
  </si>
  <si>
    <t>1.1.1.1.1</t>
  </si>
  <si>
    <t>Pixels</t>
  </si>
  <si>
    <t>Mechanics</t>
  </si>
  <si>
    <t>Design</t>
  </si>
  <si>
    <t>LBNL</t>
  </si>
  <si>
    <t>1.1.1.1.2</t>
  </si>
  <si>
    <t>Development</t>
  </si>
  <si>
    <t>1.1.1.2</t>
  </si>
  <si>
    <t>Sensors</t>
  </si>
  <si>
    <t>1.1.1.2.1</t>
  </si>
  <si>
    <t>New Mexico</t>
  </si>
  <si>
    <t>1.1.1.2.2</t>
  </si>
  <si>
    <t>1.1.1.3</t>
  </si>
  <si>
    <t>Electronics</t>
  </si>
  <si>
    <t>1.1.1.3.1</t>
  </si>
  <si>
    <t>1.1.1.3.2</t>
  </si>
  <si>
    <t>OSU</t>
  </si>
  <si>
    <t>1.1.1.4</t>
  </si>
  <si>
    <t>Hybrids</t>
  </si>
  <si>
    <t>1.1.1.4.1</t>
  </si>
  <si>
    <t>Oklahoma</t>
  </si>
  <si>
    <t>1.1.1.4.2</t>
  </si>
  <si>
    <t>Albany</t>
  </si>
  <si>
    <t>1.1.1.5</t>
  </si>
  <si>
    <t>Modules</t>
  </si>
  <si>
    <t>1.1.1.5.1</t>
  </si>
  <si>
    <t>1.1.1.5.2</t>
  </si>
  <si>
    <t>1.1.2</t>
  </si>
  <si>
    <t>Silicon Strips</t>
  </si>
  <si>
    <t>1.1.2.1</t>
  </si>
  <si>
    <t>IC Electronics</t>
  </si>
  <si>
    <t>1.1.2.1.1</t>
  </si>
  <si>
    <t>Santa Cruz</t>
  </si>
  <si>
    <t>1.1.2.1.2</t>
  </si>
  <si>
    <t>1.1.2.2</t>
  </si>
  <si>
    <t>1.1.2.3</t>
  </si>
  <si>
    <t>1.1.2.3.1</t>
  </si>
  <si>
    <t>1.1.2.3.2</t>
  </si>
  <si>
    <t>1.1.3</t>
  </si>
  <si>
    <t>RODs</t>
  </si>
  <si>
    <t>1.1.3.1</t>
  </si>
  <si>
    <t>Test Beam Support</t>
  </si>
  <si>
    <t>Irvine</t>
  </si>
  <si>
    <t>Wisconsin</t>
  </si>
  <si>
    <t>1.1.3.2</t>
  </si>
  <si>
    <t>System Design</t>
  </si>
  <si>
    <t>1.1.3.3</t>
  </si>
  <si>
    <t>Design ROD Cards</t>
  </si>
  <si>
    <t>1.1.3.3.1</t>
  </si>
  <si>
    <t>Common Design</t>
  </si>
  <si>
    <t>1.1.3.3.2</t>
  </si>
  <si>
    <t>Strip Design</t>
  </si>
  <si>
    <t>1.1.3.3.3</t>
  </si>
  <si>
    <t>Pixel Design</t>
  </si>
  <si>
    <t>1.1.3.3.4</t>
  </si>
  <si>
    <t>Test Stand</t>
  </si>
  <si>
    <t>1.1.3.3.7</t>
  </si>
  <si>
    <t>Preprototype ROD</t>
  </si>
  <si>
    <t>Initial/</t>
  </si>
  <si>
    <t>By Institution</t>
  </si>
  <si>
    <t>Version: November 9,1998</t>
  </si>
  <si>
    <t>Total in</t>
  </si>
  <si>
    <t>FY99$K</t>
  </si>
  <si>
    <t>MoU</t>
  </si>
  <si>
    <t>FY99 factor</t>
  </si>
  <si>
    <t>1st FY99</t>
  </si>
  <si>
    <t>FY99</t>
  </si>
  <si>
    <t>Reserve</t>
  </si>
  <si>
    <t>In FY97 $K</t>
  </si>
  <si>
    <t>1st/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</si>
</sst>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0" fillId="0" borderId="0" xfId="19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9" fontId="1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76200</xdr:rowOff>
    </xdr:from>
    <xdr:to>
      <xdr:col>9</xdr:col>
      <xdr:colOff>28575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91025" y="4000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4</xdr:col>
      <xdr:colOff>542925</xdr:colOff>
      <xdr:row>2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486025" y="4095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="75" zoomScaleNormal="75" workbookViewId="0" topLeftCell="A2">
      <pane ySplit="1155" topLeftCell="BM3" activePane="bottomLeft" state="split"/>
      <selection pane="topLeft" activeCell="L5" sqref="L5"/>
      <selection pane="bottomLeft" activeCell="I6" sqref="I6"/>
    </sheetView>
  </sheetViews>
  <sheetFormatPr defaultColWidth="9.140625" defaultRowHeight="12.75"/>
  <cols>
    <col min="2" max="2" width="17.00390625" style="0" bestFit="1" customWidth="1"/>
    <col min="3" max="3" width="11.140625" style="0" bestFit="1" customWidth="1"/>
  </cols>
  <sheetData>
    <row r="1" ht="12.75">
      <c r="A1" t="s">
        <v>0</v>
      </c>
    </row>
    <row r="2" spans="1:5" ht="12.75">
      <c r="A2" t="s">
        <v>72</v>
      </c>
      <c r="D2" t="s">
        <v>76</v>
      </c>
      <c r="E2">
        <v>1.0537</v>
      </c>
    </row>
    <row r="3" spans="6:12" ht="12.75">
      <c r="F3" t="s">
        <v>80</v>
      </c>
      <c r="K3" t="s">
        <v>77</v>
      </c>
      <c r="L3" s="1" t="s">
        <v>78</v>
      </c>
    </row>
    <row r="4" spans="1:13" ht="12.75">
      <c r="A4" s="2"/>
      <c r="B4" s="2"/>
      <c r="C4" s="2"/>
      <c r="D4" s="1" t="s">
        <v>4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70</v>
      </c>
      <c r="J4" s="1" t="s">
        <v>73</v>
      </c>
      <c r="K4" s="1" t="s">
        <v>75</v>
      </c>
      <c r="L4" s="1" t="s">
        <v>79</v>
      </c>
      <c r="M4" s="12" t="s">
        <v>81</v>
      </c>
    </row>
    <row r="5" spans="1:13" ht="12.75">
      <c r="A5" s="6" t="s">
        <v>1</v>
      </c>
      <c r="B5" s="6" t="s">
        <v>2</v>
      </c>
      <c r="C5" s="6" t="s">
        <v>3</v>
      </c>
      <c r="D5" s="7" t="s">
        <v>5</v>
      </c>
      <c r="E5" s="7" t="s">
        <v>5</v>
      </c>
      <c r="F5" s="7" t="s">
        <v>5</v>
      </c>
      <c r="G5" s="7" t="s">
        <v>5</v>
      </c>
      <c r="H5" s="7" t="s">
        <v>7</v>
      </c>
      <c r="I5" s="7" t="s">
        <v>7</v>
      </c>
      <c r="J5" s="7" t="s">
        <v>74</v>
      </c>
      <c r="K5" s="7" t="s">
        <v>5</v>
      </c>
      <c r="L5" s="7" t="s">
        <v>5</v>
      </c>
      <c r="M5" s="7" t="s">
        <v>7</v>
      </c>
    </row>
    <row r="6" spans="1:13" ht="12.75">
      <c r="A6" s="5">
        <v>1.1</v>
      </c>
      <c r="B6" s="5"/>
      <c r="C6" s="5"/>
      <c r="D6" s="5">
        <f>D7+D37+D51</f>
        <v>1129.9</v>
      </c>
      <c r="E6" s="5">
        <f>E7+E37+E51</f>
        <v>322.1</v>
      </c>
      <c r="F6" s="5">
        <f>F7+F37+F51</f>
        <v>1452</v>
      </c>
      <c r="G6" s="5">
        <f>G7+G37+G51</f>
        <v>1452</v>
      </c>
      <c r="H6" s="5">
        <f>H7+H37+H51</f>
        <v>0</v>
      </c>
      <c r="I6" s="13">
        <f>D6/F6</f>
        <v>0.778168044077135</v>
      </c>
      <c r="J6" s="10">
        <f>F6*FY99_factor</f>
        <v>1529.9724</v>
      </c>
      <c r="K6" s="11">
        <f>D6</f>
        <v>1129.9</v>
      </c>
      <c r="L6" s="10">
        <f>J6-K6</f>
        <v>400.0724</v>
      </c>
      <c r="M6" s="13">
        <f>K6/J6</f>
        <v>0.7385100541682974</v>
      </c>
    </row>
    <row r="7" spans="1:13" ht="12.75">
      <c r="A7" s="4" t="s">
        <v>10</v>
      </c>
      <c r="B7" s="4" t="s">
        <v>13</v>
      </c>
      <c r="C7" s="4"/>
      <c r="D7" s="4">
        <f>D8+D13+D18+D25+D31</f>
        <v>638.4000000000001</v>
      </c>
      <c r="E7" s="4">
        <f>E8+E13+E18+E25+E31</f>
        <v>111.7</v>
      </c>
      <c r="F7" s="4">
        <f aca="true" t="shared" si="0" ref="F7:F39">D7+E7</f>
        <v>750.1000000000001</v>
      </c>
      <c r="G7" s="4">
        <f>G8+G13+G18+G25+G31</f>
        <v>750.1000000000001</v>
      </c>
      <c r="H7" s="4"/>
      <c r="I7" s="8">
        <f>D7/F7</f>
        <v>0.8510865217970937</v>
      </c>
      <c r="J7" s="9">
        <f>F7*FY99_factor</f>
        <v>790.3803700000002</v>
      </c>
      <c r="K7">
        <f aca="true" t="shared" si="1" ref="K7:K70">D7</f>
        <v>638.4000000000001</v>
      </c>
      <c r="L7" s="9">
        <f aca="true" t="shared" si="2" ref="L7:L70">J7-K7</f>
        <v>151.9803700000001</v>
      </c>
      <c r="M7" s="8">
        <f aca="true" t="shared" si="3" ref="M7:M70">K7/J7</f>
        <v>0.8077123676540701</v>
      </c>
    </row>
    <row r="8" spans="1:13" ht="12.75">
      <c r="A8" s="1" t="s">
        <v>11</v>
      </c>
      <c r="B8" s="1" t="s">
        <v>14</v>
      </c>
      <c r="C8" s="1"/>
      <c r="D8" s="1">
        <f>D9+D11</f>
        <v>292</v>
      </c>
      <c r="E8" s="1">
        <f>E9+E11</f>
        <v>0</v>
      </c>
      <c r="F8" s="1">
        <f t="shared" si="0"/>
        <v>292</v>
      </c>
      <c r="G8" s="1">
        <f>G9+G11</f>
        <v>292</v>
      </c>
      <c r="H8" s="1">
        <f>G8-F8</f>
        <v>0</v>
      </c>
      <c r="I8" s="8">
        <f>D8/F8</f>
        <v>1</v>
      </c>
      <c r="J8" s="9">
        <f>F8*FY99_factor</f>
        <v>307.6804</v>
      </c>
      <c r="K8">
        <f t="shared" si="1"/>
        <v>292</v>
      </c>
      <c r="L8" s="9">
        <f t="shared" si="2"/>
        <v>15.68040000000002</v>
      </c>
      <c r="M8" s="8">
        <f t="shared" si="3"/>
        <v>0.9490367277213627</v>
      </c>
    </row>
    <row r="9" spans="1:13" ht="12.75">
      <c r="A9" s="3" t="s">
        <v>12</v>
      </c>
      <c r="B9" s="3" t="s">
        <v>15</v>
      </c>
      <c r="C9" s="3"/>
      <c r="D9" s="3">
        <f>D10</f>
        <v>116.6</v>
      </c>
      <c r="E9" s="3">
        <f>E10</f>
        <v>0</v>
      </c>
      <c r="F9" s="3">
        <f t="shared" si="0"/>
        <v>116.6</v>
      </c>
      <c r="G9" s="3">
        <f>G10</f>
        <v>116.6</v>
      </c>
      <c r="H9">
        <f>G9-F9</f>
        <v>0</v>
      </c>
      <c r="J9" s="9">
        <f aca="true" t="shared" si="4" ref="J9:J72">F9*FY99_factor</f>
        <v>122.86142000000001</v>
      </c>
      <c r="K9">
        <f t="shared" si="1"/>
        <v>116.6</v>
      </c>
      <c r="L9" s="9">
        <f t="shared" si="2"/>
        <v>6.261420000000015</v>
      </c>
      <c r="M9" s="8">
        <f t="shared" si="3"/>
        <v>0.9490367277213627</v>
      </c>
    </row>
    <row r="10" spans="3:13" ht="12.75">
      <c r="C10" t="s">
        <v>16</v>
      </c>
      <c r="D10">
        <v>116.6</v>
      </c>
      <c r="E10">
        <v>0</v>
      </c>
      <c r="F10">
        <f t="shared" si="0"/>
        <v>116.6</v>
      </c>
      <c r="G10">
        <v>116.6</v>
      </c>
      <c r="H10">
        <f>G10-F10</f>
        <v>0</v>
      </c>
      <c r="J10" s="9">
        <f t="shared" si="4"/>
        <v>122.86142000000001</v>
      </c>
      <c r="K10">
        <f t="shared" si="1"/>
        <v>116.6</v>
      </c>
      <c r="L10" s="9">
        <f t="shared" si="2"/>
        <v>6.261420000000015</v>
      </c>
      <c r="M10" s="8">
        <f t="shared" si="3"/>
        <v>0.9490367277213627</v>
      </c>
    </row>
    <row r="11" spans="1:13" ht="12.75">
      <c r="A11" s="3" t="s">
        <v>17</v>
      </c>
      <c r="B11" s="3" t="s">
        <v>18</v>
      </c>
      <c r="C11" s="3"/>
      <c r="D11" s="3">
        <f>D12</f>
        <v>175.4</v>
      </c>
      <c r="E11" s="3">
        <f>E12</f>
        <v>0</v>
      </c>
      <c r="F11" s="3">
        <f t="shared" si="0"/>
        <v>175.4</v>
      </c>
      <c r="G11" s="3">
        <f>G12</f>
        <v>175.4</v>
      </c>
      <c r="H11" s="3">
        <f>H12</f>
        <v>0</v>
      </c>
      <c r="J11" s="9">
        <f t="shared" si="4"/>
        <v>184.81898</v>
      </c>
      <c r="K11">
        <f t="shared" si="1"/>
        <v>175.4</v>
      </c>
      <c r="L11" s="9">
        <f t="shared" si="2"/>
        <v>9.418980000000005</v>
      </c>
      <c r="M11" s="8">
        <f t="shared" si="3"/>
        <v>0.9490367277213628</v>
      </c>
    </row>
    <row r="12" spans="3:13" ht="12.75">
      <c r="C12" t="s">
        <v>16</v>
      </c>
      <c r="D12">
        <v>175.4</v>
      </c>
      <c r="E12">
        <v>0</v>
      </c>
      <c r="F12">
        <f t="shared" si="0"/>
        <v>175.4</v>
      </c>
      <c r="G12">
        <v>175.4</v>
      </c>
      <c r="H12">
        <f aca="true" t="shared" si="5" ref="H12:H73">G12-F12</f>
        <v>0</v>
      </c>
      <c r="J12" s="9">
        <f t="shared" si="4"/>
        <v>184.81898</v>
      </c>
      <c r="K12">
        <f t="shared" si="1"/>
        <v>175.4</v>
      </c>
      <c r="L12" s="9">
        <f t="shared" si="2"/>
        <v>9.418980000000005</v>
      </c>
      <c r="M12" s="8">
        <f t="shared" si="3"/>
        <v>0.9490367277213628</v>
      </c>
    </row>
    <row r="13" spans="1:13" ht="12.75">
      <c r="A13" s="1" t="s">
        <v>19</v>
      </c>
      <c r="B13" s="1" t="s">
        <v>20</v>
      </c>
      <c r="C13" s="1"/>
      <c r="D13" s="1">
        <f>D14+D16</f>
        <v>29.8</v>
      </c>
      <c r="E13" s="1">
        <f>E14+E16</f>
        <v>0</v>
      </c>
      <c r="F13" s="1">
        <f t="shared" si="0"/>
        <v>29.8</v>
      </c>
      <c r="G13" s="1">
        <f>G14+G16</f>
        <v>29.8</v>
      </c>
      <c r="H13" s="1">
        <f t="shared" si="5"/>
        <v>0</v>
      </c>
      <c r="I13" s="8">
        <f>D13/F13</f>
        <v>1</v>
      </c>
      <c r="J13" s="9">
        <f t="shared" si="4"/>
        <v>31.400260000000003</v>
      </c>
      <c r="K13">
        <f t="shared" si="1"/>
        <v>29.8</v>
      </c>
      <c r="L13" s="9">
        <f t="shared" si="2"/>
        <v>1.6002600000000022</v>
      </c>
      <c r="M13" s="8">
        <f t="shared" si="3"/>
        <v>0.9490367277213627</v>
      </c>
    </row>
    <row r="14" spans="1:13" ht="12.75">
      <c r="A14" s="3" t="s">
        <v>21</v>
      </c>
      <c r="B14" s="3" t="s">
        <v>15</v>
      </c>
      <c r="C14" s="3"/>
      <c r="D14" s="3">
        <f>D15</f>
        <v>9.7</v>
      </c>
      <c r="E14" s="3">
        <f>E15</f>
        <v>0</v>
      </c>
      <c r="F14" s="3">
        <f t="shared" si="0"/>
        <v>9.7</v>
      </c>
      <c r="G14" s="3">
        <f>G15</f>
        <v>9.7</v>
      </c>
      <c r="H14" s="3">
        <f t="shared" si="5"/>
        <v>0</v>
      </c>
      <c r="J14" s="9">
        <f t="shared" si="4"/>
        <v>10.22089</v>
      </c>
      <c r="K14">
        <f t="shared" si="1"/>
        <v>9.7</v>
      </c>
      <c r="L14" s="9">
        <f t="shared" si="2"/>
        <v>0.5208900000000014</v>
      </c>
      <c r="M14" s="8">
        <f t="shared" si="3"/>
        <v>0.9490367277213627</v>
      </c>
    </row>
    <row r="15" spans="3:13" ht="12.75">
      <c r="C15" t="s">
        <v>22</v>
      </c>
      <c r="D15">
        <v>9.7</v>
      </c>
      <c r="E15">
        <v>0</v>
      </c>
      <c r="F15">
        <f t="shared" si="0"/>
        <v>9.7</v>
      </c>
      <c r="G15">
        <v>9.7</v>
      </c>
      <c r="H15">
        <f t="shared" si="5"/>
        <v>0</v>
      </c>
      <c r="J15" s="9">
        <f t="shared" si="4"/>
        <v>10.22089</v>
      </c>
      <c r="K15">
        <f t="shared" si="1"/>
        <v>9.7</v>
      </c>
      <c r="L15" s="9">
        <f t="shared" si="2"/>
        <v>0.5208900000000014</v>
      </c>
      <c r="M15" s="8">
        <f t="shared" si="3"/>
        <v>0.9490367277213627</v>
      </c>
    </row>
    <row r="16" spans="1:13" ht="12.75">
      <c r="A16" s="3" t="s">
        <v>23</v>
      </c>
      <c r="B16" s="3" t="s">
        <v>18</v>
      </c>
      <c r="C16" s="3"/>
      <c r="D16" s="3">
        <f>D17</f>
        <v>20.1</v>
      </c>
      <c r="E16" s="3">
        <f>E17</f>
        <v>0</v>
      </c>
      <c r="F16" s="3">
        <f t="shared" si="0"/>
        <v>20.1</v>
      </c>
      <c r="G16" s="3">
        <f>G17</f>
        <v>20.1</v>
      </c>
      <c r="H16" s="3">
        <f t="shared" si="5"/>
        <v>0</v>
      </c>
      <c r="J16" s="9">
        <f t="shared" si="4"/>
        <v>21.179370000000002</v>
      </c>
      <c r="K16">
        <f t="shared" si="1"/>
        <v>20.1</v>
      </c>
      <c r="L16" s="9">
        <f t="shared" si="2"/>
        <v>1.0793700000000008</v>
      </c>
      <c r="M16" s="8">
        <f t="shared" si="3"/>
        <v>0.9490367277213628</v>
      </c>
    </row>
    <row r="17" spans="3:13" ht="12.75">
      <c r="C17" t="s">
        <v>22</v>
      </c>
      <c r="D17">
        <v>20.1</v>
      </c>
      <c r="E17">
        <v>0</v>
      </c>
      <c r="F17">
        <f t="shared" si="0"/>
        <v>20.1</v>
      </c>
      <c r="G17">
        <v>20.1</v>
      </c>
      <c r="H17">
        <f t="shared" si="5"/>
        <v>0</v>
      </c>
      <c r="J17" s="9">
        <f t="shared" si="4"/>
        <v>21.179370000000002</v>
      </c>
      <c r="K17">
        <f t="shared" si="1"/>
        <v>20.1</v>
      </c>
      <c r="L17" s="9">
        <f t="shared" si="2"/>
        <v>1.0793700000000008</v>
      </c>
      <c r="M17" s="8">
        <f t="shared" si="3"/>
        <v>0.9490367277213628</v>
      </c>
    </row>
    <row r="18" spans="1:13" ht="12.75">
      <c r="A18" s="1" t="s">
        <v>24</v>
      </c>
      <c r="B18" s="1" t="s">
        <v>25</v>
      </c>
      <c r="C18" s="1"/>
      <c r="D18" s="1">
        <f>D19+D21</f>
        <v>212.39999999999998</v>
      </c>
      <c r="E18" s="1">
        <f>E19+E21</f>
        <v>50</v>
      </c>
      <c r="F18" s="1">
        <f t="shared" si="0"/>
        <v>262.4</v>
      </c>
      <c r="G18" s="1">
        <f>G19+G21</f>
        <v>262.4</v>
      </c>
      <c r="H18" s="1">
        <f t="shared" si="5"/>
        <v>0</v>
      </c>
      <c r="I18" s="8">
        <f>D18/F18</f>
        <v>0.8094512195121951</v>
      </c>
      <c r="J18" s="9">
        <f t="shared" si="4"/>
        <v>276.49088</v>
      </c>
      <c r="K18">
        <f t="shared" si="1"/>
        <v>212.39999999999998</v>
      </c>
      <c r="L18" s="9">
        <f t="shared" si="2"/>
        <v>64.09088000000003</v>
      </c>
      <c r="M18" s="8">
        <f t="shared" si="3"/>
        <v>0.7681989366159201</v>
      </c>
    </row>
    <row r="19" spans="1:13" ht="12.75">
      <c r="A19" s="3" t="s">
        <v>26</v>
      </c>
      <c r="B19" s="3" t="s">
        <v>15</v>
      </c>
      <c r="C19" s="3"/>
      <c r="D19" s="3">
        <f>D20</f>
        <v>31</v>
      </c>
      <c r="E19" s="3">
        <f>E20</f>
        <v>50</v>
      </c>
      <c r="F19" s="3">
        <f t="shared" si="0"/>
        <v>81</v>
      </c>
      <c r="G19" s="3">
        <f>G20</f>
        <v>81</v>
      </c>
      <c r="H19" s="3">
        <f t="shared" si="5"/>
        <v>0</v>
      </c>
      <c r="J19" s="9">
        <f t="shared" si="4"/>
        <v>85.34970000000001</v>
      </c>
      <c r="K19">
        <f t="shared" si="1"/>
        <v>31</v>
      </c>
      <c r="L19" s="9">
        <f t="shared" si="2"/>
        <v>54.34970000000001</v>
      </c>
      <c r="M19" s="8">
        <f t="shared" si="3"/>
        <v>0.3632115871526203</v>
      </c>
    </row>
    <row r="20" spans="3:13" ht="12.75">
      <c r="C20" t="s">
        <v>16</v>
      </c>
      <c r="D20">
        <v>31</v>
      </c>
      <c r="E20">
        <v>50</v>
      </c>
      <c r="F20">
        <f t="shared" si="0"/>
        <v>81</v>
      </c>
      <c r="G20">
        <v>81</v>
      </c>
      <c r="H20">
        <f t="shared" si="5"/>
        <v>0</v>
      </c>
      <c r="J20" s="9">
        <f t="shared" si="4"/>
        <v>85.34970000000001</v>
      </c>
      <c r="K20">
        <f t="shared" si="1"/>
        <v>31</v>
      </c>
      <c r="L20" s="9">
        <f t="shared" si="2"/>
        <v>54.34970000000001</v>
      </c>
      <c r="M20" s="8">
        <f t="shared" si="3"/>
        <v>0.3632115871526203</v>
      </c>
    </row>
    <row r="21" spans="1:13" ht="12.75">
      <c r="A21" s="3" t="s">
        <v>27</v>
      </c>
      <c r="B21" s="3" t="s">
        <v>18</v>
      </c>
      <c r="C21" s="3"/>
      <c r="D21" s="3">
        <f>D22+D23+D24</f>
        <v>181.39999999999998</v>
      </c>
      <c r="E21" s="3">
        <f>E22+E23+E24</f>
        <v>0</v>
      </c>
      <c r="F21" s="3">
        <f t="shared" si="0"/>
        <v>181.39999999999998</v>
      </c>
      <c r="G21" s="3">
        <f>G22+G23+G24</f>
        <v>181.39999999999998</v>
      </c>
      <c r="H21" s="3">
        <f t="shared" si="5"/>
        <v>0</v>
      </c>
      <c r="J21" s="9">
        <f t="shared" si="4"/>
        <v>191.14118</v>
      </c>
      <c r="K21">
        <f t="shared" si="1"/>
        <v>181.39999999999998</v>
      </c>
      <c r="L21" s="9">
        <f t="shared" si="2"/>
        <v>9.741180000000014</v>
      </c>
      <c r="M21" s="8">
        <f t="shared" si="3"/>
        <v>0.9490367277213627</v>
      </c>
    </row>
    <row r="22" spans="1:13" ht="12.75">
      <c r="A22" s="3"/>
      <c r="B22" s="3"/>
      <c r="C22" s="4" t="s">
        <v>34</v>
      </c>
      <c r="D22" s="3">
        <v>34.6</v>
      </c>
      <c r="E22" s="3">
        <v>0</v>
      </c>
      <c r="F22" s="3">
        <f t="shared" si="0"/>
        <v>34.6</v>
      </c>
      <c r="G22" s="3">
        <v>34.6</v>
      </c>
      <c r="H22" s="3">
        <f t="shared" si="5"/>
        <v>0</v>
      </c>
      <c r="J22" s="9">
        <f t="shared" si="4"/>
        <v>36.458020000000005</v>
      </c>
      <c r="K22">
        <f t="shared" si="1"/>
        <v>34.6</v>
      </c>
      <c r="L22" s="9">
        <f t="shared" si="2"/>
        <v>1.8580200000000033</v>
      </c>
      <c r="M22" s="8">
        <f t="shared" si="3"/>
        <v>0.9490367277213627</v>
      </c>
    </row>
    <row r="23" spans="3:13" ht="12.75">
      <c r="C23" t="s">
        <v>28</v>
      </c>
      <c r="D23">
        <v>100</v>
      </c>
      <c r="E23">
        <v>0</v>
      </c>
      <c r="F23">
        <f t="shared" si="0"/>
        <v>100</v>
      </c>
      <c r="G23">
        <v>100</v>
      </c>
      <c r="H23">
        <f t="shared" si="5"/>
        <v>0</v>
      </c>
      <c r="J23" s="9">
        <f t="shared" si="4"/>
        <v>105.37</v>
      </c>
      <c r="K23">
        <f t="shared" si="1"/>
        <v>100</v>
      </c>
      <c r="L23" s="9">
        <f t="shared" si="2"/>
        <v>5.3700000000000045</v>
      </c>
      <c r="M23" s="8">
        <f t="shared" si="3"/>
        <v>0.9490367277213628</v>
      </c>
    </row>
    <row r="24" spans="3:13" ht="12.75">
      <c r="C24" t="s">
        <v>16</v>
      </c>
      <c r="D24">
        <v>46.8</v>
      </c>
      <c r="E24">
        <v>0</v>
      </c>
      <c r="F24">
        <f t="shared" si="0"/>
        <v>46.8</v>
      </c>
      <c r="G24">
        <v>46.8</v>
      </c>
      <c r="H24">
        <f t="shared" si="5"/>
        <v>0</v>
      </c>
      <c r="J24" s="9">
        <f t="shared" si="4"/>
        <v>49.31316</v>
      </c>
      <c r="K24">
        <f t="shared" si="1"/>
        <v>46.8</v>
      </c>
      <c r="L24" s="9">
        <f t="shared" si="2"/>
        <v>2.5131600000000063</v>
      </c>
      <c r="M24" s="8">
        <f t="shared" si="3"/>
        <v>0.9490367277213627</v>
      </c>
    </row>
    <row r="25" spans="1:13" ht="12.75">
      <c r="A25" s="1" t="s">
        <v>29</v>
      </c>
      <c r="B25" s="1" t="s">
        <v>30</v>
      </c>
      <c r="C25" s="1"/>
      <c r="D25" s="1">
        <f>D26+D28</f>
        <v>54.2</v>
      </c>
      <c r="E25" s="1">
        <f>E26+E28</f>
        <v>10</v>
      </c>
      <c r="F25" s="1">
        <f t="shared" si="0"/>
        <v>64.2</v>
      </c>
      <c r="G25" s="1">
        <f>G26+G28</f>
        <v>64.2</v>
      </c>
      <c r="H25" s="1">
        <f t="shared" si="5"/>
        <v>0</v>
      </c>
      <c r="I25" s="8">
        <f>D25/F25</f>
        <v>0.8442367601246106</v>
      </c>
      <c r="J25" s="9">
        <f t="shared" si="4"/>
        <v>67.64754</v>
      </c>
      <c r="K25">
        <f t="shared" si="1"/>
        <v>54.2</v>
      </c>
      <c r="L25" s="9">
        <f t="shared" si="2"/>
        <v>13.447540000000004</v>
      </c>
      <c r="M25" s="8">
        <f t="shared" si="3"/>
        <v>0.8012116922507455</v>
      </c>
    </row>
    <row r="26" spans="1:13" ht="12.75">
      <c r="A26" s="3" t="s">
        <v>31</v>
      </c>
      <c r="B26" s="3" t="s">
        <v>15</v>
      </c>
      <c r="C26" s="3"/>
      <c r="D26" s="3">
        <f>D27</f>
        <v>17.2</v>
      </c>
      <c r="E26" s="3">
        <f>E27</f>
        <v>0</v>
      </c>
      <c r="F26" s="3">
        <f t="shared" si="0"/>
        <v>17.2</v>
      </c>
      <c r="G26" s="3">
        <f>G27</f>
        <v>17.2</v>
      </c>
      <c r="H26" s="3">
        <f t="shared" si="5"/>
        <v>0</v>
      </c>
      <c r="J26" s="9">
        <f t="shared" si="4"/>
        <v>18.12364</v>
      </c>
      <c r="K26">
        <f t="shared" si="1"/>
        <v>17.2</v>
      </c>
      <c r="L26" s="9">
        <f t="shared" si="2"/>
        <v>0.9236400000000025</v>
      </c>
      <c r="M26" s="8">
        <f t="shared" si="3"/>
        <v>0.9490367277213627</v>
      </c>
    </row>
    <row r="27" spans="3:13" ht="12.75">
      <c r="C27" t="s">
        <v>32</v>
      </c>
      <c r="D27">
        <v>17.2</v>
      </c>
      <c r="E27">
        <v>0</v>
      </c>
      <c r="F27">
        <f t="shared" si="0"/>
        <v>17.2</v>
      </c>
      <c r="G27">
        <v>17.2</v>
      </c>
      <c r="H27">
        <f t="shared" si="5"/>
        <v>0</v>
      </c>
      <c r="J27" s="9">
        <f t="shared" si="4"/>
        <v>18.12364</v>
      </c>
      <c r="K27">
        <f t="shared" si="1"/>
        <v>17.2</v>
      </c>
      <c r="L27" s="9">
        <f t="shared" si="2"/>
        <v>0.9236400000000025</v>
      </c>
      <c r="M27" s="8">
        <f t="shared" si="3"/>
        <v>0.9490367277213627</v>
      </c>
    </row>
    <row r="28" spans="1:13" ht="12.75">
      <c r="A28" s="3" t="s">
        <v>33</v>
      </c>
      <c r="B28" s="3" t="s">
        <v>18</v>
      </c>
      <c r="C28" s="3"/>
      <c r="D28" s="3">
        <f>D29+D30</f>
        <v>37</v>
      </c>
      <c r="E28" s="3">
        <f>E29+E30</f>
        <v>10</v>
      </c>
      <c r="F28" s="3">
        <f t="shared" si="0"/>
        <v>47</v>
      </c>
      <c r="G28" s="3">
        <f>G29+G30</f>
        <v>47</v>
      </c>
      <c r="H28" s="3">
        <f t="shared" si="5"/>
        <v>0</v>
      </c>
      <c r="J28" s="9">
        <f t="shared" si="4"/>
        <v>49.523900000000005</v>
      </c>
      <c r="K28">
        <f t="shared" si="1"/>
        <v>37</v>
      </c>
      <c r="L28" s="9">
        <f t="shared" si="2"/>
        <v>12.523900000000005</v>
      </c>
      <c r="M28" s="8">
        <f t="shared" si="3"/>
        <v>0.7471140196955409</v>
      </c>
    </row>
    <row r="29" spans="3:13" ht="12.75">
      <c r="C29" t="s">
        <v>34</v>
      </c>
      <c r="D29">
        <v>13.4</v>
      </c>
      <c r="E29">
        <v>0</v>
      </c>
      <c r="F29">
        <f t="shared" si="0"/>
        <v>13.4</v>
      </c>
      <c r="G29">
        <v>13.4</v>
      </c>
      <c r="H29">
        <f t="shared" si="5"/>
        <v>0</v>
      </c>
      <c r="J29" s="9">
        <f t="shared" si="4"/>
        <v>14.119580000000001</v>
      </c>
      <c r="K29">
        <f t="shared" si="1"/>
        <v>13.4</v>
      </c>
      <c r="L29" s="9">
        <f t="shared" si="2"/>
        <v>0.7195800000000006</v>
      </c>
      <c r="M29" s="8">
        <f t="shared" si="3"/>
        <v>0.9490367277213628</v>
      </c>
    </row>
    <row r="30" spans="3:13" ht="12.75">
      <c r="C30" t="s">
        <v>32</v>
      </c>
      <c r="D30">
        <v>23.6</v>
      </c>
      <c r="E30">
        <v>10</v>
      </c>
      <c r="F30">
        <f t="shared" si="0"/>
        <v>33.6</v>
      </c>
      <c r="G30">
        <v>33.6</v>
      </c>
      <c r="H30">
        <f t="shared" si="5"/>
        <v>0</v>
      </c>
      <c r="J30" s="9">
        <f t="shared" si="4"/>
        <v>35.404320000000006</v>
      </c>
      <c r="K30">
        <f t="shared" si="1"/>
        <v>23.6</v>
      </c>
      <c r="L30" s="9">
        <f t="shared" si="2"/>
        <v>11.804320000000004</v>
      </c>
      <c r="M30" s="8">
        <f t="shared" si="3"/>
        <v>0.6665853206614334</v>
      </c>
    </row>
    <row r="31" spans="1:13" ht="12.75">
      <c r="A31" s="1" t="s">
        <v>35</v>
      </c>
      <c r="B31" s="1" t="s">
        <v>36</v>
      </c>
      <c r="C31" s="1"/>
      <c r="D31" s="1">
        <f>D32+D34</f>
        <v>50</v>
      </c>
      <c r="E31" s="1">
        <f>E32+E34</f>
        <v>51.7</v>
      </c>
      <c r="F31" s="1">
        <f t="shared" si="0"/>
        <v>101.7</v>
      </c>
      <c r="G31" s="1">
        <f>G32+G34</f>
        <v>101.7</v>
      </c>
      <c r="H31" s="1">
        <f t="shared" si="5"/>
        <v>0</v>
      </c>
      <c r="I31" s="8">
        <f>D31/F31</f>
        <v>0.4916420845624385</v>
      </c>
      <c r="J31" s="9">
        <f t="shared" si="4"/>
        <v>107.16129000000001</v>
      </c>
      <c r="K31">
        <f t="shared" si="1"/>
        <v>50</v>
      </c>
      <c r="L31" s="9">
        <f t="shared" si="2"/>
        <v>57.16129000000001</v>
      </c>
      <c r="M31" s="8">
        <f t="shared" si="3"/>
        <v>0.4665863951432462</v>
      </c>
    </row>
    <row r="32" spans="1:13" ht="12.75">
      <c r="A32" s="3" t="s">
        <v>37</v>
      </c>
      <c r="B32" s="3" t="s">
        <v>15</v>
      </c>
      <c r="C32" s="3"/>
      <c r="D32" s="3">
        <f>D33</f>
        <v>0</v>
      </c>
      <c r="E32" s="3">
        <f>E33</f>
        <v>19</v>
      </c>
      <c r="F32" s="3">
        <f t="shared" si="0"/>
        <v>19</v>
      </c>
      <c r="G32" s="3">
        <f>G33</f>
        <v>19</v>
      </c>
      <c r="H32" s="3">
        <f t="shared" si="5"/>
        <v>0</v>
      </c>
      <c r="J32" s="9">
        <f t="shared" si="4"/>
        <v>20.020300000000002</v>
      </c>
      <c r="K32">
        <f t="shared" si="1"/>
        <v>0</v>
      </c>
      <c r="L32" s="9">
        <f t="shared" si="2"/>
        <v>20.020300000000002</v>
      </c>
      <c r="M32" s="8">
        <f t="shared" si="3"/>
        <v>0</v>
      </c>
    </row>
    <row r="33" spans="3:13" ht="12.75">
      <c r="C33" t="s">
        <v>16</v>
      </c>
      <c r="D33">
        <v>0</v>
      </c>
      <c r="E33">
        <v>19</v>
      </c>
      <c r="F33">
        <f t="shared" si="0"/>
        <v>19</v>
      </c>
      <c r="G33">
        <v>19</v>
      </c>
      <c r="H33">
        <f t="shared" si="5"/>
        <v>0</v>
      </c>
      <c r="J33" s="9">
        <f t="shared" si="4"/>
        <v>20.020300000000002</v>
      </c>
      <c r="K33">
        <f t="shared" si="1"/>
        <v>0</v>
      </c>
      <c r="L33" s="9">
        <f t="shared" si="2"/>
        <v>20.020300000000002</v>
      </c>
      <c r="M33" s="8">
        <f t="shared" si="3"/>
        <v>0</v>
      </c>
    </row>
    <row r="34" spans="1:13" ht="12.75">
      <c r="A34" s="3" t="s">
        <v>38</v>
      </c>
      <c r="B34" s="3" t="s">
        <v>18</v>
      </c>
      <c r="C34" s="3"/>
      <c r="D34" s="3">
        <f>D35</f>
        <v>50</v>
      </c>
      <c r="E34" s="3">
        <f>E35</f>
        <v>32.7</v>
      </c>
      <c r="F34" s="3">
        <f t="shared" si="0"/>
        <v>82.7</v>
      </c>
      <c r="G34" s="3">
        <f>G35</f>
        <v>82.7</v>
      </c>
      <c r="H34" s="3">
        <f t="shared" si="5"/>
        <v>0</v>
      </c>
      <c r="J34" s="9">
        <f t="shared" si="4"/>
        <v>87.14099000000002</v>
      </c>
      <c r="K34">
        <f t="shared" si="1"/>
        <v>50</v>
      </c>
      <c r="L34" s="9">
        <f t="shared" si="2"/>
        <v>37.140990000000016</v>
      </c>
      <c r="M34" s="8">
        <f t="shared" si="3"/>
        <v>0.5737827858049351</v>
      </c>
    </row>
    <row r="35" spans="3:13" ht="12.75">
      <c r="C35" t="s">
        <v>16</v>
      </c>
      <c r="D35">
        <v>50</v>
      </c>
      <c r="E35">
        <v>32.7</v>
      </c>
      <c r="F35">
        <f t="shared" si="0"/>
        <v>82.7</v>
      </c>
      <c r="G35">
        <v>82.7</v>
      </c>
      <c r="H35">
        <f t="shared" si="5"/>
        <v>0</v>
      </c>
      <c r="J35" s="9">
        <f t="shared" si="4"/>
        <v>87.14099000000002</v>
      </c>
      <c r="K35">
        <f t="shared" si="1"/>
        <v>50</v>
      </c>
      <c r="L35" s="9">
        <f t="shared" si="2"/>
        <v>37.140990000000016</v>
      </c>
      <c r="M35" s="8">
        <f t="shared" si="3"/>
        <v>0.5737827858049351</v>
      </c>
    </row>
    <row r="36" spans="10:13" ht="12.75">
      <c r="J36" s="9"/>
      <c r="L36" s="9"/>
      <c r="M36" s="8"/>
    </row>
    <row r="37" spans="1:13" ht="12.75">
      <c r="A37" t="s">
        <v>39</v>
      </c>
      <c r="B37" t="s">
        <v>40</v>
      </c>
      <c r="D37">
        <f>D38+D44+D45</f>
        <v>64.8</v>
      </c>
      <c r="E37">
        <f>E38+E44+E45</f>
        <v>55.5</v>
      </c>
      <c r="F37">
        <f t="shared" si="0"/>
        <v>120.3</v>
      </c>
      <c r="G37">
        <f>G38+G44+G45</f>
        <v>120.3</v>
      </c>
      <c r="H37">
        <f t="shared" si="5"/>
        <v>0</v>
      </c>
      <c r="I37" s="8">
        <f>D37/F37</f>
        <v>0.5386533665835411</v>
      </c>
      <c r="J37" s="9">
        <f t="shared" si="4"/>
        <v>126.76011000000001</v>
      </c>
      <c r="K37">
        <f t="shared" si="1"/>
        <v>64.8</v>
      </c>
      <c r="L37" s="9">
        <f t="shared" si="2"/>
        <v>61.960110000000014</v>
      </c>
      <c r="M37" s="8">
        <f t="shared" si="3"/>
        <v>0.5112018283985394</v>
      </c>
    </row>
    <row r="38" spans="1:13" ht="12.75">
      <c r="A38" s="1" t="s">
        <v>41</v>
      </c>
      <c r="B38" s="1" t="s">
        <v>42</v>
      </c>
      <c r="C38" s="1"/>
      <c r="D38" s="1">
        <f>D39+D41</f>
        <v>64.8</v>
      </c>
      <c r="E38" s="1">
        <f>E39+E41</f>
        <v>0</v>
      </c>
      <c r="F38" s="1">
        <f t="shared" si="0"/>
        <v>64.8</v>
      </c>
      <c r="G38" s="1">
        <f>G39+G41</f>
        <v>64.8</v>
      </c>
      <c r="H38" s="1">
        <f t="shared" si="5"/>
        <v>0</v>
      </c>
      <c r="I38" s="8">
        <f>D38/F38</f>
        <v>1</v>
      </c>
      <c r="J38" s="9">
        <f t="shared" si="4"/>
        <v>68.27976</v>
      </c>
      <c r="K38">
        <f t="shared" si="1"/>
        <v>64.8</v>
      </c>
      <c r="L38" s="9">
        <f t="shared" si="2"/>
        <v>3.479759999999999</v>
      </c>
      <c r="M38" s="8">
        <f t="shared" si="3"/>
        <v>0.9490367277213628</v>
      </c>
    </row>
    <row r="39" spans="1:13" ht="12.75">
      <c r="A39" s="3" t="s">
        <v>43</v>
      </c>
      <c r="B39" s="3" t="s">
        <v>15</v>
      </c>
      <c r="C39" s="3"/>
      <c r="D39" s="3">
        <f>D40</f>
        <v>62.6</v>
      </c>
      <c r="E39" s="3">
        <f>E40</f>
        <v>0</v>
      </c>
      <c r="F39" s="3">
        <f t="shared" si="0"/>
        <v>62.6</v>
      </c>
      <c r="G39" s="3">
        <f>G40</f>
        <v>62.6</v>
      </c>
      <c r="H39" s="3">
        <f t="shared" si="5"/>
        <v>0</v>
      </c>
      <c r="J39" s="9">
        <f t="shared" si="4"/>
        <v>65.96162000000001</v>
      </c>
      <c r="K39">
        <f t="shared" si="1"/>
        <v>62.6</v>
      </c>
      <c r="L39" s="9">
        <f t="shared" si="2"/>
        <v>3.361620000000009</v>
      </c>
      <c r="M39" s="8">
        <f t="shared" si="3"/>
        <v>0.9490367277213627</v>
      </c>
    </row>
    <row r="40" spans="3:13" ht="12.75">
      <c r="C40" t="s">
        <v>44</v>
      </c>
      <c r="D40">
        <v>62.6</v>
      </c>
      <c r="E40">
        <v>0</v>
      </c>
      <c r="F40">
        <f aca="true" t="shared" si="6" ref="F40:F71">D40+E40</f>
        <v>62.6</v>
      </c>
      <c r="G40">
        <v>62.6</v>
      </c>
      <c r="H40">
        <f t="shared" si="5"/>
        <v>0</v>
      </c>
      <c r="J40" s="9">
        <f t="shared" si="4"/>
        <v>65.96162000000001</v>
      </c>
      <c r="K40">
        <f t="shared" si="1"/>
        <v>62.6</v>
      </c>
      <c r="L40" s="9">
        <f t="shared" si="2"/>
        <v>3.361620000000009</v>
      </c>
      <c r="M40" s="8">
        <f t="shared" si="3"/>
        <v>0.9490367277213627</v>
      </c>
    </row>
    <row r="41" spans="1:13" ht="12.75">
      <c r="A41" s="3" t="s">
        <v>45</v>
      </c>
      <c r="B41" s="3" t="s">
        <v>18</v>
      </c>
      <c r="C41" s="3"/>
      <c r="D41" s="3">
        <f>D42+D43</f>
        <v>2.2</v>
      </c>
      <c r="E41" s="3">
        <f>E42+E43</f>
        <v>0</v>
      </c>
      <c r="F41" s="3">
        <f t="shared" si="6"/>
        <v>2.2</v>
      </c>
      <c r="G41" s="3">
        <f>G42+G43</f>
        <v>2.2</v>
      </c>
      <c r="H41" s="3">
        <f t="shared" si="5"/>
        <v>0</v>
      </c>
      <c r="J41" s="9">
        <f t="shared" si="4"/>
        <v>2.3181400000000005</v>
      </c>
      <c r="K41">
        <f t="shared" si="1"/>
        <v>2.2</v>
      </c>
      <c r="L41" s="9">
        <f t="shared" si="2"/>
        <v>0.11814000000000036</v>
      </c>
      <c r="M41" s="8">
        <f t="shared" si="3"/>
        <v>0.9490367277213627</v>
      </c>
    </row>
    <row r="42" spans="3:13" ht="12.75">
      <c r="C42" t="s">
        <v>16</v>
      </c>
      <c r="D42">
        <v>1.5</v>
      </c>
      <c r="E42">
        <v>0</v>
      </c>
      <c r="F42">
        <f t="shared" si="6"/>
        <v>1.5</v>
      </c>
      <c r="G42">
        <v>1.5</v>
      </c>
      <c r="H42">
        <f t="shared" si="5"/>
        <v>0</v>
      </c>
      <c r="J42" s="9">
        <f t="shared" si="4"/>
        <v>1.5805500000000001</v>
      </c>
      <c r="K42">
        <f t="shared" si="1"/>
        <v>1.5</v>
      </c>
      <c r="L42" s="9">
        <f t="shared" si="2"/>
        <v>0.08055000000000012</v>
      </c>
      <c r="M42" s="8">
        <f t="shared" si="3"/>
        <v>0.9490367277213627</v>
      </c>
    </row>
    <row r="43" spans="3:13" ht="12.75">
      <c r="C43" t="s">
        <v>44</v>
      </c>
      <c r="D43">
        <v>0.7</v>
      </c>
      <c r="E43">
        <v>0</v>
      </c>
      <c r="F43">
        <f t="shared" si="6"/>
        <v>0.7</v>
      </c>
      <c r="G43">
        <v>0.7</v>
      </c>
      <c r="H43">
        <f t="shared" si="5"/>
        <v>0</v>
      </c>
      <c r="J43" s="9">
        <f t="shared" si="4"/>
        <v>0.73759</v>
      </c>
      <c r="K43">
        <f t="shared" si="1"/>
        <v>0.7</v>
      </c>
      <c r="L43" s="9">
        <f t="shared" si="2"/>
        <v>0.03759000000000001</v>
      </c>
      <c r="M43" s="8">
        <f t="shared" si="3"/>
        <v>0.9490367277213628</v>
      </c>
    </row>
    <row r="44" spans="1:13" ht="12.75">
      <c r="A44" s="1" t="s">
        <v>46</v>
      </c>
      <c r="B44" s="1" t="s">
        <v>30</v>
      </c>
      <c r="C44" s="1"/>
      <c r="D44" s="1">
        <v>0</v>
      </c>
      <c r="E44" s="1">
        <v>0</v>
      </c>
      <c r="F44" s="1">
        <f t="shared" si="6"/>
        <v>0</v>
      </c>
      <c r="G44" s="1">
        <v>0</v>
      </c>
      <c r="H44" s="1">
        <f t="shared" si="5"/>
        <v>0</v>
      </c>
      <c r="J44" s="9">
        <f t="shared" si="4"/>
        <v>0</v>
      </c>
      <c r="K44">
        <f t="shared" si="1"/>
        <v>0</v>
      </c>
      <c r="L44" s="9">
        <f t="shared" si="2"/>
        <v>0</v>
      </c>
      <c r="M44" s="8"/>
    </row>
    <row r="45" spans="1:13" ht="12.75">
      <c r="A45" s="1" t="s">
        <v>47</v>
      </c>
      <c r="B45" s="1" t="s">
        <v>36</v>
      </c>
      <c r="C45" s="1"/>
      <c r="D45" s="1">
        <f>D46+D48</f>
        <v>0</v>
      </c>
      <c r="E45" s="1">
        <f>E46+E48</f>
        <v>55.5</v>
      </c>
      <c r="F45" s="1">
        <f t="shared" si="6"/>
        <v>55.5</v>
      </c>
      <c r="G45" s="1">
        <f>G46+G48</f>
        <v>55.5</v>
      </c>
      <c r="H45" s="1">
        <f t="shared" si="5"/>
        <v>0</v>
      </c>
      <c r="I45" s="8">
        <f>D45/F45</f>
        <v>0</v>
      </c>
      <c r="J45" s="9">
        <f t="shared" si="4"/>
        <v>58.48035</v>
      </c>
      <c r="K45">
        <f t="shared" si="1"/>
        <v>0</v>
      </c>
      <c r="L45" s="9">
        <f t="shared" si="2"/>
        <v>58.48035</v>
      </c>
      <c r="M45" s="8">
        <f t="shared" si="3"/>
        <v>0</v>
      </c>
    </row>
    <row r="46" spans="1:13" ht="12.75">
      <c r="A46" s="3" t="s">
        <v>48</v>
      </c>
      <c r="B46" s="3" t="s">
        <v>15</v>
      </c>
      <c r="C46" s="3"/>
      <c r="D46" s="3">
        <f>D47</f>
        <v>0</v>
      </c>
      <c r="E46" s="3">
        <f>E47</f>
        <v>32.9</v>
      </c>
      <c r="F46" s="3">
        <f t="shared" si="6"/>
        <v>32.9</v>
      </c>
      <c r="G46" s="3">
        <f>G47</f>
        <v>32.9</v>
      </c>
      <c r="H46" s="3">
        <f t="shared" si="5"/>
        <v>0</v>
      </c>
      <c r="J46" s="9">
        <f t="shared" si="4"/>
        <v>34.66673</v>
      </c>
      <c r="K46">
        <f t="shared" si="1"/>
        <v>0</v>
      </c>
      <c r="L46" s="9">
        <f t="shared" si="2"/>
        <v>34.66673</v>
      </c>
      <c r="M46" s="8">
        <f t="shared" si="3"/>
        <v>0</v>
      </c>
    </row>
    <row r="47" spans="3:13" ht="12.75">
      <c r="C47" t="s">
        <v>16</v>
      </c>
      <c r="D47">
        <v>0</v>
      </c>
      <c r="E47">
        <v>32.9</v>
      </c>
      <c r="F47">
        <f t="shared" si="6"/>
        <v>32.9</v>
      </c>
      <c r="G47">
        <v>32.9</v>
      </c>
      <c r="H47">
        <f t="shared" si="5"/>
        <v>0</v>
      </c>
      <c r="J47" s="9">
        <f t="shared" si="4"/>
        <v>34.66673</v>
      </c>
      <c r="K47">
        <f t="shared" si="1"/>
        <v>0</v>
      </c>
      <c r="L47" s="9">
        <f t="shared" si="2"/>
        <v>34.66673</v>
      </c>
      <c r="M47" s="8">
        <f t="shared" si="3"/>
        <v>0</v>
      </c>
    </row>
    <row r="48" spans="1:13" ht="12.75">
      <c r="A48" s="3" t="s">
        <v>49</v>
      </c>
      <c r="B48" s="3" t="s">
        <v>18</v>
      </c>
      <c r="C48" s="3"/>
      <c r="D48" s="3">
        <f>D49</f>
        <v>0</v>
      </c>
      <c r="E48" s="3">
        <f>E49</f>
        <v>22.6</v>
      </c>
      <c r="F48" s="3">
        <f t="shared" si="6"/>
        <v>22.6</v>
      </c>
      <c r="G48" s="3">
        <f>G49</f>
        <v>22.6</v>
      </c>
      <c r="H48" s="3">
        <f t="shared" si="5"/>
        <v>0</v>
      </c>
      <c r="J48" s="9">
        <f t="shared" si="4"/>
        <v>23.813620000000004</v>
      </c>
      <c r="K48">
        <f t="shared" si="1"/>
        <v>0</v>
      </c>
      <c r="L48" s="9">
        <f t="shared" si="2"/>
        <v>23.813620000000004</v>
      </c>
      <c r="M48" s="8">
        <f t="shared" si="3"/>
        <v>0</v>
      </c>
    </row>
    <row r="49" spans="3:13" ht="12.75">
      <c r="C49" t="s">
        <v>16</v>
      </c>
      <c r="D49">
        <v>0</v>
      </c>
      <c r="E49">
        <v>22.6</v>
      </c>
      <c r="F49">
        <f t="shared" si="6"/>
        <v>22.6</v>
      </c>
      <c r="G49">
        <v>22.6</v>
      </c>
      <c r="H49">
        <f t="shared" si="5"/>
        <v>0</v>
      </c>
      <c r="J49" s="9">
        <f t="shared" si="4"/>
        <v>23.813620000000004</v>
      </c>
      <c r="K49">
        <f t="shared" si="1"/>
        <v>0</v>
      </c>
      <c r="L49" s="9">
        <f t="shared" si="2"/>
        <v>23.813620000000004</v>
      </c>
      <c r="M49" s="8">
        <f t="shared" si="3"/>
        <v>0</v>
      </c>
    </row>
    <row r="51" spans="1:13" ht="12.75">
      <c r="A51" t="s">
        <v>50</v>
      </c>
      <c r="B51" t="s">
        <v>51</v>
      </c>
      <c r="D51">
        <f>D52+D55+D58</f>
        <v>426.70000000000005</v>
      </c>
      <c r="E51">
        <f>E52+E55+E58</f>
        <v>154.9</v>
      </c>
      <c r="F51">
        <f t="shared" si="6"/>
        <v>581.6</v>
      </c>
      <c r="G51">
        <f>G52+G55+G58</f>
        <v>581.6</v>
      </c>
      <c r="H51">
        <f t="shared" si="5"/>
        <v>0</v>
      </c>
      <c r="I51" s="8">
        <f>D51/F51</f>
        <v>0.7336657496561211</v>
      </c>
      <c r="J51" s="9">
        <f t="shared" si="4"/>
        <v>612.8319200000001</v>
      </c>
      <c r="K51">
        <f t="shared" si="1"/>
        <v>426.70000000000005</v>
      </c>
      <c r="L51" s="9">
        <f t="shared" si="2"/>
        <v>186.13192000000004</v>
      </c>
      <c r="M51" s="8">
        <f t="shared" si="3"/>
        <v>0.6962757422948856</v>
      </c>
    </row>
    <row r="52" spans="1:13" ht="12.75">
      <c r="A52" s="1" t="s">
        <v>52</v>
      </c>
      <c r="B52" s="1" t="s">
        <v>53</v>
      </c>
      <c r="C52" s="1"/>
      <c r="D52" s="1">
        <f>D53+D54</f>
        <v>27.8</v>
      </c>
      <c r="E52" s="1">
        <f>E53+E54</f>
        <v>23.9</v>
      </c>
      <c r="F52" s="1">
        <f t="shared" si="6"/>
        <v>51.7</v>
      </c>
      <c r="G52" s="1">
        <f>G53+G54</f>
        <v>51.7</v>
      </c>
      <c r="H52" s="1">
        <f t="shared" si="5"/>
        <v>0</v>
      </c>
      <c r="I52" s="8">
        <f>D52/F52</f>
        <v>0.5377176015473888</v>
      </c>
      <c r="J52" s="9">
        <f t="shared" si="4"/>
        <v>54.476290000000006</v>
      </c>
      <c r="K52">
        <f t="shared" si="1"/>
        <v>27.8</v>
      </c>
      <c r="L52" s="9">
        <f t="shared" si="2"/>
        <v>26.676290000000005</v>
      </c>
      <c r="M52" s="8">
        <f t="shared" si="3"/>
        <v>0.5103137530107135</v>
      </c>
    </row>
    <row r="53" spans="3:13" ht="12.75">
      <c r="C53" t="s">
        <v>54</v>
      </c>
      <c r="D53">
        <v>0</v>
      </c>
      <c r="E53">
        <v>23.9</v>
      </c>
      <c r="F53">
        <f t="shared" si="6"/>
        <v>23.9</v>
      </c>
      <c r="G53">
        <v>23.9</v>
      </c>
      <c r="H53">
        <f t="shared" si="5"/>
        <v>0</v>
      </c>
      <c r="J53" s="9">
        <f t="shared" si="4"/>
        <v>25.18343</v>
      </c>
      <c r="K53">
        <f t="shared" si="1"/>
        <v>0</v>
      </c>
      <c r="L53" s="9">
        <f t="shared" si="2"/>
        <v>25.18343</v>
      </c>
      <c r="M53" s="8">
        <f t="shared" si="3"/>
        <v>0</v>
      </c>
    </row>
    <row r="54" spans="3:13" ht="12.75">
      <c r="C54" t="s">
        <v>55</v>
      </c>
      <c r="D54">
        <v>27.8</v>
      </c>
      <c r="E54">
        <v>0</v>
      </c>
      <c r="F54">
        <f t="shared" si="6"/>
        <v>27.8</v>
      </c>
      <c r="G54">
        <v>27.8</v>
      </c>
      <c r="H54">
        <f t="shared" si="5"/>
        <v>0</v>
      </c>
      <c r="J54" s="9">
        <f t="shared" si="4"/>
        <v>29.292860000000005</v>
      </c>
      <c r="K54">
        <f t="shared" si="1"/>
        <v>27.8</v>
      </c>
      <c r="L54" s="9">
        <f t="shared" si="2"/>
        <v>1.4928600000000039</v>
      </c>
      <c r="M54" s="8">
        <f t="shared" si="3"/>
        <v>0.9490367277213627</v>
      </c>
    </row>
    <row r="55" spans="1:13" ht="12.75">
      <c r="A55" s="1" t="s">
        <v>56</v>
      </c>
      <c r="B55" s="1" t="s">
        <v>57</v>
      </c>
      <c r="C55" s="1"/>
      <c r="D55" s="1">
        <f>D56+D57</f>
        <v>19.799999999999997</v>
      </c>
      <c r="E55" s="1">
        <f>E56+E57</f>
        <v>0</v>
      </c>
      <c r="F55" s="1">
        <f t="shared" si="6"/>
        <v>19.799999999999997</v>
      </c>
      <c r="G55" s="1">
        <f>G56+G57</f>
        <v>19.799999999999997</v>
      </c>
      <c r="H55" s="1">
        <f t="shared" si="5"/>
        <v>0</v>
      </c>
      <c r="I55" s="8">
        <f>D55/F55</f>
        <v>1</v>
      </c>
      <c r="J55" s="9">
        <f t="shared" si="4"/>
        <v>20.86326</v>
      </c>
      <c r="K55">
        <f t="shared" si="1"/>
        <v>19.799999999999997</v>
      </c>
      <c r="L55" s="9">
        <f t="shared" si="2"/>
        <v>1.0632600000000032</v>
      </c>
      <c r="M55" s="8">
        <f t="shared" si="3"/>
        <v>0.9490367277213627</v>
      </c>
    </row>
    <row r="56" spans="3:13" ht="12.75">
      <c r="C56" t="s">
        <v>54</v>
      </c>
      <c r="D56">
        <v>9.1</v>
      </c>
      <c r="E56">
        <v>0</v>
      </c>
      <c r="F56">
        <f t="shared" si="6"/>
        <v>9.1</v>
      </c>
      <c r="G56">
        <v>9.1</v>
      </c>
      <c r="H56">
        <f t="shared" si="5"/>
        <v>0</v>
      </c>
      <c r="J56" s="9">
        <f t="shared" si="4"/>
        <v>9.58867</v>
      </c>
      <c r="K56">
        <f t="shared" si="1"/>
        <v>9.1</v>
      </c>
      <c r="L56" s="9">
        <f t="shared" si="2"/>
        <v>0.4886700000000008</v>
      </c>
      <c r="M56" s="8">
        <f t="shared" si="3"/>
        <v>0.9490367277213627</v>
      </c>
    </row>
    <row r="57" spans="3:13" ht="12.75">
      <c r="C57" t="s">
        <v>55</v>
      </c>
      <c r="D57">
        <v>10.7</v>
      </c>
      <c r="E57">
        <v>0</v>
      </c>
      <c r="F57">
        <f t="shared" si="6"/>
        <v>10.7</v>
      </c>
      <c r="G57">
        <v>10.7</v>
      </c>
      <c r="H57">
        <f t="shared" si="5"/>
        <v>0</v>
      </c>
      <c r="J57" s="9">
        <f t="shared" si="4"/>
        <v>11.27459</v>
      </c>
      <c r="K57">
        <f t="shared" si="1"/>
        <v>10.7</v>
      </c>
      <c r="L57" s="9">
        <f t="shared" si="2"/>
        <v>0.5745900000000006</v>
      </c>
      <c r="M57" s="8">
        <f t="shared" si="3"/>
        <v>0.9490367277213627</v>
      </c>
    </row>
    <row r="58" spans="1:13" ht="12.75">
      <c r="A58" s="1" t="s">
        <v>58</v>
      </c>
      <c r="B58" s="1" t="s">
        <v>59</v>
      </c>
      <c r="C58" s="1"/>
      <c r="D58" s="1">
        <f>D59+D62+D65+D68+D71</f>
        <v>379.1</v>
      </c>
      <c r="E58" s="1">
        <f>E59+E62+E65+E68+E71</f>
        <v>131</v>
      </c>
      <c r="F58" s="1">
        <f t="shared" si="6"/>
        <v>510.1</v>
      </c>
      <c r="G58" s="1">
        <f>G59+G62+G65+G68+G71</f>
        <v>510.1</v>
      </c>
      <c r="H58" s="1">
        <f t="shared" si="5"/>
        <v>0</v>
      </c>
      <c r="I58" s="8">
        <f>D58/F58</f>
        <v>0.7431876102724956</v>
      </c>
      <c r="J58" s="9">
        <f t="shared" si="4"/>
        <v>537.49237</v>
      </c>
      <c r="K58">
        <f t="shared" si="1"/>
        <v>379.1</v>
      </c>
      <c r="L58" s="9">
        <f t="shared" si="2"/>
        <v>158.39237000000003</v>
      </c>
      <c r="M58" s="8">
        <f t="shared" si="3"/>
        <v>0.7053123377360687</v>
      </c>
    </row>
    <row r="59" spans="1:13" ht="12.75">
      <c r="A59" s="3" t="s">
        <v>60</v>
      </c>
      <c r="B59" s="3" t="s">
        <v>61</v>
      </c>
      <c r="C59" s="3"/>
      <c r="D59" s="3">
        <f>D60+D61</f>
        <v>66.2</v>
      </c>
      <c r="E59" s="3">
        <f>E60+E61</f>
        <v>0</v>
      </c>
      <c r="F59" s="3">
        <f t="shared" si="6"/>
        <v>66.2</v>
      </c>
      <c r="G59" s="3">
        <f>G60+G61</f>
        <v>66.2</v>
      </c>
      <c r="H59" s="3">
        <f t="shared" si="5"/>
        <v>0</v>
      </c>
      <c r="I59" s="8">
        <f>D59/F59</f>
        <v>1</v>
      </c>
      <c r="J59" s="9">
        <f t="shared" si="4"/>
        <v>69.75494</v>
      </c>
      <c r="K59">
        <f t="shared" si="1"/>
        <v>66.2</v>
      </c>
      <c r="L59" s="9">
        <f t="shared" si="2"/>
        <v>3.554940000000002</v>
      </c>
      <c r="M59" s="8">
        <f t="shared" si="3"/>
        <v>0.9490367277213628</v>
      </c>
    </row>
    <row r="60" spans="3:13" ht="12.75">
      <c r="C60" t="s">
        <v>54</v>
      </c>
      <c r="D60">
        <v>6</v>
      </c>
      <c r="E60">
        <v>0</v>
      </c>
      <c r="F60">
        <f t="shared" si="6"/>
        <v>6</v>
      </c>
      <c r="G60">
        <v>6</v>
      </c>
      <c r="H60">
        <f t="shared" si="5"/>
        <v>0</v>
      </c>
      <c r="J60" s="9">
        <f t="shared" si="4"/>
        <v>6.3222000000000005</v>
      </c>
      <c r="K60">
        <f t="shared" si="1"/>
        <v>6</v>
      </c>
      <c r="L60" s="9">
        <f t="shared" si="2"/>
        <v>0.3222000000000005</v>
      </c>
      <c r="M60" s="8">
        <f t="shared" si="3"/>
        <v>0.9490367277213627</v>
      </c>
    </row>
    <row r="61" spans="3:13" ht="12.75">
      <c r="C61" t="s">
        <v>55</v>
      </c>
      <c r="D61">
        <v>60.2</v>
      </c>
      <c r="F61">
        <f t="shared" si="6"/>
        <v>60.2</v>
      </c>
      <c r="G61">
        <v>60.2</v>
      </c>
      <c r="H61">
        <f t="shared" si="5"/>
        <v>0</v>
      </c>
      <c r="J61" s="9">
        <f t="shared" si="4"/>
        <v>63.43274000000001</v>
      </c>
      <c r="K61">
        <f t="shared" si="1"/>
        <v>60.2</v>
      </c>
      <c r="L61" s="9">
        <f t="shared" si="2"/>
        <v>3.232740000000007</v>
      </c>
      <c r="M61" s="8">
        <f t="shared" si="3"/>
        <v>0.9490367277213627</v>
      </c>
    </row>
    <row r="62" spans="1:13" ht="12.75">
      <c r="A62" s="3" t="s">
        <v>62</v>
      </c>
      <c r="B62" s="3" t="s">
        <v>63</v>
      </c>
      <c r="C62" s="3"/>
      <c r="D62" s="3">
        <f>D63+D64</f>
        <v>44.6</v>
      </c>
      <c r="E62" s="3">
        <f>E63+E64</f>
        <v>0</v>
      </c>
      <c r="F62" s="3">
        <f t="shared" si="6"/>
        <v>44.6</v>
      </c>
      <c r="G62" s="3">
        <f>G63+G64</f>
        <v>44.6</v>
      </c>
      <c r="H62" s="3">
        <f t="shared" si="5"/>
        <v>0</v>
      </c>
      <c r="I62" s="8">
        <f>D62/F62</f>
        <v>1</v>
      </c>
      <c r="J62" s="9">
        <f t="shared" si="4"/>
        <v>46.995020000000004</v>
      </c>
      <c r="K62">
        <f t="shared" si="1"/>
        <v>44.6</v>
      </c>
      <c r="L62" s="9">
        <f t="shared" si="2"/>
        <v>2.3950200000000024</v>
      </c>
      <c r="M62" s="8">
        <f t="shared" si="3"/>
        <v>0.9490367277213627</v>
      </c>
    </row>
    <row r="63" spans="3:13" ht="12.75">
      <c r="C63" t="s">
        <v>54</v>
      </c>
      <c r="D63">
        <v>14.5</v>
      </c>
      <c r="E63">
        <v>0</v>
      </c>
      <c r="F63">
        <f t="shared" si="6"/>
        <v>14.5</v>
      </c>
      <c r="G63">
        <v>14.5</v>
      </c>
      <c r="H63">
        <f t="shared" si="5"/>
        <v>0</v>
      </c>
      <c r="J63" s="9">
        <f t="shared" si="4"/>
        <v>15.27865</v>
      </c>
      <c r="K63">
        <f t="shared" si="1"/>
        <v>14.5</v>
      </c>
      <c r="L63" s="9">
        <f t="shared" si="2"/>
        <v>0.7786500000000007</v>
      </c>
      <c r="M63" s="8">
        <f t="shared" si="3"/>
        <v>0.9490367277213627</v>
      </c>
    </row>
    <row r="64" spans="3:13" ht="12.75">
      <c r="C64" t="s">
        <v>55</v>
      </c>
      <c r="D64">
        <v>30.1</v>
      </c>
      <c r="E64">
        <v>0</v>
      </c>
      <c r="F64">
        <f t="shared" si="6"/>
        <v>30.1</v>
      </c>
      <c r="G64">
        <v>30.1</v>
      </c>
      <c r="H64">
        <f t="shared" si="5"/>
        <v>0</v>
      </c>
      <c r="J64" s="9">
        <f t="shared" si="4"/>
        <v>31.716370000000005</v>
      </c>
      <c r="K64">
        <f t="shared" si="1"/>
        <v>30.1</v>
      </c>
      <c r="L64" s="9">
        <f t="shared" si="2"/>
        <v>1.6163700000000034</v>
      </c>
      <c r="M64" s="8">
        <f t="shared" si="3"/>
        <v>0.9490367277213627</v>
      </c>
    </row>
    <row r="65" spans="1:13" ht="12.75">
      <c r="A65" s="3" t="s">
        <v>64</v>
      </c>
      <c r="B65" s="3" t="s">
        <v>65</v>
      </c>
      <c r="C65" s="3"/>
      <c r="D65" s="3">
        <f>D66+D67</f>
        <v>34.3</v>
      </c>
      <c r="E65" s="3">
        <f>E66+E67</f>
        <v>0</v>
      </c>
      <c r="F65" s="3">
        <f t="shared" si="6"/>
        <v>34.3</v>
      </c>
      <c r="G65" s="3">
        <f>G66+G67</f>
        <v>34.3</v>
      </c>
      <c r="H65" s="3">
        <f t="shared" si="5"/>
        <v>0</v>
      </c>
      <c r="I65" s="8">
        <f>D65/F65</f>
        <v>1</v>
      </c>
      <c r="J65" s="9">
        <f t="shared" si="4"/>
        <v>36.14191</v>
      </c>
      <c r="K65">
        <f t="shared" si="1"/>
        <v>34.3</v>
      </c>
      <c r="L65" s="9">
        <f t="shared" si="2"/>
        <v>1.8419100000000057</v>
      </c>
      <c r="M65" s="8">
        <f t="shared" si="3"/>
        <v>0.9490367277213627</v>
      </c>
    </row>
    <row r="66" spans="3:13" ht="12.75">
      <c r="C66" t="s">
        <v>54</v>
      </c>
      <c r="D66">
        <v>7.5</v>
      </c>
      <c r="E66">
        <v>0</v>
      </c>
      <c r="F66">
        <f t="shared" si="6"/>
        <v>7.5</v>
      </c>
      <c r="G66">
        <v>7.5</v>
      </c>
      <c r="H66">
        <f t="shared" si="5"/>
        <v>0</v>
      </c>
      <c r="J66" s="9">
        <f t="shared" si="4"/>
        <v>7.902750000000001</v>
      </c>
      <c r="K66">
        <f t="shared" si="1"/>
        <v>7.5</v>
      </c>
      <c r="L66" s="9">
        <f t="shared" si="2"/>
        <v>0.40275000000000105</v>
      </c>
      <c r="M66" s="8">
        <f t="shared" si="3"/>
        <v>0.9490367277213627</v>
      </c>
    </row>
    <row r="67" spans="3:13" ht="12.75">
      <c r="C67" t="s">
        <v>55</v>
      </c>
      <c r="D67">
        <v>26.8</v>
      </c>
      <c r="E67">
        <v>0</v>
      </c>
      <c r="F67">
        <f t="shared" si="6"/>
        <v>26.8</v>
      </c>
      <c r="G67">
        <v>26.8</v>
      </c>
      <c r="H67">
        <f t="shared" si="5"/>
        <v>0</v>
      </c>
      <c r="J67" s="9">
        <f t="shared" si="4"/>
        <v>28.239160000000002</v>
      </c>
      <c r="K67">
        <f t="shared" si="1"/>
        <v>26.8</v>
      </c>
      <c r="L67" s="9">
        <f t="shared" si="2"/>
        <v>1.439160000000001</v>
      </c>
      <c r="M67" s="8">
        <f t="shared" si="3"/>
        <v>0.9490367277213628</v>
      </c>
    </row>
    <row r="68" spans="1:13" ht="12.75">
      <c r="A68" s="3" t="s">
        <v>66</v>
      </c>
      <c r="B68" s="3" t="s">
        <v>67</v>
      </c>
      <c r="C68" s="3"/>
      <c r="D68" s="3">
        <f>D69+D70</f>
        <v>86.6</v>
      </c>
      <c r="E68" s="3">
        <f>E69+E70</f>
        <v>131</v>
      </c>
      <c r="F68" s="3">
        <f t="shared" si="6"/>
        <v>217.6</v>
      </c>
      <c r="G68" s="3">
        <f>G69+G70</f>
        <v>217.60000000000002</v>
      </c>
      <c r="H68" s="3">
        <f t="shared" si="5"/>
        <v>0</v>
      </c>
      <c r="I68" s="8">
        <f>D68/F68</f>
        <v>0.39797794117647056</v>
      </c>
      <c r="J68" s="9">
        <f t="shared" si="4"/>
        <v>229.28512</v>
      </c>
      <c r="K68">
        <f t="shared" si="1"/>
        <v>86.6</v>
      </c>
      <c r="L68" s="9">
        <f t="shared" si="2"/>
        <v>142.68512</v>
      </c>
      <c r="M68" s="8">
        <f t="shared" si="3"/>
        <v>0.37769568299940265</v>
      </c>
    </row>
    <row r="69" spans="3:13" ht="12.75">
      <c r="C69" t="s">
        <v>54</v>
      </c>
      <c r="D69">
        <v>39.2</v>
      </c>
      <c r="E69">
        <v>47</v>
      </c>
      <c r="F69">
        <f t="shared" si="6"/>
        <v>86.2</v>
      </c>
      <c r="G69">
        <v>86.2</v>
      </c>
      <c r="H69">
        <f t="shared" si="5"/>
        <v>0</v>
      </c>
      <c r="J69" s="9">
        <f t="shared" si="4"/>
        <v>90.82894</v>
      </c>
      <c r="K69">
        <f t="shared" si="1"/>
        <v>39.2</v>
      </c>
      <c r="L69" s="9">
        <f t="shared" si="2"/>
        <v>51.62894</v>
      </c>
      <c r="M69" s="8">
        <f t="shared" si="3"/>
        <v>0.4315805072700397</v>
      </c>
    </row>
    <row r="70" spans="3:13" ht="12.75">
      <c r="C70" t="s">
        <v>55</v>
      </c>
      <c r="D70">
        <v>47.4</v>
      </c>
      <c r="E70">
        <v>84</v>
      </c>
      <c r="F70">
        <f t="shared" si="6"/>
        <v>131.4</v>
      </c>
      <c r="G70">
        <v>131.4</v>
      </c>
      <c r="H70">
        <f t="shared" si="5"/>
        <v>0</v>
      </c>
      <c r="J70" s="9">
        <f t="shared" si="4"/>
        <v>138.45618000000002</v>
      </c>
      <c r="K70">
        <f t="shared" si="1"/>
        <v>47.4</v>
      </c>
      <c r="L70" s="9">
        <f t="shared" si="2"/>
        <v>91.05618000000001</v>
      </c>
      <c r="M70" s="8">
        <f t="shared" si="3"/>
        <v>0.34234658214606234</v>
      </c>
    </row>
    <row r="71" spans="1:13" ht="12.75">
      <c r="A71" s="3" t="s">
        <v>68</v>
      </c>
      <c r="B71" s="3" t="s">
        <v>69</v>
      </c>
      <c r="C71" s="3"/>
      <c r="D71" s="3">
        <f>D72+D73</f>
        <v>147.4</v>
      </c>
      <c r="E71" s="3">
        <f>E72+E73</f>
        <v>0</v>
      </c>
      <c r="F71" s="3">
        <f t="shared" si="6"/>
        <v>147.4</v>
      </c>
      <c r="G71" s="3">
        <f>G72+G73</f>
        <v>147.4</v>
      </c>
      <c r="H71" s="3">
        <f t="shared" si="5"/>
        <v>0</v>
      </c>
      <c r="I71" s="8">
        <f>D71/F71</f>
        <v>1</v>
      </c>
      <c r="J71" s="9">
        <f t="shared" si="4"/>
        <v>155.31538</v>
      </c>
      <c r="K71">
        <f>D71</f>
        <v>147.4</v>
      </c>
      <c r="L71" s="9">
        <f aca="true" t="shared" si="7" ref="L71:L83">J71-K71</f>
        <v>7.915379999999999</v>
      </c>
      <c r="M71" s="8">
        <f aca="true" t="shared" si="8" ref="M71:M83">K71/J71</f>
        <v>0.9490367277213628</v>
      </c>
    </row>
    <row r="72" spans="3:13" ht="12.75">
      <c r="C72" t="s">
        <v>54</v>
      </c>
      <c r="D72">
        <v>39.6</v>
      </c>
      <c r="E72">
        <v>0</v>
      </c>
      <c r="F72">
        <f>D72+E72</f>
        <v>39.6</v>
      </c>
      <c r="G72">
        <v>39.6</v>
      </c>
      <c r="H72">
        <f t="shared" si="5"/>
        <v>0</v>
      </c>
      <c r="J72" s="9">
        <f t="shared" si="4"/>
        <v>41.72652000000001</v>
      </c>
      <c r="K72">
        <f>D72</f>
        <v>39.6</v>
      </c>
      <c r="L72" s="9">
        <f t="shared" si="7"/>
        <v>2.1265200000000064</v>
      </c>
      <c r="M72" s="8">
        <f t="shared" si="8"/>
        <v>0.9490367277213627</v>
      </c>
    </row>
    <row r="73" spans="3:13" ht="12.75">
      <c r="C73" t="s">
        <v>55</v>
      </c>
      <c r="D73">
        <v>107.8</v>
      </c>
      <c r="E73">
        <v>0</v>
      </c>
      <c r="F73">
        <f>D73+E73</f>
        <v>107.8</v>
      </c>
      <c r="G73">
        <v>107.8</v>
      </c>
      <c r="H73">
        <f t="shared" si="5"/>
        <v>0</v>
      </c>
      <c r="J73" s="9">
        <f>F73*FY99_factor</f>
        <v>113.58886000000001</v>
      </c>
      <c r="K73">
        <f>D73</f>
        <v>107.8</v>
      </c>
      <c r="L73" s="9">
        <f t="shared" si="7"/>
        <v>5.788860000000014</v>
      </c>
      <c r="M73" s="8">
        <f t="shared" si="8"/>
        <v>0.9490367277213627</v>
      </c>
    </row>
    <row r="74" spans="12:13" ht="12.75">
      <c r="L74" s="9"/>
      <c r="M74" s="8"/>
    </row>
    <row r="75" spans="2:13" ht="12.75">
      <c r="B75" t="s">
        <v>71</v>
      </c>
      <c r="L75" s="9"/>
      <c r="M75" s="8"/>
    </row>
    <row r="76" spans="3:13" ht="12.75">
      <c r="C76" t="s">
        <v>16</v>
      </c>
      <c r="D76">
        <f>D10+D12+D20+D24+D33+D35+D42+D47+D49</f>
        <v>421.3</v>
      </c>
      <c r="E76">
        <f>E10+E12+E20+E24+E33+E35+E42+E47+E49</f>
        <v>157.2</v>
      </c>
      <c r="F76">
        <f>F10+F12+F20+F24+F33+F35+F42+F47+F49</f>
        <v>578.5</v>
      </c>
      <c r="G76">
        <f>G10+G12+G20+G24+G33+G35+G42+G47+G49</f>
        <v>578.5</v>
      </c>
      <c r="H76">
        <f>H10+H12+H20+H24+H33+H35+H42+H47+H49</f>
        <v>0</v>
      </c>
      <c r="I76" s="8">
        <f aca="true" t="shared" si="9" ref="I76:I83">D76/F76</f>
        <v>0.7282627484874676</v>
      </c>
      <c r="J76" s="9">
        <f aca="true" t="shared" si="10" ref="J76:J83">F76*FY99_factor</f>
        <v>609.56545</v>
      </c>
      <c r="K76">
        <f>D76</f>
        <v>421.3</v>
      </c>
      <c r="L76" s="9">
        <f t="shared" si="7"/>
        <v>188.26545000000004</v>
      </c>
      <c r="M76" s="8">
        <f t="shared" si="8"/>
        <v>0.6911480957459121</v>
      </c>
    </row>
    <row r="77" spans="3:13" ht="12.75">
      <c r="C77" t="s">
        <v>34</v>
      </c>
      <c r="D77">
        <f>D29+D22</f>
        <v>48</v>
      </c>
      <c r="E77">
        <f>E29</f>
        <v>0</v>
      </c>
      <c r="F77">
        <f>F29+F22</f>
        <v>48</v>
      </c>
      <c r="G77">
        <f>G29+G22</f>
        <v>48</v>
      </c>
      <c r="H77">
        <f>H29</f>
        <v>0</v>
      </c>
      <c r="I77" s="8">
        <f t="shared" si="9"/>
        <v>1</v>
      </c>
      <c r="J77" s="9">
        <f t="shared" si="10"/>
        <v>50.577600000000004</v>
      </c>
      <c r="K77">
        <f aca="true" t="shared" si="11" ref="K77:K83">D77</f>
        <v>48</v>
      </c>
      <c r="L77" s="9">
        <f t="shared" si="7"/>
        <v>2.577600000000004</v>
      </c>
      <c r="M77" s="8">
        <f t="shared" si="8"/>
        <v>0.9490367277213627</v>
      </c>
    </row>
    <row r="78" spans="3:13" ht="12.75">
      <c r="C78" t="s">
        <v>54</v>
      </c>
      <c r="D78">
        <f>D53+D56+D60+D63+D66+D69+D72</f>
        <v>115.9</v>
      </c>
      <c r="E78">
        <f>E53+E56+E60+E63+E66+E69+E72</f>
        <v>70.9</v>
      </c>
      <c r="F78">
        <f>F53+F56+F60+F63+F66+F69+F72</f>
        <v>186.79999999999998</v>
      </c>
      <c r="G78">
        <f>G53+G56+G60+G63+G66+G69+G72</f>
        <v>186.79999999999998</v>
      </c>
      <c r="H78">
        <f>H53+H56+H60+H63+H66+H69+H72</f>
        <v>0</v>
      </c>
      <c r="I78" s="8">
        <f t="shared" si="9"/>
        <v>0.6204496788008567</v>
      </c>
      <c r="J78" s="9">
        <f t="shared" si="10"/>
        <v>196.83116</v>
      </c>
      <c r="K78">
        <f t="shared" si="11"/>
        <v>115.9</v>
      </c>
      <c r="L78" s="9">
        <f t="shared" si="7"/>
        <v>80.93116</v>
      </c>
      <c r="M78" s="8">
        <f t="shared" si="8"/>
        <v>0.5888295328849354</v>
      </c>
    </row>
    <row r="79" spans="3:13" ht="12.75">
      <c r="C79" t="s">
        <v>44</v>
      </c>
      <c r="D79">
        <f>D40+D43</f>
        <v>63.300000000000004</v>
      </c>
      <c r="E79">
        <f>E40+E43</f>
        <v>0</v>
      </c>
      <c r="F79">
        <f>F40+F43</f>
        <v>63.300000000000004</v>
      </c>
      <c r="G79">
        <f>G40+G43</f>
        <v>63.300000000000004</v>
      </c>
      <c r="H79">
        <f>H40+H43</f>
        <v>0</v>
      </c>
      <c r="I79" s="8">
        <f t="shared" si="9"/>
        <v>1</v>
      </c>
      <c r="J79" s="9">
        <f t="shared" si="10"/>
        <v>66.69921000000001</v>
      </c>
      <c r="K79">
        <f t="shared" si="11"/>
        <v>63.300000000000004</v>
      </c>
      <c r="L79" s="9">
        <f t="shared" si="7"/>
        <v>3.3992100000000036</v>
      </c>
      <c r="M79" s="8">
        <f t="shared" si="8"/>
        <v>0.9490367277213627</v>
      </c>
    </row>
    <row r="80" spans="3:13" ht="12.75">
      <c r="C80" t="s">
        <v>22</v>
      </c>
      <c r="D80">
        <f>D15+D17</f>
        <v>29.8</v>
      </c>
      <c r="E80">
        <f>E15+E17</f>
        <v>0</v>
      </c>
      <c r="F80">
        <f>F15+F17</f>
        <v>29.8</v>
      </c>
      <c r="G80">
        <f>G15+G17</f>
        <v>29.8</v>
      </c>
      <c r="H80">
        <f>H15+H17</f>
        <v>0</v>
      </c>
      <c r="I80" s="8">
        <f t="shared" si="9"/>
        <v>1</v>
      </c>
      <c r="J80" s="9">
        <f t="shared" si="10"/>
        <v>31.400260000000003</v>
      </c>
      <c r="K80">
        <f t="shared" si="11"/>
        <v>29.8</v>
      </c>
      <c r="L80" s="9">
        <f t="shared" si="7"/>
        <v>1.6002600000000022</v>
      </c>
      <c r="M80" s="8">
        <f t="shared" si="8"/>
        <v>0.9490367277213627</v>
      </c>
    </row>
    <row r="81" spans="3:13" ht="12.75">
      <c r="C81" t="s">
        <v>32</v>
      </c>
      <c r="D81">
        <f>D27+D30</f>
        <v>40.8</v>
      </c>
      <c r="E81">
        <f>E27+E30</f>
        <v>10</v>
      </c>
      <c r="F81">
        <f>F27+F30</f>
        <v>50.8</v>
      </c>
      <c r="G81">
        <f>G27+G30</f>
        <v>50.8</v>
      </c>
      <c r="H81">
        <f>H27+H30</f>
        <v>0</v>
      </c>
      <c r="I81" s="8">
        <f t="shared" si="9"/>
        <v>0.8031496062992126</v>
      </c>
      <c r="J81" s="9">
        <f t="shared" si="10"/>
        <v>53.52796</v>
      </c>
      <c r="K81">
        <f t="shared" si="11"/>
        <v>40.8</v>
      </c>
      <c r="L81" s="9">
        <f t="shared" si="7"/>
        <v>12.727960000000003</v>
      </c>
      <c r="M81" s="8">
        <f t="shared" si="8"/>
        <v>0.7622184742329056</v>
      </c>
    </row>
    <row r="82" spans="3:13" ht="12.75">
      <c r="C82" t="s">
        <v>28</v>
      </c>
      <c r="D82">
        <f>D23</f>
        <v>100</v>
      </c>
      <c r="E82">
        <f>E23</f>
        <v>0</v>
      </c>
      <c r="F82">
        <f>F23</f>
        <v>100</v>
      </c>
      <c r="G82">
        <f>G23</f>
        <v>100</v>
      </c>
      <c r="H82">
        <f>H23</f>
        <v>0</v>
      </c>
      <c r="I82" s="8">
        <f t="shared" si="9"/>
        <v>1</v>
      </c>
      <c r="J82" s="9">
        <f t="shared" si="10"/>
        <v>105.37</v>
      </c>
      <c r="K82">
        <f t="shared" si="11"/>
        <v>100</v>
      </c>
      <c r="L82" s="9">
        <f t="shared" si="7"/>
        <v>5.3700000000000045</v>
      </c>
      <c r="M82" s="8">
        <f t="shared" si="8"/>
        <v>0.9490367277213628</v>
      </c>
    </row>
    <row r="83" spans="3:13" ht="12.75">
      <c r="C83" t="s">
        <v>55</v>
      </c>
      <c r="D83">
        <f>D54+D57+D61+D64+D67+D70+D73</f>
        <v>310.8</v>
      </c>
      <c r="E83">
        <f>E54+E57+E61+E64+E67+E70+E73</f>
        <v>84</v>
      </c>
      <c r="F83">
        <f>F54+F57+F61+F64+F67+F70+F73</f>
        <v>394.8</v>
      </c>
      <c r="G83">
        <f>G54+G57+G61+G64+G67+G70+G73</f>
        <v>394.8</v>
      </c>
      <c r="H83">
        <f>H54+H57+H61+H64+H67+H70+H73</f>
        <v>0</v>
      </c>
      <c r="I83" s="8">
        <f t="shared" si="9"/>
        <v>0.7872340425531915</v>
      </c>
      <c r="J83" s="9">
        <f t="shared" si="10"/>
        <v>416.00076000000007</v>
      </c>
      <c r="K83">
        <f t="shared" si="11"/>
        <v>310.8</v>
      </c>
      <c r="L83" s="9">
        <f t="shared" si="7"/>
        <v>105.20076000000006</v>
      </c>
      <c r="M83" s="8">
        <f t="shared" si="8"/>
        <v>0.7471140196955408</v>
      </c>
    </row>
  </sheetData>
  <printOptions/>
  <pageMargins left="0.75" right="0.75" top="1" bottom="1" header="0.5" footer="0.5"/>
  <pageSetup fitToHeight="1" fitToWidth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1998-11-18T07:04:52Z</cp:lastPrinted>
  <dcterms:created xsi:type="dcterms:W3CDTF">1998-10-16T23:10:36Z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