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2615" tabRatio="589" activeTab="0"/>
  </bookViews>
  <sheets>
    <sheet name="Computation Sheet " sheetId="1" r:id="rId1"/>
  </sheets>
  <definedNames>
    <definedName name="_xlnm.Print_Area" localSheetId="0">'Computation Sheet '!$A$1:$K$69</definedName>
  </definedNames>
  <calcPr fullCalcOnLoad="1"/>
</workbook>
</file>

<file path=xl/sharedStrings.xml><?xml version="1.0" encoding="utf-8"?>
<sst xmlns="http://schemas.openxmlformats.org/spreadsheetml/2006/main" count="70" uniqueCount="56">
  <si>
    <t>U.S. Department of Transportation</t>
  </si>
  <si>
    <t>Federal Highway Administration</t>
  </si>
  <si>
    <t>SHEET</t>
  </si>
  <si>
    <t>OF</t>
  </si>
  <si>
    <t>SHEETS</t>
  </si>
  <si>
    <t>Page    No.</t>
  </si>
  <si>
    <t>PROJECT NO. AND NAME</t>
  </si>
  <si>
    <t>PROJECT MANAGER</t>
  </si>
  <si>
    <t>Inflation</t>
  </si>
  <si>
    <t>PROGRAM AMT DATE</t>
  </si>
  <si>
    <r>
      <t xml:space="preserve">ESTIMATE ESCALATION - </t>
    </r>
    <r>
      <rPr>
        <b/>
        <sz val="8"/>
        <color indexed="48"/>
        <rFont val="Arial"/>
        <family val="2"/>
      </rPr>
      <t>Edit only blue text</t>
    </r>
  </si>
  <si>
    <t xml:space="preserve">Do NOT update Original Engineers Estimate above </t>
  </si>
  <si>
    <t>CA PFH 65-3(6) Beech Grove to Indian Creek - 4R</t>
  </si>
  <si>
    <t>Jane Doe</t>
  </si>
  <si>
    <t>Total Escalation</t>
  </si>
  <si>
    <t>Schedule A</t>
  </si>
  <si>
    <t>ATTACH ORIGINAL ESTIMATE</t>
  </si>
  <si>
    <t>ENGINEERS ESTIMATE DATE</t>
  </si>
  <si>
    <t xml:space="preserve">Update Program Amount above only IF/WHEN increased by P&amp;P. </t>
  </si>
  <si>
    <t>Definitions</t>
  </si>
  <si>
    <t>Asphalt Paving project:</t>
  </si>
  <si>
    <r>
      <t>Asphalt Paving project:</t>
    </r>
    <r>
      <rPr>
        <sz val="10"/>
        <rFont val="Arial"/>
        <family val="2"/>
      </rPr>
      <t xml:space="preserve">  This type of project has paving as the major cost item.</t>
    </r>
  </si>
  <si>
    <t>General Const. project:</t>
  </si>
  <si>
    <t>PROJECT TYPE</t>
  </si>
  <si>
    <t>1).</t>
  </si>
  <si>
    <t>INSTRUCTIONS  (assumes that your original EE was current at the time the project was put on "SHELF" status)</t>
  </si>
  <si>
    <t>2).</t>
  </si>
  <si>
    <t>3).</t>
  </si>
  <si>
    <t>Months between the Begin and End dates are calculated by the application, the first Begin date must match the EE date.</t>
  </si>
  <si>
    <t>B17</t>
  </si>
  <si>
    <t>B21</t>
  </si>
  <si>
    <t>B23</t>
  </si>
  <si>
    <t>B25</t>
  </si>
  <si>
    <t>B27</t>
  </si>
  <si>
    <t>B29</t>
  </si>
  <si>
    <t>B19</t>
  </si>
  <si>
    <t>4).</t>
  </si>
  <si>
    <t>5).</t>
  </si>
  <si>
    <t>6).</t>
  </si>
  <si>
    <t>Input the time period that you are escalating the 100% Engineers Estimate to the anticipated award date.</t>
  </si>
  <si>
    <r>
      <t>Begin Date</t>
    </r>
    <r>
      <rPr>
        <b/>
        <vertAlign val="subscript"/>
        <sz val="10"/>
        <rFont val="Arial"/>
        <family val="2"/>
      </rPr>
      <t xml:space="preserve"> 2</t>
    </r>
  </si>
  <si>
    <r>
      <t>End Date</t>
    </r>
    <r>
      <rPr>
        <b/>
        <vertAlign val="subscript"/>
        <sz val="10"/>
        <rFont val="Arial"/>
        <family val="2"/>
      </rPr>
      <t xml:space="preserve"> 2</t>
    </r>
  </si>
  <si>
    <r>
      <t>INFLATION</t>
    </r>
    <r>
      <rPr>
        <b/>
        <vertAlign val="subscript"/>
        <sz val="8"/>
        <rFont val="Arial"/>
        <family val="2"/>
      </rPr>
      <t xml:space="preserve"> 1</t>
    </r>
  </si>
  <si>
    <r>
      <t>Inflation rate per year</t>
    </r>
    <r>
      <rPr>
        <b/>
        <vertAlign val="subscript"/>
        <sz val="10"/>
        <rFont val="Arial"/>
        <family val="2"/>
      </rPr>
      <t xml:space="preserve"> 3</t>
    </r>
  </si>
  <si>
    <t>Inflated Engineers Estimate (does not include CE)</t>
  </si>
  <si>
    <r>
      <t>General Construction project:</t>
    </r>
    <r>
      <rPr>
        <sz val="10"/>
        <rFont val="Arial"/>
        <family val="2"/>
      </rPr>
      <t xml:space="preserve">  This type of project does not have paving as the only majority pay item.  It should have several items that make up the majority of the cost.</t>
    </r>
  </si>
  <si>
    <r>
      <t>ESCALATION</t>
    </r>
    <r>
      <rPr>
        <b/>
        <vertAlign val="subscript"/>
        <sz val="8"/>
        <rFont val="Arial"/>
        <family val="2"/>
      </rPr>
      <t xml:space="preserve"> 1</t>
    </r>
  </si>
  <si>
    <t>Inflation rates for 2000-2007 are historical values from Bureau of Labor, 2008 and beyond are forecasted rates.</t>
  </si>
  <si>
    <t>Asphalt Paving</t>
  </si>
  <si>
    <t>Start and End dates must be for the same calendar year, unless it is for the years 2000 - 2003 &amp; 2010 - 2015.</t>
  </si>
  <si>
    <t>Inflation/Escalation rates are selected by the application from the values listed.</t>
  </si>
  <si>
    <t>ENGINEERS ESTIMATE INFLATION &amp; ESCALATION COMPUTATION FOR SHELF PROJECTS</t>
  </si>
  <si>
    <r>
      <t># Months Projecting</t>
    </r>
    <r>
      <rPr>
        <b/>
        <vertAlign val="subscript"/>
        <sz val="10"/>
        <rFont val="Arial"/>
        <family val="2"/>
      </rPr>
      <t xml:space="preserve"> 4</t>
    </r>
  </si>
  <si>
    <r>
      <t>PROGRAM AMOUNT</t>
    </r>
    <r>
      <rPr>
        <b/>
        <vertAlign val="subscript"/>
        <sz val="8"/>
        <rFont val="Arial"/>
        <family val="2"/>
      </rPr>
      <t xml:space="preserve"> 5</t>
    </r>
  </si>
  <si>
    <r>
      <t>ORIGINAL ENGINEERS ESTIMATE (Use separate sheet for each schedule and option)</t>
    </r>
    <r>
      <rPr>
        <b/>
        <vertAlign val="subscript"/>
        <sz val="8"/>
        <rFont val="Arial"/>
        <family val="2"/>
      </rPr>
      <t xml:space="preserve"> 6 </t>
    </r>
    <r>
      <rPr>
        <b/>
        <sz val="8"/>
        <rFont val="Arial"/>
        <family val="2"/>
      </rPr>
      <t xml:space="preserve">     </t>
    </r>
  </si>
  <si>
    <t>Revision Date: 2/13/08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</si>
</sst>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&quot;$&quot;#,##0.000"/>
    <numFmt numFmtId="167" formatCode="&quot;$&quot;#,##0.000_);[Red]\(&quot;$&quot;#,##0.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00000"/>
    <numFmt numFmtId="174" formatCode="0.0000"/>
    <numFmt numFmtId="175" formatCode="#,##0;[Red]#,##0"/>
    <numFmt numFmtId="176" formatCode="#,##0.0"/>
    <numFmt numFmtId="177" formatCode="#,##0.00;[Red]#,##0.00"/>
    <numFmt numFmtId="178" formatCode="#,##0.0000"/>
    <numFmt numFmtId="179" formatCode="mm/dd/yy"/>
    <numFmt numFmtId="180" formatCode="mmmm\ d\,\ yyyy"/>
    <numFmt numFmtId="181" formatCode="[$-409]dddd\,\ mmmm\ dd\,\ yyyy"/>
    <numFmt numFmtId="182" formatCode="[$-409]mmmm\ d\,\ yyyy;@"/>
    <numFmt numFmtId="183" formatCode="0.0%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b/>
      <i/>
      <sz val="14"/>
      <color indexed="48"/>
      <name val="Arial"/>
      <family val="2"/>
    </font>
    <font>
      <sz val="14"/>
      <color indexed="48"/>
      <name val="Arial"/>
      <family val="2"/>
    </font>
    <font>
      <b/>
      <i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Arial"/>
      <family val="2"/>
    </font>
    <font>
      <b/>
      <sz val="8"/>
      <color indexed="48"/>
      <name val="Arial"/>
      <family val="2"/>
    </font>
    <font>
      <b/>
      <i/>
      <sz val="12"/>
      <color indexed="48"/>
      <name val="Arial"/>
      <family val="2"/>
    </font>
    <font>
      <sz val="12"/>
      <color indexed="4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i/>
      <sz val="10"/>
      <color indexed="48"/>
      <name val="Arial"/>
      <family val="2"/>
    </font>
    <font>
      <sz val="7"/>
      <name val="Arial"/>
      <family val="0"/>
    </font>
    <font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6" fontId="14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0" fontId="1" fillId="0" borderId="1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 vertical="top"/>
    </xf>
    <xf numFmtId="0" fontId="0" fillId="0" borderId="6" xfId="0" applyBorder="1" applyAlignment="1">
      <alignment horizontal="centerContinuous" vertical="top"/>
    </xf>
    <xf numFmtId="0" fontId="0" fillId="0" borderId="1" xfId="0" applyBorder="1" applyAlignment="1">
      <alignment/>
    </xf>
    <xf numFmtId="0" fontId="9" fillId="0" borderId="12" xfId="0" applyFont="1" applyBorder="1" applyAlignment="1">
      <alignment horizontal="left"/>
    </xf>
    <xf numFmtId="0" fontId="22" fillId="0" borderId="5" xfId="0" applyFont="1" applyBorder="1" applyAlignment="1">
      <alignment horizontal="right" vertical="center"/>
    </xf>
    <xf numFmtId="182" fontId="20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0" fontId="0" fillId="0" borderId="5" xfId="0" applyBorder="1" applyAlignment="1">
      <alignment vertical="center"/>
    </xf>
    <xf numFmtId="0" fontId="0" fillId="0" borderId="0" xfId="0" applyAlignment="1" quotePrefix="1">
      <alignment horizontal="center"/>
    </xf>
    <xf numFmtId="0" fontId="23" fillId="0" borderId="2" xfId="0" applyFont="1" applyBorder="1" applyAlignment="1">
      <alignment horizontal="right" vertical="center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82" fontId="19" fillId="0" borderId="13" xfId="0" applyNumberFormat="1" applyFont="1" applyBorder="1" applyAlignment="1">
      <alignment horizontal="center" vertical="center"/>
    </xf>
    <xf numFmtId="182" fontId="19" fillId="0" borderId="10" xfId="0" applyNumberFormat="1" applyFont="1" applyBorder="1" applyAlignment="1" applyProtection="1">
      <alignment horizontal="center" vertical="center"/>
      <protection/>
    </xf>
    <xf numFmtId="10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82" fontId="2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82" fontId="19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5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6" fontId="15" fillId="0" borderId="1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4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9" fillId="0" borderId="6" xfId="0" applyFont="1" applyBorder="1" applyAlignment="1">
      <alignment/>
    </xf>
    <xf numFmtId="179" fontId="13" fillId="0" borderId="12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showZeros="0" tabSelected="1" workbookViewId="0" topLeftCell="A1">
      <selection activeCell="E36" sqref="E36"/>
    </sheetView>
  </sheetViews>
  <sheetFormatPr defaultColWidth="9.140625" defaultRowHeight="12.75"/>
  <cols>
    <col min="1" max="1" width="2.7109375" style="0" customWidth="1"/>
    <col min="2" max="3" width="20.00390625" style="0" customWidth="1"/>
    <col min="4" max="4" width="12.57421875" style="0" customWidth="1"/>
    <col min="5" max="5" width="18.421875" style="0" customWidth="1"/>
    <col min="6" max="6" width="17.28125" style="0" customWidth="1"/>
    <col min="7" max="7" width="23.28125" style="0" customWidth="1"/>
    <col min="8" max="8" width="1.57421875" style="0" customWidth="1"/>
    <col min="9" max="9" width="3.00390625" style="0" customWidth="1"/>
    <col min="10" max="10" width="4.57421875" style="0" customWidth="1"/>
    <col min="11" max="11" width="2.7109375" style="0" customWidth="1"/>
    <col min="15" max="21" width="9.140625" style="0" hidden="1" customWidth="1"/>
  </cols>
  <sheetData>
    <row r="1" spans="12:13" ht="12.75">
      <c r="L1" s="112"/>
      <c r="M1" s="113"/>
    </row>
    <row r="2" spans="2:13" ht="12.75">
      <c r="B2" s="81"/>
      <c r="C2" s="82"/>
      <c r="D2" s="1"/>
      <c r="E2" s="1"/>
      <c r="F2" s="2"/>
      <c r="G2" s="12" t="s">
        <v>0</v>
      </c>
      <c r="H2" s="12"/>
      <c r="I2" s="76" t="s">
        <v>5</v>
      </c>
      <c r="J2" s="77"/>
      <c r="L2" s="113"/>
      <c r="M2" s="113"/>
    </row>
    <row r="3" spans="2:13" ht="12.75">
      <c r="B3" s="83"/>
      <c r="C3" s="84"/>
      <c r="D3" s="4"/>
      <c r="E3" s="4"/>
      <c r="F3" s="5"/>
      <c r="G3" s="13" t="s">
        <v>1</v>
      </c>
      <c r="H3" s="13"/>
      <c r="I3" s="78"/>
      <c r="J3" s="79"/>
      <c r="L3" s="113"/>
      <c r="M3" s="113"/>
    </row>
    <row r="4" spans="2:13" ht="24" customHeight="1">
      <c r="B4" s="85" t="s">
        <v>51</v>
      </c>
      <c r="C4" s="86"/>
      <c r="D4" s="86"/>
      <c r="E4" s="86"/>
      <c r="F4" s="86"/>
      <c r="G4" s="86"/>
      <c r="H4" s="87"/>
      <c r="I4" s="65"/>
      <c r="J4" s="80"/>
      <c r="L4" s="113"/>
      <c r="M4" s="113"/>
    </row>
    <row r="5" spans="2:13" ht="12.75">
      <c r="B5" s="88" t="s">
        <v>6</v>
      </c>
      <c r="C5" s="89"/>
      <c r="D5" s="89"/>
      <c r="E5" s="89"/>
      <c r="F5" s="114" t="s">
        <v>23</v>
      </c>
      <c r="G5" s="89"/>
      <c r="H5" s="115"/>
      <c r="I5" s="88" t="s">
        <v>2</v>
      </c>
      <c r="J5" s="77"/>
      <c r="L5" s="113"/>
      <c r="M5" s="113"/>
    </row>
    <row r="6" spans="2:13" ht="21.75" customHeight="1">
      <c r="B6" s="70" t="s">
        <v>12</v>
      </c>
      <c r="C6" s="71"/>
      <c r="D6" s="71"/>
      <c r="E6" s="71"/>
      <c r="F6" s="71" t="s">
        <v>48</v>
      </c>
      <c r="G6" s="71"/>
      <c r="H6" s="38"/>
      <c r="I6" s="120"/>
      <c r="J6" s="91"/>
      <c r="L6" s="113"/>
      <c r="M6" s="113"/>
    </row>
    <row r="7" spans="2:13" ht="15" customHeight="1">
      <c r="B7" s="98" t="s">
        <v>7</v>
      </c>
      <c r="C7" s="99"/>
      <c r="D7" s="118"/>
      <c r="E7" s="119"/>
      <c r="F7" s="19" t="s">
        <v>9</v>
      </c>
      <c r="G7" s="18" t="s">
        <v>53</v>
      </c>
      <c r="H7" s="11"/>
      <c r="I7" s="123" t="s">
        <v>3</v>
      </c>
      <c r="J7" s="90"/>
      <c r="L7" s="113"/>
      <c r="M7" s="113"/>
    </row>
    <row r="8" spans="2:13" ht="12" customHeight="1">
      <c r="B8" s="102" t="s">
        <v>13</v>
      </c>
      <c r="C8" s="103"/>
      <c r="D8" s="104"/>
      <c r="E8" s="105"/>
      <c r="F8" s="21">
        <v>38254</v>
      </c>
      <c r="G8" s="22">
        <v>6900000</v>
      </c>
      <c r="H8" s="15"/>
      <c r="I8" s="124"/>
      <c r="J8" s="91"/>
      <c r="L8" s="113"/>
      <c r="M8" s="113"/>
    </row>
    <row r="9" spans="2:13" ht="12" customHeight="1">
      <c r="B9" s="106"/>
      <c r="C9" s="107"/>
      <c r="D9" s="108"/>
      <c r="E9" s="109"/>
      <c r="F9" s="20"/>
      <c r="G9" s="16"/>
      <c r="H9" s="17"/>
      <c r="I9" s="8" t="s">
        <v>4</v>
      </c>
      <c r="J9" s="10"/>
      <c r="L9" s="113"/>
      <c r="M9" s="113"/>
    </row>
    <row r="10" spans="2:13" ht="22.5" customHeight="1">
      <c r="B10" s="31" t="s">
        <v>16</v>
      </c>
      <c r="C10" s="32"/>
      <c r="D10" s="100" t="s">
        <v>17</v>
      </c>
      <c r="E10" s="101"/>
      <c r="F10" s="95" t="s">
        <v>54</v>
      </c>
      <c r="G10" s="96"/>
      <c r="H10" s="96"/>
      <c r="I10" s="96"/>
      <c r="J10" s="97"/>
      <c r="L10" s="113"/>
      <c r="M10" s="113"/>
    </row>
    <row r="11" spans="2:13" ht="21" customHeight="1">
      <c r="B11" s="121" t="s">
        <v>15</v>
      </c>
      <c r="C11" s="122"/>
      <c r="D11" s="116">
        <v>38239</v>
      </c>
      <c r="E11" s="117"/>
      <c r="F11" s="92">
        <v>6882000</v>
      </c>
      <c r="G11" s="93"/>
      <c r="H11" s="93"/>
      <c r="I11" s="93"/>
      <c r="J11" s="94"/>
      <c r="L11" s="113"/>
      <c r="M11" s="113"/>
    </row>
    <row r="12" spans="2:13" ht="12.75">
      <c r="B12" s="62" t="s">
        <v>10</v>
      </c>
      <c r="C12" s="63"/>
      <c r="D12" s="3"/>
      <c r="E12" s="3"/>
      <c r="F12" s="3"/>
      <c r="G12" s="3"/>
      <c r="H12" s="3"/>
      <c r="I12" s="3"/>
      <c r="J12" s="7"/>
      <c r="L12" s="113"/>
      <c r="M12" s="113"/>
    </row>
    <row r="13" spans="2:13" ht="13.5" thickBot="1">
      <c r="B13" s="6"/>
      <c r="C13" s="3"/>
      <c r="D13" s="3"/>
      <c r="E13" s="3"/>
      <c r="F13" s="3"/>
      <c r="G13" s="3"/>
      <c r="H13" s="3"/>
      <c r="I13" s="3"/>
      <c r="J13" s="7"/>
      <c r="L13" s="113"/>
      <c r="M13" s="113"/>
    </row>
    <row r="14" spans="2:13" ht="14.25" customHeight="1">
      <c r="B14" s="72" t="s">
        <v>40</v>
      </c>
      <c r="C14" s="74" t="s">
        <v>41</v>
      </c>
      <c r="D14" s="74" t="s">
        <v>43</v>
      </c>
      <c r="E14" s="74" t="s">
        <v>52</v>
      </c>
      <c r="F14" s="74" t="s">
        <v>8</v>
      </c>
      <c r="G14" s="74" t="s">
        <v>44</v>
      </c>
      <c r="H14" s="3"/>
      <c r="I14" s="3"/>
      <c r="J14" s="7"/>
      <c r="L14" s="113"/>
      <c r="M14" s="113"/>
    </row>
    <row r="15" spans="2:13" ht="26.25" customHeight="1" thickBot="1">
      <c r="B15" s="73"/>
      <c r="C15" s="75"/>
      <c r="D15" s="75"/>
      <c r="E15" s="75"/>
      <c r="F15" s="75"/>
      <c r="G15" s="75"/>
      <c r="H15" s="3"/>
      <c r="I15" s="3"/>
      <c r="J15" s="7"/>
      <c r="L15" s="113"/>
      <c r="M15" s="113"/>
    </row>
    <row r="16" spans="2:22" ht="12.75">
      <c r="B16" s="43"/>
      <c r="C16" s="44"/>
      <c r="D16" s="45"/>
      <c r="E16" s="45"/>
      <c r="F16" s="46"/>
      <c r="G16" s="46"/>
      <c r="H16" s="3"/>
      <c r="I16" s="3"/>
      <c r="J16" s="7"/>
      <c r="L16" s="113"/>
      <c r="M16" s="113"/>
      <c r="O16" s="42" t="s">
        <v>29</v>
      </c>
      <c r="P16" s="41" t="s">
        <v>35</v>
      </c>
      <c r="Q16" s="36" t="s">
        <v>30</v>
      </c>
      <c r="R16" s="42" t="s">
        <v>31</v>
      </c>
      <c r="S16" s="42" t="s">
        <v>32</v>
      </c>
      <c r="T16" s="42" t="s">
        <v>33</v>
      </c>
      <c r="U16" s="42" t="s">
        <v>34</v>
      </c>
      <c r="V16" s="42"/>
    </row>
    <row r="17" spans="2:21" ht="12.75">
      <c r="B17" s="47">
        <v>38239</v>
      </c>
      <c r="C17" s="48">
        <v>38352</v>
      </c>
      <c r="D17" s="49">
        <f>MIN(O$17:O$32)</f>
        <v>0.085</v>
      </c>
      <c r="E17" s="50" t="str">
        <f>FIXED((C17-B17)/30.33)</f>
        <v>3.73</v>
      </c>
      <c r="F17" s="51">
        <f>+F11*D17/12*E17</f>
        <v>181828.175</v>
      </c>
      <c r="G17" s="51">
        <f>+F11+F17</f>
        <v>7063828.175</v>
      </c>
      <c r="H17" s="3"/>
      <c r="I17" s="3"/>
      <c r="J17" s="7"/>
      <c r="L17" s="113"/>
      <c r="M17" s="113"/>
      <c r="N17" s="39"/>
      <c r="O17" s="24" t="b">
        <f>IF(AND($B$17&gt;=$B$34,$C$17&lt;=$C$34,$F$6="General Construction"),$C$35)</f>
        <v>0</v>
      </c>
      <c r="P17" s="24" t="b">
        <f>IF(AND($B$19&gt;=$B$34,$C$19&lt;=$C$34,$F$6="General Construction"),$C$35)</f>
        <v>0</v>
      </c>
      <c r="Q17" s="24" t="b">
        <f>IF(AND($B$21&gt;=$B$34,$C$21&lt;=$C$34,$F$6="General Construction"),$C$35)</f>
        <v>0</v>
      </c>
      <c r="R17" s="24" t="b">
        <f>IF(AND($B$23&gt;=$B$34,$C$23&lt;=$C$34,$F$6="General Construction"),$C$35)</f>
        <v>0</v>
      </c>
      <c r="S17" s="24" t="b">
        <f>IF(AND($B$25&gt;=$B$34,$C$25&lt;=$C$34,$F$6="General Construction"),$C$35)</f>
        <v>0</v>
      </c>
      <c r="T17" s="24" t="b">
        <f>IF(AND($B$27&gt;=$B$34,$C$27&lt;=$C$34,$F$6="General Construction"),$C$35)</f>
        <v>0</v>
      </c>
      <c r="U17" s="24" t="b">
        <f>IF(AND($B$29&gt;=$B$34,$C$29&lt;=$C$34,$F$6="General Construction"),$C$35)</f>
        <v>0</v>
      </c>
    </row>
    <row r="18" spans="2:21" ht="12.75">
      <c r="B18" s="43"/>
      <c r="C18" s="52"/>
      <c r="D18" s="53"/>
      <c r="E18" s="54"/>
      <c r="F18" s="51"/>
      <c r="G18" s="51"/>
      <c r="H18" s="3"/>
      <c r="I18" s="3"/>
      <c r="J18" s="7"/>
      <c r="L18" s="113"/>
      <c r="M18" s="113"/>
      <c r="N18" s="39"/>
      <c r="O18" s="24" t="b">
        <f>IF(AND($B$17&gt;=$B$34,$C$17&lt;=$C$34,$F$6="Asphalt Paving"),$C$36)</f>
        <v>0</v>
      </c>
      <c r="P18" s="24" t="b">
        <f>IF(AND($B$19&gt;=$B$34,$C$19&lt;=$C$34,$F$6="Asphalt Paving"),$C$36)</f>
        <v>0</v>
      </c>
      <c r="Q18" s="24" t="b">
        <f>IF(AND($B$21&gt;=$B$34,$C$21&lt;=$C$34,$F$6="Asphalt Paving"),$C$36)</f>
        <v>0</v>
      </c>
      <c r="R18" s="24" t="b">
        <f>IF(AND($B$23&gt;=$B$34,$C$23&lt;=$C$34,$F$6="Asphalt Paving"),$C$36)</f>
        <v>0</v>
      </c>
      <c r="S18" s="24" t="b">
        <f>IF(AND($B$25&gt;=$B$34,$C$25&lt;=$C$34,$F$6="Asphalt Paving"),$C$36)</f>
        <v>0</v>
      </c>
      <c r="T18" s="24" t="b">
        <f>IF(AND($B$27&gt;=$B$34,$C$27&lt;=$C$34,$F$6="Asphalt Paving"),$C$36)</f>
        <v>0</v>
      </c>
      <c r="U18" s="24" t="b">
        <f>IF(AND($B$29&gt;=$B$34,$C$29&lt;=$C$34,$F$6="Asphalt Paving"),$C$36)</f>
        <v>0</v>
      </c>
    </row>
    <row r="19" spans="2:21" ht="12.75">
      <c r="B19" s="47">
        <v>38353</v>
      </c>
      <c r="C19" s="48">
        <v>38717</v>
      </c>
      <c r="D19" s="49">
        <f>MIN(P$17:P$32)</f>
        <v>0.126</v>
      </c>
      <c r="E19" s="50" t="str">
        <f>FIXED((C19-B19)/30.33)</f>
        <v>12.00</v>
      </c>
      <c r="F19" s="51">
        <f>+G17*D19/12*E19</f>
        <v>890042.35005</v>
      </c>
      <c r="G19" s="51">
        <f>+G17+F19</f>
        <v>7953870.525049999</v>
      </c>
      <c r="H19" s="3"/>
      <c r="I19" s="3"/>
      <c r="J19" s="7"/>
      <c r="L19" s="113"/>
      <c r="M19" s="113"/>
      <c r="N19" s="39"/>
      <c r="O19" s="24" t="b">
        <f>IF(AND($B$17&gt;=$B$37,$C$17&lt;=$C$37,$F$6="General Construction"),$C$38)</f>
        <v>0</v>
      </c>
      <c r="P19" s="24" t="b">
        <f>IF(AND($B$19&gt;=$B$37,$C$19&lt;=$C$37,$F$6="General Construction"),$C$38)</f>
        <v>0</v>
      </c>
      <c r="Q19" s="24" t="b">
        <f>IF(AND($B$21&gt;=$B$37,$C$21&lt;=$C$37,$F$6="General Construction"),$C$38)</f>
        <v>0</v>
      </c>
      <c r="R19" s="24" t="b">
        <f>IF(AND($B$23&gt;=$B$37,$C$23&lt;=$C$37,$F$6="General Construction"),$C$38)</f>
        <v>0</v>
      </c>
      <c r="S19" s="24" t="b">
        <f>IF(AND($B$25&gt;=$B$37,$C$25&lt;=$C$37,$F$6="General Construction"),$C$38)</f>
        <v>0</v>
      </c>
      <c r="T19" s="24" t="b">
        <f>IF(AND($B$27&gt;=$B$37,$C$27&lt;=$C$37,$F$6="General Construction"),$C$38)</f>
        <v>0</v>
      </c>
      <c r="U19" s="24" t="b">
        <f>IF(AND($B$29&gt;=$B$37,$C$29&lt;=$C$37,$F$6="General Construction"),$C$38)</f>
        <v>0</v>
      </c>
    </row>
    <row r="20" spans="2:21" ht="12.75">
      <c r="B20" s="43"/>
      <c r="C20" s="52"/>
      <c r="D20" s="53"/>
      <c r="E20" s="54"/>
      <c r="F20" s="51"/>
      <c r="G20" s="51"/>
      <c r="H20" s="3"/>
      <c r="I20" s="3"/>
      <c r="J20" s="7"/>
      <c r="L20" s="113"/>
      <c r="M20" s="113"/>
      <c r="N20" s="39"/>
      <c r="O20" s="24">
        <f>IF(AND($B$17&gt;=$B$37,$C$17&lt;=$C$37,$F$6="Asphalt Paving"),$C$39)</f>
        <v>0.085</v>
      </c>
      <c r="P20" s="24" t="b">
        <f>IF(AND($B$19&gt;=$B$37,$C$19&lt;=$C$37,$F$6="Asphalt Paving"),$C$39)</f>
        <v>0</v>
      </c>
      <c r="Q20" s="24" t="b">
        <f>IF(AND($B$21&gt;=$B$37,$C$21&lt;=$C$37,$F$6="Asphalt Paving"),$C$39)</f>
        <v>0</v>
      </c>
      <c r="R20" s="24" t="b">
        <f>IF(AND($B$23&gt;=$B$37,$C$23&lt;=$C$37,$F$6="Asphalt Paving"),$C$39)</f>
        <v>0</v>
      </c>
      <c r="S20" s="24" t="b">
        <f>IF(AND($B$25&gt;=$B$37,$C$25&lt;=$C$37,$F$6="Asphalt Paving"),$C$39)</f>
        <v>0</v>
      </c>
      <c r="T20" s="24" t="b">
        <f>IF(AND($B$27&gt;=$B$37,$C$27&lt;=$C$37,$F$6="Asphalt Paving"),$C$39)</f>
        <v>0</v>
      </c>
      <c r="U20" s="24" t="b">
        <f>IF(AND($B$29&gt;=$B$37,$C$29&lt;=$C$37,$F$6="Asphalt Paving"),$C$39)</f>
        <v>0</v>
      </c>
    </row>
    <row r="21" spans="2:21" ht="12.75">
      <c r="B21" s="47">
        <v>38718</v>
      </c>
      <c r="C21" s="48">
        <v>39082</v>
      </c>
      <c r="D21" s="49">
        <f>MIN(Q$17:Q$32)</f>
        <v>0.2</v>
      </c>
      <c r="E21" s="50" t="str">
        <f>FIXED((C21-B21)/30.33)</f>
        <v>12.00</v>
      </c>
      <c r="F21" s="51">
        <f>+G19*D21/12*E21</f>
        <v>1590774.10501</v>
      </c>
      <c r="G21" s="51">
        <f>IF(B21&lt;&gt;"",(+G19+F21),0)</f>
        <v>9544644.630059998</v>
      </c>
      <c r="H21" s="3"/>
      <c r="I21" s="3"/>
      <c r="J21" s="7"/>
      <c r="L21" s="113"/>
      <c r="M21" s="113"/>
      <c r="N21" s="39"/>
      <c r="O21" s="24" t="b">
        <f>IF(AND($B$17&gt;=$B$40,$C$17&lt;=$C$40,$F$6="General Construction"),$C$41)</f>
        <v>0</v>
      </c>
      <c r="P21" s="24" t="b">
        <f>IF(AND($B$19&gt;=$B$40,$C$19&lt;=$C$40,$F$6="General Construction"),$C$41)</f>
        <v>0</v>
      </c>
      <c r="Q21" s="24" t="b">
        <f>IF(AND($B$21&gt;=$B$40,$C$21&lt;=$C$40,$F$6="General Construction"),$C$41)</f>
        <v>0</v>
      </c>
      <c r="R21" s="24" t="b">
        <f>IF(AND($B$23&gt;=$B$40,$C$23&lt;=$C$40,$F$6="General Construction"),$C$41)</f>
        <v>0</v>
      </c>
      <c r="S21" s="24" t="b">
        <f>IF(AND($B$25&gt;=$B$40,$C$25&lt;=$C$40,$F$6="General Construction"),$C$41)</f>
        <v>0</v>
      </c>
      <c r="T21" s="24" t="b">
        <f>IF(AND($B$27&gt;=$B$40,$C$27&lt;=$C$40,$F$6="General Construction"),$C$41)</f>
        <v>0</v>
      </c>
      <c r="U21" s="24" t="b">
        <f>IF(AND($B$29&gt;=$B$40,$C$29&lt;=$C$40,$F$6="General Construction"),$C$41)</f>
        <v>0</v>
      </c>
    </row>
    <row r="22" spans="2:21" ht="12.75">
      <c r="B22" s="43"/>
      <c r="C22" s="55"/>
      <c r="D22" s="53"/>
      <c r="E22" s="54"/>
      <c r="F22" s="51"/>
      <c r="G22" s="51"/>
      <c r="H22" s="3"/>
      <c r="I22" s="3"/>
      <c r="J22" s="7"/>
      <c r="L22" s="113"/>
      <c r="M22" s="113"/>
      <c r="N22" s="39"/>
      <c r="O22" s="24" t="b">
        <f>IF(AND($B$17&gt;=$B$40,$C$17&lt;=$C$40,$F$6="Asphalt Paving"),$C$42)</f>
        <v>0</v>
      </c>
      <c r="P22" s="24">
        <f>IF(AND($B$19&gt;=$B$40,$C$19&lt;=$C$40,$F$6="Asphalt Paving"),$C$42)</f>
        <v>0.126</v>
      </c>
      <c r="Q22" s="24" t="b">
        <f>IF(AND($B$21&gt;=$B$40,$C$21&lt;=$C$40,$F$6="Asphalt Paving"),$C$42)</f>
        <v>0</v>
      </c>
      <c r="R22" s="24" t="b">
        <f>IF(AND($B$23&gt;=$B$40,$C$23&lt;=$C$40,$F$6="Asphalt Paving"),$C$42)</f>
        <v>0</v>
      </c>
      <c r="S22" s="24" t="b">
        <f>IF(AND($B$25&gt;=$B$40,$C$25&lt;=$C$40,$F$6="Asphalt Paving"),$C$42)</f>
        <v>0</v>
      </c>
      <c r="T22" s="24" t="b">
        <f>IF(AND($B$27&gt;=$B$40,$C$27&lt;=$C$40,$F$6="Asphalt Paving"),$C$42)</f>
        <v>0</v>
      </c>
      <c r="U22" s="24" t="b">
        <f>IF(AND($B$29&gt;=$B$40,$C$29&lt;=$C$40,$F$6="Asphalt Paving"),$C$42)</f>
        <v>0</v>
      </c>
    </row>
    <row r="23" spans="2:21" ht="12.75">
      <c r="B23" s="47">
        <v>39083</v>
      </c>
      <c r="C23" s="48">
        <v>39447</v>
      </c>
      <c r="D23" s="49">
        <f>MIN(R$17:R$32)</f>
        <v>0.088</v>
      </c>
      <c r="E23" s="50" t="str">
        <f>FIXED((C23-B23)/30.33)</f>
        <v>12.00</v>
      </c>
      <c r="F23" s="51">
        <f>+G21*D23/12*E23</f>
        <v>839928.7274452797</v>
      </c>
      <c r="G23" s="51">
        <f>IF(B23&lt;&gt;"",(+G21+F23),0)</f>
        <v>10384573.357505279</v>
      </c>
      <c r="H23" s="3"/>
      <c r="I23" s="3"/>
      <c r="J23" s="7"/>
      <c r="L23" s="113"/>
      <c r="M23" s="113"/>
      <c r="N23" s="39"/>
      <c r="O23" s="24" t="b">
        <f>IF(AND($B$17&gt;=$B$43,$C$17&lt;=$C$43,$F$6="General Construction"),$C$44)</f>
        <v>0</v>
      </c>
      <c r="P23" s="24" t="b">
        <f>IF(AND($B$19&gt;=$B$43,$C$19&lt;=$C$43,$F$6="General Construction"),$C$44)</f>
        <v>0</v>
      </c>
      <c r="Q23" s="24" t="b">
        <f>IF(AND($B$21&gt;=$B$43,$C$21&lt;=$C$43,$F$6="General Construction"),$C$44)</f>
        <v>0</v>
      </c>
      <c r="R23" s="24" t="b">
        <f>IF(AND($B$23&gt;=$B$43,$C$23&lt;=$C$43,$F$6="General Construction"),$C$44)</f>
        <v>0</v>
      </c>
      <c r="S23" s="24" t="b">
        <f>IF(AND($B$25&gt;=$B$43,$C$25&lt;=$C$43,$F$6="General Construction"),$C$44)</f>
        <v>0</v>
      </c>
      <c r="T23" s="24" t="b">
        <f>IF(AND($B$27&gt;=$B$43,$C$27&lt;=$C$43,$F$6="General Construction"),$C$44)</f>
        <v>0</v>
      </c>
      <c r="U23" s="24" t="b">
        <f>IF(AND($B$29&gt;=$B$43,$C$29&lt;=$C$43,$F$6="General Construction"),$C$44)</f>
        <v>0</v>
      </c>
    </row>
    <row r="24" spans="2:21" ht="12.75">
      <c r="B24" s="43"/>
      <c r="C24" s="56"/>
      <c r="D24" s="53"/>
      <c r="E24" s="54"/>
      <c r="F24" s="51"/>
      <c r="G24" s="51"/>
      <c r="H24" s="3"/>
      <c r="I24" s="3"/>
      <c r="J24" s="7"/>
      <c r="L24" s="113"/>
      <c r="M24" s="113"/>
      <c r="N24" s="39"/>
      <c r="O24" s="24" t="b">
        <f>IF(AND($B$17&gt;=$B$43,$C$17&lt;=$C$43,$F$6="Asphalt Paving"),$C$45)</f>
        <v>0</v>
      </c>
      <c r="P24" s="24" t="b">
        <f>IF(AND($B$19&gt;=$B$43,$C$19&lt;=$C$43,$F$6="Asphalt Paving"),$C$45)</f>
        <v>0</v>
      </c>
      <c r="Q24" s="24">
        <f>IF(AND($B$21&gt;=$B$43,$C$21&lt;=$C$43,$F$6="Asphalt Paving"),$C$45)</f>
        <v>0.2</v>
      </c>
      <c r="R24" s="24" t="b">
        <f>IF(AND($B$23&gt;=$B$43,$C$23&lt;=$C$43,$F$6="Asphalt Paving"),$C$45)</f>
        <v>0</v>
      </c>
      <c r="S24" s="24" t="b">
        <f>IF(AND($B$25&gt;=$B$43,$C$25&lt;=$C$43,$F$6="Asphalt Paving"),$C$45)</f>
        <v>0</v>
      </c>
      <c r="T24" s="24" t="b">
        <f>IF(AND($B$27&gt;=$B$43,$C$27&lt;=$C$43,$F$6="Asphalt Paving"),$C$45)</f>
        <v>0</v>
      </c>
      <c r="U24" s="24" t="b">
        <f>IF(AND($B$29&gt;=$B$43,$C$29&lt;=$C$43,$F$6="Asphalt Paving"),$C$45)</f>
        <v>0</v>
      </c>
    </row>
    <row r="25" spans="2:21" ht="12.75">
      <c r="B25" s="47">
        <v>39448</v>
      </c>
      <c r="C25" s="48">
        <v>39813</v>
      </c>
      <c r="D25" s="49">
        <f>MIN(S$17:S$32)</f>
        <v>0.09</v>
      </c>
      <c r="E25" s="50" t="str">
        <f>FIXED((C25-B25)/30.33)</f>
        <v>12.03</v>
      </c>
      <c r="F25" s="51">
        <f>+G23*D25/12*E25</f>
        <v>936948.1311809138</v>
      </c>
      <c r="G25" s="51">
        <f>IF(B25&lt;&gt;"",(+G23+F25),0)</f>
        <v>11321521.488686193</v>
      </c>
      <c r="H25" s="3"/>
      <c r="I25" s="3"/>
      <c r="J25" s="7"/>
      <c r="L25" s="113"/>
      <c r="M25" s="113"/>
      <c r="O25" s="24" t="b">
        <f>IF(AND($B$17&gt;=$B$46,$C$17&lt;=$C$46,$F$6="General Construction"),$C$47)</f>
        <v>0</v>
      </c>
      <c r="P25" s="24" t="b">
        <f>IF(AND($B$19&gt;=$B$46,$C$19&lt;=$C$46,$F$6="General Construction"),$C$47)</f>
        <v>0</v>
      </c>
      <c r="Q25" s="24" t="b">
        <f>IF(AND($B$21&gt;=$B$46,$C$21&lt;=$C$46,$F$6="General Construction"),$C$47)</f>
        <v>0</v>
      </c>
      <c r="R25" s="24" t="b">
        <f>IF(AND($B$23&gt;=$B$46,$C$23&lt;=$C$46,$F$6="General Construction"),$C$47)</f>
        <v>0</v>
      </c>
      <c r="S25" s="24" t="b">
        <f>IF(AND($B$25&gt;=$B$46,$C$25&lt;=$C$46,$F$6="General Construction"),$C$47)</f>
        <v>0</v>
      </c>
      <c r="T25" s="24" t="b">
        <f>IF(AND($B$27&gt;=$B$46,$C$27&lt;=$C$46,$F$6="General Construction"),$C$47)</f>
        <v>0</v>
      </c>
      <c r="U25" s="24" t="b">
        <f>IF(AND($B$29&gt;=$B$46,$C$29&lt;=$C$46,$F$6="General Construction"),$C$47)</f>
        <v>0</v>
      </c>
    </row>
    <row r="26" spans="2:21" ht="12.75">
      <c r="B26" s="43"/>
      <c r="C26" s="56"/>
      <c r="D26" s="53"/>
      <c r="E26" s="54"/>
      <c r="F26" s="51"/>
      <c r="G26" s="51"/>
      <c r="H26" s="3"/>
      <c r="I26" s="3"/>
      <c r="J26" s="7"/>
      <c r="L26" s="113"/>
      <c r="M26" s="113"/>
      <c r="O26" s="24" t="b">
        <f>IF(AND($B$17&gt;=$B$46,$C$17&lt;=$C$46,$F$6="Asphalt Paving"),$C$48)</f>
        <v>0</v>
      </c>
      <c r="P26" s="24" t="b">
        <f>IF(AND($B$19&gt;=$B$46,$C$19&lt;=$C$46,$F$6="Asphalt Paving"),$C$48)</f>
        <v>0</v>
      </c>
      <c r="Q26" s="24" t="b">
        <f>IF(AND($B$21&gt;=$B$46,$C$21&lt;=$C$46,$F$6="Asphalt Paving"),$C$48)</f>
        <v>0</v>
      </c>
      <c r="R26" s="24">
        <f>IF(AND($B$23&gt;=$B$46,$C$23&lt;=$C$46,$F$6="Asphalt Paving"),$C$48)</f>
        <v>0.088</v>
      </c>
      <c r="S26" s="24" t="b">
        <f>IF(AND($B$25&gt;=$B$46,$C$25&lt;=$C$46,$F$6="Asphalt Paving"),$C$48)</f>
        <v>0</v>
      </c>
      <c r="T26" s="24" t="b">
        <f>IF(AND($B$27&gt;=$B$46,$C$27&lt;=$C$46,$F$6="Asphalt Paving"),$C$48)</f>
        <v>0</v>
      </c>
      <c r="U26" s="24" t="b">
        <f>IF(AND($B$29&gt;=$B$46,$C$29&lt;=$C$46,$F$6="Asphalt Paving"),$C$48)</f>
        <v>0</v>
      </c>
    </row>
    <row r="27" spans="2:21" ht="12.75">
      <c r="B27" s="47">
        <v>39814</v>
      </c>
      <c r="C27" s="48">
        <v>40178</v>
      </c>
      <c r="D27" s="49">
        <f>MIN(T$17:T$32)</f>
        <v>0.07</v>
      </c>
      <c r="E27" s="50" t="str">
        <f>FIXED((C27-B27)/30.33)</f>
        <v>12.00</v>
      </c>
      <c r="F27" s="51">
        <f>+G25*D27/12*E27</f>
        <v>792506.5042080334</v>
      </c>
      <c r="G27" s="51">
        <f>IF(B27&lt;&gt;"",(+G25+F27),0)</f>
        <v>12114027.992894227</v>
      </c>
      <c r="H27" s="3"/>
      <c r="I27" s="3"/>
      <c r="J27" s="7"/>
      <c r="L27" s="113"/>
      <c r="M27" s="113"/>
      <c r="O27" s="24" t="b">
        <f>IF(AND($B$17&gt;=$B$50,$C$17&lt;=$C$50,$F$6="General Construction"),$C$51)</f>
        <v>0</v>
      </c>
      <c r="P27" s="24" t="b">
        <f>IF(AND($B$19&gt;=$B$50,$C$19&lt;=$C$50,$F$6="General Construction"),$C$51)</f>
        <v>0</v>
      </c>
      <c r="Q27" s="24" t="b">
        <f>IF(AND($B$21&gt;=$B$50,$C$21&lt;=$C$50,$F$6="General Construction"),$C$51)</f>
        <v>0</v>
      </c>
      <c r="R27" s="24" t="b">
        <f>IF(AND($B$23&gt;=$B$50,$C$23&lt;=$C$50,$F$6="General Construction"),$C$51)</f>
        <v>0</v>
      </c>
      <c r="S27" s="24" t="b">
        <f>IF(AND($B$25&gt;=$B$50,$C$25&lt;=$C$50,$F$6="General Construction"),$C$51)</f>
        <v>0</v>
      </c>
      <c r="T27" s="24" t="b">
        <f>IF(AND($B$27&gt;=$B$50,$C$27&lt;=$C$50,$F$6="General Construction"),$C$51)</f>
        <v>0</v>
      </c>
      <c r="U27" s="24" t="b">
        <f>IF(AND($B$29&gt;=$B$50,$C$29&lt;=$C$50,$F$6="General Construction"),$C$51)</f>
        <v>0</v>
      </c>
    </row>
    <row r="28" spans="2:21" ht="12.75">
      <c r="B28" s="43"/>
      <c r="C28" s="56"/>
      <c r="D28" s="53"/>
      <c r="E28" s="56"/>
      <c r="F28" s="51"/>
      <c r="G28" s="51"/>
      <c r="H28" s="3"/>
      <c r="I28" s="3"/>
      <c r="J28" s="7"/>
      <c r="L28" s="113"/>
      <c r="M28" s="113"/>
      <c r="O28" s="24" t="b">
        <f>IF(AND($B$17&gt;=$B$50,$C$17&lt;=$C$50,$F$6="Asphalt Paving"),$C$52)</f>
        <v>0</v>
      </c>
      <c r="P28" s="24" t="b">
        <f>IF(AND($B$19&gt;=$B$50,$C$19&lt;=$C$50,$F$6="Asphalt Paving"),$C$52)</f>
        <v>0</v>
      </c>
      <c r="Q28" s="24" t="b">
        <f>IF(AND($B$21&gt;=$B$50,$C$21&lt;=$C$50,$F$6="Asphalt Paving"),$C$52)</f>
        <v>0</v>
      </c>
      <c r="R28" s="24" t="b">
        <f>IF(AND($B$23&gt;=$B$50,$C$23&lt;=$C$50,$F$6="Asphalt Paving"),$C$52)</f>
        <v>0</v>
      </c>
      <c r="S28" s="24">
        <f>IF(AND($B$25&gt;=$B$50,$C$25&lt;=$C$50,$F$6="Asphalt Paving"),$C$52)</f>
        <v>0.09</v>
      </c>
      <c r="T28" s="24" t="b">
        <f>IF(AND($B$27&gt;=$B$50,$C$27&lt;=$C$50,$F$6="Asphalt Paving"),$C$52)</f>
        <v>0</v>
      </c>
      <c r="U28" s="24" t="b">
        <f>IF(AND($B$29&gt;=$B$50,$C$29&lt;=$C$50,$F$6="Asphalt Paving"),$C$52)</f>
        <v>0</v>
      </c>
    </row>
    <row r="29" spans="2:21" ht="12.75">
      <c r="B29" s="47">
        <v>40179</v>
      </c>
      <c r="C29" s="64">
        <v>41062</v>
      </c>
      <c r="D29" s="49">
        <f>MIN(U$17:U$32)</f>
        <v>0.07</v>
      </c>
      <c r="E29" s="50" t="str">
        <f>FIXED((C29-B29)/30.33)</f>
        <v>29.11</v>
      </c>
      <c r="F29" s="51">
        <f>+G27*D29/12*E29</f>
        <v>2057062.903426714</v>
      </c>
      <c r="G29" s="51">
        <f>IF(B29&lt;&gt;"",(+G27+F29),0)</f>
        <v>14171090.89632094</v>
      </c>
      <c r="H29" s="3"/>
      <c r="I29" s="3"/>
      <c r="J29" s="7"/>
      <c r="L29" s="113"/>
      <c r="M29" s="113"/>
      <c r="O29" s="24" t="b">
        <f>IF(AND($B$17&gt;=$B$53,$C$17&lt;=$C$53,$F$6="General Construction"),$C$54)</f>
        <v>0</v>
      </c>
      <c r="P29" s="24" t="b">
        <f>IF(AND($B$19&gt;=$B$53,$C$19&lt;=$C$53,$F$6="General Construction"),$C$54)</f>
        <v>0</v>
      </c>
      <c r="Q29" s="24" t="b">
        <f>IF(AND($B$21&gt;=$B$53,$C$21&lt;=$C$53,$F$6="General Construction"),$C$54)</f>
        <v>0</v>
      </c>
      <c r="R29" s="24" t="b">
        <f>IF(AND($B$23&gt;=$B$53,$C$23&lt;=$C$53,$F$6="General Construction"),$C$54)</f>
        <v>0</v>
      </c>
      <c r="S29" s="24" t="b">
        <f>IF(AND($B$25&gt;=$B$53,$C$25&lt;=$C$53,$F$6="General Construction"),$C$54)</f>
        <v>0</v>
      </c>
      <c r="T29" s="24" t="b">
        <f>IF(AND($B$27&gt;=$B$53,$C$27&lt;=$C$53,$F$6="General Construction"),$C$54)</f>
        <v>0</v>
      </c>
      <c r="U29" s="24" t="b">
        <f>IF(AND($B$29&gt;=$B$53,$C$29&lt;=$C$53,$F$6="General Construction"),$C$54)</f>
        <v>0</v>
      </c>
    </row>
    <row r="30" spans="2:21" ht="13.5" thickBot="1">
      <c r="B30" s="43"/>
      <c r="C30" s="54"/>
      <c r="D30" s="54"/>
      <c r="E30" s="57"/>
      <c r="F30" s="51"/>
      <c r="G30" s="51"/>
      <c r="H30" s="3"/>
      <c r="I30" s="3"/>
      <c r="J30" s="7"/>
      <c r="L30" s="113"/>
      <c r="M30" s="113"/>
      <c r="O30" s="24" t="b">
        <f>IF(AND($B$17&gt;=$B$53,$C$17&lt;=$C$53,$F$6="Asphalt Paving"),$C$55)</f>
        <v>0</v>
      </c>
      <c r="P30" s="24" t="b">
        <f>IF(AND($B$19&gt;=$B$53,$C$19&lt;=$C$53,$F$6="Asphalt Paving"),$C$55)</f>
        <v>0</v>
      </c>
      <c r="Q30" s="24" t="b">
        <f>IF(AND($B$21&gt;=$B$53,$C$21&lt;=$C$53,$F$6="Asphalt Paving"),$C$55)</f>
        <v>0</v>
      </c>
      <c r="R30" s="24" t="b">
        <f>IF(AND($B$23&gt;=$B$53,$C$23&lt;=$C$53,$F$6="Asphalt Paving"),$C$55)</f>
        <v>0</v>
      </c>
      <c r="S30" s="24" t="b">
        <f>IF(AND($B$25&gt;=$B$53,$C$25&lt;=$C$53,$F$6="Asphalt Paving"),$C$55)</f>
        <v>0</v>
      </c>
      <c r="T30" s="24">
        <f>IF(AND($B$27&gt;=$B$53,$C$27&lt;=$C$53,$F$6="Asphalt Paving"),$C$55)</f>
        <v>0.07</v>
      </c>
      <c r="U30" s="24" t="b">
        <f>IF(AND($B$29&gt;=$B$53,$C$29&lt;=$C$53,$F$6="Asphalt Paving"),$C$55)</f>
        <v>0</v>
      </c>
    </row>
    <row r="31" spans="2:21" ht="13.5" thickBot="1">
      <c r="B31" s="110" t="s">
        <v>14</v>
      </c>
      <c r="C31" s="111"/>
      <c r="D31" s="58"/>
      <c r="E31" s="58"/>
      <c r="F31" s="59">
        <f>SUM(F17:F29)</f>
        <v>7289090.896320941</v>
      </c>
      <c r="G31" s="59"/>
      <c r="H31" s="3"/>
      <c r="I31" s="3"/>
      <c r="J31" s="7"/>
      <c r="L31" s="113"/>
      <c r="M31" s="113"/>
      <c r="O31" s="24" t="b">
        <f>IF(AND($B$17&gt;=$B$56,$C$17&lt;=$C$56,$F$6="General Construction"),$C$57)</f>
        <v>0</v>
      </c>
      <c r="P31" s="24" t="b">
        <f>IF(AND($B$19&gt;=$B$56,$C$19&lt;=$C$56,$F$6="General Construction"),$C$57)</f>
        <v>0</v>
      </c>
      <c r="Q31" s="24" t="b">
        <f>IF(AND($B$21&gt;=$B$56,$C$21&lt;=$C$56,$F$6="General Construction"),$C$57)</f>
        <v>0</v>
      </c>
      <c r="R31" s="24" t="b">
        <f>IF(AND($B$23&gt;=$B$56,$C$23&lt;=$C$56,$F$6="General Construction"),$C$57)</f>
        <v>0</v>
      </c>
      <c r="S31" s="24" t="b">
        <f>IF(AND($B$25&gt;=$B$56,$C$25&lt;=$C$56,$F$6="General Construction"),$C$57)</f>
        <v>0</v>
      </c>
      <c r="T31" s="24" t="b">
        <f>IF(AND($B$27&gt;=$B$56,$C$27&lt;=$C$56,$F$6="General Construction"),$C$57)</f>
        <v>0</v>
      </c>
      <c r="U31" s="24" t="b">
        <f>IF(AND($B$29&gt;=$B$56,$C$29&lt;=$C$56,$F$6="General Construction"),$C$57)</f>
        <v>0</v>
      </c>
    </row>
    <row r="32" spans="2:21" ht="12.75">
      <c r="B32" s="6"/>
      <c r="C32" s="4"/>
      <c r="D32" s="4"/>
      <c r="E32" s="4"/>
      <c r="F32" s="26"/>
      <c r="G32" s="27"/>
      <c r="H32" s="3"/>
      <c r="I32" s="3"/>
      <c r="J32" s="7"/>
      <c r="L32" s="113"/>
      <c r="M32" s="113"/>
      <c r="O32" s="24" t="b">
        <f>IF(AND($B$17&gt;=$B$56,$C$17&lt;=$C$56,$F$6="Asphalt Paving"),$C$58)</f>
        <v>0</v>
      </c>
      <c r="P32" s="24" t="b">
        <f>IF(AND($B$19&gt;=$B$56,$C$19&lt;=$C$56,$F$6="Asphalt Paving"),$C$58)</f>
        <v>0</v>
      </c>
      <c r="Q32" s="24" t="b">
        <f>IF(AND($B$21&gt;=$B$56,$C$21&lt;=$C$56,$F$6="Asphalt Paving"),$C$58)</f>
        <v>0</v>
      </c>
      <c r="R32" s="24" t="b">
        <f>IF(AND($B$23&gt;=$B$56,$C$23&lt;=$C$56,$F$6="Asphalt Paving"),$C$58)</f>
        <v>0</v>
      </c>
      <c r="S32" s="24" t="b">
        <f>IF(AND($B$25&gt;=$B$53,$C$25&lt;=$C$53,$F$6="Asphalt Paving"),$C$58)</f>
        <v>0</v>
      </c>
      <c r="T32" s="24" t="b">
        <f>IF(AND($B$27&gt;=$B$56,$C$27&lt;=$C$56,$F$6="Asphalt Paving"),$C$58)</f>
        <v>0</v>
      </c>
      <c r="U32" s="24">
        <f>IF(AND($B$29&gt;=$B$56,$C$29&lt;=$C$56,$F$6="Asphalt Paving"),$C$58)</f>
        <v>0.07</v>
      </c>
    </row>
    <row r="33" spans="2:18" ht="12.75">
      <c r="B33" s="9" t="s">
        <v>42</v>
      </c>
      <c r="C33" s="4"/>
      <c r="D33" s="4"/>
      <c r="E33" s="4"/>
      <c r="F33" s="4"/>
      <c r="G33" s="4"/>
      <c r="H33" s="3"/>
      <c r="I33" s="3"/>
      <c r="J33" s="7"/>
      <c r="L33" s="113"/>
      <c r="M33" s="113"/>
      <c r="Q33" s="30"/>
      <c r="R33" s="37"/>
    </row>
    <row r="34" spans="2:16" ht="12.75">
      <c r="B34" s="60">
        <v>36526</v>
      </c>
      <c r="C34" s="36">
        <v>37986</v>
      </c>
      <c r="D34" s="4"/>
      <c r="E34" s="4"/>
      <c r="F34" s="4"/>
      <c r="G34" s="4"/>
      <c r="H34" s="3"/>
      <c r="I34" s="3"/>
      <c r="J34" s="7"/>
      <c r="L34" s="113"/>
      <c r="M34" s="113"/>
      <c r="O34" s="36"/>
      <c r="P34" s="36"/>
    </row>
    <row r="35" spans="2:18" ht="12.75">
      <c r="B35" s="61" t="s">
        <v>22</v>
      </c>
      <c r="C35" s="37">
        <v>0.03</v>
      </c>
      <c r="D35" s="4"/>
      <c r="E35" s="4"/>
      <c r="F35" s="4"/>
      <c r="G35" s="4"/>
      <c r="H35" s="3"/>
      <c r="I35" s="3"/>
      <c r="J35" s="7"/>
      <c r="L35" s="113"/>
      <c r="M35" s="113"/>
      <c r="Q35" s="30"/>
      <c r="R35" s="37"/>
    </row>
    <row r="36" spans="2:18" ht="12.75">
      <c r="B36" s="61" t="s">
        <v>20</v>
      </c>
      <c r="C36" s="37">
        <v>0.03</v>
      </c>
      <c r="D36" s="4"/>
      <c r="F36" s="28"/>
      <c r="G36" s="4"/>
      <c r="H36" s="3"/>
      <c r="I36" s="3"/>
      <c r="J36" s="7"/>
      <c r="L36" s="113"/>
      <c r="M36" s="113"/>
      <c r="Q36" s="30"/>
      <c r="R36" s="37"/>
    </row>
    <row r="37" spans="2:16" ht="12.75">
      <c r="B37" s="60">
        <v>37987</v>
      </c>
      <c r="C37" s="36">
        <v>38352</v>
      </c>
      <c r="D37" s="29"/>
      <c r="E37" s="29"/>
      <c r="F37" s="29"/>
      <c r="G37" s="4"/>
      <c r="H37" s="3"/>
      <c r="I37" s="3"/>
      <c r="J37" s="7"/>
      <c r="L37" s="113"/>
      <c r="M37" s="113"/>
      <c r="O37" s="36"/>
      <c r="P37" s="36"/>
    </row>
    <row r="38" spans="2:18" ht="12.75">
      <c r="B38" s="61" t="s">
        <v>22</v>
      </c>
      <c r="C38" s="37">
        <v>0.085</v>
      </c>
      <c r="D38" s="29"/>
      <c r="E38" s="29"/>
      <c r="F38" s="29" t="s">
        <v>19</v>
      </c>
      <c r="G38" s="29"/>
      <c r="J38" s="7"/>
      <c r="L38" s="113"/>
      <c r="M38" s="113"/>
      <c r="Q38" s="30"/>
      <c r="R38" s="37"/>
    </row>
    <row r="39" spans="2:18" ht="12.75" customHeight="1">
      <c r="B39" s="61" t="s">
        <v>20</v>
      </c>
      <c r="C39" s="37">
        <v>0.085</v>
      </c>
      <c r="D39" s="29"/>
      <c r="E39" s="29"/>
      <c r="F39" s="66" t="s">
        <v>45</v>
      </c>
      <c r="G39" s="67"/>
      <c r="H39" s="67"/>
      <c r="I39" s="67"/>
      <c r="J39" s="7"/>
      <c r="L39" s="113"/>
      <c r="M39" s="113"/>
      <c r="Q39" s="30"/>
      <c r="R39" s="37"/>
    </row>
    <row r="40" spans="2:16" ht="12.75">
      <c r="B40" s="60">
        <v>38353</v>
      </c>
      <c r="C40" s="36">
        <v>38717</v>
      </c>
      <c r="D40" s="29"/>
      <c r="E40" s="29"/>
      <c r="F40" s="67"/>
      <c r="G40" s="67"/>
      <c r="H40" s="67"/>
      <c r="I40" s="67"/>
      <c r="J40" s="7"/>
      <c r="L40" s="113"/>
      <c r="M40" s="113"/>
      <c r="O40" s="36"/>
      <c r="P40" s="36"/>
    </row>
    <row r="41" spans="2:18" ht="12.75">
      <c r="B41" s="61" t="s">
        <v>22</v>
      </c>
      <c r="C41" s="37">
        <v>0.126</v>
      </c>
      <c r="D41" s="4"/>
      <c r="E41" s="4"/>
      <c r="F41" s="67"/>
      <c r="G41" s="67"/>
      <c r="H41" s="67"/>
      <c r="I41" s="67"/>
      <c r="J41" s="7"/>
      <c r="L41" s="113"/>
      <c r="M41" s="113"/>
      <c r="Q41" s="30"/>
      <c r="R41" s="37"/>
    </row>
    <row r="42" spans="2:18" ht="12.75">
      <c r="B42" s="61" t="s">
        <v>20</v>
      </c>
      <c r="C42" s="37">
        <v>0.126</v>
      </c>
      <c r="D42" s="4"/>
      <c r="E42" s="4"/>
      <c r="F42" s="67"/>
      <c r="G42" s="67"/>
      <c r="H42" s="67"/>
      <c r="I42" s="67"/>
      <c r="J42" s="7"/>
      <c r="L42" s="113"/>
      <c r="M42" s="113"/>
      <c r="Q42" s="30"/>
      <c r="R42" s="37"/>
    </row>
    <row r="43" spans="2:16" ht="12.75">
      <c r="B43" s="60">
        <v>38718</v>
      </c>
      <c r="C43" s="36">
        <v>39082</v>
      </c>
      <c r="D43" s="4"/>
      <c r="E43" s="4"/>
      <c r="F43" s="26"/>
      <c r="G43" s="27"/>
      <c r="H43" s="3"/>
      <c r="I43" s="3"/>
      <c r="J43" s="7"/>
      <c r="L43" s="113"/>
      <c r="M43" s="113"/>
      <c r="O43" s="36"/>
      <c r="P43" s="36"/>
    </row>
    <row r="44" spans="2:16" ht="12.75">
      <c r="B44" s="61" t="s">
        <v>22</v>
      </c>
      <c r="C44" s="37">
        <v>0.108</v>
      </c>
      <c r="D44" s="4"/>
      <c r="E44" s="4"/>
      <c r="F44" s="68" t="s">
        <v>21</v>
      </c>
      <c r="G44" s="69"/>
      <c r="H44" s="69"/>
      <c r="I44" s="69"/>
      <c r="J44" s="7"/>
      <c r="L44" s="113"/>
      <c r="M44" s="113"/>
      <c r="O44" s="30"/>
      <c r="P44" s="37"/>
    </row>
    <row r="45" spans="2:16" ht="12.75">
      <c r="B45" s="61" t="s">
        <v>20</v>
      </c>
      <c r="C45" s="37">
        <v>0.2</v>
      </c>
      <c r="D45" s="4"/>
      <c r="E45" s="4"/>
      <c r="F45" s="69"/>
      <c r="G45" s="69"/>
      <c r="H45" s="69"/>
      <c r="I45" s="69"/>
      <c r="J45" s="7"/>
      <c r="L45" s="113"/>
      <c r="M45" s="113"/>
      <c r="O45" s="30"/>
      <c r="P45" s="37"/>
    </row>
    <row r="46" spans="2:16" ht="12.75">
      <c r="B46" s="60">
        <v>39083</v>
      </c>
      <c r="C46" s="36">
        <v>39447</v>
      </c>
      <c r="D46" s="4"/>
      <c r="E46" s="4"/>
      <c r="F46" s="4"/>
      <c r="G46" s="4"/>
      <c r="H46" s="3"/>
      <c r="I46" s="3"/>
      <c r="J46" s="7"/>
      <c r="L46" s="113"/>
      <c r="M46" s="113"/>
      <c r="O46" s="36"/>
      <c r="P46" s="36"/>
    </row>
    <row r="47" spans="2:16" ht="12.75">
      <c r="B47" s="61" t="s">
        <v>22</v>
      </c>
      <c r="C47" s="37">
        <v>0.057</v>
      </c>
      <c r="D47" s="29"/>
      <c r="E47" s="29"/>
      <c r="F47" s="29"/>
      <c r="G47" s="4"/>
      <c r="H47" s="3"/>
      <c r="I47" s="3"/>
      <c r="J47" s="7"/>
      <c r="L47" s="113"/>
      <c r="M47" s="113"/>
      <c r="O47" s="30"/>
      <c r="P47" s="37"/>
    </row>
    <row r="48" spans="2:16" ht="12.75">
      <c r="B48" s="61" t="s">
        <v>20</v>
      </c>
      <c r="C48" s="37">
        <v>0.088</v>
      </c>
      <c r="G48" s="3"/>
      <c r="H48" s="3"/>
      <c r="I48" s="3"/>
      <c r="J48" s="7"/>
      <c r="L48" s="113"/>
      <c r="M48" s="113"/>
      <c r="O48" s="30"/>
      <c r="P48" s="37"/>
    </row>
    <row r="49" spans="2:16" ht="12.75">
      <c r="B49" s="9" t="s">
        <v>46</v>
      </c>
      <c r="C49" s="37"/>
      <c r="G49" s="3"/>
      <c r="H49" s="3"/>
      <c r="I49" s="3"/>
      <c r="J49" s="7"/>
      <c r="L49" s="113"/>
      <c r="M49" s="113"/>
      <c r="O49" s="30"/>
      <c r="P49" s="37"/>
    </row>
    <row r="50" spans="2:13" ht="12.75">
      <c r="B50" s="60">
        <v>39448</v>
      </c>
      <c r="C50" s="36">
        <v>39813</v>
      </c>
      <c r="J50" s="7"/>
      <c r="L50" s="113"/>
      <c r="M50" s="113"/>
    </row>
    <row r="51" spans="2:13" ht="12.75">
      <c r="B51" s="61" t="s">
        <v>22</v>
      </c>
      <c r="C51" s="37">
        <v>0.06</v>
      </c>
      <c r="G51" s="3"/>
      <c r="H51" s="3"/>
      <c r="I51" s="3"/>
      <c r="J51" s="7"/>
      <c r="L51" s="113"/>
      <c r="M51" s="113"/>
    </row>
    <row r="52" spans="2:13" ht="12.75">
      <c r="B52" s="61" t="s">
        <v>20</v>
      </c>
      <c r="C52" s="37">
        <v>0.09</v>
      </c>
      <c r="G52" s="3"/>
      <c r="H52" s="3"/>
      <c r="I52" s="3"/>
      <c r="J52" s="7"/>
      <c r="L52" s="113"/>
      <c r="M52" s="113"/>
    </row>
    <row r="53" spans="2:13" ht="12.75">
      <c r="B53" s="60">
        <v>39814</v>
      </c>
      <c r="C53" s="36">
        <v>40178</v>
      </c>
      <c r="G53" s="3"/>
      <c r="H53" s="3"/>
      <c r="I53" s="3"/>
      <c r="J53" s="7"/>
      <c r="L53" s="113"/>
      <c r="M53" s="113"/>
    </row>
    <row r="54" spans="2:13" ht="12.75">
      <c r="B54" s="61" t="s">
        <v>22</v>
      </c>
      <c r="C54" s="37">
        <v>0.07</v>
      </c>
      <c r="G54" s="3"/>
      <c r="H54" s="3"/>
      <c r="I54" s="3"/>
      <c r="J54" s="7"/>
      <c r="L54" s="113"/>
      <c r="M54" s="113"/>
    </row>
    <row r="55" spans="2:13" ht="12.75">
      <c r="B55" s="61" t="s">
        <v>20</v>
      </c>
      <c r="C55" s="37">
        <v>0.07</v>
      </c>
      <c r="G55" s="3"/>
      <c r="H55" s="3"/>
      <c r="I55" s="3"/>
      <c r="J55" s="7"/>
      <c r="L55" s="113"/>
      <c r="M55" s="113"/>
    </row>
    <row r="56" spans="2:13" ht="12.75">
      <c r="B56" s="60">
        <v>40179</v>
      </c>
      <c r="C56" s="36">
        <v>42369</v>
      </c>
      <c r="G56" s="3"/>
      <c r="H56" s="3"/>
      <c r="I56" s="3"/>
      <c r="J56" s="7"/>
      <c r="L56" s="113"/>
      <c r="M56" s="113"/>
    </row>
    <row r="57" spans="2:13" ht="12.75">
      <c r="B57" s="61" t="s">
        <v>22</v>
      </c>
      <c r="C57" s="37">
        <v>0.07</v>
      </c>
      <c r="G57" s="3"/>
      <c r="H57" s="3"/>
      <c r="I57" s="3"/>
      <c r="J57" s="7"/>
      <c r="L57" s="113"/>
      <c r="M57" s="113"/>
    </row>
    <row r="58" spans="2:13" ht="12.75">
      <c r="B58" s="61" t="s">
        <v>20</v>
      </c>
      <c r="C58" s="37">
        <v>0.07</v>
      </c>
      <c r="G58" s="3"/>
      <c r="H58" s="3"/>
      <c r="I58" s="3"/>
      <c r="J58" s="7"/>
      <c r="L58" s="113"/>
      <c r="M58" s="113"/>
    </row>
    <row r="59" spans="2:13" ht="12.75">
      <c r="B59" s="6"/>
      <c r="D59" s="3"/>
      <c r="E59" s="3"/>
      <c r="F59" s="3"/>
      <c r="G59" s="3"/>
      <c r="H59" s="3"/>
      <c r="I59" s="3"/>
      <c r="J59" s="7"/>
      <c r="L59" s="113"/>
      <c r="M59" s="113"/>
    </row>
    <row r="60" spans="2:13" ht="12.75">
      <c r="B60" s="9" t="s">
        <v>25</v>
      </c>
      <c r="C60" s="3"/>
      <c r="G60" s="3"/>
      <c r="H60" s="3"/>
      <c r="I60" s="3"/>
      <c r="J60" s="7"/>
      <c r="L60" s="113"/>
      <c r="M60" s="113"/>
    </row>
    <row r="61" spans="2:13" ht="12.75">
      <c r="B61" s="40" t="s">
        <v>24</v>
      </c>
      <c r="C61" s="3" t="s">
        <v>47</v>
      </c>
      <c r="G61" s="3"/>
      <c r="H61" s="3"/>
      <c r="I61" s="3"/>
      <c r="J61" s="7"/>
      <c r="L61" s="113"/>
      <c r="M61" s="113"/>
    </row>
    <row r="62" spans="2:13" ht="12.75">
      <c r="B62" s="40" t="s">
        <v>26</v>
      </c>
      <c r="C62" s="3" t="s">
        <v>49</v>
      </c>
      <c r="G62" s="3"/>
      <c r="H62" s="3"/>
      <c r="I62" s="3"/>
      <c r="J62" s="7"/>
      <c r="L62" s="113"/>
      <c r="M62" s="113"/>
    </row>
    <row r="63" spans="2:13" ht="12.75">
      <c r="B63" s="14" t="s">
        <v>27</v>
      </c>
      <c r="C63" s="3" t="s">
        <v>50</v>
      </c>
      <c r="G63" s="3"/>
      <c r="H63" s="3"/>
      <c r="I63" s="3"/>
      <c r="J63" s="7"/>
      <c r="L63" s="113"/>
      <c r="M63" s="113"/>
    </row>
    <row r="64" spans="2:13" ht="12.75">
      <c r="B64" s="14" t="s">
        <v>36</v>
      </c>
      <c r="C64" s="3" t="s">
        <v>28</v>
      </c>
      <c r="G64" s="3"/>
      <c r="H64" s="3"/>
      <c r="I64" s="3"/>
      <c r="J64" s="7"/>
      <c r="L64" s="113"/>
      <c r="M64" s="113"/>
    </row>
    <row r="65" spans="2:13" ht="12.75">
      <c r="B65" s="9"/>
      <c r="C65" s="3" t="s">
        <v>39</v>
      </c>
      <c r="G65" s="3"/>
      <c r="H65" s="3"/>
      <c r="I65" s="3"/>
      <c r="J65" s="7"/>
      <c r="L65" s="113"/>
      <c r="M65" s="113"/>
    </row>
    <row r="66" spans="2:13" ht="12.75">
      <c r="B66" s="14" t="s">
        <v>37</v>
      </c>
      <c r="C66" s="3" t="s">
        <v>18</v>
      </c>
      <c r="G66" s="3"/>
      <c r="H66" s="3"/>
      <c r="I66" s="3"/>
      <c r="J66" s="7"/>
      <c r="L66" s="113"/>
      <c r="M66" s="113"/>
    </row>
    <row r="67" spans="2:13" ht="12.75">
      <c r="B67" s="14" t="s">
        <v>38</v>
      </c>
      <c r="C67" t="s">
        <v>11</v>
      </c>
      <c r="G67" s="3"/>
      <c r="H67" s="3"/>
      <c r="I67" s="3"/>
      <c r="J67" s="7"/>
      <c r="L67" s="113"/>
      <c r="M67" s="113"/>
    </row>
    <row r="68" spans="2:13" ht="12.75">
      <c r="B68" s="34"/>
      <c r="C68" s="25"/>
      <c r="D68" s="23"/>
      <c r="E68" s="23"/>
      <c r="F68" s="23"/>
      <c r="G68" s="23"/>
      <c r="H68" s="23"/>
      <c r="I68" s="23"/>
      <c r="J68" s="35" t="s">
        <v>55</v>
      </c>
      <c r="L68" s="113"/>
      <c r="M68" s="113"/>
    </row>
    <row r="69" spans="3:13" ht="12.75">
      <c r="C69" s="33"/>
      <c r="L69" s="113"/>
      <c r="M69" s="113"/>
    </row>
    <row r="70" spans="1:13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3"/>
      <c r="M70" s="113"/>
    </row>
    <row r="71" spans="1:13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3"/>
      <c r="M71" s="113"/>
    </row>
    <row r="72" spans="1:13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  <c r="M72" s="113"/>
    </row>
    <row r="73" spans="1:13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3"/>
      <c r="M73" s="113"/>
    </row>
    <row r="74" spans="1:13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3"/>
      <c r="M74" s="113"/>
    </row>
    <row r="75" spans="1:13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3"/>
      <c r="M75" s="113"/>
    </row>
  </sheetData>
  <mergeCells count="32">
    <mergeCell ref="B31:C31"/>
    <mergeCell ref="L1:M75"/>
    <mergeCell ref="A70:K75"/>
    <mergeCell ref="F5:H5"/>
    <mergeCell ref="D11:E11"/>
    <mergeCell ref="D7:E7"/>
    <mergeCell ref="I5:J5"/>
    <mergeCell ref="I6:J6"/>
    <mergeCell ref="B11:C11"/>
    <mergeCell ref="I7:I8"/>
    <mergeCell ref="B5:E5"/>
    <mergeCell ref="J7:J8"/>
    <mergeCell ref="F11:J11"/>
    <mergeCell ref="F10:J10"/>
    <mergeCell ref="B7:C7"/>
    <mergeCell ref="D10:E10"/>
    <mergeCell ref="B8:E9"/>
    <mergeCell ref="I2:J3"/>
    <mergeCell ref="I4:J4"/>
    <mergeCell ref="B2:C2"/>
    <mergeCell ref="B3:C3"/>
    <mergeCell ref="B4:H4"/>
    <mergeCell ref="F39:I42"/>
    <mergeCell ref="F44:I45"/>
    <mergeCell ref="B6:E6"/>
    <mergeCell ref="F6:G6"/>
    <mergeCell ref="B14:B15"/>
    <mergeCell ref="C14:C15"/>
    <mergeCell ref="D14:D15"/>
    <mergeCell ref="E14:E15"/>
    <mergeCell ref="F14:F15"/>
    <mergeCell ref="G14:G15"/>
  </mergeCells>
  <conditionalFormatting sqref="G18">
    <cfRule type="expression" priority="1" dxfId="0" stopIfTrue="1">
      <formula>"ISERROR(F18:F31)"</formula>
    </cfRule>
  </conditionalFormatting>
  <conditionalFormatting sqref="F17:F30">
    <cfRule type="expression" priority="2" dxfId="0" stopIfTrue="1">
      <formula>"ISERROR($F$18:$F$31"</formula>
    </cfRule>
  </conditionalFormatting>
  <dataValidations count="1">
    <dataValidation type="list" allowBlank="1" showInputMessage="1" showErrorMessage="1" sqref="F6:G6">
      <formula1>"General Construction,Asphalt Paving"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W. Van Gilder</dc:creator>
  <cp:keywords/>
  <dc:description/>
  <cp:lastModifiedBy>Mmccann</cp:lastModifiedBy>
  <cp:lastPrinted>2008-02-11T16:31:59Z</cp:lastPrinted>
  <dcterms:created xsi:type="dcterms:W3CDTF">2001-09-27T15:15:29Z</dcterms:created>
  <dcterms:modified xsi:type="dcterms:W3CDTF">2008-02-28T23:17:36Z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