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7815" firstSheet="1" activeTab="1"/>
  </bookViews>
  <sheets>
    <sheet name="Merchant Vendor Capacities" sheetId="1" r:id="rId1"/>
    <sheet name="Plant Capacities" sheetId="2" r:id="rId2"/>
    <sheet name="Sources" sheetId="3" r:id="rId3"/>
  </sheets>
  <definedNames>
    <definedName name="_xlnm.Print_Area" localSheetId="1">'Plant Capacities'!$A$1:$G$106</definedName>
    <definedName name="_xlnm.Print_Area" localSheetId="2">'Sources'!$A$1:$C$48</definedName>
    <definedName name="_xlnm.Print_Titles" localSheetId="1">'Plant Capacities'!$3:$3</definedName>
  </definedNames>
  <calcPr calcMode="autoNoTable" fullCalcOnLoad="1" iterate="1" iterateCount="30" iterateDelta="0.1"/>
</workbook>
</file>

<file path=xl/comments1.xml><?xml version="1.0" encoding="utf-8"?>
<comments xmlns="http://schemas.openxmlformats.org/spreadsheetml/2006/main">
  <authors>
    <author>Daryl R. Brown</author>
  </authors>
  <commentList>
    <comment ref="D5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supply to customers each day
</t>
        </r>
      </text>
    </comment>
  </commentList>
</comments>
</file>

<file path=xl/comments2.xml><?xml version="1.0" encoding="utf-8"?>
<comments xmlns="http://schemas.openxmlformats.org/spreadsheetml/2006/main">
  <authors>
    <author>Daryl R. Brown</author>
  </authors>
  <commentList>
    <comment ref="D39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2 units
</t>
        </r>
      </text>
    </comment>
    <comment ref="D38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2 units
Originally 90 MMSCFD and 25 MMSCFD
</t>
        </r>
      </text>
    </comment>
    <comment ref="D58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2 units
</t>
        </r>
      </text>
    </comment>
    <comment ref="E3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Assumes SCF at 60F and one atmosphere
</t>
        </r>
      </text>
    </comment>
    <comment ref="D99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3 units
</t>
        </r>
      </text>
    </comment>
    <comment ref="D86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2 units
</t>
        </r>
      </text>
    </comment>
    <comment ref="D83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2 units
</t>
        </r>
      </text>
    </comment>
    <comment ref="D87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3 units
</t>
        </r>
      </text>
    </comment>
    <comment ref="D64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2 units
</t>
        </r>
      </text>
    </comment>
    <comment ref="D29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2 units</t>
        </r>
      </text>
    </comment>
    <comment ref="A102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a joint venture between Texaco and Praxair, now Chevron and Praxair.</t>
        </r>
      </text>
    </comment>
    <comment ref="A79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a joint venture between Linde and Hoek</t>
        </r>
      </text>
    </comment>
    <comment ref="A10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a joint venture between Hydro Quebec and Air Liquide</t>
        </r>
      </text>
    </comment>
    <comment ref="F3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See Sources tab.</t>
        </r>
      </text>
    </comment>
    <comment ref="A64" authorId="0">
      <text>
        <r>
          <rPr>
            <b/>
            <sz val="8"/>
            <rFont val="Tahoma"/>
            <family val="0"/>
          </rPr>
          <t>Daryl R. Brown:</t>
        </r>
        <r>
          <rPr>
            <sz val="8"/>
            <rFont val="Tahoma"/>
            <family val="0"/>
          </rPr>
          <t xml:space="preserve">
Lagus operates this plant, but is owned by Linde.</t>
        </r>
      </text>
    </comment>
  </commentList>
</comments>
</file>

<file path=xl/sharedStrings.xml><?xml version="1.0" encoding="utf-8"?>
<sst xmlns="http://schemas.openxmlformats.org/spreadsheetml/2006/main" count="534" uniqueCount="281">
  <si>
    <r>
      <t>Total Merchant Cryogenic Liquid</t>
    </r>
    <r>
      <rPr>
        <sz val="10"/>
        <rFont val="Arial"/>
        <family val="2"/>
      </rPr>
      <t xml:space="preserve"> </t>
    </r>
  </si>
  <si>
    <t xml:space="preserve">Merchant Compressed Hydrogen Gas </t>
  </si>
  <si>
    <r>
      <t>Total Merchant Compressed Gas</t>
    </r>
    <r>
      <rPr>
        <sz val="10"/>
        <rFont val="Arial"/>
        <family val="2"/>
      </rPr>
      <t xml:space="preserve"> </t>
    </r>
  </si>
  <si>
    <r>
      <t>Total Merchant Product</t>
    </r>
    <r>
      <rPr>
        <sz val="10"/>
        <rFont val="Arial"/>
        <family val="2"/>
      </rPr>
      <t xml:space="preserve"> </t>
    </r>
  </si>
  <si>
    <t>Producer</t>
  </si>
  <si>
    <t>http://www.the-innovation-group.com/welcome.htm</t>
  </si>
  <si>
    <t>kg/day</t>
  </si>
  <si>
    <t>Air Products</t>
  </si>
  <si>
    <t>City</t>
  </si>
  <si>
    <t xml:space="preserve">New Orleans </t>
  </si>
  <si>
    <t xml:space="preserve">LA </t>
  </si>
  <si>
    <t>BOC</t>
  </si>
  <si>
    <t>HydrogenAl</t>
  </si>
  <si>
    <t>Praxair</t>
  </si>
  <si>
    <t xml:space="preserve">Air Products </t>
  </si>
  <si>
    <t>CA</t>
  </si>
  <si>
    <t>Quebec</t>
  </si>
  <si>
    <t>Ontario</t>
  </si>
  <si>
    <t>Magog</t>
  </si>
  <si>
    <t xml:space="preserve">Quebec </t>
  </si>
  <si>
    <t>Becancour</t>
  </si>
  <si>
    <t>McIntosh</t>
  </si>
  <si>
    <t>East Chicago</t>
  </si>
  <si>
    <t>Niagra Falls</t>
  </si>
  <si>
    <t>IN</t>
  </si>
  <si>
    <t>AL</t>
  </si>
  <si>
    <t>NY</t>
  </si>
  <si>
    <t>Sarnia</t>
  </si>
  <si>
    <t xml:space="preserve">Sacramento </t>
  </si>
  <si>
    <t>Source</t>
  </si>
  <si>
    <t xml:space="preserve">Air Liquide </t>
  </si>
  <si>
    <t>Air Liquide</t>
  </si>
  <si>
    <t>Dallas</t>
  </si>
  <si>
    <t xml:space="preserve">Freeport </t>
  </si>
  <si>
    <t>Honolulu</t>
  </si>
  <si>
    <t>Lake Charles</t>
  </si>
  <si>
    <t>Odessa</t>
  </si>
  <si>
    <t xml:space="preserve">TX </t>
  </si>
  <si>
    <t>OR</t>
  </si>
  <si>
    <t>Portland</t>
  </si>
  <si>
    <t xml:space="preserve">Corpus Christie </t>
  </si>
  <si>
    <t>Ingleside</t>
  </si>
  <si>
    <t>LaPorte</t>
  </si>
  <si>
    <t>State/ Province</t>
  </si>
  <si>
    <t>HI</t>
  </si>
  <si>
    <t>LA</t>
  </si>
  <si>
    <t>1,2</t>
  </si>
  <si>
    <t>http://www.hydrogenassociation.org/general/fuelingSearch.asp</t>
  </si>
  <si>
    <t>Port Arthur</t>
  </si>
  <si>
    <t>Air Products press release June 1, 2005</t>
  </si>
  <si>
    <t>Edmonton</t>
  </si>
  <si>
    <t>Alberta</t>
  </si>
  <si>
    <t>Air Products press release June 14, 2006</t>
  </si>
  <si>
    <t>Joliet</t>
  </si>
  <si>
    <t>IL</t>
  </si>
  <si>
    <t>Bayport</t>
  </si>
  <si>
    <t>Air Liquide press release August 31, 2006</t>
  </si>
  <si>
    <t>Lemont</t>
  </si>
  <si>
    <t>Toledo</t>
  </si>
  <si>
    <t>OH</t>
  </si>
  <si>
    <t xml:space="preserve">Lima </t>
  </si>
  <si>
    <t>Purchasing Magazine April 6, 2006</t>
  </si>
  <si>
    <t>Rodeo</t>
  </si>
  <si>
    <t>Air Products press release August 22, 2005</t>
  </si>
  <si>
    <t>West Lake</t>
  </si>
  <si>
    <t>Air Products press release September 9, 2004</t>
  </si>
  <si>
    <t>Air Products press release January 16, 2002</t>
  </si>
  <si>
    <t>Wilmington</t>
  </si>
  <si>
    <t>Carson</t>
  </si>
  <si>
    <t>Martinez</t>
  </si>
  <si>
    <t>Air Products press release July 5, 2002</t>
  </si>
  <si>
    <t>New Orleans</t>
  </si>
  <si>
    <t>Plaquemine</t>
  </si>
  <si>
    <t>Taft</t>
  </si>
  <si>
    <t>Air Products press release November 5, 2002</t>
  </si>
  <si>
    <t>DE</t>
  </si>
  <si>
    <t>Butler</t>
  </si>
  <si>
    <t>Cincinnati</t>
  </si>
  <si>
    <t>Delaware City</t>
  </si>
  <si>
    <t>Convent</t>
  </si>
  <si>
    <t>Geismar</t>
  </si>
  <si>
    <t>TN</t>
  </si>
  <si>
    <t>MO</t>
  </si>
  <si>
    <t>Gallatin</t>
  </si>
  <si>
    <t>MI</t>
  </si>
  <si>
    <t>Midland</t>
  </si>
  <si>
    <t>South Charleston</t>
  </si>
  <si>
    <t>Tuscola</t>
  </si>
  <si>
    <t>WV</t>
  </si>
  <si>
    <t>Mont Belvieu</t>
  </si>
  <si>
    <t>Baytown</t>
  </si>
  <si>
    <t>Clear Lake</t>
  </si>
  <si>
    <t>Pasadena</t>
  </si>
  <si>
    <t>Texas City</t>
  </si>
  <si>
    <t>Capacity (kg/day )</t>
  </si>
  <si>
    <t>GA</t>
  </si>
  <si>
    <t>TX</t>
  </si>
  <si>
    <t>WA</t>
  </si>
  <si>
    <t>PA</t>
  </si>
  <si>
    <t>NJ</t>
  </si>
  <si>
    <t>MT</t>
  </si>
  <si>
    <t>Channelview</t>
  </si>
  <si>
    <t>Asbestos</t>
  </si>
  <si>
    <t>Crawfordsville</t>
  </si>
  <si>
    <t xml:space="preserve">Prime Gas </t>
  </si>
  <si>
    <t>T&amp;P Syngas Supply</t>
  </si>
  <si>
    <t xml:space="preserve">Praxair </t>
  </si>
  <si>
    <t>Butte</t>
  </si>
  <si>
    <t>Ecorse</t>
  </si>
  <si>
    <t>Norcross</t>
  </si>
  <si>
    <t>Whiting</t>
  </si>
  <si>
    <t>West Leechburg</t>
  </si>
  <si>
    <t xml:space="preserve">Seymour </t>
  </si>
  <si>
    <t>Westlake</t>
  </si>
  <si>
    <t>Belle</t>
  </si>
  <si>
    <t>Belvidere</t>
  </si>
  <si>
    <t>New Castle</t>
  </si>
  <si>
    <t>Weirton</t>
  </si>
  <si>
    <t>General Hydrogen</t>
  </si>
  <si>
    <t>Industrial Gas Products</t>
  </si>
  <si>
    <t>Jupiter Chemicals</t>
  </si>
  <si>
    <t>Equistar</t>
  </si>
  <si>
    <t>Augusta</t>
  </si>
  <si>
    <t>Sauget</t>
  </si>
  <si>
    <t>Corpus Christi</t>
  </si>
  <si>
    <t>Decatur</t>
  </si>
  <si>
    <t>Kalama</t>
  </si>
  <si>
    <t>St. Marys</t>
  </si>
  <si>
    <t>Sources</t>
  </si>
  <si>
    <t>Linde</t>
  </si>
  <si>
    <t>Holox</t>
  </si>
  <si>
    <t>Region</t>
  </si>
  <si>
    <t>Nm3/hr</t>
  </si>
  <si>
    <t>MMSCFD</t>
  </si>
  <si>
    <t>Gulf Coast</t>
  </si>
  <si>
    <t>Air Liquide press release October 24, 2007</t>
  </si>
  <si>
    <t>Business Wire October 22, 2007</t>
  </si>
  <si>
    <t>North America</t>
  </si>
  <si>
    <t>www.praxair.com</t>
  </si>
  <si>
    <t>Praxair press release July 28, 2004</t>
  </si>
  <si>
    <t>Praxair press release September 2, 2005</t>
  </si>
  <si>
    <t>7,16</t>
  </si>
  <si>
    <t>Salt Lake City</t>
  </si>
  <si>
    <t>UT</t>
  </si>
  <si>
    <t xml:space="preserve">BOC-Linde </t>
  </si>
  <si>
    <t>Mobile</t>
  </si>
  <si>
    <t>Linde Annual Report 2006</t>
  </si>
  <si>
    <t>1,19</t>
  </si>
  <si>
    <t>Nm3/yr</t>
  </si>
  <si>
    <t>MMSCF/yr</t>
  </si>
  <si>
    <t>Metric ton/yr</t>
  </si>
  <si>
    <t>World, everyone</t>
  </si>
  <si>
    <t>Industrial Hydrogen Production and Technology  K. Wawrzinek and C. Keller.  Linde.  November 21, 2007</t>
  </si>
  <si>
    <t>Air Products press release October 21, 2008</t>
  </si>
  <si>
    <t>4,20</t>
  </si>
  <si>
    <t>9,20</t>
  </si>
  <si>
    <t>Richmond</t>
  </si>
  <si>
    <t>Praxair press release October 11, 2006</t>
  </si>
  <si>
    <t>Praxair press release October 6, 2006</t>
  </si>
  <si>
    <t>5,23</t>
  </si>
  <si>
    <t>Air Products press release December 21, 2006</t>
  </si>
  <si>
    <t>http://ascension-caer.org/airproducts.htm</t>
  </si>
  <si>
    <t>1,2,24</t>
  </si>
  <si>
    <t>Air Products press release February 22, 2000</t>
  </si>
  <si>
    <t>1,2,25</t>
  </si>
  <si>
    <t>http://www.globalsecurity.org/space/facility/michoud-ap.htm</t>
  </si>
  <si>
    <t>1,2,26</t>
  </si>
  <si>
    <t>1,26</t>
  </si>
  <si>
    <t>1,2,15,26</t>
  </si>
  <si>
    <t>1,2,27</t>
  </si>
  <si>
    <t>Air Products press release February 12, 1997</t>
  </si>
  <si>
    <t>http://www.spipb.com/en/choose/business/companies_located_in_the_park/hydrogenal/</t>
  </si>
  <si>
    <t>1,28</t>
  </si>
  <si>
    <t>El Segundo</t>
  </si>
  <si>
    <t>1,2,29</t>
  </si>
  <si>
    <t>Anacortes</t>
  </si>
  <si>
    <t>Chemical Week February 26, 2003</t>
  </si>
  <si>
    <t>http://www.netl.doe.gov/technologies/coalpower/gasification/database/GASIF2007.xls</t>
  </si>
  <si>
    <t>1,2,32</t>
  </si>
  <si>
    <t>World</t>
  </si>
  <si>
    <t>1,2,11</t>
  </si>
  <si>
    <t>Chemical Week June 26, 2002</t>
  </si>
  <si>
    <t>1,2,33</t>
  </si>
  <si>
    <t>Air Products press release December 6, 1993</t>
  </si>
  <si>
    <t>1,2,34</t>
  </si>
  <si>
    <t>1,2,35</t>
  </si>
  <si>
    <t>1,2,15,26,36</t>
  </si>
  <si>
    <t>1,2,15,26,37</t>
  </si>
  <si>
    <t>Praxair Press Release September 2, 2008</t>
  </si>
  <si>
    <t>Praxair press release May 10, 1999</t>
  </si>
  <si>
    <t>32,38</t>
  </si>
  <si>
    <r>
      <t xml:space="preserve">Hydrogen Analysis Resource Center:  </t>
    </r>
    <r>
      <rPr>
        <b/>
        <i/>
        <sz val="12"/>
        <rFont val="Arial"/>
        <family val="2"/>
      </rPr>
      <t xml:space="preserve">Merchant Liquid and Compressed Gas Hydrogen Production Capacity in the U.S. and Canada by Company and Location </t>
    </r>
  </si>
  <si>
    <t>1,2,39</t>
  </si>
  <si>
    <t>Rockport</t>
  </si>
  <si>
    <t>http://www.pncequity.com/news_200510.html</t>
  </si>
  <si>
    <t>1,2,40</t>
  </si>
  <si>
    <t>BOC-Linde</t>
  </si>
  <si>
    <t>Air Gas</t>
  </si>
  <si>
    <t>Kapolei</t>
  </si>
  <si>
    <t>http://www.bizjournals.com/pacific/stories/2008/08/18/daily35.html</t>
  </si>
  <si>
    <t>Hannibal</t>
  </si>
  <si>
    <t>1,2,42</t>
  </si>
  <si>
    <t>Praxair press release May 21, 1997</t>
  </si>
  <si>
    <t>1,2,43</t>
  </si>
  <si>
    <t>http://www.weststart.org/info/newsnotes/nn_detail.php?id=1891</t>
  </si>
  <si>
    <t>1,2,44</t>
  </si>
  <si>
    <t>1,45</t>
  </si>
  <si>
    <t>Praxair press release December 8, 1994</t>
  </si>
  <si>
    <t>1,2,45</t>
  </si>
  <si>
    <t>1,2,15,26,31</t>
  </si>
  <si>
    <t>http://www.nationalhydrogenassociation.org/newsletter/ad11prax.htm</t>
  </si>
  <si>
    <t xml:space="preserve">Praxair  </t>
  </si>
  <si>
    <t>NA refineries</t>
  </si>
  <si>
    <t>Proctor</t>
  </si>
  <si>
    <t>Year Opened</t>
  </si>
  <si>
    <t>http://www.industrynet.com/info.asp?CID=81790</t>
  </si>
  <si>
    <r>
      <t>Merchant Cryogenic Liquid Hydrogen</t>
    </r>
    <r>
      <rPr>
        <b/>
        <sz val="12"/>
        <color indexed="8"/>
        <rFont val="Arial"/>
        <family val="2"/>
      </rPr>
      <t xml:space="preserve"> </t>
    </r>
  </si>
  <si>
    <t>unknown</t>
  </si>
  <si>
    <t>Capacity (MSCF/day)</t>
  </si>
  <si>
    <t>Web Link</t>
  </si>
  <si>
    <t>Source #</t>
  </si>
  <si>
    <t>Source Description</t>
  </si>
  <si>
    <t>The Innovation Group</t>
  </si>
  <si>
    <t>National Hydrogen Association</t>
  </si>
  <si>
    <t>http://news.thomasnet.com/companystory/507718</t>
  </si>
  <si>
    <t>http://www.entrepreneur.com/tradejournals/article/132525382.html</t>
  </si>
  <si>
    <t>http://www.airproducts.com/PressRoom/CompanyNews/Archived/2006/14Jun06.htm</t>
  </si>
  <si>
    <t>http://www.thefreelibrary.com/Air+Liquide+Develops+Its+Hydrogen+Business+in+The+U.S-a0150677770</t>
  </si>
  <si>
    <t>http://www.allbusiness.com/north-america/united-states-ohio-metro-areas-toledo/905618-1.html</t>
  </si>
  <si>
    <t>Toledo Business Journal October 31, 2004</t>
  </si>
  <si>
    <t>http://www.allbusiness.com/energy-utilities/utilities-industry-electric-power/6359598-1.html</t>
  </si>
  <si>
    <t>http://www.airproducts.com/PressRoom/CompanyNews/Archived/2005/22Aug05.htm</t>
  </si>
  <si>
    <t>http://www.airproducts.com/PressRoom/CompanyNews/Archived/2004/04246_09Sept04.htm</t>
  </si>
  <si>
    <t>http://www.airproducts.com/PressRoom/CompanyNews/Archived/2002/03018_NOV05.htm</t>
  </si>
  <si>
    <t>http://www.airproducts.com/pressroom/companynews/archived/2002/02023_jan16.htm</t>
  </si>
  <si>
    <t>http://www.airproducts.com/PressRoom/CompanyNews/Archived/2002/02211_JUL05.htm</t>
  </si>
  <si>
    <t>http://www.airproducts.com/PressRoom/CompanyNews/Archived/2008/21Oct2008.htm</t>
  </si>
  <si>
    <t>http://www.airproducts.com/pressroom/companynews/archived/2000/00047.htm</t>
  </si>
  <si>
    <t>http://www.airproducts.com/PressRoom/CompanyNews/Archived/1997/97048.htm?wbc_purpose=basic%23other%23products%23top%23equipment%23equipment%23products</t>
  </si>
  <si>
    <t>http://www.airproducts.com/PressRoom/CompanyNews/Archived/1993/94029_DEC06.htm</t>
  </si>
  <si>
    <t>http://www.praxair.com/praxair.nsf/0/785677D2580ABB8585256EDE007A8D7C?OpenDocument</t>
  </si>
  <si>
    <t>http://www.praxair.com/praxair.nsf/0/CB1479205CFB1819852570A100030217?OpenDocument</t>
  </si>
  <si>
    <t>http://www.praxair.com/praxair.nsf/AllContent/8E3A0C70B51F090D852572040067DD6B?OpenDocument</t>
  </si>
  <si>
    <t>http://www.praxair.com/praxair.nsf/AllContent/5EA56CFDB6DB6A8285256FC4005FA1A3?OpenDocument</t>
  </si>
  <si>
    <t>Praxair press release March 14, 2005</t>
  </si>
  <si>
    <t>http://www.praxair.com/Praxair.nsf/2b8c767ac26ecc5b8525654400157fde/1d2400dc71ea28e78525650900572c20?OpenDocument</t>
  </si>
  <si>
    <t>http://findarticles.com/p/articles/mi_m0EIN/is_1999_May_10/ai_54585163</t>
  </si>
  <si>
    <t>http://www.allbusiness.com/company-activities-management/company-locations/7083972-1.html</t>
  </si>
  <si>
    <t>http://www.airproducts.com/PressRoom/CompanyNews/Archived/2008/21Apr2008.htm</t>
  </si>
  <si>
    <t>Air Products press release April 21, 2008</t>
  </si>
  <si>
    <t>http://www.airliquide.com/file/otherelementcontent/pj/2006-press_kit_hydrogen-en58778.pdf</t>
  </si>
  <si>
    <r>
      <t>Ascension Parish Chemical Industry</t>
    </r>
    <r>
      <rPr>
        <sz val="10"/>
        <color indexed="16"/>
        <rFont val="Times New Roman"/>
        <family val="1"/>
      </rPr>
      <t xml:space="preserve"> </t>
    </r>
  </si>
  <si>
    <t>Globalsecurity.org</t>
  </si>
  <si>
    <t>Societe du parc industriel et portuaire de Becancour</t>
  </si>
  <si>
    <t>National Energy Technology Laboratory</t>
  </si>
  <si>
    <t>The Buffalo News</t>
  </si>
  <si>
    <t>http://www.highbeam.com/doc/1G1-98998528.html</t>
  </si>
  <si>
    <t>http://www.energy.wsu.edu/documents/renewables/OverviewOfHydrogenAndFuelCellsInWashingtonState.pdf</t>
  </si>
  <si>
    <t>Overview of Hydrogen and Fuel Cells in Washington State</t>
  </si>
  <si>
    <t>http://www.highbeam.com/doc/1G1-87869154.html</t>
  </si>
  <si>
    <t>U.S. EPA, Chicago, IL Letter to Illinois EPA, Sept. 20, 2007</t>
  </si>
  <si>
    <t>http://www.thefreelibrary.com/PRAXAIR+DEDICATES+NEW+$40+MILLION+HYDROGEN+PLANT,+PROVIDES+VITAL...-a017073168</t>
  </si>
  <si>
    <t>http://www.thefreelibrary.com/Praxair+Signs+Conoco+to+$200M+Contract,+Expands+Gulf+Coast+Hydrogen...-a020806312</t>
  </si>
  <si>
    <t>http://yosemite.epa.gov/r5/r5ard.nsf/c1cb9d54388a563a8625745800533fcb/5fc7d8a602ab9ae8862574c8006fd282/$FILE/IlAirProductsCabotLetter092007ByCBSignByPB.pdf</t>
  </si>
  <si>
    <t>poweronline.com</t>
  </si>
  <si>
    <t>http://financialreports.linde.com/2006/ar/lindeannual/future/hydrogen.html</t>
  </si>
  <si>
    <t>http://www.reuters.com/article/pressRelease/idUS257162+30-Apr-2008+BW20080430</t>
  </si>
  <si>
    <t>http://www.thefreelibrary.com/BOC+Gases+Begins+Supplying+Hydrogen+to+Valero+Refinery+in+Ohio-a0157656707</t>
  </si>
  <si>
    <t>reuters.com</t>
  </si>
  <si>
    <t>thefreelibary.com</t>
  </si>
  <si>
    <t>http://www.poweronline.com/article.mvc/BOC-gases-completes-hydrogen-plant-0001?VNETCOOKIE=NO</t>
  </si>
  <si>
    <t>PNC Equity Partners</t>
  </si>
  <si>
    <t>Pacific Business News</t>
  </si>
  <si>
    <t>http://www.buffalonews.com/369/story/558192.html</t>
  </si>
  <si>
    <t>weststart.org</t>
  </si>
  <si>
    <t>industrynet.com</t>
  </si>
  <si>
    <t>Markwest Javelina</t>
  </si>
  <si>
    <t>http://www.ccredc.com/ExecutiveUpdate/executive_article.cfm?article_id=46&amp;issue=December%202007</t>
  </si>
  <si>
    <t>Corpus Christie Regional Economic Development Corp.</t>
  </si>
  <si>
    <t>1,2,47</t>
  </si>
  <si>
    <t>Air Liquide and hydrogen, vector of clean energy June 2006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</si>
</sst>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 yyyy"/>
    <numFmt numFmtId="169" formatCode="0.0"/>
    <numFmt numFmtId="170" formatCode="0.000"/>
    <numFmt numFmtId="171" formatCode="0.0000"/>
    <numFmt numFmtId="172" formatCode="0.00000"/>
    <numFmt numFmtId="173" formatCode="#,##0.0"/>
    <numFmt numFmtId="174" formatCode="[$-409]dddd\,\ mmmm\ dd\,\ yyyy"/>
    <numFmt numFmtId="175" formatCode="[$-409]mmmm\ d\,\ yyyy;@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16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3" fontId="0" fillId="2" borderId="0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2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3" fillId="0" borderId="0" xfId="20" applyFill="1" applyAlignment="1">
      <alignment/>
    </xf>
    <xf numFmtId="175" fontId="0" fillId="0" borderId="0" xfId="0" applyNumberFormat="1" applyAlignment="1">
      <alignment horizontal="left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right" vertical="top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xair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innovation-group.com/welcome.htm" TargetMode="External" /><Relationship Id="rId2" Type="http://schemas.openxmlformats.org/officeDocument/2006/relationships/hyperlink" Target="http://www.hydrogenassociation.org/general/fuelingSearch.asp" TargetMode="External" /><Relationship Id="rId3" Type="http://schemas.openxmlformats.org/officeDocument/2006/relationships/hyperlink" Target="http://www.nationalhydrogenassociation.org/newsletter/ad11prax.htm" TargetMode="External" /><Relationship Id="rId4" Type="http://schemas.openxmlformats.org/officeDocument/2006/relationships/hyperlink" Target="http://www.netl.doe.gov/technologies/coalpower/gasification/database/GASIF2007.xls" TargetMode="External" /><Relationship Id="rId5" Type="http://schemas.openxmlformats.org/officeDocument/2006/relationships/hyperlink" Target="http://www.pncequity.com/news_200510.html" TargetMode="External" /><Relationship Id="rId6" Type="http://schemas.openxmlformats.org/officeDocument/2006/relationships/hyperlink" Target="http://www.bizjournals.com/pacific/stories/2008/08/18/daily35.html" TargetMode="External" /><Relationship Id="rId7" Type="http://schemas.openxmlformats.org/officeDocument/2006/relationships/hyperlink" Target="http://www.weststart.org/info/newsnotes/nn_detail.php?id=1891" TargetMode="External" /><Relationship Id="rId8" Type="http://schemas.openxmlformats.org/officeDocument/2006/relationships/hyperlink" Target="http://www.spipb.com/en/choose/business/companies_located_in_the_park/hydrogenal/" TargetMode="External" /><Relationship Id="rId9" Type="http://schemas.openxmlformats.org/officeDocument/2006/relationships/hyperlink" Target="http://www.globalsecurity.org/space/facility/michoud-ap.htm" TargetMode="External" /><Relationship Id="rId10" Type="http://schemas.openxmlformats.org/officeDocument/2006/relationships/hyperlink" Target="http://ascension-caer.org/airproducts.htm" TargetMode="External" /><Relationship Id="rId11" Type="http://schemas.openxmlformats.org/officeDocument/2006/relationships/hyperlink" Target="http://financialreports.linde.com/2006/ar/lindeannual/future/hydrogen.html" TargetMode="External" /><Relationship Id="rId12" Type="http://schemas.openxmlformats.org/officeDocument/2006/relationships/hyperlink" Target="http://www.industrynet.com/info.asp?CID=81790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F8" sqref="F8"/>
    </sheetView>
  </sheetViews>
  <sheetFormatPr defaultColWidth="9.140625" defaultRowHeight="12.75"/>
  <cols>
    <col min="1" max="1" width="11.57421875" style="0" customWidth="1"/>
    <col min="2" max="2" width="14.140625" style="0" customWidth="1"/>
    <col min="3" max="3" width="14.8515625" style="0" bestFit="1" customWidth="1"/>
    <col min="4" max="4" width="10.140625" style="0" bestFit="1" customWidth="1"/>
    <col min="5" max="5" width="13.421875" style="0" customWidth="1"/>
    <col min="7" max="7" width="10.140625" style="0" customWidth="1"/>
  </cols>
  <sheetData>
    <row r="2" spans="1:6" ht="12.75">
      <c r="A2" t="s">
        <v>4</v>
      </c>
      <c r="B2" t="s">
        <v>131</v>
      </c>
      <c r="C2" t="s">
        <v>132</v>
      </c>
      <c r="D2" t="s">
        <v>133</v>
      </c>
      <c r="E2" t="s">
        <v>6</v>
      </c>
      <c r="F2" t="s">
        <v>29</v>
      </c>
    </row>
    <row r="3" spans="1:6" ht="12.75">
      <c r="A3" t="s">
        <v>31</v>
      </c>
      <c r="B3" t="s">
        <v>134</v>
      </c>
      <c r="C3" s="13">
        <v>280000</v>
      </c>
      <c r="D3" s="13">
        <f>C3*37.33/1000000*24</f>
        <v>250.85760000000002</v>
      </c>
      <c r="E3" s="13">
        <f aca="true" t="shared" si="0" ref="E3:E8">D3*0.00241*1000000</f>
        <v>604566.816</v>
      </c>
      <c r="F3">
        <v>1</v>
      </c>
    </row>
    <row r="4" spans="1:6" ht="12.75">
      <c r="A4" t="s">
        <v>13</v>
      </c>
      <c r="B4" t="s">
        <v>134</v>
      </c>
      <c r="C4" s="13">
        <f>C3*D4/D3</f>
        <v>669702.6520225019</v>
      </c>
      <c r="D4" s="13">
        <v>600</v>
      </c>
      <c r="E4" s="13">
        <f t="shared" si="0"/>
        <v>1446000</v>
      </c>
      <c r="F4">
        <v>2</v>
      </c>
    </row>
    <row r="5" spans="1:6" ht="12.75">
      <c r="A5" t="s">
        <v>106</v>
      </c>
      <c r="B5" t="s">
        <v>137</v>
      </c>
      <c r="C5" s="13"/>
      <c r="D5" s="13">
        <v>390</v>
      </c>
      <c r="E5" s="13">
        <f t="shared" si="0"/>
        <v>939900</v>
      </c>
      <c r="F5">
        <v>3</v>
      </c>
    </row>
    <row r="6" spans="1:6" ht="12.75">
      <c r="A6" t="s">
        <v>7</v>
      </c>
      <c r="B6" t="s">
        <v>134</v>
      </c>
      <c r="D6">
        <v>900</v>
      </c>
      <c r="E6" s="13">
        <f t="shared" si="0"/>
        <v>2169000</v>
      </c>
      <c r="F6">
        <v>5</v>
      </c>
    </row>
    <row r="7" spans="1:6" ht="12.75">
      <c r="A7" t="s">
        <v>13</v>
      </c>
      <c r="B7" t="s">
        <v>179</v>
      </c>
      <c r="C7" s="13"/>
      <c r="D7" s="13">
        <v>1000</v>
      </c>
      <c r="E7" s="13">
        <f t="shared" si="0"/>
        <v>2409999.9999999995</v>
      </c>
      <c r="F7">
        <v>6</v>
      </c>
    </row>
    <row r="8" spans="1:5" ht="12.75">
      <c r="A8" t="s">
        <v>211</v>
      </c>
      <c r="B8" t="s">
        <v>212</v>
      </c>
      <c r="C8" s="13"/>
      <c r="D8" s="13">
        <v>7200</v>
      </c>
      <c r="E8" s="13">
        <f t="shared" si="0"/>
        <v>17352000</v>
      </c>
    </row>
    <row r="9" spans="3:5" ht="12.75">
      <c r="C9" s="13"/>
      <c r="D9" s="13"/>
      <c r="E9" s="13"/>
    </row>
    <row r="10" spans="3:5" ht="12.75">
      <c r="C10" s="13"/>
      <c r="D10" s="13"/>
      <c r="E10" s="13"/>
    </row>
    <row r="11" spans="3:5" ht="12.75">
      <c r="C11" s="13"/>
      <c r="D11" s="13"/>
      <c r="E11" s="13"/>
    </row>
    <row r="12" spans="3:5" ht="12.75">
      <c r="C12" t="s">
        <v>148</v>
      </c>
      <c r="D12" t="s">
        <v>149</v>
      </c>
      <c r="E12" t="s">
        <v>150</v>
      </c>
    </row>
    <row r="13" spans="1:6" ht="12.75">
      <c r="A13" t="s">
        <v>129</v>
      </c>
      <c r="B13" t="s">
        <v>151</v>
      </c>
      <c r="C13" s="13">
        <f>600000000000</f>
        <v>600000000000</v>
      </c>
      <c r="D13" s="13">
        <f>C13*37.33/1000000</f>
        <v>22398000</v>
      </c>
      <c r="E13" s="13">
        <f>D13*0.00241*1000</f>
        <v>53979179.99999999</v>
      </c>
      <c r="F13">
        <v>4</v>
      </c>
    </row>
    <row r="29" spans="1:2" ht="12.75">
      <c r="A29">
        <v>1</v>
      </c>
      <c r="B29" t="s">
        <v>135</v>
      </c>
    </row>
    <row r="30" spans="1:2" ht="12.75">
      <c r="A30">
        <v>2</v>
      </c>
      <c r="B30" t="s">
        <v>136</v>
      </c>
    </row>
    <row r="31" spans="1:2" ht="12.75">
      <c r="A31">
        <v>3</v>
      </c>
      <c r="B31" s="14" t="s">
        <v>138</v>
      </c>
    </row>
    <row r="32" spans="1:2" ht="12.75">
      <c r="A32">
        <v>4</v>
      </c>
      <c r="B32" t="s">
        <v>152</v>
      </c>
    </row>
    <row r="33" spans="1:2" ht="12.75">
      <c r="A33">
        <v>5</v>
      </c>
      <c r="B33" t="s">
        <v>160</v>
      </c>
    </row>
    <row r="34" spans="1:2" ht="12.75">
      <c r="A34">
        <v>6</v>
      </c>
      <c r="B34" t="s">
        <v>188</v>
      </c>
    </row>
  </sheetData>
  <hyperlinks>
    <hyperlink ref="B31" r:id="rId1" display="www.praxair.com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tabSelected="1" workbookViewId="0" topLeftCell="A1">
      <pane ySplit="3" topLeftCell="BM4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3" width="10.7109375" style="0" customWidth="1"/>
    <col min="4" max="4" width="12.7109375" style="5" customWidth="1"/>
    <col min="5" max="5" width="10.7109375" style="0" customWidth="1"/>
    <col min="6" max="6" width="12.7109375" style="7" customWidth="1"/>
    <col min="7" max="7" width="11.00390625" style="7" customWidth="1"/>
  </cols>
  <sheetData>
    <row r="1" spans="1:7" s="3" customFormat="1" ht="47.25" customHeight="1" thickBot="1">
      <c r="A1" s="49" t="s">
        <v>191</v>
      </c>
      <c r="B1" s="50"/>
      <c r="C1" s="50"/>
      <c r="D1" s="50"/>
      <c r="E1" s="50"/>
      <c r="F1" s="50"/>
      <c r="G1" s="51"/>
    </row>
    <row r="2" spans="1:7" ht="13.5" thickBot="1">
      <c r="A2" s="58"/>
      <c r="B2" s="59"/>
      <c r="C2" s="59"/>
      <c r="D2" s="59"/>
      <c r="E2" s="59"/>
      <c r="F2" s="59"/>
      <c r="G2" s="60"/>
    </row>
    <row r="3" spans="1:7" s="4" customFormat="1" ht="44.25" customHeight="1" thickBot="1">
      <c r="A3" s="39" t="s">
        <v>4</v>
      </c>
      <c r="B3" s="40" t="s">
        <v>8</v>
      </c>
      <c r="C3" s="41" t="s">
        <v>43</v>
      </c>
      <c r="D3" s="41" t="s">
        <v>218</v>
      </c>
      <c r="E3" s="41" t="s">
        <v>94</v>
      </c>
      <c r="F3" s="41" t="s">
        <v>128</v>
      </c>
      <c r="G3" s="42" t="s">
        <v>214</v>
      </c>
    </row>
    <row r="4" spans="1:7" s="4" customFormat="1" ht="15" customHeight="1">
      <c r="A4" s="61"/>
      <c r="B4" s="62"/>
      <c r="C4" s="62"/>
      <c r="D4" s="62"/>
      <c r="E4" s="62"/>
      <c r="F4" s="62"/>
      <c r="G4" s="63"/>
    </row>
    <row r="5" spans="1:7" ht="15.75">
      <c r="A5" s="52" t="s">
        <v>216</v>
      </c>
      <c r="B5" s="53"/>
      <c r="C5" s="53"/>
      <c r="D5" s="53"/>
      <c r="E5" s="53"/>
      <c r="F5" s="53"/>
      <c r="G5" s="54"/>
    </row>
    <row r="6" spans="1:7" ht="12.75">
      <c r="A6" s="1" t="s">
        <v>14</v>
      </c>
      <c r="B6" s="2" t="s">
        <v>28</v>
      </c>
      <c r="C6" s="2" t="s">
        <v>15</v>
      </c>
      <c r="D6" s="9">
        <v>2300</v>
      </c>
      <c r="E6" s="9">
        <f aca="true" t="shared" si="0" ref="E6:E15">D6/0.7302/519.69*2.016/2.2046*1000</f>
        <v>5542.457505109277</v>
      </c>
      <c r="F6" s="15" t="s">
        <v>166</v>
      </c>
      <c r="G6" s="31" t="s">
        <v>217</v>
      </c>
    </row>
    <row r="7" spans="1:7" ht="12.75">
      <c r="A7" s="27" t="s">
        <v>7</v>
      </c>
      <c r="B7" s="6" t="s">
        <v>9</v>
      </c>
      <c r="C7" s="6" t="s">
        <v>10</v>
      </c>
      <c r="D7" s="28">
        <v>26800</v>
      </c>
      <c r="E7" s="28">
        <f t="shared" si="0"/>
        <v>64581.678755186345</v>
      </c>
      <c r="F7" s="32" t="s">
        <v>166</v>
      </c>
      <c r="G7" s="33" t="s">
        <v>217</v>
      </c>
    </row>
    <row r="8" spans="1:7" ht="12.75">
      <c r="A8" s="27" t="s">
        <v>7</v>
      </c>
      <c r="B8" s="6" t="s">
        <v>27</v>
      </c>
      <c r="C8" s="6" t="s">
        <v>17</v>
      </c>
      <c r="D8" s="28">
        <v>11500</v>
      </c>
      <c r="E8" s="28">
        <f t="shared" si="0"/>
        <v>27712.28752554638</v>
      </c>
      <c r="F8" s="32" t="s">
        <v>167</v>
      </c>
      <c r="G8" s="33" t="s">
        <v>217</v>
      </c>
    </row>
    <row r="9" spans="1:10" ht="12.75">
      <c r="A9" s="27" t="s">
        <v>11</v>
      </c>
      <c r="B9" s="6" t="s">
        <v>18</v>
      </c>
      <c r="C9" s="6" t="s">
        <v>16</v>
      </c>
      <c r="D9" s="28">
        <v>5900</v>
      </c>
      <c r="E9" s="28">
        <f t="shared" si="0"/>
        <v>14217.60838267162</v>
      </c>
      <c r="F9" s="32" t="s">
        <v>147</v>
      </c>
      <c r="G9" s="33" t="s">
        <v>217</v>
      </c>
      <c r="J9" s="19"/>
    </row>
    <row r="10" spans="1:7" ht="12.75">
      <c r="A10" s="27" t="s">
        <v>12</v>
      </c>
      <c r="B10" s="6" t="s">
        <v>20</v>
      </c>
      <c r="C10" s="6" t="s">
        <v>19</v>
      </c>
      <c r="D10" s="28">
        <v>4200</v>
      </c>
      <c r="E10" s="28">
        <f t="shared" si="0"/>
        <v>10121.00935715607</v>
      </c>
      <c r="F10" s="32" t="s">
        <v>172</v>
      </c>
      <c r="G10" s="33">
        <v>1987</v>
      </c>
    </row>
    <row r="11" spans="1:7" ht="12.75">
      <c r="A11" s="27" t="s">
        <v>13</v>
      </c>
      <c r="B11" s="6" t="s">
        <v>21</v>
      </c>
      <c r="C11" s="6" t="s">
        <v>25</v>
      </c>
      <c r="D11" s="28">
        <v>11500</v>
      </c>
      <c r="E11" s="28">
        <f t="shared" si="0"/>
        <v>27712.28752554638</v>
      </c>
      <c r="F11" s="32" t="s">
        <v>186</v>
      </c>
      <c r="G11" s="33">
        <v>1995</v>
      </c>
    </row>
    <row r="12" spans="1:7" ht="12.75">
      <c r="A12" s="27" t="s">
        <v>13</v>
      </c>
      <c r="B12" s="6" t="s">
        <v>17</v>
      </c>
      <c r="C12" s="6" t="s">
        <v>15</v>
      </c>
      <c r="D12" s="28">
        <v>8500</v>
      </c>
      <c r="E12" s="28">
        <f t="shared" si="0"/>
        <v>20482.995127577757</v>
      </c>
      <c r="F12" s="32" t="s">
        <v>168</v>
      </c>
      <c r="G12" s="33" t="s">
        <v>217</v>
      </c>
    </row>
    <row r="13" spans="1:7" ht="12.75">
      <c r="A13" s="27" t="s">
        <v>13</v>
      </c>
      <c r="B13" s="6" t="s">
        <v>22</v>
      </c>
      <c r="C13" s="6" t="s">
        <v>24</v>
      </c>
      <c r="D13" s="28">
        <v>11500</v>
      </c>
      <c r="E13" s="28">
        <f t="shared" si="0"/>
        <v>27712.28752554638</v>
      </c>
      <c r="F13" s="32" t="s">
        <v>209</v>
      </c>
      <c r="G13" s="33">
        <v>1997</v>
      </c>
    </row>
    <row r="14" spans="1:7" ht="12.75">
      <c r="A14" s="1" t="s">
        <v>13</v>
      </c>
      <c r="B14" s="2" t="s">
        <v>23</v>
      </c>
      <c r="C14" s="2" t="s">
        <v>26</v>
      </c>
      <c r="D14" s="9">
        <v>15000</v>
      </c>
      <c r="E14" s="9">
        <f t="shared" si="0"/>
        <v>36146.461989843105</v>
      </c>
      <c r="F14" s="15" t="s">
        <v>187</v>
      </c>
      <c r="G14" s="31">
        <v>1980</v>
      </c>
    </row>
    <row r="15" spans="1:7" ht="12.75">
      <c r="A15" s="47" t="s">
        <v>0</v>
      </c>
      <c r="B15" s="48"/>
      <c r="C15" s="48"/>
      <c r="D15" s="10">
        <f>SUM(D6:D14)</f>
        <v>97200</v>
      </c>
      <c r="E15" s="10">
        <f t="shared" si="0"/>
        <v>234229.07369418332</v>
      </c>
      <c r="F15" s="34"/>
      <c r="G15" s="35"/>
    </row>
    <row r="16" spans="1:7" ht="12.75">
      <c r="A16" s="45"/>
      <c r="B16" s="46"/>
      <c r="C16" s="46"/>
      <c r="D16" s="46"/>
      <c r="E16" s="46"/>
      <c r="F16" s="46"/>
      <c r="G16" s="64"/>
    </row>
    <row r="17" spans="1:7" ht="15.75">
      <c r="A17" s="55" t="s">
        <v>1</v>
      </c>
      <c r="B17" s="56"/>
      <c r="C17" s="56"/>
      <c r="D17" s="56"/>
      <c r="E17" s="56"/>
      <c r="F17" s="56"/>
      <c r="G17" s="57"/>
    </row>
    <row r="18" spans="1:7" ht="12.75">
      <c r="A18" s="1" t="s">
        <v>197</v>
      </c>
      <c r="B18" s="2" t="s">
        <v>198</v>
      </c>
      <c r="C18" s="2" t="s">
        <v>44</v>
      </c>
      <c r="D18" s="9">
        <v>216</v>
      </c>
      <c r="E18" s="9">
        <f aca="true" t="shared" si="1" ref="E18:E34">D18/0.7302/519.69*2.016/2.2046*1000</f>
        <v>520.5090526537407</v>
      </c>
      <c r="F18" s="21">
        <v>41</v>
      </c>
      <c r="G18" s="31">
        <v>2008</v>
      </c>
    </row>
    <row r="19" spans="1:7" ht="12.75">
      <c r="A19" s="27" t="s">
        <v>31</v>
      </c>
      <c r="B19" s="6" t="s">
        <v>173</v>
      </c>
      <c r="C19" s="6" t="s">
        <v>15</v>
      </c>
      <c r="D19" s="28">
        <f>100000*37.33*24/1000</f>
        <v>89592</v>
      </c>
      <c r="E19" s="28">
        <f t="shared" si="1"/>
        <v>215895.58817293492</v>
      </c>
      <c r="F19" s="32">
        <v>29</v>
      </c>
      <c r="G19" s="33">
        <v>2004</v>
      </c>
    </row>
    <row r="20" spans="1:7" ht="12.75">
      <c r="A20" s="27" t="s">
        <v>31</v>
      </c>
      <c r="B20" s="6" t="s">
        <v>62</v>
      </c>
      <c r="C20" s="6" t="s">
        <v>15</v>
      </c>
      <c r="D20" s="28">
        <v>110000</v>
      </c>
      <c r="E20" s="28">
        <f t="shared" si="1"/>
        <v>265074.0545921828</v>
      </c>
      <c r="F20" s="32">
        <v>8</v>
      </c>
      <c r="G20" s="33">
        <v>2008</v>
      </c>
    </row>
    <row r="21" spans="1:7" ht="12.75">
      <c r="A21" s="27" t="s">
        <v>31</v>
      </c>
      <c r="B21" s="6" t="s">
        <v>34</v>
      </c>
      <c r="C21" s="6" t="s">
        <v>44</v>
      </c>
      <c r="D21" s="28">
        <v>7</v>
      </c>
      <c r="E21" s="28">
        <f t="shared" si="1"/>
        <v>16.868348928593452</v>
      </c>
      <c r="F21" s="32">
        <v>1</v>
      </c>
      <c r="G21" s="33" t="s">
        <v>217</v>
      </c>
    </row>
    <row r="22" spans="1:7" ht="12.75">
      <c r="A22" s="27" t="s">
        <v>31</v>
      </c>
      <c r="B22" s="6" t="s">
        <v>193</v>
      </c>
      <c r="C22" s="8" t="s">
        <v>24</v>
      </c>
      <c r="D22" s="28">
        <v>720</v>
      </c>
      <c r="E22" s="28">
        <f t="shared" si="1"/>
        <v>1735.030175512469</v>
      </c>
      <c r="F22" s="32" t="s">
        <v>195</v>
      </c>
      <c r="G22" s="33" t="s">
        <v>217</v>
      </c>
    </row>
    <row r="23" spans="1:7" ht="12.75">
      <c r="A23" s="27" t="s">
        <v>31</v>
      </c>
      <c r="B23" s="6" t="s">
        <v>35</v>
      </c>
      <c r="C23" s="6" t="s">
        <v>45</v>
      </c>
      <c r="D23" s="28">
        <v>50</v>
      </c>
      <c r="E23" s="28">
        <f t="shared" si="1"/>
        <v>120.48820663281035</v>
      </c>
      <c r="F23" s="32" t="s">
        <v>46</v>
      </c>
      <c r="G23" s="33" t="s">
        <v>217</v>
      </c>
    </row>
    <row r="24" spans="1:7" ht="12.75">
      <c r="A24" s="27" t="s">
        <v>31</v>
      </c>
      <c r="B24" s="6" t="s">
        <v>39</v>
      </c>
      <c r="C24" s="6" t="s">
        <v>38</v>
      </c>
      <c r="D24" s="28">
        <v>200</v>
      </c>
      <c r="E24" s="28">
        <f t="shared" si="1"/>
        <v>481.9528265312414</v>
      </c>
      <c r="F24" s="32" t="s">
        <v>46</v>
      </c>
      <c r="G24" s="33" t="s">
        <v>217</v>
      </c>
    </row>
    <row r="25" spans="1:7" ht="12.75">
      <c r="A25" s="27" t="s">
        <v>31</v>
      </c>
      <c r="B25" s="6" t="s">
        <v>127</v>
      </c>
      <c r="C25" s="8" t="s">
        <v>98</v>
      </c>
      <c r="D25" s="28">
        <v>290</v>
      </c>
      <c r="E25" s="28">
        <f t="shared" si="1"/>
        <v>698.8315984703</v>
      </c>
      <c r="F25" s="32" t="s">
        <v>195</v>
      </c>
      <c r="G25" s="33" t="s">
        <v>217</v>
      </c>
    </row>
    <row r="26" spans="1:7" ht="12.75">
      <c r="A26" s="27" t="s">
        <v>31</v>
      </c>
      <c r="B26" s="6" t="s">
        <v>55</v>
      </c>
      <c r="C26" s="6" t="s">
        <v>37</v>
      </c>
      <c r="D26" s="28">
        <v>100000</v>
      </c>
      <c r="E26" s="28">
        <f t="shared" si="1"/>
        <v>240976.41326562068</v>
      </c>
      <c r="F26" s="32">
        <v>6</v>
      </c>
      <c r="G26" s="33">
        <v>2006</v>
      </c>
    </row>
    <row r="27" spans="1:7" ht="12.75">
      <c r="A27" s="27" t="s">
        <v>31</v>
      </c>
      <c r="B27" s="6" t="s">
        <v>40</v>
      </c>
      <c r="C27" s="6" t="s">
        <v>37</v>
      </c>
      <c r="D27" s="28">
        <v>50000</v>
      </c>
      <c r="E27" s="28">
        <f t="shared" si="1"/>
        <v>120488.20663281034</v>
      </c>
      <c r="F27" s="32" t="s">
        <v>182</v>
      </c>
      <c r="G27" s="33" t="s">
        <v>217</v>
      </c>
    </row>
    <row r="28" spans="1:7" ht="12.75">
      <c r="A28" s="27" t="s">
        <v>31</v>
      </c>
      <c r="B28" s="6" t="s">
        <v>33</v>
      </c>
      <c r="C28" s="6" t="s">
        <v>37</v>
      </c>
      <c r="D28" s="28">
        <v>15000</v>
      </c>
      <c r="E28" s="28">
        <f t="shared" si="1"/>
        <v>36146.461989843105</v>
      </c>
      <c r="F28" s="32" t="s">
        <v>174</v>
      </c>
      <c r="G28" s="33">
        <v>1997</v>
      </c>
    </row>
    <row r="29" spans="1:7" ht="12.75">
      <c r="A29" s="27" t="s">
        <v>31</v>
      </c>
      <c r="B29" s="6" t="s">
        <v>41</v>
      </c>
      <c r="C29" s="6" t="s">
        <v>37</v>
      </c>
      <c r="D29" s="28">
        <v>700</v>
      </c>
      <c r="E29" s="28">
        <f t="shared" si="1"/>
        <v>1686.8348928593448</v>
      </c>
      <c r="F29" s="32" t="s">
        <v>46</v>
      </c>
      <c r="G29" s="33" t="s">
        <v>217</v>
      </c>
    </row>
    <row r="30" spans="1:7" ht="12.75">
      <c r="A30" s="27" t="s">
        <v>31</v>
      </c>
      <c r="B30" s="6" t="s">
        <v>42</v>
      </c>
      <c r="C30" s="6" t="s">
        <v>37</v>
      </c>
      <c r="D30" s="28">
        <v>1000</v>
      </c>
      <c r="E30" s="28">
        <f t="shared" si="1"/>
        <v>2409.764132656207</v>
      </c>
      <c r="F30" s="32" t="s">
        <v>46</v>
      </c>
      <c r="G30" s="33" t="s">
        <v>217</v>
      </c>
    </row>
    <row r="31" spans="1:7" ht="12.75">
      <c r="A31" s="27" t="s">
        <v>31</v>
      </c>
      <c r="B31" s="6" t="s">
        <v>36</v>
      </c>
      <c r="C31" s="6" t="s">
        <v>37</v>
      </c>
      <c r="D31" s="28">
        <v>165</v>
      </c>
      <c r="E31" s="28">
        <f t="shared" si="1"/>
        <v>397.6110818882741</v>
      </c>
      <c r="F31" s="32" t="s">
        <v>46</v>
      </c>
      <c r="G31" s="33" t="s">
        <v>217</v>
      </c>
    </row>
    <row r="32" spans="1:7" ht="12.75">
      <c r="A32" s="27" t="s">
        <v>31</v>
      </c>
      <c r="B32" s="6" t="s">
        <v>126</v>
      </c>
      <c r="C32" s="8" t="s">
        <v>97</v>
      </c>
      <c r="D32" s="28">
        <v>290</v>
      </c>
      <c r="E32" s="28">
        <f t="shared" si="1"/>
        <v>698.8315984703</v>
      </c>
      <c r="F32" s="32" t="s">
        <v>192</v>
      </c>
      <c r="G32" s="33" t="s">
        <v>217</v>
      </c>
    </row>
    <row r="33" spans="1:7" ht="12.75">
      <c r="A33" s="27" t="s">
        <v>30</v>
      </c>
      <c r="B33" s="6" t="s">
        <v>32</v>
      </c>
      <c r="C33" s="6" t="s">
        <v>37</v>
      </c>
      <c r="D33" s="28">
        <v>830</v>
      </c>
      <c r="E33" s="28">
        <f t="shared" si="1"/>
        <v>2000.1042301046516</v>
      </c>
      <c r="F33" s="32" t="s">
        <v>46</v>
      </c>
      <c r="G33" s="33" t="s">
        <v>217</v>
      </c>
    </row>
    <row r="34" spans="1:7" ht="12.75">
      <c r="A34" s="27" t="s">
        <v>30</v>
      </c>
      <c r="B34" s="6" t="s">
        <v>175</v>
      </c>
      <c r="C34" s="6" t="s">
        <v>97</v>
      </c>
      <c r="D34" s="28">
        <v>21</v>
      </c>
      <c r="E34" s="28">
        <f t="shared" si="1"/>
        <v>50.605046785780345</v>
      </c>
      <c r="F34" s="26">
        <v>30</v>
      </c>
      <c r="G34" s="33">
        <v>2004</v>
      </c>
    </row>
    <row r="35" spans="1:7" ht="12.75">
      <c r="A35" s="27" t="s">
        <v>14</v>
      </c>
      <c r="B35" s="8" t="s">
        <v>50</v>
      </c>
      <c r="C35" s="8" t="s">
        <v>51</v>
      </c>
      <c r="D35" s="28">
        <v>71000</v>
      </c>
      <c r="E35" s="28">
        <f aca="true" t="shared" si="2" ref="E35:E63">D35/0.7302/519.69*2.016/2.2046*1000</f>
        <v>171093.25341859067</v>
      </c>
      <c r="F35" s="32" t="s">
        <v>159</v>
      </c>
      <c r="G35" s="33">
        <v>2006</v>
      </c>
    </row>
    <row r="36" spans="1:7" s="19" customFormat="1" ht="12.75">
      <c r="A36" s="27" t="s">
        <v>14</v>
      </c>
      <c r="B36" s="8" t="s">
        <v>50</v>
      </c>
      <c r="C36" s="8" t="s">
        <v>51</v>
      </c>
      <c r="D36" s="28">
        <v>105000</v>
      </c>
      <c r="E36" s="28">
        <f t="shared" si="2"/>
        <v>253025.2339289017</v>
      </c>
      <c r="F36" s="32" t="s">
        <v>159</v>
      </c>
      <c r="G36" s="33">
        <v>2008</v>
      </c>
    </row>
    <row r="37" spans="1:10" ht="12.75">
      <c r="A37" s="27" t="s">
        <v>7</v>
      </c>
      <c r="B37" s="6" t="s">
        <v>68</v>
      </c>
      <c r="C37" s="6" t="s">
        <v>15</v>
      </c>
      <c r="D37" s="28">
        <v>100000</v>
      </c>
      <c r="E37" s="28">
        <f t="shared" si="2"/>
        <v>240976.41326562068</v>
      </c>
      <c r="F37" s="32" t="s">
        <v>180</v>
      </c>
      <c r="G37" s="33">
        <v>1999</v>
      </c>
      <c r="J37" s="19"/>
    </row>
    <row r="38" spans="1:7" ht="12.75">
      <c r="A38" s="27" t="s">
        <v>14</v>
      </c>
      <c r="B38" s="6" t="s">
        <v>69</v>
      </c>
      <c r="C38" s="8" t="s">
        <v>15</v>
      </c>
      <c r="D38" s="28">
        <v>125000</v>
      </c>
      <c r="E38" s="28">
        <f t="shared" si="2"/>
        <v>301220.5165820258</v>
      </c>
      <c r="F38" s="32" t="s">
        <v>184</v>
      </c>
      <c r="G38" s="33">
        <v>1995</v>
      </c>
    </row>
    <row r="39" spans="1:7" ht="12.75">
      <c r="A39" s="27" t="s">
        <v>7</v>
      </c>
      <c r="B39" s="8" t="s">
        <v>67</v>
      </c>
      <c r="C39" s="8" t="s">
        <v>15</v>
      </c>
      <c r="D39" s="28">
        <v>160000</v>
      </c>
      <c r="E39" s="28">
        <f t="shared" si="2"/>
        <v>385562.26122499304</v>
      </c>
      <c r="F39" s="32" t="s">
        <v>180</v>
      </c>
      <c r="G39" s="33">
        <v>1996</v>
      </c>
    </row>
    <row r="40" spans="1:7" ht="12.75">
      <c r="A40" s="27" t="s">
        <v>7</v>
      </c>
      <c r="B40" s="6" t="s">
        <v>78</v>
      </c>
      <c r="C40" s="6" t="s">
        <v>75</v>
      </c>
      <c r="D40" s="28">
        <v>1500</v>
      </c>
      <c r="E40" s="28">
        <f t="shared" si="2"/>
        <v>3614.646198984311</v>
      </c>
      <c r="F40" s="32" t="s">
        <v>46</v>
      </c>
      <c r="G40" s="33" t="s">
        <v>217</v>
      </c>
    </row>
    <row r="41" spans="1:7" ht="12.75">
      <c r="A41" s="27" t="s">
        <v>14</v>
      </c>
      <c r="B41" s="8" t="s">
        <v>53</v>
      </c>
      <c r="C41" s="8" t="s">
        <v>54</v>
      </c>
      <c r="D41" s="28">
        <v>18000</v>
      </c>
      <c r="E41" s="28">
        <f t="shared" si="2"/>
        <v>43375.75438781172</v>
      </c>
      <c r="F41" s="32" t="s">
        <v>155</v>
      </c>
      <c r="G41" s="33">
        <v>2006</v>
      </c>
    </row>
    <row r="42" spans="1:7" ht="12.75">
      <c r="A42" s="27" t="s">
        <v>7</v>
      </c>
      <c r="B42" s="8" t="s">
        <v>87</v>
      </c>
      <c r="C42" s="8" t="s">
        <v>54</v>
      </c>
      <c r="D42" s="28">
        <v>750</v>
      </c>
      <c r="E42" s="28">
        <f t="shared" si="2"/>
        <v>1807.3230994921555</v>
      </c>
      <c r="F42" s="32" t="s">
        <v>201</v>
      </c>
      <c r="G42" s="33">
        <v>1992</v>
      </c>
    </row>
    <row r="43" spans="1:7" ht="12.75">
      <c r="A43" s="27" t="s">
        <v>7</v>
      </c>
      <c r="B43" s="6" t="s">
        <v>76</v>
      </c>
      <c r="C43" s="6" t="s">
        <v>24</v>
      </c>
      <c r="D43" s="28">
        <v>1800</v>
      </c>
      <c r="E43" s="28">
        <f t="shared" si="2"/>
        <v>4337.575438781172</v>
      </c>
      <c r="F43" s="32" t="s">
        <v>46</v>
      </c>
      <c r="G43" s="33" t="s">
        <v>217</v>
      </c>
    </row>
    <row r="44" spans="1:7" ht="12.75">
      <c r="A44" s="27" t="s">
        <v>7</v>
      </c>
      <c r="B44" s="29" t="s">
        <v>79</v>
      </c>
      <c r="C44" s="8" t="s">
        <v>45</v>
      </c>
      <c r="D44" s="28">
        <v>110000</v>
      </c>
      <c r="E44" s="28">
        <f t="shared" si="2"/>
        <v>265074.0545921828</v>
      </c>
      <c r="F44" s="32" t="s">
        <v>154</v>
      </c>
      <c r="G44" s="33">
        <v>2006</v>
      </c>
    </row>
    <row r="45" spans="1:7" ht="12.75">
      <c r="A45" s="27" t="s">
        <v>7</v>
      </c>
      <c r="B45" s="29" t="s">
        <v>80</v>
      </c>
      <c r="C45" s="8" t="s">
        <v>45</v>
      </c>
      <c r="D45" s="28">
        <v>35000</v>
      </c>
      <c r="E45" s="28">
        <f t="shared" si="2"/>
        <v>84341.74464296724</v>
      </c>
      <c r="F45" s="32" t="s">
        <v>162</v>
      </c>
      <c r="G45" s="33">
        <v>1999</v>
      </c>
    </row>
    <row r="46" spans="1:7" ht="12.75">
      <c r="A46" s="30" t="s">
        <v>7</v>
      </c>
      <c r="B46" s="29" t="s">
        <v>35</v>
      </c>
      <c r="C46" s="8" t="s">
        <v>45</v>
      </c>
      <c r="D46" s="28">
        <v>100000</v>
      </c>
      <c r="E46" s="28">
        <f t="shared" si="2"/>
        <v>240976.41326562068</v>
      </c>
      <c r="F46" s="32">
        <v>13</v>
      </c>
      <c r="G46" s="33">
        <v>2004</v>
      </c>
    </row>
    <row r="47" spans="1:7" ht="12.75">
      <c r="A47" s="27" t="s">
        <v>7</v>
      </c>
      <c r="B47" s="29" t="s">
        <v>71</v>
      </c>
      <c r="C47" s="8" t="s">
        <v>45</v>
      </c>
      <c r="D47" s="28">
        <v>40000</v>
      </c>
      <c r="E47" s="28">
        <f t="shared" si="2"/>
        <v>96390.56530624826</v>
      </c>
      <c r="F47" s="32">
        <v>12</v>
      </c>
      <c r="G47" s="33">
        <v>2003</v>
      </c>
    </row>
    <row r="48" spans="1:7" ht="12.75">
      <c r="A48" s="27" t="s">
        <v>7</v>
      </c>
      <c r="B48" s="29" t="s">
        <v>72</v>
      </c>
      <c r="C48" s="8" t="s">
        <v>45</v>
      </c>
      <c r="D48" s="28">
        <v>30000</v>
      </c>
      <c r="E48" s="28">
        <f t="shared" si="2"/>
        <v>72292.92397968621</v>
      </c>
      <c r="F48" s="32" t="s">
        <v>46</v>
      </c>
      <c r="G48" s="33" t="s">
        <v>217</v>
      </c>
    </row>
    <row r="49" spans="1:10" ht="12.75">
      <c r="A49" s="27" t="s">
        <v>7</v>
      </c>
      <c r="B49" s="29" t="s">
        <v>73</v>
      </c>
      <c r="C49" s="8" t="s">
        <v>45</v>
      </c>
      <c r="D49" s="28">
        <v>21000</v>
      </c>
      <c r="E49" s="28">
        <f t="shared" si="2"/>
        <v>50605.046785780345</v>
      </c>
      <c r="F49" s="32" t="s">
        <v>46</v>
      </c>
      <c r="G49" s="33" t="s">
        <v>217</v>
      </c>
      <c r="J49" s="19"/>
    </row>
    <row r="50" spans="1:7" ht="12.75">
      <c r="A50" s="27" t="s">
        <v>7</v>
      </c>
      <c r="B50" s="29" t="s">
        <v>64</v>
      </c>
      <c r="C50" s="8" t="s">
        <v>45</v>
      </c>
      <c r="D50" s="28">
        <v>100000</v>
      </c>
      <c r="E50" s="28">
        <f t="shared" si="2"/>
        <v>240976.41326562068</v>
      </c>
      <c r="F50" s="32">
        <v>10</v>
      </c>
      <c r="G50" s="33">
        <v>2004</v>
      </c>
    </row>
    <row r="51" spans="1:7" ht="12.75">
      <c r="A51" s="27" t="s">
        <v>7</v>
      </c>
      <c r="B51" s="6" t="s">
        <v>85</v>
      </c>
      <c r="C51" s="8" t="s">
        <v>84</v>
      </c>
      <c r="D51" s="28">
        <v>750</v>
      </c>
      <c r="E51" s="28">
        <f t="shared" si="2"/>
        <v>1807.3230994921555</v>
      </c>
      <c r="F51" s="32" t="s">
        <v>164</v>
      </c>
      <c r="G51" s="33">
        <v>2000</v>
      </c>
    </row>
    <row r="52" spans="1:7" ht="12.75">
      <c r="A52" s="27" t="s">
        <v>7</v>
      </c>
      <c r="B52" s="8" t="s">
        <v>200</v>
      </c>
      <c r="C52" s="8" t="s">
        <v>82</v>
      </c>
      <c r="D52" s="28">
        <v>960</v>
      </c>
      <c r="E52" s="28">
        <f t="shared" si="2"/>
        <v>2313.3735673499586</v>
      </c>
      <c r="F52" s="32" t="s">
        <v>46</v>
      </c>
      <c r="G52" s="33" t="s">
        <v>217</v>
      </c>
    </row>
    <row r="53" spans="1:8" ht="12.75">
      <c r="A53" s="27" t="s">
        <v>7</v>
      </c>
      <c r="B53" s="6" t="s">
        <v>77</v>
      </c>
      <c r="C53" s="6" t="s">
        <v>59</v>
      </c>
      <c r="D53" s="28">
        <v>2300</v>
      </c>
      <c r="E53" s="28">
        <f t="shared" si="2"/>
        <v>5542.457505109277</v>
      </c>
      <c r="F53" s="32" t="s">
        <v>46</v>
      </c>
      <c r="G53" s="33" t="s">
        <v>217</v>
      </c>
      <c r="H53" s="19"/>
    </row>
    <row r="54" spans="1:7" ht="12.75">
      <c r="A54" s="27" t="s">
        <v>14</v>
      </c>
      <c r="B54" s="8" t="s">
        <v>27</v>
      </c>
      <c r="C54" s="8" t="s">
        <v>17</v>
      </c>
      <c r="D54" s="28">
        <v>80000</v>
      </c>
      <c r="E54" s="28">
        <f t="shared" si="2"/>
        <v>192781.13061249652</v>
      </c>
      <c r="F54" s="32">
        <v>5</v>
      </c>
      <c r="G54" s="33">
        <v>2006</v>
      </c>
    </row>
    <row r="55" spans="1:7" ht="12.75">
      <c r="A55" s="27" t="s">
        <v>14</v>
      </c>
      <c r="B55" s="8" t="s">
        <v>83</v>
      </c>
      <c r="C55" s="8" t="s">
        <v>81</v>
      </c>
      <c r="D55" s="28">
        <v>750</v>
      </c>
      <c r="E55" s="28">
        <f t="shared" si="2"/>
        <v>1807.3230994921555</v>
      </c>
      <c r="F55" s="32" t="s">
        <v>46</v>
      </c>
      <c r="G55" s="33" t="s">
        <v>217</v>
      </c>
    </row>
    <row r="56" spans="1:7" ht="12.75">
      <c r="A56" s="30" t="s">
        <v>7</v>
      </c>
      <c r="B56" s="29" t="s">
        <v>90</v>
      </c>
      <c r="C56" s="8" t="s">
        <v>37</v>
      </c>
      <c r="D56" s="28">
        <v>70000</v>
      </c>
      <c r="E56" s="28">
        <f t="shared" si="2"/>
        <v>168683.48928593448</v>
      </c>
      <c r="F56" s="32" t="s">
        <v>154</v>
      </c>
      <c r="G56" s="33">
        <v>2006</v>
      </c>
    </row>
    <row r="57" spans="1:7" ht="12.75">
      <c r="A57" s="30" t="s">
        <v>7</v>
      </c>
      <c r="B57" s="29" t="s">
        <v>91</v>
      </c>
      <c r="C57" s="8" t="s">
        <v>37</v>
      </c>
      <c r="D57" s="28">
        <v>27000</v>
      </c>
      <c r="E57" s="28">
        <f t="shared" si="2"/>
        <v>65063.6315817176</v>
      </c>
      <c r="F57" s="32">
        <v>1</v>
      </c>
      <c r="G57" s="33" t="s">
        <v>217</v>
      </c>
    </row>
    <row r="58" spans="1:11" ht="12.75">
      <c r="A58" s="30" t="s">
        <v>7</v>
      </c>
      <c r="B58" s="29" t="s">
        <v>42</v>
      </c>
      <c r="C58" s="8" t="s">
        <v>37</v>
      </c>
      <c r="D58" s="28">
        <v>52000</v>
      </c>
      <c r="E58" s="28">
        <f t="shared" si="2"/>
        <v>125307.73489812276</v>
      </c>
      <c r="F58" s="32" t="s">
        <v>178</v>
      </c>
      <c r="G58" s="33">
        <v>1996</v>
      </c>
      <c r="K58" s="19"/>
    </row>
    <row r="59" spans="1:7" ht="12.75">
      <c r="A59" s="30" t="s">
        <v>7</v>
      </c>
      <c r="B59" s="29" t="s">
        <v>89</v>
      </c>
      <c r="C59" s="8" t="s">
        <v>37</v>
      </c>
      <c r="D59" s="28">
        <v>29000</v>
      </c>
      <c r="E59" s="28">
        <f t="shared" si="2"/>
        <v>69883.15984703</v>
      </c>
      <c r="F59" s="32" t="s">
        <v>46</v>
      </c>
      <c r="G59" s="33" t="s">
        <v>217</v>
      </c>
    </row>
    <row r="60" spans="1:7" ht="12.75">
      <c r="A60" s="30" t="s">
        <v>7</v>
      </c>
      <c r="B60" s="29" t="s">
        <v>92</v>
      </c>
      <c r="C60" s="8" t="s">
        <v>37</v>
      </c>
      <c r="D60" s="28">
        <v>80000</v>
      </c>
      <c r="E60" s="28">
        <f t="shared" si="2"/>
        <v>192781.13061249652</v>
      </c>
      <c r="F60" s="32" t="s">
        <v>169</v>
      </c>
      <c r="G60" s="33">
        <v>1997</v>
      </c>
    </row>
    <row r="61" spans="1:7" ht="12.75">
      <c r="A61" s="30" t="s">
        <v>7</v>
      </c>
      <c r="B61" s="8" t="s">
        <v>48</v>
      </c>
      <c r="C61" s="8" t="s">
        <v>37</v>
      </c>
      <c r="D61" s="28">
        <v>105000</v>
      </c>
      <c r="E61" s="28">
        <f t="shared" si="2"/>
        <v>253025.2339289017</v>
      </c>
      <c r="F61" s="32">
        <v>4</v>
      </c>
      <c r="G61" s="33">
        <v>2001</v>
      </c>
    </row>
    <row r="62" spans="1:7" ht="12.75">
      <c r="A62" s="30" t="s">
        <v>7</v>
      </c>
      <c r="B62" s="8" t="s">
        <v>48</v>
      </c>
      <c r="C62" s="8" t="s">
        <v>37</v>
      </c>
      <c r="D62" s="28">
        <v>110000</v>
      </c>
      <c r="E62" s="28">
        <f t="shared" si="2"/>
        <v>265074.0545921828</v>
      </c>
      <c r="F62" s="32">
        <v>4</v>
      </c>
      <c r="G62" s="33">
        <v>2006</v>
      </c>
    </row>
    <row r="63" spans="1:7" ht="12.75">
      <c r="A63" s="27" t="s">
        <v>7</v>
      </c>
      <c r="B63" s="8" t="s">
        <v>86</v>
      </c>
      <c r="C63" s="8" t="s">
        <v>88</v>
      </c>
      <c r="D63" s="28">
        <v>3600</v>
      </c>
      <c r="E63" s="28">
        <f t="shared" si="2"/>
        <v>8675.150877562344</v>
      </c>
      <c r="F63" s="32">
        <v>1</v>
      </c>
      <c r="G63" s="33" t="s">
        <v>217</v>
      </c>
    </row>
    <row r="64" spans="1:7" ht="12.75">
      <c r="A64" s="27" t="s">
        <v>196</v>
      </c>
      <c r="B64" s="6" t="s">
        <v>125</v>
      </c>
      <c r="C64" s="8" t="s">
        <v>25</v>
      </c>
      <c r="D64" s="28">
        <v>10000</v>
      </c>
      <c r="E64" s="28">
        <f aca="true" t="shared" si="3" ref="E64:E81">D64/0.7302/519.69*2.016/2.2046*1000</f>
        <v>24097.641326562065</v>
      </c>
      <c r="F64" s="32">
        <v>1</v>
      </c>
      <c r="G64" s="33" t="s">
        <v>217</v>
      </c>
    </row>
    <row r="65" spans="1:7" ht="12.75">
      <c r="A65" s="27" t="s">
        <v>144</v>
      </c>
      <c r="B65" s="6" t="s">
        <v>145</v>
      </c>
      <c r="C65" s="8" t="s">
        <v>25</v>
      </c>
      <c r="D65" s="28">
        <v>10000</v>
      </c>
      <c r="E65" s="28">
        <f t="shared" si="3"/>
        <v>24097.641326562065</v>
      </c>
      <c r="F65" s="32">
        <v>17</v>
      </c>
      <c r="G65" s="33">
        <v>2007</v>
      </c>
    </row>
    <row r="66" spans="1:7" ht="12.75">
      <c r="A66" s="27" t="s">
        <v>144</v>
      </c>
      <c r="B66" s="6" t="s">
        <v>116</v>
      </c>
      <c r="C66" s="8" t="s">
        <v>75</v>
      </c>
      <c r="D66" s="28">
        <v>1500</v>
      </c>
      <c r="E66" s="28">
        <f t="shared" si="3"/>
        <v>3614.646198984311</v>
      </c>
      <c r="F66" s="32" t="s">
        <v>46</v>
      </c>
      <c r="G66" s="33" t="s">
        <v>217</v>
      </c>
    </row>
    <row r="67" spans="1:7" ht="12.75">
      <c r="A67" s="27" t="s">
        <v>144</v>
      </c>
      <c r="B67" s="6" t="s">
        <v>34</v>
      </c>
      <c r="C67" s="8" t="s">
        <v>44</v>
      </c>
      <c r="D67" s="28">
        <v>7</v>
      </c>
      <c r="E67" s="28">
        <f t="shared" si="3"/>
        <v>16.868348928593452</v>
      </c>
      <c r="F67" s="32">
        <v>1</v>
      </c>
      <c r="G67" s="33" t="s">
        <v>217</v>
      </c>
    </row>
    <row r="68" spans="1:7" ht="12.75">
      <c r="A68" s="27" t="s">
        <v>144</v>
      </c>
      <c r="B68" s="8" t="s">
        <v>57</v>
      </c>
      <c r="C68" s="8" t="s">
        <v>54</v>
      </c>
      <c r="D68" s="28">
        <v>15000</v>
      </c>
      <c r="E68" s="28">
        <f t="shared" si="3"/>
        <v>36146.461989843105</v>
      </c>
      <c r="F68" s="32">
        <v>8</v>
      </c>
      <c r="G68" s="33">
        <v>2003</v>
      </c>
    </row>
    <row r="69" spans="1:7" ht="12.75">
      <c r="A69" s="27" t="s">
        <v>144</v>
      </c>
      <c r="B69" s="29" t="s">
        <v>103</v>
      </c>
      <c r="C69" s="8" t="s">
        <v>24</v>
      </c>
      <c r="D69" s="28">
        <v>1080</v>
      </c>
      <c r="E69" s="28">
        <f t="shared" si="3"/>
        <v>2602.5452632687034</v>
      </c>
      <c r="F69" s="32">
        <v>1</v>
      </c>
      <c r="G69" s="33" t="s">
        <v>217</v>
      </c>
    </row>
    <row r="70" spans="1:7" ht="12.75">
      <c r="A70" s="27" t="s">
        <v>144</v>
      </c>
      <c r="B70" s="6" t="s">
        <v>60</v>
      </c>
      <c r="C70" s="8" t="s">
        <v>59</v>
      </c>
      <c r="D70" s="28">
        <v>12000</v>
      </c>
      <c r="E70" s="28">
        <f t="shared" si="3"/>
        <v>28917.169591874488</v>
      </c>
      <c r="F70" s="32">
        <v>18</v>
      </c>
      <c r="G70" s="33" t="s">
        <v>217</v>
      </c>
    </row>
    <row r="71" spans="1:7" ht="12.75">
      <c r="A71" s="27" t="s">
        <v>144</v>
      </c>
      <c r="B71" s="6" t="s">
        <v>60</v>
      </c>
      <c r="C71" s="8" t="s">
        <v>59</v>
      </c>
      <c r="D71" s="28">
        <v>20000</v>
      </c>
      <c r="E71" s="28">
        <f t="shared" si="3"/>
        <v>48195.28265312413</v>
      </c>
      <c r="F71" s="32">
        <v>18</v>
      </c>
      <c r="G71" s="33">
        <v>2006</v>
      </c>
    </row>
    <row r="72" spans="1:7" ht="12.75">
      <c r="A72" s="27" t="s">
        <v>144</v>
      </c>
      <c r="B72" s="8" t="s">
        <v>58</v>
      </c>
      <c r="C72" s="8" t="s">
        <v>59</v>
      </c>
      <c r="D72" s="28">
        <v>120000</v>
      </c>
      <c r="E72" s="28">
        <f t="shared" si="3"/>
        <v>289171.69591874484</v>
      </c>
      <c r="F72" s="32" t="s">
        <v>141</v>
      </c>
      <c r="G72" s="33">
        <v>2006</v>
      </c>
    </row>
    <row r="73" spans="1:7" ht="12.75">
      <c r="A73" s="27" t="s">
        <v>144</v>
      </c>
      <c r="B73" s="29" t="s">
        <v>102</v>
      </c>
      <c r="C73" s="8" t="s">
        <v>16</v>
      </c>
      <c r="D73" s="28">
        <v>6100</v>
      </c>
      <c r="E73" s="28">
        <f t="shared" si="3"/>
        <v>14699.561209202864</v>
      </c>
      <c r="F73" s="32" t="s">
        <v>147</v>
      </c>
      <c r="G73" s="33">
        <v>2000</v>
      </c>
    </row>
    <row r="74" spans="1:7" ht="12.75">
      <c r="A74" s="27" t="s">
        <v>144</v>
      </c>
      <c r="B74" s="6" t="s">
        <v>142</v>
      </c>
      <c r="C74" s="8" t="s">
        <v>143</v>
      </c>
      <c r="D74" s="28">
        <v>26000</v>
      </c>
      <c r="E74" s="28">
        <f t="shared" si="3"/>
        <v>62653.86744906138</v>
      </c>
      <c r="F74" s="32">
        <v>16</v>
      </c>
      <c r="G74" s="33">
        <v>2006</v>
      </c>
    </row>
    <row r="75" spans="1:7" ht="12.75">
      <c r="A75" s="27" t="s">
        <v>144</v>
      </c>
      <c r="B75" s="6" t="s">
        <v>117</v>
      </c>
      <c r="C75" s="8" t="s">
        <v>88</v>
      </c>
      <c r="D75" s="28">
        <v>1080</v>
      </c>
      <c r="E75" s="28">
        <f t="shared" si="3"/>
        <v>2602.5452632687034</v>
      </c>
      <c r="F75" s="32" t="s">
        <v>46</v>
      </c>
      <c r="G75" s="33" t="s">
        <v>217</v>
      </c>
    </row>
    <row r="76" spans="1:7" ht="12.75">
      <c r="A76" s="27" t="s">
        <v>276</v>
      </c>
      <c r="B76" s="6" t="s">
        <v>124</v>
      </c>
      <c r="C76" s="8" t="s">
        <v>96</v>
      </c>
      <c r="D76" s="28">
        <v>35000</v>
      </c>
      <c r="E76" s="28">
        <f t="shared" si="3"/>
        <v>84341.74464296724</v>
      </c>
      <c r="F76" s="32" t="s">
        <v>279</v>
      </c>
      <c r="G76" s="33" t="s">
        <v>217</v>
      </c>
    </row>
    <row r="77" spans="1:7" ht="12.75">
      <c r="A77" s="27" t="s">
        <v>121</v>
      </c>
      <c r="B77" s="6" t="s">
        <v>101</v>
      </c>
      <c r="C77" s="8" t="s">
        <v>96</v>
      </c>
      <c r="D77" s="28">
        <v>80000</v>
      </c>
      <c r="E77" s="28">
        <f t="shared" si="3"/>
        <v>192781.13061249652</v>
      </c>
      <c r="F77" s="32" t="s">
        <v>46</v>
      </c>
      <c r="G77" s="33" t="s">
        <v>217</v>
      </c>
    </row>
    <row r="78" spans="1:7" ht="12.75">
      <c r="A78" s="27" t="s">
        <v>118</v>
      </c>
      <c r="B78" s="6" t="s">
        <v>213</v>
      </c>
      <c r="C78" s="8" t="s">
        <v>88</v>
      </c>
      <c r="D78" s="28">
        <v>500</v>
      </c>
      <c r="E78" s="28">
        <f t="shared" si="3"/>
        <v>1204.8820663281035</v>
      </c>
      <c r="F78" s="32">
        <v>1</v>
      </c>
      <c r="G78" s="33" t="s">
        <v>217</v>
      </c>
    </row>
    <row r="79" spans="1:7" ht="12.75">
      <c r="A79" s="27" t="s">
        <v>130</v>
      </c>
      <c r="B79" s="6" t="s">
        <v>122</v>
      </c>
      <c r="C79" s="8" t="s">
        <v>95</v>
      </c>
      <c r="D79" s="28">
        <v>400</v>
      </c>
      <c r="E79" s="28">
        <f t="shared" si="3"/>
        <v>963.9056530624828</v>
      </c>
      <c r="F79" s="32" t="s">
        <v>46</v>
      </c>
      <c r="G79" s="33" t="s">
        <v>217</v>
      </c>
    </row>
    <row r="80" spans="1:7" ht="12.75">
      <c r="A80" s="27" t="s">
        <v>119</v>
      </c>
      <c r="B80" s="6" t="s">
        <v>123</v>
      </c>
      <c r="C80" s="8" t="s">
        <v>54</v>
      </c>
      <c r="D80" s="28">
        <v>1500</v>
      </c>
      <c r="E80" s="28">
        <f t="shared" si="3"/>
        <v>3614.646198984311</v>
      </c>
      <c r="F80" s="32" t="s">
        <v>46</v>
      </c>
      <c r="G80" s="33" t="s">
        <v>217</v>
      </c>
    </row>
    <row r="81" spans="1:7" ht="12.75">
      <c r="A81" s="27" t="s">
        <v>120</v>
      </c>
      <c r="B81" s="6" t="s">
        <v>113</v>
      </c>
      <c r="C81" s="8" t="s">
        <v>45</v>
      </c>
      <c r="D81" s="28">
        <v>35000</v>
      </c>
      <c r="E81" s="28">
        <f t="shared" si="3"/>
        <v>84341.74464296724</v>
      </c>
      <c r="F81" s="32" t="s">
        <v>46</v>
      </c>
      <c r="G81" s="33" t="s">
        <v>217</v>
      </c>
    </row>
    <row r="82" spans="1:7" ht="12.75">
      <c r="A82" s="27" t="s">
        <v>13</v>
      </c>
      <c r="B82" s="6" t="s">
        <v>156</v>
      </c>
      <c r="C82" s="8" t="s">
        <v>15</v>
      </c>
      <c r="D82" s="28">
        <v>260000</v>
      </c>
      <c r="E82" s="28">
        <f aca="true" t="shared" si="4" ref="E82:E102">D82/0.7302/519.69*2.016/2.2046*1000</f>
        <v>626538.6744906137</v>
      </c>
      <c r="F82" s="32">
        <v>21</v>
      </c>
      <c r="G82" s="33">
        <v>2008</v>
      </c>
    </row>
    <row r="83" spans="1:7" ht="12.75">
      <c r="A83" s="27" t="s">
        <v>13</v>
      </c>
      <c r="B83" s="6" t="s">
        <v>109</v>
      </c>
      <c r="C83" s="8" t="s">
        <v>95</v>
      </c>
      <c r="D83" s="28">
        <v>3980</v>
      </c>
      <c r="E83" s="28">
        <f t="shared" si="4"/>
        <v>9590.861247971703</v>
      </c>
      <c r="F83" s="32" t="s">
        <v>46</v>
      </c>
      <c r="G83" s="33" t="s">
        <v>217</v>
      </c>
    </row>
    <row r="84" spans="1:7" ht="12.75">
      <c r="A84" s="27" t="s">
        <v>13</v>
      </c>
      <c r="B84" s="6" t="s">
        <v>112</v>
      </c>
      <c r="C84" s="8" t="s">
        <v>24</v>
      </c>
      <c r="D84" s="28">
        <v>760</v>
      </c>
      <c r="E84" s="28">
        <f t="shared" si="4"/>
        <v>1831.4207408187176</v>
      </c>
      <c r="F84" s="32" t="s">
        <v>205</v>
      </c>
      <c r="G84" s="33">
        <v>1998</v>
      </c>
    </row>
    <row r="85" spans="1:7" ht="12.75">
      <c r="A85" s="27" t="s">
        <v>13</v>
      </c>
      <c r="B85" s="6" t="s">
        <v>110</v>
      </c>
      <c r="C85" s="8" t="s">
        <v>24</v>
      </c>
      <c r="D85" s="28">
        <v>20000</v>
      </c>
      <c r="E85" s="28">
        <f t="shared" si="4"/>
        <v>48195.28265312413</v>
      </c>
      <c r="F85" s="32">
        <v>3</v>
      </c>
      <c r="G85" s="33">
        <v>2006</v>
      </c>
    </row>
    <row r="86" spans="1:7" ht="12.75">
      <c r="A86" s="27" t="s">
        <v>13</v>
      </c>
      <c r="B86" s="6" t="s">
        <v>80</v>
      </c>
      <c r="C86" s="8" t="s">
        <v>45</v>
      </c>
      <c r="D86" s="28">
        <v>95000</v>
      </c>
      <c r="E86" s="28">
        <f t="shared" si="4"/>
        <v>228927.59260233963</v>
      </c>
      <c r="F86" s="32" t="s">
        <v>203</v>
      </c>
      <c r="G86" s="33">
        <v>1997</v>
      </c>
    </row>
    <row r="87" spans="1:7" ht="12.75">
      <c r="A87" s="27" t="s">
        <v>13</v>
      </c>
      <c r="B87" s="6" t="s">
        <v>35</v>
      </c>
      <c r="C87" s="8" t="s">
        <v>45</v>
      </c>
      <c r="D87" s="28">
        <v>126000</v>
      </c>
      <c r="E87" s="28">
        <f t="shared" si="4"/>
        <v>303630.2807146821</v>
      </c>
      <c r="F87" s="32" t="s">
        <v>185</v>
      </c>
      <c r="G87" s="33">
        <v>1999</v>
      </c>
    </row>
    <row r="88" spans="1:7" ht="12.75">
      <c r="A88" s="27" t="s">
        <v>13</v>
      </c>
      <c r="B88" s="6" t="s">
        <v>113</v>
      </c>
      <c r="C88" s="8" t="s">
        <v>45</v>
      </c>
      <c r="D88" s="28">
        <v>35000</v>
      </c>
      <c r="E88" s="28">
        <f t="shared" si="4"/>
        <v>84341.74464296724</v>
      </c>
      <c r="F88" s="32" t="s">
        <v>46</v>
      </c>
      <c r="G88" s="33" t="s">
        <v>217</v>
      </c>
    </row>
    <row r="89" spans="1:7" ht="12.75">
      <c r="A89" s="27" t="s">
        <v>13</v>
      </c>
      <c r="B89" s="6" t="s">
        <v>108</v>
      </c>
      <c r="C89" s="8" t="s">
        <v>84</v>
      </c>
      <c r="D89" s="28">
        <v>1440</v>
      </c>
      <c r="E89" s="28">
        <f t="shared" si="4"/>
        <v>3470.060351024938</v>
      </c>
      <c r="F89" s="32" t="s">
        <v>46</v>
      </c>
      <c r="G89" s="33" t="s">
        <v>217</v>
      </c>
    </row>
    <row r="90" spans="1:10" ht="12.75">
      <c r="A90" s="27" t="s">
        <v>13</v>
      </c>
      <c r="B90" s="6" t="s">
        <v>107</v>
      </c>
      <c r="C90" s="8" t="s">
        <v>100</v>
      </c>
      <c r="D90" s="28">
        <v>290</v>
      </c>
      <c r="E90" s="28">
        <f t="shared" si="4"/>
        <v>698.8315984703</v>
      </c>
      <c r="F90" s="32">
        <v>1</v>
      </c>
      <c r="G90" s="33" t="s">
        <v>217</v>
      </c>
      <c r="J90" s="19"/>
    </row>
    <row r="91" spans="1:7" ht="12.75">
      <c r="A91" s="27" t="s">
        <v>13</v>
      </c>
      <c r="B91" s="6" t="s">
        <v>115</v>
      </c>
      <c r="C91" s="8" t="s">
        <v>99</v>
      </c>
      <c r="D91" s="28">
        <v>430</v>
      </c>
      <c r="E91" s="28">
        <f t="shared" si="4"/>
        <v>1036.1985770421688</v>
      </c>
      <c r="F91" s="32" t="s">
        <v>46</v>
      </c>
      <c r="G91" s="33" t="s">
        <v>217</v>
      </c>
    </row>
    <row r="92" spans="1:7" ht="12.75">
      <c r="A92" s="27" t="s">
        <v>13</v>
      </c>
      <c r="B92" s="6" t="s">
        <v>111</v>
      </c>
      <c r="C92" s="8" t="s">
        <v>98</v>
      </c>
      <c r="D92" s="28">
        <v>1920</v>
      </c>
      <c r="E92" s="28">
        <f t="shared" si="4"/>
        <v>4626.747134699917</v>
      </c>
      <c r="F92" s="32" t="s">
        <v>206</v>
      </c>
      <c r="G92" s="33">
        <v>1995</v>
      </c>
    </row>
    <row r="93" spans="1:7" ht="12.75">
      <c r="A93" s="27" t="s">
        <v>13</v>
      </c>
      <c r="B93" s="6" t="s">
        <v>101</v>
      </c>
      <c r="C93" s="8" t="s">
        <v>96</v>
      </c>
      <c r="D93" s="28">
        <v>40000</v>
      </c>
      <c r="E93" s="28">
        <f t="shared" si="4"/>
        <v>96390.56530624826</v>
      </c>
      <c r="F93" s="32" t="s">
        <v>46</v>
      </c>
      <c r="G93" s="33" t="s">
        <v>217</v>
      </c>
    </row>
    <row r="94" spans="1:7" ht="12.75">
      <c r="A94" s="27" t="s">
        <v>13</v>
      </c>
      <c r="B94" s="6" t="s">
        <v>42</v>
      </c>
      <c r="C94" s="8" t="s">
        <v>96</v>
      </c>
      <c r="D94" s="28">
        <v>25000</v>
      </c>
      <c r="E94" s="28">
        <f t="shared" si="4"/>
        <v>60244.10331640517</v>
      </c>
      <c r="F94" s="32" t="s">
        <v>46</v>
      </c>
      <c r="G94" s="33" t="s">
        <v>217</v>
      </c>
    </row>
    <row r="95" spans="1:7" ht="12.75">
      <c r="A95" s="27" t="s">
        <v>13</v>
      </c>
      <c r="B95" s="6" t="s">
        <v>89</v>
      </c>
      <c r="C95" s="8" t="s">
        <v>96</v>
      </c>
      <c r="D95" s="28">
        <v>29000</v>
      </c>
      <c r="E95" s="28">
        <f t="shared" si="4"/>
        <v>69883.15984703</v>
      </c>
      <c r="F95" s="32" t="s">
        <v>46</v>
      </c>
      <c r="G95" s="33" t="s">
        <v>217</v>
      </c>
    </row>
    <row r="96" spans="1:7" ht="12.75">
      <c r="A96" s="27" t="s">
        <v>13</v>
      </c>
      <c r="B96" s="6" t="s">
        <v>48</v>
      </c>
      <c r="C96" s="8" t="s">
        <v>96</v>
      </c>
      <c r="D96" s="28">
        <v>100000</v>
      </c>
      <c r="E96" s="28">
        <f t="shared" si="4"/>
        <v>240976.41326562068</v>
      </c>
      <c r="F96" s="32">
        <v>14</v>
      </c>
      <c r="G96" s="33">
        <v>2004</v>
      </c>
    </row>
    <row r="97" spans="1:7" ht="12.75">
      <c r="A97" s="27" t="s">
        <v>13</v>
      </c>
      <c r="B97" s="6" t="s">
        <v>93</v>
      </c>
      <c r="C97" s="8" t="s">
        <v>96</v>
      </c>
      <c r="D97" s="28">
        <v>100000</v>
      </c>
      <c r="E97" s="28">
        <f t="shared" si="4"/>
        <v>240976.41326562068</v>
      </c>
      <c r="F97" s="32">
        <v>14</v>
      </c>
      <c r="G97" s="33">
        <v>2004</v>
      </c>
    </row>
    <row r="98" spans="1:7" ht="12.75">
      <c r="A98" s="27" t="s">
        <v>13</v>
      </c>
      <c r="B98" s="6" t="s">
        <v>93</v>
      </c>
      <c r="C98" s="8" t="s">
        <v>96</v>
      </c>
      <c r="D98" s="28">
        <v>100000</v>
      </c>
      <c r="E98" s="28">
        <f t="shared" si="4"/>
        <v>240976.41326562068</v>
      </c>
      <c r="F98" s="32">
        <v>22</v>
      </c>
      <c r="G98" s="33">
        <v>2006</v>
      </c>
    </row>
    <row r="99" spans="1:7" ht="12.75">
      <c r="A99" s="27" t="s">
        <v>13</v>
      </c>
      <c r="B99" s="6" t="s">
        <v>93</v>
      </c>
      <c r="C99" s="8" t="s">
        <v>96</v>
      </c>
      <c r="D99" s="28">
        <v>75400</v>
      </c>
      <c r="E99" s="28">
        <f t="shared" si="4"/>
        <v>181696.215602278</v>
      </c>
      <c r="F99" s="32" t="s">
        <v>208</v>
      </c>
      <c r="G99" s="33">
        <v>1995</v>
      </c>
    </row>
    <row r="100" spans="1:7" ht="12.75">
      <c r="A100" s="27" t="s">
        <v>13</v>
      </c>
      <c r="B100" s="6" t="s">
        <v>114</v>
      </c>
      <c r="C100" s="8" t="s">
        <v>88</v>
      </c>
      <c r="D100" s="28">
        <v>3000</v>
      </c>
      <c r="E100" s="28">
        <f t="shared" si="4"/>
        <v>7229.292397968622</v>
      </c>
      <c r="F100" s="32" t="s">
        <v>46</v>
      </c>
      <c r="G100" s="33" t="s">
        <v>217</v>
      </c>
    </row>
    <row r="101" spans="1:7" ht="12.75">
      <c r="A101" s="27" t="s">
        <v>104</v>
      </c>
      <c r="B101" s="6" t="s">
        <v>78</v>
      </c>
      <c r="C101" s="8" t="s">
        <v>75</v>
      </c>
      <c r="D101" s="28">
        <v>200</v>
      </c>
      <c r="E101" s="28">
        <f t="shared" si="4"/>
        <v>481.9528265312414</v>
      </c>
      <c r="F101" s="32" t="s">
        <v>46</v>
      </c>
      <c r="G101" s="33" t="s">
        <v>217</v>
      </c>
    </row>
    <row r="102" spans="1:7" ht="12.75">
      <c r="A102" s="1" t="s">
        <v>105</v>
      </c>
      <c r="B102" s="2" t="s">
        <v>93</v>
      </c>
      <c r="C102" s="8" t="s">
        <v>96</v>
      </c>
      <c r="D102" s="9">
        <v>40000</v>
      </c>
      <c r="E102" s="9">
        <f t="shared" si="4"/>
        <v>96390.56530624826</v>
      </c>
      <c r="F102" s="15" t="s">
        <v>190</v>
      </c>
      <c r="G102" s="31">
        <v>1996</v>
      </c>
    </row>
    <row r="103" spans="1:7" ht="12.75">
      <c r="A103" s="47" t="s">
        <v>2</v>
      </c>
      <c r="B103" s="48"/>
      <c r="C103" s="48"/>
      <c r="D103" s="11">
        <f>SUM(D20:D102)</f>
        <v>3292270</v>
      </c>
      <c r="E103" s="11">
        <f>SUM(E20:E102)</f>
        <v>7933594.161020049</v>
      </c>
      <c r="F103" s="34"/>
      <c r="G103" s="35"/>
    </row>
    <row r="104" spans="1:7" ht="12.75">
      <c r="A104" s="45"/>
      <c r="B104" s="46"/>
      <c r="C104" s="46"/>
      <c r="D104" s="46"/>
      <c r="E104" s="9"/>
      <c r="F104" s="15"/>
      <c r="G104" s="31"/>
    </row>
    <row r="105" spans="1:7" ht="13.5" thickBot="1">
      <c r="A105" s="43" t="s">
        <v>3</v>
      </c>
      <c r="B105" s="44"/>
      <c r="C105" s="44"/>
      <c r="D105" s="36">
        <f>D103+D15</f>
        <v>3389470</v>
      </c>
      <c r="E105" s="36">
        <f>E103+E15</f>
        <v>8167823.234714232</v>
      </c>
      <c r="F105" s="37"/>
      <c r="G105" s="38"/>
    </row>
    <row r="106" spans="1:6" ht="12.75">
      <c r="A106" s="16"/>
      <c r="B106" s="16"/>
      <c r="C106" s="16"/>
      <c r="D106" s="17"/>
      <c r="E106" s="17"/>
      <c r="F106" s="18"/>
    </row>
    <row r="107" spans="1:6" ht="12.75">
      <c r="A107" s="19"/>
      <c r="C107" s="19"/>
      <c r="D107" s="20"/>
      <c r="E107" s="19"/>
      <c r="F107" s="18"/>
    </row>
    <row r="108" ht="12.75">
      <c r="B108" s="12"/>
    </row>
    <row r="109" spans="2:5" ht="12.75">
      <c r="B109" s="14"/>
      <c r="C109" s="14"/>
      <c r="D109" s="14"/>
      <c r="E109" s="14"/>
    </row>
    <row r="110" ht="12.75">
      <c r="B110" s="14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22"/>
    </row>
    <row r="133" ht="12.75">
      <c r="B133" s="19"/>
    </row>
    <row r="134" ht="12.75">
      <c r="B134" s="22"/>
    </row>
    <row r="135" ht="12.75">
      <c r="B135" s="19"/>
    </row>
    <row r="136" ht="12.75">
      <c r="B136" s="22"/>
    </row>
    <row r="137" ht="12.75">
      <c r="B137" s="19"/>
    </row>
    <row r="138" ht="12.75">
      <c r="B138" s="19"/>
    </row>
    <row r="139" ht="12.75">
      <c r="B139" s="22"/>
    </row>
    <row r="140" ht="12.75">
      <c r="B140" s="22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spans="2:4" ht="12.75">
      <c r="B145" s="22"/>
      <c r="D145" s="23"/>
    </row>
    <row r="146" ht="12.75">
      <c r="B146" s="19"/>
    </row>
    <row r="147" ht="12.75">
      <c r="B147" s="19"/>
    </row>
    <row r="148" ht="12.75">
      <c r="B148" s="22"/>
    </row>
    <row r="149" ht="12.75">
      <c r="B149" s="14"/>
    </row>
    <row r="152" ht="12.75">
      <c r="B152" s="14"/>
    </row>
  </sheetData>
  <mergeCells count="10">
    <mergeCell ref="A1:G1"/>
    <mergeCell ref="A5:G5"/>
    <mergeCell ref="A17:G17"/>
    <mergeCell ref="A2:G2"/>
    <mergeCell ref="A4:G4"/>
    <mergeCell ref="A16:G16"/>
    <mergeCell ref="A105:C105"/>
    <mergeCell ref="A104:D104"/>
    <mergeCell ref="A15:C15"/>
    <mergeCell ref="A103:C103"/>
  </mergeCells>
  <printOptions gridLines="1" horizontalCentered="1"/>
  <pageMargins left="0.75" right="0.75" top="1" bottom="1" header="0.5" footer="0.5"/>
  <pageSetup fitToHeight="2" fitToWidth="1" horizontalDpi="600" verticalDpi="600" orientation="portrait" scale="87" r:id="rId3"/>
  <headerFooter alignWithMargins="0">
    <oddFooter>&amp;R&amp;F
&amp;A
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workbookViewId="0" topLeftCell="A1">
      <pane ySplit="1" topLeftCell="BM2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12.7109375" style="7" customWidth="1"/>
    <col min="2" max="2" width="50.7109375" style="0" customWidth="1"/>
    <col min="3" max="3" width="150.7109375" style="0" customWidth="1"/>
    <col min="4" max="4" width="12.7109375" style="7" customWidth="1"/>
    <col min="5" max="5" width="11.00390625" style="7" customWidth="1"/>
  </cols>
  <sheetData>
    <row r="1" spans="1:3" ht="15.75">
      <c r="A1" s="25" t="s">
        <v>220</v>
      </c>
      <c r="B1" s="24" t="s">
        <v>221</v>
      </c>
      <c r="C1" s="24" t="s">
        <v>219</v>
      </c>
    </row>
    <row r="2" spans="1:3" ht="12.75">
      <c r="A2" s="7">
        <v>1</v>
      </c>
      <c r="B2" t="s">
        <v>222</v>
      </c>
      <c r="C2" t="s">
        <v>5</v>
      </c>
    </row>
    <row r="3" spans="1:3" ht="12.75">
      <c r="A3" s="18">
        <v>2</v>
      </c>
      <c r="B3" s="19" t="s">
        <v>223</v>
      </c>
      <c r="C3" s="19" t="s">
        <v>47</v>
      </c>
    </row>
    <row r="4" spans="1:3" ht="12.75">
      <c r="A4" s="18">
        <v>3</v>
      </c>
      <c r="B4" s="19" t="s">
        <v>158</v>
      </c>
      <c r="C4" s="19" t="s">
        <v>224</v>
      </c>
    </row>
    <row r="5" spans="1:3" ht="12.75">
      <c r="A5" s="18">
        <v>4</v>
      </c>
      <c r="B5" s="19" t="s">
        <v>49</v>
      </c>
      <c r="C5" s="19" t="s">
        <v>225</v>
      </c>
    </row>
    <row r="6" spans="1:3" ht="12.75">
      <c r="A6" s="18">
        <v>5</v>
      </c>
      <c r="B6" s="19" t="s">
        <v>52</v>
      </c>
      <c r="C6" s="19" t="s">
        <v>226</v>
      </c>
    </row>
    <row r="7" spans="1:3" ht="12.75">
      <c r="A7" s="18">
        <v>6</v>
      </c>
      <c r="B7" s="19" t="s">
        <v>56</v>
      </c>
      <c r="C7" s="19" t="s">
        <v>227</v>
      </c>
    </row>
    <row r="8" spans="1:3" ht="12.75">
      <c r="A8" s="18">
        <v>7</v>
      </c>
      <c r="B8" s="19" t="s">
        <v>229</v>
      </c>
      <c r="C8" s="19" t="s">
        <v>228</v>
      </c>
    </row>
    <row r="9" spans="1:3" ht="12.75">
      <c r="A9" s="18">
        <v>8</v>
      </c>
      <c r="B9" s="19" t="s">
        <v>61</v>
      </c>
      <c r="C9" s="19" t="s">
        <v>230</v>
      </c>
    </row>
    <row r="10" spans="1:3" ht="12.75">
      <c r="A10" s="18">
        <v>9</v>
      </c>
      <c r="B10" s="19" t="s">
        <v>63</v>
      </c>
      <c r="C10" s="19" t="s">
        <v>231</v>
      </c>
    </row>
    <row r="11" spans="1:3" ht="12.75">
      <c r="A11" s="18">
        <v>10</v>
      </c>
      <c r="B11" s="19" t="s">
        <v>65</v>
      </c>
      <c r="C11" s="19" t="s">
        <v>232</v>
      </c>
    </row>
    <row r="12" spans="1:3" ht="12.75">
      <c r="A12" s="18">
        <v>11</v>
      </c>
      <c r="B12" s="19" t="s">
        <v>66</v>
      </c>
      <c r="C12" s="19" t="s">
        <v>234</v>
      </c>
    </row>
    <row r="13" spans="1:3" ht="12.75">
      <c r="A13" s="18">
        <v>12</v>
      </c>
      <c r="B13" s="19" t="s">
        <v>70</v>
      </c>
      <c r="C13" s="19" t="s">
        <v>235</v>
      </c>
    </row>
    <row r="14" spans="1:3" ht="12.75">
      <c r="A14" s="18">
        <v>13</v>
      </c>
      <c r="B14" s="19" t="s">
        <v>74</v>
      </c>
      <c r="C14" s="19" t="s">
        <v>233</v>
      </c>
    </row>
    <row r="15" spans="1:3" ht="12.75">
      <c r="A15" s="18">
        <v>14</v>
      </c>
      <c r="B15" s="19" t="s">
        <v>139</v>
      </c>
      <c r="C15" s="19" t="s">
        <v>240</v>
      </c>
    </row>
    <row r="16" spans="1:3" ht="12.75">
      <c r="A16" s="18">
        <v>15</v>
      </c>
      <c r="B16" s="19" t="s">
        <v>140</v>
      </c>
      <c r="C16" s="19" t="s">
        <v>241</v>
      </c>
    </row>
    <row r="17" spans="1:3" ht="12.75">
      <c r="A17" s="18">
        <v>16</v>
      </c>
      <c r="B17" s="19" t="s">
        <v>146</v>
      </c>
      <c r="C17" s="19" t="s">
        <v>265</v>
      </c>
    </row>
    <row r="18" spans="1:3" ht="12.75">
      <c r="A18" s="18">
        <v>17</v>
      </c>
      <c r="B18" s="19" t="s">
        <v>268</v>
      </c>
      <c r="C18" s="19" t="s">
        <v>266</v>
      </c>
    </row>
    <row r="19" spans="1:3" ht="12.75">
      <c r="A19" s="18">
        <v>18</v>
      </c>
      <c r="B19" s="19" t="s">
        <v>269</v>
      </c>
      <c r="C19" s="19" t="s">
        <v>267</v>
      </c>
    </row>
    <row r="20" spans="1:3" ht="12.75">
      <c r="A20" s="18">
        <v>19</v>
      </c>
      <c r="B20" s="19" t="s">
        <v>264</v>
      </c>
      <c r="C20" s="19" t="s">
        <v>270</v>
      </c>
    </row>
    <row r="21" spans="1:3" ht="12.75">
      <c r="A21" s="18">
        <v>20</v>
      </c>
      <c r="B21" s="19" t="s">
        <v>153</v>
      </c>
      <c r="C21" s="19" t="s">
        <v>236</v>
      </c>
    </row>
    <row r="22" spans="1:3" ht="12.75">
      <c r="A22" s="18">
        <v>21</v>
      </c>
      <c r="B22" s="19" t="s">
        <v>157</v>
      </c>
      <c r="C22" s="19" t="s">
        <v>242</v>
      </c>
    </row>
    <row r="23" spans="1:3" ht="12.75">
      <c r="A23" s="18">
        <v>22</v>
      </c>
      <c r="B23" s="19" t="s">
        <v>244</v>
      </c>
      <c r="C23" s="19" t="s">
        <v>243</v>
      </c>
    </row>
    <row r="24" spans="1:3" ht="12.75">
      <c r="A24" s="18">
        <v>23</v>
      </c>
      <c r="B24" s="19" t="s">
        <v>249</v>
      </c>
      <c r="C24" s="19" t="s">
        <v>248</v>
      </c>
    </row>
    <row r="25" spans="1:3" ht="12.75">
      <c r="A25" s="18">
        <v>24</v>
      </c>
      <c r="B25" s="19" t="s">
        <v>251</v>
      </c>
      <c r="C25" s="19" t="s">
        <v>161</v>
      </c>
    </row>
    <row r="26" spans="1:3" ht="12.75">
      <c r="A26" s="18">
        <v>25</v>
      </c>
      <c r="B26" s="19" t="s">
        <v>163</v>
      </c>
      <c r="C26" s="19" t="s">
        <v>237</v>
      </c>
    </row>
    <row r="27" spans="1:3" ht="12.75">
      <c r="A27" s="18">
        <v>26</v>
      </c>
      <c r="B27" s="19" t="s">
        <v>252</v>
      </c>
      <c r="C27" s="19" t="s">
        <v>165</v>
      </c>
    </row>
    <row r="28" spans="1:3" ht="12.75">
      <c r="A28" s="18">
        <v>27</v>
      </c>
      <c r="B28" s="19" t="s">
        <v>170</v>
      </c>
      <c r="C28" s="19" t="s">
        <v>238</v>
      </c>
    </row>
    <row r="29" spans="1:3" ht="12.75">
      <c r="A29" s="18">
        <v>28</v>
      </c>
      <c r="B29" s="19" t="s">
        <v>253</v>
      </c>
      <c r="C29" s="19" t="s">
        <v>171</v>
      </c>
    </row>
    <row r="30" spans="1:3" ht="12.75">
      <c r="A30" s="18">
        <v>29</v>
      </c>
      <c r="B30" s="19" t="s">
        <v>280</v>
      </c>
      <c r="C30" s="19" t="s">
        <v>250</v>
      </c>
    </row>
    <row r="31" spans="1:3" ht="12.75">
      <c r="A31" s="18">
        <v>30</v>
      </c>
      <c r="B31" s="19" t="s">
        <v>176</v>
      </c>
      <c r="C31" s="19" t="s">
        <v>256</v>
      </c>
    </row>
    <row r="32" spans="1:3" ht="12.75">
      <c r="A32" s="18">
        <v>31</v>
      </c>
      <c r="B32" s="19" t="s">
        <v>223</v>
      </c>
      <c r="C32" s="19" t="s">
        <v>210</v>
      </c>
    </row>
    <row r="33" spans="1:3" ht="12.75">
      <c r="A33" s="18">
        <v>32</v>
      </c>
      <c r="B33" s="19" t="s">
        <v>254</v>
      </c>
      <c r="C33" s="19" t="s">
        <v>177</v>
      </c>
    </row>
    <row r="34" spans="1:3" ht="12.75">
      <c r="A34" s="18">
        <v>33</v>
      </c>
      <c r="B34" s="19" t="s">
        <v>181</v>
      </c>
      <c r="C34" s="19" t="s">
        <v>259</v>
      </c>
    </row>
    <row r="35" spans="1:3" ht="12.75">
      <c r="A35" s="18">
        <v>34</v>
      </c>
      <c r="B35" s="19" t="s">
        <v>183</v>
      </c>
      <c r="C35" s="19" t="s">
        <v>239</v>
      </c>
    </row>
    <row r="36" spans="1:3" ht="12.75">
      <c r="A36" s="18">
        <v>35</v>
      </c>
      <c r="B36" s="19" t="s">
        <v>269</v>
      </c>
      <c r="C36" s="19" t="s">
        <v>262</v>
      </c>
    </row>
    <row r="37" spans="1:3" ht="12.75">
      <c r="A37" s="18">
        <v>36</v>
      </c>
      <c r="B37" s="19" t="s">
        <v>269</v>
      </c>
      <c r="C37" s="19" t="s">
        <v>261</v>
      </c>
    </row>
    <row r="38" spans="1:3" ht="12.75">
      <c r="A38" s="18">
        <v>37</v>
      </c>
      <c r="B38" s="19" t="s">
        <v>255</v>
      </c>
      <c r="C38" s="19" t="s">
        <v>273</v>
      </c>
    </row>
    <row r="39" spans="1:3" ht="12.75">
      <c r="A39" s="18">
        <v>38</v>
      </c>
      <c r="B39" s="19" t="s">
        <v>189</v>
      </c>
      <c r="C39" s="19" t="s">
        <v>246</v>
      </c>
    </row>
    <row r="40" spans="1:3" ht="12.75">
      <c r="A40" s="18">
        <v>39</v>
      </c>
      <c r="B40" s="19" t="s">
        <v>258</v>
      </c>
      <c r="C40" s="19" t="s">
        <v>257</v>
      </c>
    </row>
    <row r="41" spans="1:3" ht="12.75">
      <c r="A41" s="18">
        <v>40</v>
      </c>
      <c r="B41" s="19" t="s">
        <v>271</v>
      </c>
      <c r="C41" s="19" t="s">
        <v>194</v>
      </c>
    </row>
    <row r="42" spans="1:3" ht="12.75">
      <c r="A42" s="18">
        <v>41</v>
      </c>
      <c r="B42" s="19" t="s">
        <v>272</v>
      </c>
      <c r="C42" s="19" t="s">
        <v>199</v>
      </c>
    </row>
    <row r="43" spans="1:3" ht="12.75">
      <c r="A43" s="18">
        <v>42</v>
      </c>
      <c r="B43" s="19" t="s">
        <v>260</v>
      </c>
      <c r="C43" s="19" t="s">
        <v>263</v>
      </c>
    </row>
    <row r="44" spans="1:3" ht="12.75">
      <c r="A44" s="18">
        <v>43</v>
      </c>
      <c r="B44" s="19" t="s">
        <v>202</v>
      </c>
      <c r="C44" s="19" t="s">
        <v>245</v>
      </c>
    </row>
    <row r="45" spans="1:3" ht="12.75">
      <c r="A45" s="18">
        <v>44</v>
      </c>
      <c r="B45" s="19" t="s">
        <v>274</v>
      </c>
      <c r="C45" s="19" t="s">
        <v>204</v>
      </c>
    </row>
    <row r="46" spans="1:3" ht="12.75">
      <c r="A46" s="18">
        <v>45</v>
      </c>
      <c r="B46" s="19" t="s">
        <v>207</v>
      </c>
      <c r="C46" s="19" t="s">
        <v>247</v>
      </c>
    </row>
    <row r="47" spans="1:3" ht="12.75">
      <c r="A47" s="18">
        <v>46</v>
      </c>
      <c r="B47" s="19" t="s">
        <v>275</v>
      </c>
      <c r="C47" s="19" t="s">
        <v>215</v>
      </c>
    </row>
    <row r="48" spans="1:3" ht="12.75">
      <c r="A48" s="7">
        <v>47</v>
      </c>
      <c r="B48" t="s">
        <v>278</v>
      </c>
      <c r="C48" t="s">
        <v>277</v>
      </c>
    </row>
  </sheetData>
  <hyperlinks>
    <hyperlink ref="C2" r:id="rId1" display="http://www.the-innovation-group.com/welcome.htm"/>
    <hyperlink ref="C3" r:id="rId2" display="http://www.hydrogenassociation.org/general/fuelingSearch.asp"/>
    <hyperlink ref="C32" r:id="rId3" display="http://www.nationalhydrogenassociation.org/newsletter/ad11prax.htm"/>
    <hyperlink ref="C33" r:id="rId4" display="http://www.netl.doe.gov/technologies/coalpower/gasification/database/GASIF2007.xls"/>
    <hyperlink ref="C41" r:id="rId5" display="http://www.pncequity.com/news_200510.html"/>
    <hyperlink ref="C42" r:id="rId6" display="http://www.bizjournals.com/pacific/stories/2008/08/18/daily35.html"/>
    <hyperlink ref="C45" r:id="rId7" display="http://www.weststart.org/info/newsnotes/nn_detail.php?id=1891"/>
    <hyperlink ref="C29" r:id="rId8" display="http://www.spipb.com/en/choose/business/companies_located_in_the_park/hydrogenal/"/>
    <hyperlink ref="C27" r:id="rId9" display="http://www.globalsecurity.org/space/facility/michoud-ap.htm"/>
    <hyperlink ref="C25" r:id="rId10" display="http://ascension-caer.org/airproducts.htm"/>
    <hyperlink ref="C17" r:id="rId11" display="http://financialreports.linde.com/2006/ar/lindeannual/future/hydrogen.html"/>
    <hyperlink ref="C47" r:id="rId12" display="http://www.industrynet.com/info.asp?CID=81790"/>
  </hyperlinks>
  <printOptions gridLines="1" horizontalCentered="1"/>
  <pageMargins left="0.75" right="0.75" top="1" bottom="1" header="0.5" footer="0.5"/>
  <pageSetup fitToHeight="1" fitToWidth="1" horizontalDpi="600" verticalDpi="600" orientation="landscape" scale="57" r:id="rId13"/>
  <headerFooter alignWithMargins="0">
    <oddFooter>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Daryl R. Brown</cp:lastModifiedBy>
  <cp:lastPrinted>2009-02-05T04:12:00Z</cp:lastPrinted>
  <dcterms:created xsi:type="dcterms:W3CDTF">2005-09-06T14:40:11Z</dcterms:created>
  <dcterms:modified xsi:type="dcterms:W3CDTF">2009-02-05T16:11:26Z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