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0940" windowHeight="9600" activeTab="0"/>
  </bookViews>
  <sheets>
    <sheet name="ENERGY STAR Data" sheetId="1" r:id="rId1"/>
    <sheet name="Models found on Websites" sheetId="2" r:id="rId2"/>
  </sheets>
  <externalReferences>
    <externalReference r:id="rId5"/>
    <externalReference r:id="rId6"/>
  </externalReferences>
  <definedNames>
    <definedName name="_xlnm._FilterDatabase" localSheetId="0" hidden="1">'ENERGY STAR Data'!$A$1:$DC$803</definedName>
    <definedName name="_xlnm._FilterDatabase" localSheetId="1" hidden="1">'Models found on Websites'!$A$1:$J$1843</definedName>
    <definedName name="AutomaticDuplexCapable">'[1]Ref3'!$N$2:$N$4</definedName>
    <definedName name="ColorCapability">'[1]Ref3'!$L$2:$L$4</definedName>
    <definedName name="MarkingTechnology">'[1]Ref3'!$C$2:$C$10</definedName>
    <definedName name="ProductType">'[2]Ref3'!$A$2:$A$8</definedName>
    <definedName name="SizeFormat">'[1]Ref3'!$B$2:$B$5</definedName>
  </definedNames>
  <calcPr fullCalcOnLoad="1"/>
</workbook>
</file>

<file path=xl/sharedStrings.xml><?xml version="1.0" encoding="utf-8"?>
<sst xmlns="http://schemas.openxmlformats.org/spreadsheetml/2006/main" count="27260" uniqueCount="2442">
  <si>
    <t>Sharp AR-C330 Color IMAGER</t>
  </si>
  <si>
    <t>Snaplab GR700</t>
  </si>
  <si>
    <t>Snaplap UP D75</t>
  </si>
  <si>
    <t>Tally 8026</t>
  </si>
  <si>
    <t>Toshiba e-STUDIO 220CP</t>
  </si>
  <si>
    <t>Xerox Digital Color Press 700</t>
  </si>
  <si>
    <t>Xerox WorkCentre 7665</t>
  </si>
  <si>
    <t>DocuColor 261</t>
  </si>
  <si>
    <t>DocuColor 5000</t>
  </si>
  <si>
    <t>DocuColor 5000AP</t>
  </si>
  <si>
    <t>DocuColor 6060</t>
  </si>
  <si>
    <t>DocuColor 7000AP</t>
  </si>
  <si>
    <t>DocuColor 8000AP</t>
  </si>
  <si>
    <t>Xerox 700 Digital Color Press</t>
  </si>
  <si>
    <t>Xerox iGen3 110</t>
  </si>
  <si>
    <t>Xerox iGen3 90</t>
  </si>
  <si>
    <t>Xerox iGen4</t>
  </si>
  <si>
    <t>Xerox Phaser 3635</t>
  </si>
  <si>
    <t>Xerox Phaser 6130N</t>
  </si>
  <si>
    <t>Xerox Phaser 6180DN</t>
  </si>
  <si>
    <t>Xerox Phaser 6180N</t>
  </si>
  <si>
    <t>Xerox Phaser 6360DN</t>
  </si>
  <si>
    <t>Xerox Phaser 6360DT</t>
  </si>
  <si>
    <t>Xerox Phaser 6360DX</t>
  </si>
  <si>
    <t>Xerox Phaser 6360N</t>
  </si>
  <si>
    <t>Xerox Phaser 7400DN</t>
  </si>
  <si>
    <t>Xerox Phaser 7400DT</t>
  </si>
  <si>
    <t>Xerox Phaser 7400DX</t>
  </si>
  <si>
    <t>Xerox Phaser 7400DXF</t>
  </si>
  <si>
    <t>Xerox Phaser 7400N</t>
  </si>
  <si>
    <t>Xerox Phaser 7760DN</t>
  </si>
  <si>
    <t>Xerox Phaser 7760DX</t>
  </si>
  <si>
    <t>Xerox Phaser 7760GX</t>
  </si>
  <si>
    <t>Xerox Phaser 8560DN</t>
  </si>
  <si>
    <t>Solid ink</t>
  </si>
  <si>
    <t>Xerox Phaser 8560DT</t>
  </si>
  <si>
    <t>Xerox Phaser 8560N</t>
  </si>
  <si>
    <t>Xerox Phaser 8860</t>
  </si>
  <si>
    <t>Xerox WorkCentre 2242</t>
  </si>
  <si>
    <t>Xerox WorkCentre 490cx</t>
  </si>
  <si>
    <t>Xerox Phaser 6125</t>
  </si>
  <si>
    <t>Brother DCP-7020</t>
  </si>
  <si>
    <t>Brother DCP-8065DN</t>
  </si>
  <si>
    <t>Brother IntelliFAX 2920</t>
  </si>
  <si>
    <t>Brother IntelliFAX 4100e</t>
  </si>
  <si>
    <t>Brother IntelliFAX 4750e</t>
  </si>
  <si>
    <t>Brother IntelliFAX 5750e</t>
  </si>
  <si>
    <t>Brother MFC-7220</t>
  </si>
  <si>
    <t>Brother MFC-7225N</t>
  </si>
  <si>
    <t>Brother MFC-7420</t>
  </si>
  <si>
    <t>Brother MFC-7440N</t>
  </si>
  <si>
    <t>Brother MFC-7820N</t>
  </si>
  <si>
    <t>Brother MFC-8220</t>
  </si>
  <si>
    <t>Brother MFC-8460n</t>
  </si>
  <si>
    <t>Brother MFC-8860DN</t>
  </si>
  <si>
    <t>Brother MFC-8870DW</t>
  </si>
  <si>
    <t>DCP-7040</t>
  </si>
  <si>
    <t>Canon imageRUNNER 5050</t>
  </si>
  <si>
    <t>Canon FAXPHONE L120</t>
  </si>
  <si>
    <t>Canon FAXPHONE L170</t>
  </si>
  <si>
    <t>Canon FAXPHONE L170s</t>
  </si>
  <si>
    <t>Canon FAXPHONE L80</t>
  </si>
  <si>
    <t>Canon imageCLASS 4150</t>
  </si>
  <si>
    <t>Canon imageCLASS D320</t>
  </si>
  <si>
    <t>Canon imageCLASS D340</t>
  </si>
  <si>
    <t>Canon imageCLASS MF-4270</t>
  </si>
  <si>
    <t>Canon imageCLASS MF-4690</t>
  </si>
  <si>
    <t>Canon imageCLASS MF-6520</t>
  </si>
  <si>
    <t>Canon imageCLASS MF-6530</t>
  </si>
  <si>
    <t>Canon imageCLASS MF-6540</t>
  </si>
  <si>
    <t>Canon imageCLASS MF-6590</t>
  </si>
  <si>
    <t>Canon imageCLASS MF-6595</t>
  </si>
  <si>
    <t>Canon imageCLASS MF-6595CX</t>
  </si>
  <si>
    <t>Canon imageCLASS MF-7460</t>
  </si>
  <si>
    <t>Canon imageCLASS MF-7470</t>
  </si>
  <si>
    <t>Canon imageCLASS MF-7480</t>
  </si>
  <si>
    <t>Canon ImageRunner 1023</t>
  </si>
  <si>
    <t>Canon ImageRunner 1023iF</t>
  </si>
  <si>
    <t>Canon ImageRunner 1023n</t>
  </si>
  <si>
    <t>Canon ImageRunner 105</t>
  </si>
  <si>
    <t>Canon ImageRunner 105+</t>
  </si>
  <si>
    <t>Canon imageRUNNER 1310</t>
  </si>
  <si>
    <t>Canon ImageRunner 1600</t>
  </si>
  <si>
    <t>Canon ImageRunner 1630</t>
  </si>
  <si>
    <t>Canon imageRUNNER 1670F</t>
  </si>
  <si>
    <t>Canon ImageRunner 2000</t>
  </si>
  <si>
    <t>Canon imageRUNNER 2018</t>
  </si>
  <si>
    <t>Canon imageRUNNER 2018i</t>
  </si>
  <si>
    <t>Canon imageRUNNER 2020</t>
  </si>
  <si>
    <t>Canon imageRUNNER 2022</t>
  </si>
  <si>
    <t>Canon imageRUNNER 2022i</t>
  </si>
  <si>
    <t>Canon imageRUNNER 2025i</t>
  </si>
  <si>
    <t>Canon imageRUNNER 2030i</t>
  </si>
  <si>
    <t>Canon imageRUNNER 2200</t>
  </si>
  <si>
    <t>Canon ImageRunner 2220i</t>
  </si>
  <si>
    <t>Canon imageRUNNER 2270</t>
  </si>
  <si>
    <t>Canon imageRUNNER 2800</t>
  </si>
  <si>
    <t>Canon imageRUNNER 2870</t>
  </si>
  <si>
    <t>Canon imageRUNNER 3300</t>
  </si>
  <si>
    <t>Canon imageRUNNER 3300en</t>
  </si>
  <si>
    <t>Canon imageRUNNER 330S</t>
  </si>
  <si>
    <t>Canon ImageRunner 3320i</t>
  </si>
  <si>
    <t>Canon ImageRunner 3570</t>
  </si>
  <si>
    <t>Canon imageRUNNER 400S</t>
  </si>
  <si>
    <t>Canon ImageRunner 4570</t>
  </si>
  <si>
    <t>Canon imageRUNNER 5000</t>
  </si>
  <si>
    <t>Canon imageRUNNER 5000V</t>
  </si>
  <si>
    <t>Canon imageRUNNER 5020</t>
  </si>
  <si>
    <t>Canon imageRUNNER 5020i</t>
  </si>
  <si>
    <t>Canon ImageRunner 6000</t>
  </si>
  <si>
    <t>Canon imageRUNNER 600v</t>
  </si>
  <si>
    <t>Canon imageRUNNER 6020</t>
  </si>
  <si>
    <t>Canon imageRUNNER 6020i</t>
  </si>
  <si>
    <t>Canon imageRUNNER 7200</t>
  </si>
  <si>
    <t>Canon imageRUNNER 85+</t>
  </si>
  <si>
    <t>Canon ImageRunner 8500</t>
  </si>
  <si>
    <t>Canon imageRUNNER 9070</t>
  </si>
  <si>
    <t>Canon LaserCLASS 2050P</t>
  </si>
  <si>
    <t>Canon LaserCLASS 310</t>
  </si>
  <si>
    <t>Canon LaserCLASS 510</t>
  </si>
  <si>
    <t>Canon LaserCLASS 710</t>
  </si>
  <si>
    <t>Canon LaserCLASS 730i</t>
  </si>
  <si>
    <t>imageCLASS MF-3240</t>
  </si>
  <si>
    <t>Canon imageRUNNER 2016</t>
  </si>
  <si>
    <t>Dell 1815dn</t>
  </si>
  <si>
    <t>MD-161D</t>
  </si>
  <si>
    <t>MD-231</t>
  </si>
  <si>
    <t>MD-271</t>
  </si>
  <si>
    <t>MD-351N</t>
  </si>
  <si>
    <t>MD-451N</t>
  </si>
  <si>
    <t>MD-551N</t>
  </si>
  <si>
    <t>MD-621N</t>
  </si>
  <si>
    <t>MD-701N</t>
  </si>
  <si>
    <t>HP LaserJet M1005 MFP</t>
  </si>
  <si>
    <t>HP LaserJet M1522nf MFP</t>
  </si>
  <si>
    <t>HP LaserJet M3027 MFP</t>
  </si>
  <si>
    <t>HP LaserJet M3027x MFP</t>
  </si>
  <si>
    <t>HP LaserJet M3035 MFP</t>
  </si>
  <si>
    <t>HP LaserJet M3035xs MFP</t>
  </si>
  <si>
    <t>HP LaserJet M4345 MFP</t>
  </si>
  <si>
    <t>HP LaserJet M4345x MFP</t>
  </si>
  <si>
    <t>HP LaserJet M4345xs MFP</t>
  </si>
  <si>
    <t>HP LaserJet M5035 MFP</t>
  </si>
  <si>
    <t>HP LaserJet M5035x MFP</t>
  </si>
  <si>
    <t>HP LaserJet M5035xs MFP</t>
  </si>
  <si>
    <t>HP LaserJet M9040 MFP</t>
  </si>
  <si>
    <t>HP LaserJet M9050 MFP</t>
  </si>
  <si>
    <t>IBM Infoprint 1540 MFP</t>
  </si>
  <si>
    <t>IBM Infoprint 1552</t>
  </si>
  <si>
    <t>IBM Infoprint 1560</t>
  </si>
  <si>
    <t>IBM Infoprint 1570 MFP</t>
  </si>
  <si>
    <t>IBM InfoPrint 1572n</t>
  </si>
  <si>
    <t>IBM Infoprint 1580</t>
  </si>
  <si>
    <t>IBM Infoprint 1612</t>
  </si>
  <si>
    <t>IBM Infoprint 1650</t>
  </si>
  <si>
    <t>bizhub PRO 1050e</t>
  </si>
  <si>
    <t>Konica bizhub 160</t>
  </si>
  <si>
    <t>Konica bizhub 181</t>
  </si>
  <si>
    <t>Konica FAX 2900</t>
  </si>
  <si>
    <t>Konica FAX 3900</t>
  </si>
  <si>
    <t>Konica Minolta Bizhub 161f</t>
  </si>
  <si>
    <t>Konica Minolta Bizhub 200</t>
  </si>
  <si>
    <t>Konica Minolta Bizhub 250</t>
  </si>
  <si>
    <t>Konica Minolta BizHub 350</t>
  </si>
  <si>
    <t>Konica Minolta BizHub 360</t>
  </si>
  <si>
    <t>Konica Minolta BizHub 361</t>
  </si>
  <si>
    <t>Konica Minolta BizHub 40P</t>
  </si>
  <si>
    <t>Konica Minolta Bizhub 421</t>
  </si>
  <si>
    <t>Konica Minolta Bizhub 500</t>
  </si>
  <si>
    <t>Konica Minolta Bizhub 501</t>
  </si>
  <si>
    <t>Konica Minolta Bizhub 600</t>
  </si>
  <si>
    <t>Konica Minolta Bizhub 750</t>
  </si>
  <si>
    <t>Konica Minolta PagePro 1380</t>
  </si>
  <si>
    <t>Konica Minolta PagePro 1390</t>
  </si>
  <si>
    <t>Kyocera KM-1650</t>
  </si>
  <si>
    <t>Kyocera KM-1820</t>
  </si>
  <si>
    <t>Kyocera KM-2050</t>
  </si>
  <si>
    <t>Kyocera KM-2540</t>
  </si>
  <si>
    <t>Kyocera KM-2550</t>
  </si>
  <si>
    <t>Kyocera KM-2560</t>
  </si>
  <si>
    <t>Kyocera KM-3040</t>
  </si>
  <si>
    <t>Kyocera KM-3050</t>
  </si>
  <si>
    <t>Kyocera KM-3060</t>
  </si>
  <si>
    <t>Kyocera KM-4050</t>
  </si>
  <si>
    <t>Kyocera KM-5050</t>
  </si>
  <si>
    <t>Lexmark X 342n MFP</t>
  </si>
  <si>
    <t>Lexmark x 642e MFP</t>
  </si>
  <si>
    <t>Lexmark X 644e MFP</t>
  </si>
  <si>
    <t>Lexmark X 646dte MFP</t>
  </si>
  <si>
    <t>Lexmark X 646e MFP</t>
  </si>
  <si>
    <t>Lexmark X 646ef MFP</t>
  </si>
  <si>
    <t>Lexmark X 850e MFP</t>
  </si>
  <si>
    <t>Lexmark X 852e</t>
  </si>
  <si>
    <t>Lexmark X 854e MFP</t>
  </si>
  <si>
    <t>Murata Machinery, Ltd.</t>
  </si>
  <si>
    <t>F-300</t>
  </si>
  <si>
    <t>F-305</t>
  </si>
  <si>
    <t>F-520</t>
  </si>
  <si>
    <t>F-525</t>
  </si>
  <si>
    <t>F-560</t>
  </si>
  <si>
    <t>F-565</t>
  </si>
  <si>
    <t>MFX-1330</t>
  </si>
  <si>
    <t>MFX-1350</t>
  </si>
  <si>
    <t>MFX-1430</t>
  </si>
  <si>
    <t>MFX-1450</t>
  </si>
  <si>
    <t>MFX-2030</t>
  </si>
  <si>
    <t>MFX-2050</t>
  </si>
  <si>
    <t>MFX-2350</t>
  </si>
  <si>
    <t>MFX-2850</t>
  </si>
  <si>
    <t>OCE 3165</t>
  </si>
  <si>
    <t>OCE fx2100</t>
  </si>
  <si>
    <t>OCE fx3000</t>
  </si>
  <si>
    <t>OCE im2330</t>
  </si>
  <si>
    <t>OCE im2830</t>
  </si>
  <si>
    <t>OCE im3512</t>
  </si>
  <si>
    <t>OCE im3530</t>
  </si>
  <si>
    <t>OCE im4512</t>
  </si>
  <si>
    <t>OCE im4530</t>
  </si>
  <si>
    <t>OCE im5530</t>
  </si>
  <si>
    <t>OCE im6020</t>
  </si>
  <si>
    <t>OCE im6030</t>
  </si>
  <si>
    <t>OCE im7230</t>
  </si>
  <si>
    <t>OCE im7520</t>
  </si>
  <si>
    <t>OCE im8530</t>
  </si>
  <si>
    <t>OCE im9220</t>
  </si>
  <si>
    <t>OCE sx1480</t>
  </si>
  <si>
    <t>OCE VarioPrint 1055</t>
  </si>
  <si>
    <t>OCE VarioPrint 1065</t>
  </si>
  <si>
    <t>OCE VarioPrint 1075</t>
  </si>
  <si>
    <t>OCE VarioPrint 2062</t>
  </si>
  <si>
    <t>OCE VarioPrint 2075</t>
  </si>
  <si>
    <t>VarioPrint 2090</t>
  </si>
  <si>
    <t>VarioPrint 2100 Titanium</t>
  </si>
  <si>
    <t>VarioPrint 2110 Titanium</t>
  </si>
  <si>
    <t>OCE fx2080</t>
  </si>
  <si>
    <t>Okidata B2500 MFP</t>
  </si>
  <si>
    <t>Okidata B2520 MFP</t>
  </si>
  <si>
    <t>Okidata B2540 MFP</t>
  </si>
  <si>
    <t>Okidata B4545 MFP</t>
  </si>
  <si>
    <t>Okidata B4545 MFP w/Duplex and High-Capacity Letter Tray</t>
  </si>
  <si>
    <t>Panasonic KX-FL511</t>
  </si>
  <si>
    <t>Panasonic KX-FL541</t>
  </si>
  <si>
    <t>Panasonic DP-8016P</t>
  </si>
  <si>
    <t>Panasonic DP-8020E</t>
  </si>
  <si>
    <t>Panasonic DP-8020p</t>
  </si>
  <si>
    <t>Panasonic DP-8035</t>
  </si>
  <si>
    <t>Panasonic DP-8045</t>
  </si>
  <si>
    <t>Panasonic DP-8060</t>
  </si>
  <si>
    <t xml:space="preserve">Panasonic DX 800 </t>
  </si>
  <si>
    <t>Panasonic KX-FLB801</t>
  </si>
  <si>
    <t>Panasonic KX-FLM651</t>
  </si>
  <si>
    <t>Panasonic KX-MB271</t>
  </si>
  <si>
    <t>Panasonic KX-MB781</t>
  </si>
  <si>
    <t>Panasonic KX-MB881</t>
  </si>
  <si>
    <t>Panasonic Panafax UF-4000</t>
  </si>
  <si>
    <t>Panasonic Panafax UF-6000</t>
  </si>
  <si>
    <t>Panasonic Panafax UF-7000</t>
  </si>
  <si>
    <t>Panasonic Panafax UF-8000</t>
  </si>
  <si>
    <t>Panasonic Panafax UF-9000</t>
  </si>
  <si>
    <t>Panasonic WORKiO DP-1520P</t>
  </si>
  <si>
    <t>Panasonic WORKiO DP-2330</t>
  </si>
  <si>
    <t>Panasonic WORKiO DP-3030</t>
  </si>
  <si>
    <t>Panasonic WORKiO DP-3530</t>
  </si>
  <si>
    <t>Panasonic WORKiO DP-4530</t>
  </si>
  <si>
    <t>Panasonic WORKiO DP-6030</t>
  </si>
  <si>
    <t>Ricoh Aficio 1515</t>
  </si>
  <si>
    <t>Ricoh Aficio 2016</t>
  </si>
  <si>
    <t>Ricoh Aficio 2018</t>
  </si>
  <si>
    <t>Ricoh Aficio 2020</t>
  </si>
  <si>
    <t>Ricoh Aficio 2020D</t>
  </si>
  <si>
    <t>Ricoh AC205</t>
  </si>
  <si>
    <t>Ricoh AC205L</t>
  </si>
  <si>
    <t>Ricoh Aficio 3025</t>
  </si>
  <si>
    <t>Ricoh Aficio 3030</t>
  </si>
  <si>
    <t>Ricoh Aficio 3035</t>
  </si>
  <si>
    <t>Ricoh Aficio 3045</t>
  </si>
  <si>
    <t>Ricoh Aficio MP 1600L</t>
  </si>
  <si>
    <t>Ricoh Aficio MP 2000L</t>
  </si>
  <si>
    <t>Ricoh Aficio MP 2500</t>
  </si>
  <si>
    <t>Ricoh Aficio MP 2550</t>
  </si>
  <si>
    <t>Ricoh Aficio MP 3350</t>
  </si>
  <si>
    <t>Ricoh Aficio MP 4000</t>
  </si>
  <si>
    <t>Ricoh Aficio MP 5000</t>
  </si>
  <si>
    <t>Ricoh Aficio MP 6000</t>
  </si>
  <si>
    <t>Ricoh Aficio MP 7000</t>
  </si>
  <si>
    <t>Ricoh Aficio MP 8000</t>
  </si>
  <si>
    <t>Ricoh Aficio SP 1000SF</t>
  </si>
  <si>
    <t>Ricoh Aficio SP 3200 SF</t>
  </si>
  <si>
    <t>Ricoh Pro 1106EX</t>
  </si>
  <si>
    <t>Ricoh Pro 1356EX</t>
  </si>
  <si>
    <t>HP LaserJet M1319f MFP</t>
  </si>
  <si>
    <t>HP LaserJet M1522n MFP</t>
  </si>
  <si>
    <t>HP LaserJet M2727nf MFP</t>
  </si>
  <si>
    <t>HP LaserJet M2727nfs MFP</t>
  </si>
  <si>
    <t>EIO</t>
  </si>
  <si>
    <t>MFD</t>
  </si>
  <si>
    <t>Functionally Integrated but Physically Separate</t>
  </si>
  <si>
    <t>12.75 x 18.1</t>
  </si>
  <si>
    <t>17 X 29.7</t>
  </si>
  <si>
    <t>29.7 x 17</t>
  </si>
  <si>
    <t>17x11.7</t>
  </si>
  <si>
    <t>12.3 x 18</t>
  </si>
  <si>
    <t>Printing, Scanning, Faxing</t>
  </si>
  <si>
    <t>8.5 X 11</t>
  </si>
  <si>
    <t>Wireless</t>
  </si>
  <si>
    <t>802.11, 100MB Ethernet, Bluetooth, USB 2.x</t>
  </si>
  <si>
    <t>18x12.3</t>
  </si>
  <si>
    <t>18.1x12.3</t>
  </si>
  <si>
    <t>8.5 X 23.625</t>
  </si>
  <si>
    <t>1 G Ethernet, 230 V/50 Hz, USB 2.x</t>
  </si>
  <si>
    <t>1 G Ethernet, 115 V/60 Hz, USB 2.x</t>
  </si>
  <si>
    <t>8.5×14</t>
  </si>
  <si>
    <t>Toshiba</t>
  </si>
  <si>
    <t>29.7x42</t>
  </si>
  <si>
    <t>21x29.7</t>
  </si>
  <si>
    <t>2.97 x 4.20</t>
  </si>
  <si>
    <t>802.11, 1 G Ethernet, 100MB Ethernet, IEEE 1284/Parallel/Centronics, IEEE 1394/FireWire/i.LINK, RS232, USB 2.x</t>
  </si>
  <si>
    <t>Xerox 4127</t>
  </si>
  <si>
    <t>Xerox Nuvera 100 EA Digital Production System</t>
  </si>
  <si>
    <t>TEC4</t>
  </si>
  <si>
    <t>42x29.7</t>
  </si>
  <si>
    <t>19 x 13</t>
  </si>
  <si>
    <t>HP Color LaserJet CM6040f MFP</t>
  </si>
  <si>
    <t>Australia/New Zealand, Japan, Taiwan</t>
  </si>
  <si>
    <t>High-Speed Ink (TEC)</t>
  </si>
  <si>
    <t>11.69 x 17.0</t>
  </si>
  <si>
    <t>1 G Ethernet, USB 2.x</t>
  </si>
  <si>
    <t>18 x 12.25</t>
  </si>
  <si>
    <t>11X17</t>
  </si>
  <si>
    <t>8.5x47.24</t>
  </si>
  <si>
    <t>802.11, 100MB Ethernet, 230 V/50 Hz, USB 2.x</t>
  </si>
  <si>
    <t>802.11, 100MB Ethernet, 115 V/60 Hz, USB 2.x</t>
  </si>
  <si>
    <t>11×17</t>
  </si>
  <si>
    <t>1G/1280</t>
  </si>
  <si>
    <t>1 Gb</t>
  </si>
  <si>
    <t>A4+/300</t>
  </si>
  <si>
    <t>HP Scanjet 8300 Professional Imaging Scanner</t>
  </si>
  <si>
    <t>imageRUNNER LBP3460</t>
  </si>
  <si>
    <t>HP LaserJet P4515x</t>
  </si>
  <si>
    <t>Color imageRUNNER LBP5360</t>
  </si>
  <si>
    <t>Color imageRUNNER LBP5960</t>
  </si>
  <si>
    <t>AM3230</t>
  </si>
  <si>
    <t>CS550</t>
  </si>
  <si>
    <t>CS620</t>
  </si>
  <si>
    <t>OM/TEC Table</t>
  </si>
  <si>
    <t>Product Type</t>
  </si>
  <si>
    <t>Prod Date Qualified</t>
  </si>
  <si>
    <t>Product Available Any Market</t>
  </si>
  <si>
    <t>Markets Where Sold As ENERGY STAR Qualified</t>
  </si>
  <si>
    <t>Size Format</t>
  </si>
  <si>
    <t>Marketing Technology</t>
  </si>
  <si>
    <t>Are you submitting this model as the highest energy-consuming configuration of a model family or series, representing one or more available lower configuration models?</t>
  </si>
  <si>
    <t>Product Recovery Time from Sleep (seconds) [as marketed]</t>
  </si>
  <si>
    <t>Is this product shipped with an external power supply (EPS)?</t>
  </si>
  <si>
    <t>Type of EPS</t>
  </si>
  <si>
    <t>EPS ENERGY STAR Qualification</t>
  </si>
  <si>
    <t>If EPS does not meet the ENERGY STAR EPS requirements, explain.</t>
  </si>
  <si>
    <t>Is this product shipped with a Digital Front-end (DFE)?</t>
  </si>
  <si>
    <t>Is the DFE External or Internal to the Imaging Product?</t>
  </si>
  <si>
    <t>DFE ENERGY STAR Qualification, for externally-powered DFEs</t>
  </si>
  <si>
    <t>DFE Ready Power (W), for externally-powered DFEs</t>
  </si>
  <si>
    <t>Continuous Form?</t>
  </si>
  <si>
    <t>Color Capability</t>
  </si>
  <si>
    <t>Type of MFD</t>
  </si>
  <si>
    <t>If MFD or Digital Duplicator, Functions Standard with Product?</t>
  </si>
  <si>
    <t>Maximum Document Size (Width x Height)</t>
  </si>
  <si>
    <t>Internal Memory/RAM (MB)</t>
  </si>
  <si>
    <t>Maximum Default delay time to sleep (minutes)</t>
  </si>
  <si>
    <t>Automatic Duplex Output Capable?</t>
  </si>
  <si>
    <t>Monochrome Product Speed (ipm or mppm)</t>
  </si>
  <si>
    <t>Color Product Speed (ipm or mppm)</t>
  </si>
  <si>
    <t>TEC For Voltage 230 - Unit-1 Network Connection(s) as Tested</t>
  </si>
  <si>
    <t>TEC For Voltage 230 - Unit-1 Other Network Connections Present as Standard</t>
  </si>
  <si>
    <t>TEC For Voltage 230 - Unit-1 Step 1: "Off Interval" Energy (Wh)</t>
  </si>
  <si>
    <t>TEC For Voltage 230 - Unit-1 Step 1: "Off Interval" Time (minutes)</t>
  </si>
  <si>
    <t>TEC For Voltage 230 - Unit-1 Step 3: "Active0" Time (seconds)</t>
  </si>
  <si>
    <t>TEC For Voltage 230 - Unit-1 Step 4: "Sleep Interval" Energy (Wh)</t>
  </si>
  <si>
    <t>TEC For Voltage 230 - Unit-1 Step 4: "Sleep Interval" Time (minutes)</t>
  </si>
  <si>
    <t>TEC For Voltage 230 - Unit-1 Step 5: "Job1 Interval" Energy (Wh)</t>
  </si>
  <si>
    <t>TEC For Voltage 230 - Unit-1 Step 5: "Active1" Time (seconds)</t>
  </si>
  <si>
    <t>TEC For Voltage 230 - Unit-1 Step 6: "Job2 Interval" Energy (Wh)</t>
  </si>
  <si>
    <t>TEC For Voltage 230 - Unit-1 Step 6: "Active2" Time (seconds)</t>
  </si>
  <si>
    <t>TEC For Voltage 230 - Unit-1 Step 7: "Job3 Interval" Energy (Wh)</t>
  </si>
  <si>
    <t>TEC For Voltage 230 - Unit-1 Step 8: "Job4 Interval" Energy (Wh)</t>
  </si>
  <si>
    <t>TEC For Voltage 230 - Unit-1 Step 9: "Final Interval" Energy (Wh)</t>
  </si>
  <si>
    <t>TEC For Voltage 230 - Unit-1 Step 9: "Final Interval" Time (minutes)</t>
  </si>
  <si>
    <t>TEC For Voltage 230 - Unit-1 Step 10: "Auto-off Interval" Energy (Wh)</t>
  </si>
  <si>
    <t>TEC For Voltage 230 - Unit-1 TEC (kWh)</t>
  </si>
  <si>
    <t>TEC For Voltage 115 - Unit-1 Network Connection(s) as Tested</t>
  </si>
  <si>
    <t>TEC For Voltage 115 - Unit-1 Other Network Connections Present as Standard</t>
  </si>
  <si>
    <t>TEC For Voltage 115 - Unit-1 Step 1: "Off Interval" Energy (Wh)</t>
  </si>
  <si>
    <t>TEC For Voltage 115 - Unit-1 Step 1: "Off Interval" Time (minutes)</t>
  </si>
  <si>
    <t>TEC For Voltage 115 - Unit-1 Step 3: "Active0" Time (seconds)</t>
  </si>
  <si>
    <t>TEC For Voltage 115 - Unit-1 Step 4: "Sleep Interval" Energy (Wh)</t>
  </si>
  <si>
    <t>TEC For Voltage 115 - Unit-1 Step 4: "Sleep Interval" Time (minutes)</t>
  </si>
  <si>
    <t>TEC For Voltage 115 - Unit-1 Step 5: "Job1 Interval" Energy (Wh)</t>
  </si>
  <si>
    <t>TEC For Voltage 115 - Unit-1 Step 5: "Active1" Time (seconds)</t>
  </si>
  <si>
    <t>TEC For Voltage 115 - Unit-1 Step 6: "Job2 Interval" Energy (Wh)</t>
  </si>
  <si>
    <t>TEC For Voltage 115 - Unit-1 Step 6: "Active2" Time (seconds)</t>
  </si>
  <si>
    <t>TEC For Voltage 115 - Unit-1 Step 7: "Job3 Interval" Energy (Wh)</t>
  </si>
  <si>
    <t>TEC For Voltage 115 - Unit-1 Step 8: "Job4 Interval" Energy (Wh)</t>
  </si>
  <si>
    <t>TEC For Voltage 115 - Unit-1 Step 9: "Final Interval" Energy (Wh)</t>
  </si>
  <si>
    <t>TEC For Voltage 115 - Unit-1 Step 9: "Final Interval" Time (minutes)</t>
  </si>
  <si>
    <t>TEC For Voltage 115 - Unit-1 Step 10: "Auto-off Interval" Energy (Wh)</t>
  </si>
  <si>
    <t>TEC For Voltage 115 - Unit-1 TEC (kWh)</t>
  </si>
  <si>
    <t>TEC For Voltage 100 - Unit-1 Network Connection(s) as Tested</t>
  </si>
  <si>
    <t>TEC For Voltage 100 - Unit-1 Other Network Connections Present as Standard</t>
  </si>
  <si>
    <t>TEC For Voltage 100 - Unit-1 Step 1: "Off Interval" Energy (Wh)</t>
  </si>
  <si>
    <t>TEC For Voltage 100 - Unit-1 Step 1: "Off Interval" Time (minutes)</t>
  </si>
  <si>
    <t>TEC For Voltage 100 - Unit-1 Step 3: "Active0" Time (seconds)</t>
  </si>
  <si>
    <t>TEC For Voltage 100 - Unit-1 Step 4: "Sleep Interval" Energy (Wh)</t>
  </si>
  <si>
    <t>TEC For Voltage 100 - Unit-1 Step 4: "Sleep Interval" Time (minutes)</t>
  </si>
  <si>
    <t>TEC For Voltage 100 - Unit-1 Step 5: "Job1 Interval" Energy (Wh)</t>
  </si>
  <si>
    <t>TEC For Voltage 100 - Unit-1 Step 5: "Active1" Time (seconds)</t>
  </si>
  <si>
    <t>TEC For Voltage 100 - Unit-1 Step 6: "Job2 Interval" Energy (Wh)</t>
  </si>
  <si>
    <t>TEC For Voltage 100 - Unit-1 Step 6: "Active2" Time (seconds)</t>
  </si>
  <si>
    <t>TEC For Voltage 100 - Unit-1 Step 7: "Job3 Interval" Energy (Wh)</t>
  </si>
  <si>
    <t>TEC For Voltage 100 - Unit-1 Step 8: "Job4 Interval" Energy (Wh)</t>
  </si>
  <si>
    <t>TEC For Voltage 100 - Unit-1 Step 9: "Final Interval" Energy (Wh)</t>
  </si>
  <si>
    <t>TEC For Voltage 100 - Unit-1 Step 9: "Final Interval" Time (minutes)</t>
  </si>
  <si>
    <t>TEC For Voltage 100 - Unit-1 Step 10: "Auto-off Interval" Energy (Wh)</t>
  </si>
  <si>
    <t>TEC For Voltage 100 - Unit-1 TEC (kWh)</t>
  </si>
  <si>
    <t>DFE Ready Power (W), for internally-powered DFEs</t>
  </si>
  <si>
    <t>OM For Voltage 230 - Unit-1 Ready (W)</t>
  </si>
  <si>
    <t>OM For Voltage 230 - Unit-1 Sleep (W)</t>
  </si>
  <si>
    <t>OM For Voltage 230 - Unit-1 Auto-off (W)</t>
  </si>
  <si>
    <t>OM For Voltage 230 - Unit-1 Off (W)</t>
  </si>
  <si>
    <t>OM For Voltage 230 - Unit-1 Standby (W)</t>
  </si>
  <si>
    <t>OM For Voltage 230 - Unit-1 Applicable Primary Functional Adders (Maximum of 3)</t>
  </si>
  <si>
    <t>OM For Voltage 230 - Unit-1 Applicable Secondary Functional Adders</t>
  </si>
  <si>
    <t>OM For Voltage 230 - Unit-1 Internal Power Supply Rated Output Power (W) [if applicable]</t>
  </si>
  <si>
    <t>OM For Voltage 115 - Unit-1 Ready (W)</t>
  </si>
  <si>
    <t>OM For Voltage 115 - Unit-1 Sleep (W)</t>
  </si>
  <si>
    <t>OM For Voltage 115 - Unit-1 Auto-off (W)</t>
  </si>
  <si>
    <t>OM For Voltage 115 - Unit-1 Off (W)</t>
  </si>
  <si>
    <t>OM For Voltage 115 - Unit-1 Standby (W)</t>
  </si>
  <si>
    <t>OM For Voltage 115 - Unit-1 Applicable Primary Functional Adders (Maximum of 3)</t>
  </si>
  <si>
    <t>Sum Primary FA</t>
  </si>
  <si>
    <t>OM For Voltage 115 - Unit-1 Applicable Secondary Functional Adders</t>
  </si>
  <si>
    <t>Sum Secondary FA</t>
  </si>
  <si>
    <t>Sum of Primary + Secondary FAs</t>
  </si>
  <si>
    <t>Base Sleep: Sleep minus Sum of Adders</t>
  </si>
  <si>
    <t>OM For Voltage 115 - Unit-1 Internal Power Supply Rated Output Power (W) [if applicable]</t>
  </si>
  <si>
    <t>OM For Voltage 100 - Unit-1 Ready (W)</t>
  </si>
  <si>
    <t>OM For Voltage 100 - Unit-1 Sleep (W)</t>
  </si>
  <si>
    <t>OM For Voltage 100 - Unit-1 Auto-off (W)</t>
  </si>
  <si>
    <t>OM For Voltage 100 - Unit-1 Off (W)</t>
  </si>
  <si>
    <t>OM For Voltage 100 - Unit-1 Standby (W)</t>
  </si>
  <si>
    <t>OM For Voltage 100 - Unit-1 Applicable Primary Functional Adders (Maximum of 3)</t>
  </si>
  <si>
    <t>OM For Voltage 100 - Unit-1 Applicable Secondary Functional Adders</t>
  </si>
  <si>
    <t>OM For Voltage 100 - Unit-1 Internal Power Supply Rated Output Power (W) [if applicable]</t>
  </si>
  <si>
    <t>OM1</t>
  </si>
  <si>
    <t>MFDs</t>
  </si>
  <si>
    <t>Kyocera</t>
  </si>
  <si>
    <t>KM-3650w</t>
  </si>
  <si>
    <t>Yes</t>
  </si>
  <si>
    <t>Canada, United States</t>
  </si>
  <si>
    <t>Large</t>
  </si>
  <si>
    <t>Electrophotography (EP)</t>
  </si>
  <si>
    <t>No</t>
  </si>
  <si>
    <t>Monochrome</t>
  </si>
  <si>
    <t>Physically Integrated</t>
  </si>
  <si>
    <t>Copying, Printing, Scanning</t>
  </si>
  <si>
    <t>48 x 36</t>
  </si>
  <si>
    <t>Wired ≥ 20 MHz and &lt; 500 MHz - USB 2.x, Wired ≥ 20 MHz and &lt; 500 MHz - 100 Mb Ethernet</t>
  </si>
  <si>
    <t>Memory , Power-supply size &gt; 10W , Scanners with non-CCFL lamps - Other , Storage - disk drive, Wired ≥ 20 MHz and &lt; 500 MHz - USB 2.x</t>
  </si>
  <si>
    <t>Copiers</t>
  </si>
  <si>
    <t>TDS100</t>
  </si>
  <si>
    <t>Australia/New Zealand, Canada, European Union, Japan, Taiwan, United States</t>
  </si>
  <si>
    <t>91.4 x 1500</t>
  </si>
  <si>
    <t>Ricoh</t>
  </si>
  <si>
    <t>142 x 36</t>
  </si>
  <si>
    <t>588 x 36</t>
  </si>
  <si>
    <t>116 x 36</t>
  </si>
  <si>
    <t>OM2</t>
  </si>
  <si>
    <t>Canon</t>
  </si>
  <si>
    <t>United States</t>
  </si>
  <si>
    <t>Standard</t>
  </si>
  <si>
    <t>Ink Jet (IJ)</t>
  </si>
  <si>
    <t>n/a</t>
  </si>
  <si>
    <t>Color</t>
  </si>
  <si>
    <t>8.5x11.7</t>
  </si>
  <si>
    <t>8.4x11.7</t>
  </si>
  <si>
    <t>Copying, Printing</t>
  </si>
  <si>
    <t>Copying, Printing, Scanning, Faxing</t>
  </si>
  <si>
    <t>N/A</t>
  </si>
  <si>
    <t>21.6x29.718</t>
  </si>
  <si>
    <t>Printers</t>
  </si>
  <si>
    <t>Dell</t>
  </si>
  <si>
    <t>Australia/New Zealand, Canada, European Union, Japan, United States</t>
  </si>
  <si>
    <t>AC-DC</t>
  </si>
  <si>
    <t>Complies with requirements, but is not qualified</t>
  </si>
  <si>
    <t>8.5 x 11.7</t>
  </si>
  <si>
    <t>Wired ≥ 20 MHz and &lt; 500 MHz - USB 2.x</t>
  </si>
  <si>
    <t>Memory , Scanners with non-CCFL lamps - Other</t>
  </si>
  <si>
    <t>Kodak</t>
  </si>
  <si>
    <t>Australia/New Zealand, Canada, European Union, United States</t>
  </si>
  <si>
    <t>8.5x11</t>
  </si>
  <si>
    <t>Wired ≥ 20 MHz and &lt; 500 MHz - USB 2.x, Wired card/camera/storage - PictBridge</t>
  </si>
  <si>
    <t>Memory , Power-supply size &gt; 10W , Scanners with non-CCFL lamps - Light-Emitting Diodes (LED)</t>
  </si>
  <si>
    <t>Epson</t>
  </si>
  <si>
    <t>Scanners with non-CCFL lamps - Light-Emitting Diodes (LED), Wired card/camera/storage - flash memory-card/smart-card reader, Wired card/camera/storage - Other, Wired card/camera/storage - PictBridge</t>
  </si>
  <si>
    <t>Canada, European Union, United States</t>
  </si>
  <si>
    <t>Power-supply size &gt; 10W , Scanners with non-CCFL lamps - Light-Emitting Diodes (LED), Wired card/camera/storage - flash memory-card/smart-card reader, Wired card/camera/storage - Other, Wired card/camera/storage - PictBridge</t>
  </si>
  <si>
    <t>Wired &lt; 20 MHz - USB 1.x</t>
  </si>
  <si>
    <t>Power-supply size &gt; 10W , Wired &lt; 20 MHz - IEEE 1284/Parallel/Centronics</t>
  </si>
  <si>
    <t>13x19</t>
  </si>
  <si>
    <t>Power-supply size &gt; 10W , Wired card/camera/storage - PictBridge</t>
  </si>
  <si>
    <t>European Union, United States</t>
  </si>
  <si>
    <t>Power-supply size &gt; 10W , Wired ≥ 20 MHz and &lt; 500 MHz - USB 2.x, Wired card/camera/storage - PictBridge</t>
  </si>
  <si>
    <t>Power-supply size &gt; 10W , Wired ≥ 20 MHz and &lt; 500 MHz - IEEE 1394/FireWire/i.LINK</t>
  </si>
  <si>
    <t>Power-supply size &gt; 10W , Wired ≥ 20 MHz and &lt; 500 MHz - USB 2.x</t>
  </si>
  <si>
    <t>B-300</t>
  </si>
  <si>
    <t>Optional</t>
  </si>
  <si>
    <t>Power-supply size &gt; 10W</t>
  </si>
  <si>
    <t>B-500DN</t>
  </si>
  <si>
    <t>Hewlett-Packard</t>
  </si>
  <si>
    <t>Qualified</t>
  </si>
  <si>
    <t>8.5x30</t>
  </si>
  <si>
    <t>Scanners with non-CCFL lamps - Light-Emitting Diodes (LED)</t>
  </si>
  <si>
    <t>HP OfficeJet Pro L7680</t>
  </si>
  <si>
    <t>8.5x14</t>
  </si>
  <si>
    <t>Wired ≥ 20 MHz and &lt; 500 MHz - USB 2.x, Wired ≥ 20 MHz and &lt; 500 MHz - 100 Mb Ethernet, Wired card/camera/storage - PictBridge</t>
  </si>
  <si>
    <t>Memory , Power-supply size &gt; 10W , Scanners with CCFL lamps</t>
  </si>
  <si>
    <t>Does not comply with requirements</t>
  </si>
  <si>
    <t>Uses Dual Output Voltage power supply which is out-of-scope for EPS Award criteria.</t>
  </si>
  <si>
    <t>Wired ≥ 20 MHz and &lt; 500 MHz - USB 2.x, Wired card/camera/storage - flash memory-card/smart-card reader</t>
  </si>
  <si>
    <t>Australia/New Zealand, Canada, Taiwan, United States</t>
  </si>
  <si>
    <t>Wired ≥ 20 MHz and &lt; 500 MHz - 100 Mb Ethernet, Wired card/camera/storage - flash memory-card/smart-card reader</t>
  </si>
  <si>
    <t>Memory , Power-supply size &gt; 10W , Scanners with non-CCFL lamps - Light-Emitting Diodes (LED), Wired ≥ 20 MHz and &lt; 500 MHz - USB 2.x</t>
  </si>
  <si>
    <t>13X19</t>
  </si>
  <si>
    <t>Memory , Power-supply size &gt; 10W</t>
  </si>
  <si>
    <t>Australia/New Zealand, Canada, European Union, Taiwan, United States</t>
  </si>
  <si>
    <t>8.5 x 24</t>
  </si>
  <si>
    <t>Wired ≥ 20 MHz and &lt; 500 MHz - USB 2.x, Wired ≥ 500 MHz - 1 G Ethernet</t>
  </si>
  <si>
    <t>Memory , Power-supply size &gt; 10W , Wired card/camera/storage - PictBridge</t>
  </si>
  <si>
    <t>Memory , Power-supply size &gt; 10W , Wired card/camera/storage - PictBridge, Wireless - 802.11</t>
  </si>
  <si>
    <t>Wired ≥ 20 MHz and &lt; 500 MHz - USB 2.x, Wireless - Bluetooth, Wireless - 802.11</t>
  </si>
  <si>
    <t>Memory , Power-supply size &gt; 10W , Wired card/camera/storage - flash memory-card/smart-card reader, Wired card/camera/storage - PictBridge</t>
  </si>
  <si>
    <t>Australia/New Zealand, Taiwan</t>
  </si>
  <si>
    <t>Dual Output Voltage power supply is out of scope for participation in EPS program.</t>
  </si>
  <si>
    <t>Lexmark</t>
  </si>
  <si>
    <t>8.5 x 14</t>
  </si>
  <si>
    <t>Memory , Power-supply size &gt; 10W , Scanners with non-CCFL lamps - Light-Emitting Diodes (LED), Wired card/camera/storage - flash memory-card/smart-card reader, Wired card/camera/storage - PictBridge</t>
  </si>
  <si>
    <t>Wireless - 802.11</t>
  </si>
  <si>
    <t>Memory , Power-supply size &gt; 10W , Scanners with non-CCFL lamps - Light-Emitting Diodes (LED), Wired ≥ 20 MHz and &lt; 500 MHz - USB 2.x, Wired card/camera/storage - flash memory-card/smart-card reader, Wired card/camera/storage - PictBridge</t>
  </si>
  <si>
    <t>8.5X14</t>
  </si>
  <si>
    <t>Wired ≥ 20 MHz and &lt; 500 MHz - USB 2.x, Wireless - 802.11</t>
  </si>
  <si>
    <t>Memory , Power-supply size &gt; 10W , Scanners with non-CCFL lamps - Light-Emitting Diodes (LED), Wired ≥ 20 MHz and &lt; 500 MHz - 100 Mb Ethernet, Wired card/camera/storage - flash memory-card/smart-card reader, Wired card/camera/storage - PictBridge</t>
  </si>
  <si>
    <t>Memory , PC-based system , Power-supply size &gt; 10W , Wired ≥ 20 MHz and &lt; 500 MHz - USB 2.x</t>
  </si>
  <si>
    <t>14 x 11</t>
  </si>
  <si>
    <t>PC-based system , Power-supply size &gt; 10W</t>
  </si>
  <si>
    <t>OM3</t>
  </si>
  <si>
    <t>17 x 709</t>
  </si>
  <si>
    <t>24 x709</t>
  </si>
  <si>
    <t>24 x 709</t>
  </si>
  <si>
    <t>36 x709</t>
  </si>
  <si>
    <t>36 x 709</t>
  </si>
  <si>
    <t>44 x 709</t>
  </si>
  <si>
    <t>44x709</t>
  </si>
  <si>
    <t>60 x 709</t>
  </si>
  <si>
    <t>60x709</t>
  </si>
  <si>
    <t>Stylus Pro 11880</t>
  </si>
  <si>
    <t>64x48</t>
  </si>
  <si>
    <t>Wired ≥ 20 MHz and &lt; 500 MHz - IEEE 1394/FireWire/i.LINK, Wired ≥ 500 MHz - 1 G Ethernet</t>
  </si>
  <si>
    <t>Stylus Pro 3800</t>
  </si>
  <si>
    <t>17x22</t>
  </si>
  <si>
    <t>Stylus Pro 4880</t>
  </si>
  <si>
    <t>Wired ≥ 20 MHz and &lt; 500 MHz - IEEE 1394/FireWire/i.LINK</t>
  </si>
  <si>
    <t>Stylus Pro 7880</t>
  </si>
  <si>
    <t>24x36</t>
  </si>
  <si>
    <t>Stylus Pro 9880</t>
  </si>
  <si>
    <t>44x36</t>
  </si>
  <si>
    <t>Wired ≥ 20 MHz and &lt; 500 MHz - IEEE 1394/FireWire/i.LINK, Wired ≥ 20 MHz and &lt; 500 MHz - 100 Mb Ethernet</t>
  </si>
  <si>
    <t>Designjet 110 plus</t>
  </si>
  <si>
    <t>Memory , Power-supply size &gt; 10W , Wired &lt; 20 MHz - IEEE 1284/Parallel/Centronics</t>
  </si>
  <si>
    <t>Designjet 110 plus nr</t>
  </si>
  <si>
    <t>Designjet 130gp</t>
  </si>
  <si>
    <t>Designjet 130nr</t>
  </si>
  <si>
    <t>Designjet 4000</t>
  </si>
  <si>
    <t>Internal</t>
  </si>
  <si>
    <t>Memory , Power-supply size &gt; 10W , Wired ≥ 20 MHz and &lt; 500 MHz - 100 Mb Ethernet, Wired ≥ 20 MHz and &lt; 500 MHz - IEEE 1394/FireWire/i.LINK</t>
  </si>
  <si>
    <t>Designjet 4000ps</t>
  </si>
  <si>
    <t>Designjet 4500</t>
  </si>
  <si>
    <t>Wired ≥ 20 MHz and &lt; 500 MHz - 100 Mb Ethernet</t>
  </si>
  <si>
    <t>Memory , Power-supply size &gt; 10W , Wired ≥ 20 MHz and &lt; 500 MHz - IEEE 1394/FireWire/i.LINK</t>
  </si>
  <si>
    <t>Designjet 4500ps</t>
  </si>
  <si>
    <t>Memory , PC-based system , Power-supply size &gt; 10W , Wired &lt; 20 MHz - IEEE 1284/Parallel/Centronics</t>
  </si>
  <si>
    <t>Designjet 70</t>
  </si>
  <si>
    <t>18 x 24</t>
  </si>
  <si>
    <t>Designjet 90</t>
  </si>
  <si>
    <t>Designjet 90gp</t>
  </si>
  <si>
    <t>Designjet 90r</t>
  </si>
  <si>
    <t>Wired ≥ 500 MHz - 1 G Ethernet</t>
  </si>
  <si>
    <t>Memory , Power-supply size &gt; 10W , Wired ≥ 20 MHz and &lt; 500 MHz - USB 2.x</t>
  </si>
  <si>
    <t>TCS300</t>
  </si>
  <si>
    <t>91.4x60</t>
  </si>
  <si>
    <t>TCS500</t>
  </si>
  <si>
    <t>OM4</t>
  </si>
  <si>
    <t>Mailing Machines</t>
  </si>
  <si>
    <t>IM330</t>
  </si>
  <si>
    <t>23x33</t>
  </si>
  <si>
    <t>Wired &lt; 20 MHz - USB 1.x, Wired ≥ 20 MHz and &lt; 500 MHz - 100 Mb Ethernet</t>
  </si>
  <si>
    <t>IM350</t>
  </si>
  <si>
    <t>IM420</t>
  </si>
  <si>
    <t>Wired &lt; 20 MHz - USB 1.x, Wired &lt; 20 MHz - RS232, Wired ≥ 20 MHz and &lt; 500 MHz - 100 Mb Ethernet</t>
  </si>
  <si>
    <t>IM460</t>
  </si>
  <si>
    <t>IM480</t>
  </si>
  <si>
    <t>Power-supply size &gt; 10W , Wired &lt; 20 MHz - RS232</t>
  </si>
  <si>
    <t>Pitney Bowes</t>
  </si>
  <si>
    <t>DM100</t>
  </si>
  <si>
    <t>15 x 13</t>
  </si>
  <si>
    <t>Wired &lt; 20 MHz - RS232</t>
  </si>
  <si>
    <t>Power-supply size &gt; 10W , Wired &lt; 20 MHz - RS232, Wired &lt; 20 MHz - USB 1.x</t>
  </si>
  <si>
    <t>Power-supply size &gt; 10W , Wired &lt; 20 MHz - Other, Wired &lt; 20 MHz - USB 1.x</t>
  </si>
  <si>
    <t>DM300</t>
  </si>
  <si>
    <t>Power-supply size &gt; 10W , Wired &lt; 20 MHz - Other, Wired ≥ 20 MHz and &lt; 500 MHz - USB 2.x, Wired ≥ 20 MHz and &lt; 500 MHz - USB 2.x, Wired ≥ 20 MHz and &lt; 500 MHz - USB 2.x</t>
  </si>
  <si>
    <t>DM400</t>
  </si>
  <si>
    <t>13 x 15</t>
  </si>
  <si>
    <t>DM450</t>
  </si>
  <si>
    <t>Canada, Japan, United States</t>
  </si>
  <si>
    <t>15x13</t>
  </si>
  <si>
    <t>Power-supply size &gt; 10W , Wired &lt; 20 MHz - Other, Wired ≥ 20 MHz and &lt; 500 MHz - USB 2.x</t>
  </si>
  <si>
    <t>OM5</t>
  </si>
  <si>
    <t>cab Produkttechnik Gmbh &amp; Co. KG</t>
  </si>
  <si>
    <t>A2+/300</t>
  </si>
  <si>
    <t>Small</t>
  </si>
  <si>
    <t>Thermal Transfer (TT)</t>
  </si>
  <si>
    <t>5x200</t>
  </si>
  <si>
    <t>Wired &lt; 20 MHz - RS232, Wired ≥ 20 MHz and &lt; 500 MHz - USB 2.x, Wired ≥ 20 MHz and &lt; 500 MHz - 100 Mb Ethernet</t>
  </si>
  <si>
    <t>Power-supply size &gt; 10W , Wired &lt; 20 MHz - USB 1.x, Wired card/camera/storage - flash memory-card/smart-card reader</t>
  </si>
  <si>
    <t>A4+/600</t>
  </si>
  <si>
    <t>10x200</t>
  </si>
  <si>
    <t>A6+/300</t>
  </si>
  <si>
    <t>15x200</t>
  </si>
  <si>
    <t>A8+/300</t>
  </si>
  <si>
    <t>21x200</t>
  </si>
  <si>
    <t>Mach4/200</t>
  </si>
  <si>
    <t>Mach4/300</t>
  </si>
  <si>
    <t>Mach4/600</t>
  </si>
  <si>
    <t>4 x 6</t>
  </si>
  <si>
    <t>Power-supply size &gt; 10W , Wired card/camera/storage - flash memory-card/smart-card reader, Wired card/camera/storage - PictBridge</t>
  </si>
  <si>
    <t>Power-supply size &gt; 10W , Storage - DVD drive, Wired card/camera/storage - flash memory-card/smart-card reader, Wired card/camera/storage - PictBridge</t>
  </si>
  <si>
    <t>OM6</t>
  </si>
  <si>
    <t>Craden Peripherals Corp.</t>
  </si>
  <si>
    <t>DP8</t>
  </si>
  <si>
    <t>Impact</t>
  </si>
  <si>
    <t>6.5x14</t>
  </si>
  <si>
    <t>Wired &lt; 20 MHz - IEEE 1284/Parallel/Centronics, Wired &lt; 20 MHz - USB 1.x</t>
  </si>
  <si>
    <t>DP9</t>
  </si>
  <si>
    <t>9.7x14</t>
  </si>
  <si>
    <t>Wired &lt; 20 MHz - IEEE 1284/Parallel/Centronics, Wired &lt; 20 MHz - RS232, Wired &lt; 20 MHz - USB 1.x</t>
  </si>
  <si>
    <t>8x100</t>
  </si>
  <si>
    <t>14x14</t>
  </si>
  <si>
    <t>8x8</t>
  </si>
  <si>
    <t>10 Wide</t>
  </si>
  <si>
    <t>Wired &lt; 20 MHz - USB 1.x, Wired &lt; 20 MHz - RS232</t>
  </si>
  <si>
    <t>10 x 17</t>
  </si>
  <si>
    <t>Wired &lt; 20 MHz - USB 1.x, Wired &lt; 20 MHz - IEEE 1284/Parallel/Centronics</t>
  </si>
  <si>
    <t>Power-supply size &gt; 10W , Wired ≥ 20 MHz and &lt; 500 MHz - 100 Mb Ethernet</t>
  </si>
  <si>
    <t>OM7</t>
  </si>
  <si>
    <t>Avision Inc.</t>
  </si>
  <si>
    <t>Scanners</t>
  </si>
  <si>
    <t>AV121</t>
  </si>
  <si>
    <t>European Union, Japan, Taiwan, United States</t>
  </si>
  <si>
    <t>8.5*14</t>
  </si>
  <si>
    <t>NA</t>
  </si>
  <si>
    <t>Scanners with CCFL lamps</t>
  </si>
  <si>
    <t>AV210C Plus</t>
  </si>
  <si>
    <t>AV212</t>
  </si>
  <si>
    <t>AV3750SU</t>
  </si>
  <si>
    <t>AV8050U</t>
  </si>
  <si>
    <t>Australia/New Zealand, European Union, Taiwan, United States</t>
  </si>
  <si>
    <t>11.7x17</t>
  </si>
  <si>
    <t>FB6080E</t>
  </si>
  <si>
    <t>11.6x17</t>
  </si>
  <si>
    <t>Bowe Bell &amp; Howell Scanners, LLC</t>
  </si>
  <si>
    <t>Sidekick 1400u</t>
  </si>
  <si>
    <t>8.5x25</t>
  </si>
  <si>
    <t>Memory , Scanners with non-CCFL lamps - Light-Emitting Diodes (LED)</t>
  </si>
  <si>
    <t>Truper 3200-US</t>
  </si>
  <si>
    <t>11.9x25</t>
  </si>
  <si>
    <t>Scanners with non-CCFL lamps - Xenon</t>
  </si>
  <si>
    <t>Truper 3600-US</t>
  </si>
  <si>
    <t>Memory , Scanners with non-CCFL lamps - Xenon</t>
  </si>
  <si>
    <t>DR-1210C</t>
  </si>
  <si>
    <t>AC-AC</t>
  </si>
  <si>
    <t>8 1/2 x 14/21.6 x 35.6</t>
  </si>
  <si>
    <t>DR-2050C</t>
  </si>
  <si>
    <t>8 1/2 x 14 / 21.6 x 35.56</t>
  </si>
  <si>
    <t>DR-2050SP</t>
  </si>
  <si>
    <t>Canada, European Union, Japan, Taiwan, United States</t>
  </si>
  <si>
    <t>8 1/2 x14/ 21.6 x 35.56</t>
  </si>
  <si>
    <t>DR-2580C</t>
  </si>
  <si>
    <t>8 1/2 x 14/ 21.6 x 35.56</t>
  </si>
  <si>
    <t>DR-4010C</t>
  </si>
  <si>
    <t>9.3 X 14/ 23.6 X 35.56</t>
  </si>
  <si>
    <t>DR-5010C</t>
  </si>
  <si>
    <t>30.5x100</t>
  </si>
  <si>
    <t>i1210</t>
  </si>
  <si>
    <t>34 x 8.5</t>
  </si>
  <si>
    <t>Memory , PC-based system , Scanners with CCFL lamps</t>
  </si>
  <si>
    <t>i1220</t>
  </si>
  <si>
    <t>i1310</t>
  </si>
  <si>
    <t>i1320</t>
  </si>
  <si>
    <t>I1840</t>
  </si>
  <si>
    <t>12 X 34</t>
  </si>
  <si>
    <t>Memory , PC-based system , Scanners with non-CCFL lamps - Xenon</t>
  </si>
  <si>
    <t>i1860</t>
  </si>
  <si>
    <t>34 x 12</t>
  </si>
  <si>
    <t>i250</t>
  </si>
  <si>
    <t>34 x 11.7</t>
  </si>
  <si>
    <t>i260</t>
  </si>
  <si>
    <t>i280</t>
  </si>
  <si>
    <t>i30</t>
  </si>
  <si>
    <t>i40</t>
  </si>
  <si>
    <t>i55</t>
  </si>
  <si>
    <t>i610</t>
  </si>
  <si>
    <t>i620</t>
  </si>
  <si>
    <t>i640</t>
  </si>
  <si>
    <t>i65</t>
  </si>
  <si>
    <t>i660</t>
  </si>
  <si>
    <t>i780</t>
  </si>
  <si>
    <t>i1440</t>
  </si>
  <si>
    <t>11.7 x 34.0</t>
  </si>
  <si>
    <t>i1420</t>
  </si>
  <si>
    <t>i1410</t>
  </si>
  <si>
    <t>Expression 10000XL-Graphic Arts</t>
  </si>
  <si>
    <t>0 MB</t>
  </si>
  <si>
    <t>Power-supply size &gt; 10W , Scanners with CCFL lamps , Wired ≥ 20 MHz and &lt; 500 MHz - IEEE 1394/FireWire/i.LINK</t>
  </si>
  <si>
    <t>Expression 10000XL-Photo</t>
  </si>
  <si>
    <t>Power-supply size &gt; 10W , Scanners with CCFL lamps</t>
  </si>
  <si>
    <t>Perfection 4490 Office</t>
  </si>
  <si>
    <t>Perfection 4490 Photo</t>
  </si>
  <si>
    <t>Perfection V200 Photo</t>
  </si>
  <si>
    <t>Perfection V500 Photo</t>
  </si>
  <si>
    <t>0.0 MB</t>
  </si>
  <si>
    <t>Perfection V700 Photo</t>
  </si>
  <si>
    <t>Perfection V750-M Pro</t>
  </si>
  <si>
    <t>HP Scanjet 5590 Digtal Flatbed Scanner</t>
  </si>
  <si>
    <t>14 x 8.5</t>
  </si>
  <si>
    <t>HP Scanjet 7650 Document Flatbed Scanner</t>
  </si>
  <si>
    <t>HP Scanjet 7650N Document Flatbed Scanner</t>
  </si>
  <si>
    <t>HP Scanjet 7800 Document Sheet-feed Scanner</t>
  </si>
  <si>
    <t>HP Scanjet 8270 Document Flatbed Scanner</t>
  </si>
  <si>
    <t>Australia/New Zealand, European Union, Taiwan</t>
  </si>
  <si>
    <t>HP Scanjet G3010 Photo Scanner</t>
  </si>
  <si>
    <t>11.7 x 8.5</t>
  </si>
  <si>
    <t>HP Scanjet G4010 Photo Scanner</t>
  </si>
  <si>
    <t>Australia/New Zealand, European Union</t>
  </si>
  <si>
    <t>12.3 x 8.5</t>
  </si>
  <si>
    <t>HP Scanjet G4050 Photo Scanner</t>
  </si>
  <si>
    <t>HP Scanjet N6010 Document Sheet-feed Scanner</t>
  </si>
  <si>
    <t>8.5x34</t>
  </si>
  <si>
    <t>&lt;1</t>
  </si>
  <si>
    <t>Image Access GmbH</t>
  </si>
  <si>
    <t>35.4 x 24.8</t>
  </si>
  <si>
    <t>1000 x 36</t>
  </si>
  <si>
    <t>23.3 x 16.5</t>
  </si>
  <si>
    <t>Memory , Power-supply size &gt; 10W , Scanners with non-CCFL lamps - Hot-Cathode Fluorescent Tube (HCFT)</t>
  </si>
  <si>
    <t>Panasonic</t>
  </si>
  <si>
    <t>KV-S1020C</t>
  </si>
  <si>
    <t>8.6 x 101.6</t>
  </si>
  <si>
    <t>Scanners with CCFL lamps , Wired &lt; 20 MHz - USB 1.x</t>
  </si>
  <si>
    <t>Scanners with CCFL lamps , Wired ≥ 20 MHz and &lt; 500 MHz - USB 2.x</t>
  </si>
  <si>
    <t>KV-S1025C</t>
  </si>
  <si>
    <t>KV-S2028C</t>
  </si>
  <si>
    <t>Scanners with non-CCFL lamps - Other , Wired ≥ 20 MHz and &lt; 500 MHz - USB 2.x</t>
  </si>
  <si>
    <t>KV-S2048C</t>
  </si>
  <si>
    <t>8.5 x 25</t>
  </si>
  <si>
    <t>Scanners with non-CCFL lamps - Hot-Cathode Fluorescent Tube (HCFT), Wired ≥ 20 MHz and &lt; 500 MHz - USB 2.x</t>
  </si>
  <si>
    <t>KV-S3065CL</t>
  </si>
  <si>
    <t>11.7 X 17</t>
  </si>
  <si>
    <t>KV-S3065CW</t>
  </si>
  <si>
    <t>KV-S3085</t>
  </si>
  <si>
    <t>11.7 x 17</t>
  </si>
  <si>
    <t>11.7 x 25</t>
  </si>
  <si>
    <t>OM8</t>
  </si>
  <si>
    <t>IBM</t>
  </si>
  <si>
    <t>IBM Infoprint 4247</t>
  </si>
  <si>
    <t>Canada, European Union, Taiwan, United States</t>
  </si>
  <si>
    <t>12 M</t>
  </si>
  <si>
    <t>Wired &lt; 20 MHz - IEEE 1284/Parallel/Centronics</t>
  </si>
  <si>
    <t>91.4 x 150</t>
  </si>
  <si>
    <t>Wired ≥ 20 MHz and &lt; 500 MHz - Other, Wired ≥ 20 MHz and &lt; 500 MHz - Other, Wired ≥ 500 MHz - Other</t>
  </si>
  <si>
    <t>Memory , PC-based system , Power-supply size &gt; 10W , Scanners with non-CCFL lamps - Xenon, Storage - disk drive, Wired ≥ 20 MHz and &lt; 500 MHz - Other</t>
  </si>
  <si>
    <t>Wired ≥ 20 MHz and &lt; 500 MHz - Other, Wired ≥ 500 MHz - Other</t>
  </si>
  <si>
    <t>Memory , PC-based system , Power-supply size &gt; 10W , Wired ≥ 20 MHz and &lt; 500 MHz - Other</t>
  </si>
  <si>
    <t>TDS450</t>
  </si>
  <si>
    <t>Wired ≥ 500 MHz - 1 G Ethernet, Wired ≥ 20 MHz and &lt; 500 MHz - Other, Wired ≥ 20 MHz and &lt; 500 MHz - Other</t>
  </si>
  <si>
    <t>Memory , PC-based system , Power-supply size &gt; 10W , Storage - disk drive, Storage - disk drive, Wired ≥ 20 MHz and &lt; 500 MHz - USB 2.x</t>
  </si>
  <si>
    <t>TDS700</t>
  </si>
  <si>
    <t>Memory , PC-based system , Power-supply size &gt; 10W , Scanners with non-CCFL lamps - Xenon, Storage - disk drive</t>
  </si>
  <si>
    <t>Solid Ink (SI)</t>
  </si>
  <si>
    <t>42x1500</t>
  </si>
  <si>
    <t>Wired &lt; 20 MHz - RS232, Wired ≥ 20 MHz and &lt; 500 MHz - USB 2.x, Wired ≥ 500 MHz - 1 G Ethernet</t>
  </si>
  <si>
    <t>Memory , PC-based system , Power-supply size &gt; 10W , Storage - disk drive, Storage - disk drive, Wired &lt; 20 MHz - IEEE 1284/Parallel/Centronics</t>
  </si>
  <si>
    <t>16x32</t>
  </si>
  <si>
    <t>16 Wide</t>
  </si>
  <si>
    <t>16Wide</t>
  </si>
  <si>
    <t>16.5 Wide</t>
  </si>
  <si>
    <t>Wired &lt; 20 MHz - USB 1.x, Wired &lt; 20 MHz - IEEE 1284/Parallel/Centronics, Wired ≥ 20 MHz and &lt; 500 MHz - 100 Mb Ethernet</t>
  </si>
  <si>
    <t>Printronix</t>
  </si>
  <si>
    <t>P7000</t>
  </si>
  <si>
    <t>17 x Continuous Form</t>
  </si>
  <si>
    <t>Wired &lt; 20 MHz - RS232, Wired ≥ 20 MHz and &lt; 500 MHz - 100 Mb Ethernet</t>
  </si>
  <si>
    <t>TEC1</t>
  </si>
  <si>
    <t>Copying</t>
  </si>
  <si>
    <t>17 x 11</t>
  </si>
  <si>
    <t>100MB Ethernet</t>
  </si>
  <si>
    <t>11 x 17</t>
  </si>
  <si>
    <t>11 X 17</t>
  </si>
  <si>
    <t>Canada, Taiwan, United States</t>
  </si>
  <si>
    <t>17x11.6</t>
  </si>
  <si>
    <t>No Network Connection</t>
  </si>
  <si>
    <t>Fax Machines</t>
  </si>
  <si>
    <t>35.6x21.6</t>
  </si>
  <si>
    <t>29.7x43.2</t>
  </si>
  <si>
    <t>1 G Ethernet</t>
  </si>
  <si>
    <t>100MB Ethernet, USB 2.x</t>
  </si>
  <si>
    <t>Digital Duplicators</t>
  </si>
  <si>
    <t>DUPLO</t>
  </si>
  <si>
    <t>Stencil</t>
  </si>
  <si>
    <t>Scanning</t>
  </si>
  <si>
    <t>27.1X38.2</t>
  </si>
  <si>
    <t>27.1x3.82</t>
  </si>
  <si>
    <t>29.7X43.2</t>
  </si>
  <si>
    <t>USB 2.x</t>
  </si>
  <si>
    <t>Printing, Scanning</t>
  </si>
  <si>
    <t>IEEE 1284/Parallel/Centronics</t>
  </si>
  <si>
    <t>HP LaserJet P1005</t>
  </si>
  <si>
    <t>HP LaserJet P1006</t>
  </si>
  <si>
    <t>HP LaserJet P1505</t>
  </si>
  <si>
    <t>HP LaserJet P1505n</t>
  </si>
  <si>
    <t>HP LaserJet P4015x</t>
  </si>
  <si>
    <t>100MB Ethernet, IEEE 1284/Parallel/Centronics, USB 2.x</t>
  </si>
  <si>
    <t>None. Only marketed info is from Ready</t>
  </si>
  <si>
    <t>12.3 x 18.1</t>
  </si>
  <si>
    <t>14x8.5</t>
  </si>
  <si>
    <t>8.5 x 11</t>
  </si>
  <si>
    <t>11 x 8.5</t>
  </si>
  <si>
    <t>Printing</t>
  </si>
  <si>
    <t>Japan</t>
  </si>
  <si>
    <t>12x19</t>
  </si>
  <si>
    <t>100MB Ethernet, 230 V/50 Hz</t>
  </si>
  <si>
    <t>12x18</t>
  </si>
  <si>
    <t>100MB Ethernet, 115 V/60 Hz, USB 2.x</t>
  </si>
  <si>
    <t>8.5 X 14</t>
  </si>
  <si>
    <t>100MB Ethernet, 115 V/60 Hz, IEEE 1284/Parallel/Centronics, RS232, USB 2.x</t>
  </si>
  <si>
    <t>8.5 x 23.5</t>
  </si>
  <si>
    <t>8.5 X 23.5</t>
  </si>
  <si>
    <t>18 x 12</t>
  </si>
  <si>
    <t>18 x 13</t>
  </si>
  <si>
    <t>15.6 x 10.8</t>
  </si>
  <si>
    <t>No Network Connection, USB 2.x</t>
  </si>
  <si>
    <t>17.6 x 12.8</t>
  </si>
  <si>
    <t>RISO</t>
  </si>
  <si>
    <t>17 x 12.6</t>
  </si>
  <si>
    <t>Samsung</t>
  </si>
  <si>
    <t>230 V/50 Hz, USB 2.x</t>
  </si>
  <si>
    <t>115 V/60 Hz, USB 2.x</t>
  </si>
  <si>
    <t>100MB Ethernet, 230 V/50 Hz, IEEE 1284/Parallel/Centronics</t>
  </si>
  <si>
    <t>100MB Ethernet, 230 V/50 Hz, USB 2.x</t>
  </si>
  <si>
    <t>100MB Ethernet, 230 V/50 Hz, IEEE 1284/Parallel/Centronics, USB 2.x, Other</t>
  </si>
  <si>
    <t>100MB Ethernet, 115 V/60 Hz, IEEE 1284/Parallel/Centronics, USB 2.x, Other</t>
  </si>
  <si>
    <t>100MB Ethernet, 230 V/50 Hz, IEEE 1284/Parallel/Centronics, USB 2.x</t>
  </si>
  <si>
    <t>100MB Ethernet, 115 V/60 Hz, IEEE 1284/Parallel/Centronics, USB 2.x</t>
  </si>
  <si>
    <t>Sharp</t>
  </si>
  <si>
    <t>11x17</t>
  </si>
  <si>
    <t>21.6 x 27.9</t>
  </si>
  <si>
    <t>115 V/60 Hz</t>
  </si>
  <si>
    <t>Source Technologies, LLC</t>
  </si>
  <si>
    <t>ST9530</t>
  </si>
  <si>
    <t>Standard Duplicating Machines Corp.</t>
  </si>
  <si>
    <t>SD360</t>
  </si>
  <si>
    <t>10.8x 15.6</t>
  </si>
  <si>
    <t>SD430</t>
  </si>
  <si>
    <t>12.8 x 17.6</t>
  </si>
  <si>
    <t>SD460</t>
  </si>
  <si>
    <t>SD462</t>
  </si>
  <si>
    <t>SD700</t>
  </si>
  <si>
    <t>USB2, IEEE1284, RS232</t>
  </si>
  <si>
    <t>100MB Ethernet, 115 V/60 Hz</t>
  </si>
  <si>
    <t>10BaseT</t>
  </si>
  <si>
    <t>Xerox</t>
  </si>
  <si>
    <t>Copying, Scanning</t>
  </si>
  <si>
    <t>External</t>
  </si>
  <si>
    <t>ENERGY STAR qualified</t>
  </si>
  <si>
    <t>Unknown</t>
  </si>
  <si>
    <t>TEC2</t>
  </si>
  <si>
    <t>230 V/50 Hz</t>
  </si>
  <si>
    <t>14 x 8.6</t>
  </si>
  <si>
    <t>None. Only marketed info is from Ready mode</t>
  </si>
  <si>
    <t>None. Only marketed info is from Ready Mode.</t>
  </si>
  <si>
    <t>100MB Ethernet, IEEE 1284/Parallel/Centronics, RS232, USB 2.x</t>
  </si>
  <si>
    <t>100MB Ethernet, 100MB Ethernet, IEEE 1284/Parallel/Centronics, IEEE 1284/Parallel/Centronics, RS232, RS232, USB 2.x, USB 2.x</t>
  </si>
  <si>
    <t>100MB Ethernet, IEEE 1284/Parallel/Centronics, RS232</t>
  </si>
  <si>
    <t>100MB Ethernet, 100MB Ethernet, IEEE 1284/Parallel/Centronics, IEEE 1284/Parallel/Centronics</t>
  </si>
  <si>
    <t>100MB Ethernet, IEEE 1284/Parallel/Centronics</t>
  </si>
  <si>
    <t>European Union, Japan, United States</t>
  </si>
  <si>
    <t>bizhub PRO C5500</t>
  </si>
  <si>
    <t>19.1 x 13</t>
  </si>
  <si>
    <t>13 x 19.1</t>
  </si>
  <si>
    <t>12.25 x 18</t>
  </si>
  <si>
    <t>14 X 8.5</t>
  </si>
  <si>
    <t>18x12.25</t>
  </si>
  <si>
    <t>11 x 14</t>
  </si>
  <si>
    <t>8.5 X 47.24</t>
  </si>
  <si>
    <t>8.5 x 47.24</t>
  </si>
  <si>
    <t>11.7x47.24</t>
  </si>
  <si>
    <t>12.9 X 47.24</t>
  </si>
  <si>
    <t>17 x 11.6875</t>
  </si>
  <si>
    <t>No Network Connection, 230 V/50 Hz, USB 2.x</t>
  </si>
  <si>
    <t>No Network Connection, 115 V/60 Hz, USB 2.x</t>
  </si>
  <si>
    <t>100MB Ethernet, 230 V/50 Hz, USB 2.x, Other</t>
  </si>
  <si>
    <t>100MB Ethernet, 115 V/60 Hz, USB 2.x, Other</t>
  </si>
  <si>
    <t>11x35.4</t>
  </si>
  <si>
    <t>USB 2.0, IEEE 1284 Parallel, RS 232</t>
  </si>
  <si>
    <t>802.11, 100MB Ethernet</t>
  </si>
  <si>
    <t>256MB</t>
  </si>
  <si>
    <t>TEC3</t>
  </si>
  <si>
    <t>Copying, Printing, Faxing</t>
  </si>
  <si>
    <t>8.5 x11.7</t>
  </si>
  <si>
    <t>17x11</t>
  </si>
  <si>
    <t>Dell 1125</t>
  </si>
  <si>
    <t>Ricoh Pro 906EX</t>
  </si>
  <si>
    <t>Samsung SCX-4200</t>
  </si>
  <si>
    <t>Samsung SCX-4251FH</t>
  </si>
  <si>
    <t>Samsung SCX-4300</t>
  </si>
  <si>
    <t>Samsung SCX-4500</t>
  </si>
  <si>
    <t>Samsung SCX-4720FN</t>
  </si>
  <si>
    <t>Samsung SCX-4725FN</t>
  </si>
  <si>
    <t>Samsung SCX-6322DN</t>
  </si>
  <si>
    <t>Samsung SCX-6345N</t>
  </si>
  <si>
    <t>Samsung SCX-6555N</t>
  </si>
  <si>
    <t>Samsung SF-560R</t>
  </si>
  <si>
    <t>Samsung SF-565PR</t>
  </si>
  <si>
    <t>Sharp AL-1642 CS</t>
  </si>
  <si>
    <t>Sharp AL-1655 CS</t>
  </si>
  <si>
    <t>Sharp AL-1661CS digital laser MFP</t>
  </si>
  <si>
    <t>Sharp AL-2030</t>
  </si>
  <si>
    <t>Sharp AL-2040CS</t>
  </si>
  <si>
    <t>Sharp AR-168D IMAGER</t>
  </si>
  <si>
    <t>Sharp AR-168S IMAGER</t>
  </si>
  <si>
    <t>Sharp AR-208S</t>
  </si>
  <si>
    <t>Sharp AR-280</t>
  </si>
  <si>
    <t>Sharp AR-350P</t>
  </si>
  <si>
    <t>Sharp AR-450P</t>
  </si>
  <si>
    <t>Sharp AR-F162</t>
  </si>
  <si>
    <t>Sharp AR-M207</t>
  </si>
  <si>
    <t>Sharp AR-M207E</t>
  </si>
  <si>
    <t>Sharp AR-M237</t>
  </si>
  <si>
    <t>Sharp AR-M257</t>
  </si>
  <si>
    <t>Sharp AR-M277</t>
  </si>
  <si>
    <t>Sharp AR-M317</t>
  </si>
  <si>
    <t>Sharp AR-M355N IMAGER</t>
  </si>
  <si>
    <t>Sharp AR-M455N</t>
  </si>
  <si>
    <t>Sharp DM-3551N</t>
  </si>
  <si>
    <t>Sharp DM-4551F</t>
  </si>
  <si>
    <t>Sharp MX-M350N</t>
  </si>
  <si>
    <t>Sharp MX-M620</t>
  </si>
  <si>
    <t>Sharp MX-M700N</t>
  </si>
  <si>
    <t>ST9530sd</t>
  </si>
  <si>
    <t>ST9550</t>
  </si>
  <si>
    <t>ST9550sd</t>
  </si>
  <si>
    <t>ST9551</t>
  </si>
  <si>
    <t>Toshiba e-STUDIO 1101</t>
  </si>
  <si>
    <t>Toshiba e-STUDIO 120</t>
  </si>
  <si>
    <t>Toshiba e-STUDIO 1351</t>
  </si>
  <si>
    <t>Toshiba e-STUDIO 150</t>
  </si>
  <si>
    <t>Toshiba e-STUDIO 162</t>
  </si>
  <si>
    <t>Toshiba e-STUDIO 162D</t>
  </si>
  <si>
    <t>Toshiba e-STUDIO 166</t>
  </si>
  <si>
    <t>Toshiba e-STUDIO 167</t>
  </si>
  <si>
    <t>Toshiba e-STUDIO 170F</t>
  </si>
  <si>
    <t>Toshiba e-STUDIO 190F</t>
  </si>
  <si>
    <t>Toshiba e-STUDIO 203L</t>
  </si>
  <si>
    <t>Toshiba e-STUDIO 207</t>
  </si>
  <si>
    <t>Toshiba e-STUDIO 233</t>
  </si>
  <si>
    <t>Toshiba e-STUDIO 237</t>
  </si>
  <si>
    <t>Toshiba e-STUDIO 283</t>
  </si>
  <si>
    <t>Toshiba e-STUDIO 353</t>
  </si>
  <si>
    <t>Toshiba e-STUDIO 450s</t>
  </si>
  <si>
    <t>Toshiba e-STUDIO 453</t>
  </si>
  <si>
    <t>Toshiba e-STUDIO 500s</t>
  </si>
  <si>
    <t>Toshiba e-STUDIO 523</t>
  </si>
  <si>
    <t>Toshiba e-STUDIO 523T</t>
  </si>
  <si>
    <t>Toshiba e-STUDIO 603</t>
  </si>
  <si>
    <t>Toshiba e-STUDIO 603T</t>
  </si>
  <si>
    <t>Toshiba e-STUDIO 723</t>
  </si>
  <si>
    <t>Toshiba e-STUDIO 723T</t>
  </si>
  <si>
    <t>Toshiba e-STUDIO 853</t>
  </si>
  <si>
    <t>Toshiba e-STUDIO 901</t>
  </si>
  <si>
    <t>Xerox 4112  Enterprise</t>
  </si>
  <si>
    <t>Xerox 4110 Enterprise</t>
  </si>
  <si>
    <t>Xerox 4590  Enterprise</t>
  </si>
  <si>
    <t>Xerox FaxCentre 2121</t>
  </si>
  <si>
    <t>Xerox FaxCentre 2218</t>
  </si>
  <si>
    <t>Xerox FaxCentre F110</t>
  </si>
  <si>
    <t>Xerox Nuvera 120 EA Digital Production System</t>
  </si>
  <si>
    <t>Xerox Nuvera 144  EA Digital Production System</t>
  </si>
  <si>
    <t>Xerox Phaser 3200 MFP / N</t>
  </si>
  <si>
    <t>Xerox WorkCentre 238</t>
  </si>
  <si>
    <t>Xerox WorkCentre 255</t>
  </si>
  <si>
    <t>Xerox WorkCentre 265</t>
  </si>
  <si>
    <t>Xerox WorkCentre 4118</t>
  </si>
  <si>
    <t>Xerox WorkCentre 4118p</t>
  </si>
  <si>
    <t>Xerox WorkCentre 4150</t>
  </si>
  <si>
    <t>Xerox WorkCentre 4150s</t>
  </si>
  <si>
    <t>Xerox WorkCentre 4150x</t>
  </si>
  <si>
    <t>Xerox WorkCentre 5030 MFP</t>
  </si>
  <si>
    <t>Xerox WorkCentre 5050 MFP</t>
  </si>
  <si>
    <t>Xerox WorkCentre 5225 MFP</t>
  </si>
  <si>
    <t>Xerox WorkCentre 5632 MFP</t>
  </si>
  <si>
    <t>Xerox WorkCentre 5638 MFP</t>
  </si>
  <si>
    <t>Xerox WorkCentre 5645 MFP</t>
  </si>
  <si>
    <t>Xerox WorkCentre 5655 MFP</t>
  </si>
  <si>
    <t>Xerox WorkCentre 5665 MFP</t>
  </si>
  <si>
    <t>Xerox WorkCentre 5675 MFP</t>
  </si>
  <si>
    <t>Xerox WorkCentre 5685 MFP</t>
  </si>
  <si>
    <t>Xerox WorkCentre M118</t>
  </si>
  <si>
    <t>Xerox WorkCentre M118i</t>
  </si>
  <si>
    <t>Xerox WorkCentre M123</t>
  </si>
  <si>
    <t>Xerox WorkCentre M123PL</t>
  </si>
  <si>
    <t>Xerox WorkCentre M128</t>
  </si>
  <si>
    <t>Xerox WorkCentre M128PL</t>
  </si>
  <si>
    <t>Xerox WorkCentre M133</t>
  </si>
  <si>
    <t>Xerox WorkCentre M20</t>
  </si>
  <si>
    <t>Xerox WorkCentre M20i</t>
  </si>
  <si>
    <t>Xerox WorkCentre PE120</t>
  </si>
  <si>
    <t>Xerox WorkCentre PE220</t>
  </si>
  <si>
    <t>Xerox WorkCentre Pro 123</t>
  </si>
  <si>
    <t>Xerox WorkCentre Pro 128</t>
  </si>
  <si>
    <t>Xerox WorkCentre Pro 133</t>
  </si>
  <si>
    <t>AM 3100L</t>
  </si>
  <si>
    <t>AM 3200</t>
  </si>
  <si>
    <t>DS 310F</t>
  </si>
  <si>
    <t>DS 610 CU</t>
  </si>
  <si>
    <t>DS 8000C</t>
  </si>
  <si>
    <t>V 2100</t>
  </si>
  <si>
    <t>V 2500</t>
  </si>
  <si>
    <t>V 4800</t>
  </si>
  <si>
    <t>V 5100</t>
  </si>
  <si>
    <t>Brother DCP-4040CN</t>
  </si>
  <si>
    <t>Brother DCP-4070CDW</t>
  </si>
  <si>
    <t>Brother DCP-8060</t>
  </si>
  <si>
    <t>Brother DCP-9040CN</t>
  </si>
  <si>
    <t>Brother DCP-9045CDN</t>
  </si>
  <si>
    <t>Brother MFC-9440CN</t>
  </si>
  <si>
    <t>Brother MFC-9840CDW</t>
  </si>
  <si>
    <t>MFC-7840w</t>
  </si>
  <si>
    <t>Canon Color imageRUNNER C2050</t>
  </si>
  <si>
    <t>Canon Color imageRUNNER C2058</t>
  </si>
  <si>
    <t>Canon Color imageRUNNER C2550</t>
  </si>
  <si>
    <t>Canon Color imageRUNNER C2620</t>
  </si>
  <si>
    <t>Canon Color imageRUNNER C2880</t>
  </si>
  <si>
    <t>Canon Color imageRUNNER C2880i</t>
  </si>
  <si>
    <t>Canon Color imageRunner C3080</t>
  </si>
  <si>
    <t>Canon Color imageRunner C3080i</t>
  </si>
  <si>
    <t>Canon Color imageRunner C3100</t>
  </si>
  <si>
    <t>Canon Color imageRUNNER C3170i</t>
  </si>
  <si>
    <t>Canon Color imageRunner C3200</t>
  </si>
  <si>
    <t>Canon Color imageRUNNER C3380</t>
  </si>
  <si>
    <t>Canon Color imageRUNNER C3380i</t>
  </si>
  <si>
    <t>Canon Color imageRUNNER C3438</t>
  </si>
  <si>
    <t>Canon Color imageRUNNER C3480i</t>
  </si>
  <si>
    <t>Canon Color imageRunner C4080</t>
  </si>
  <si>
    <t>Canon Color imageRunner C4080i</t>
  </si>
  <si>
    <t>Canon Color imageRunner C4580</t>
  </si>
  <si>
    <t>Canon Color imageRunner C4580i</t>
  </si>
  <si>
    <t>Canon Color imageRUNNER C5058</t>
  </si>
  <si>
    <t>Canon Color imageRUNNER C5068</t>
  </si>
  <si>
    <t>Canon Color imageRUNNER C5180</t>
  </si>
  <si>
    <t>Canon Color imageRUNNER C5180i</t>
  </si>
  <si>
    <t>Canon Color imageRUNNER C5185</t>
  </si>
  <si>
    <t>Canon Color imageRUNNER C5185i</t>
  </si>
  <si>
    <t>Canon Color imageRUNNER C5800</t>
  </si>
  <si>
    <t>Canon Color imageRUNNER C5870U</t>
  </si>
  <si>
    <t>Canon Color imageRUNNER C6800</t>
  </si>
  <si>
    <t>Canon Color imageRUNNER C6870U</t>
  </si>
  <si>
    <t>Dell Color Laser 3115c</t>
  </si>
  <si>
    <t>CD-2501N Color MFP</t>
  </si>
  <si>
    <t>HP CM8050 Color MFP</t>
  </si>
  <si>
    <t>High speed IJ</t>
  </si>
  <si>
    <t>HP CM8060 Color MFP</t>
  </si>
  <si>
    <t>HP Color LaserJet 2840</t>
  </si>
  <si>
    <t>HP Color LaserJet CM1015 MFP</t>
  </si>
  <si>
    <t>HP Color LaserJet CM1017 MFP</t>
  </si>
  <si>
    <t>HP Color LaserJet CM1312</t>
  </si>
  <si>
    <t>HP Color LaserJet CM4730 MFP</t>
  </si>
  <si>
    <t>HP Color LaserJet CM4730f MFP</t>
  </si>
  <si>
    <t>HP Color LaserJet CM4730fm MFP</t>
  </si>
  <si>
    <t>HP Color LaserJet CM4730fsk MFP</t>
  </si>
  <si>
    <t>HP Color LaserJet CM6030f MFP</t>
  </si>
  <si>
    <t>HP Color LaserJet CP6015n</t>
  </si>
  <si>
    <t>IBM Infoprint 1634</t>
  </si>
  <si>
    <t>IBM Infoprint 1767</t>
  </si>
  <si>
    <t>IBM InfoPrint Color 1759 MFP</t>
  </si>
  <si>
    <t>IBM InfoPrint Color 1769 MFP</t>
  </si>
  <si>
    <t>Konica Minolta magicolor 2590MF</t>
  </si>
  <si>
    <t>bizhub PRO C500</t>
  </si>
  <si>
    <t>Konica Minolta Bizhub C203</t>
  </si>
  <si>
    <t>Konica Minolta Bizhub C250P</t>
  </si>
  <si>
    <t>Konica Minolta Bizhub C252</t>
  </si>
  <si>
    <t>Konica Minolta Bizhub C253</t>
  </si>
  <si>
    <t>Konica Minolta Bizhub C300</t>
  </si>
  <si>
    <t>Konica Minolta bizhub C352</t>
  </si>
  <si>
    <t>Konica Minolta bizhub C353</t>
  </si>
  <si>
    <t>Konica Minolta Bizhub C450</t>
  </si>
  <si>
    <t>Konica Minolta Bizhub C451</t>
  </si>
  <si>
    <t>Konica Minolta Bizhub C550</t>
  </si>
  <si>
    <t>Konica Minolta Bizhub C650</t>
  </si>
  <si>
    <t>Konica Minolta Bizhub C10</t>
  </si>
  <si>
    <t>Konica Minolta Bizhub C10X</t>
  </si>
  <si>
    <t>Kyocera KM-C2525E</t>
  </si>
  <si>
    <t>Kyocera KM-C3225E</t>
  </si>
  <si>
    <t>Kyocera KM-C3232E</t>
  </si>
  <si>
    <t>Kyocera KM-C4035E</t>
  </si>
  <si>
    <t>Lexmark X 500n</t>
  </si>
  <si>
    <t>Lexmark X 502n</t>
  </si>
  <si>
    <t>Lexmark X 560n</t>
  </si>
  <si>
    <t>Lexmark X 782e</t>
  </si>
  <si>
    <t>Lexmark X 940e</t>
  </si>
  <si>
    <t>Lexmark X 945e</t>
  </si>
  <si>
    <t>CPS800</t>
  </si>
  <si>
    <t>CS650 Pro</t>
  </si>
  <si>
    <t>OCE cm2510</t>
  </si>
  <si>
    <t>OCE cm2520</t>
  </si>
  <si>
    <t>OCE cm3521</t>
  </si>
  <si>
    <t>OCE cm4010</t>
  </si>
  <si>
    <t>OCE cm4521</t>
  </si>
  <si>
    <t>OCE cm5520</t>
  </si>
  <si>
    <t>OCE cm6520</t>
  </si>
  <si>
    <t>Okidata C5550 MFP</t>
  </si>
  <si>
    <t>Okidata C3530n MFP</t>
  </si>
  <si>
    <t>Okidata CX2032 MFP</t>
  </si>
  <si>
    <t>Okidata ES1624n MFP</t>
  </si>
  <si>
    <t>Panasonic DP-C213</t>
  </si>
  <si>
    <t>Panasonic DP-C263</t>
  </si>
  <si>
    <t>Panasonic DP-C264</t>
  </si>
  <si>
    <t>Panasonic DP-C265</t>
  </si>
  <si>
    <t>Panasonic DP-C305</t>
  </si>
  <si>
    <t>Panasonic DP-C354</t>
  </si>
  <si>
    <t>Panasonic DP-C405</t>
  </si>
  <si>
    <t>Panasonic WORKiO DP-C262</t>
  </si>
  <si>
    <t>Panasonic WORKiO DP-C322</t>
  </si>
  <si>
    <t>Panasonic Workio DP-CL18</t>
  </si>
  <si>
    <t>Panasonic Workio DP-CL22</t>
  </si>
  <si>
    <t xml:space="preserve">Aficio SP C220S </t>
  </si>
  <si>
    <t>Aficio SP C221SF</t>
  </si>
  <si>
    <t>Aficio SP C222SF</t>
  </si>
  <si>
    <t>Ricoh Aficio C2000</t>
  </si>
  <si>
    <t>Ricoh Aficio Color 5560V</t>
  </si>
  <si>
    <t>Ricoh Aficio MP C2500</t>
  </si>
  <si>
    <t>Ricoh Aficio MP C2500 EFI</t>
  </si>
  <si>
    <t>Ricoh Aficio MP C3000</t>
  </si>
  <si>
    <t>Ricoh Aficio MP C3000 EFI</t>
  </si>
  <si>
    <t>Ricoh Aficio MP C3500</t>
  </si>
  <si>
    <t>Ricoh Aficio MP C3500 EFI</t>
  </si>
  <si>
    <t>Ricoh Aficio MP C4500</t>
  </si>
  <si>
    <t>Ricoh Aficio MP C4500 EFI</t>
  </si>
  <si>
    <t>Ricoh Aficio MP C6000</t>
  </si>
  <si>
    <t>Ricoh Aficio MP C7500</t>
  </si>
  <si>
    <t>Samsung CLX-2160N</t>
  </si>
  <si>
    <t>Samsung CLX-3160FN</t>
  </si>
  <si>
    <t>Samsung CLX-3175FN</t>
  </si>
  <si>
    <t>Samsung CLX-6200FX</t>
  </si>
  <si>
    <t>Samsung CLX-6210FX</t>
  </si>
  <si>
    <t>Samsung CLX-6240FX</t>
  </si>
  <si>
    <t>Sharp AR-BC260 Color IMAGER</t>
  </si>
  <si>
    <t>Sharp AR-BC320 Color IMAGER</t>
  </si>
  <si>
    <t>Sharp AR-C240P</t>
  </si>
  <si>
    <t>Sharp AR-C260M</t>
  </si>
  <si>
    <t>Sharp AR-C265</t>
  </si>
  <si>
    <t>Sharp AR-C360</t>
  </si>
  <si>
    <t>Sharp MX-2300N</t>
  </si>
  <si>
    <t>Sharp MX-2700N</t>
  </si>
  <si>
    <t>Sharp MX-3500N</t>
  </si>
  <si>
    <t>Sharp MX-3501N</t>
  </si>
  <si>
    <t>Sharp MX-4501N</t>
  </si>
  <si>
    <t>Sharp MX-5500N</t>
  </si>
  <si>
    <t>Sharp MX-M6200</t>
  </si>
  <si>
    <t>Sharp MX-M6201N</t>
  </si>
  <si>
    <t>Sharp MX-M7000</t>
  </si>
  <si>
    <t>Sharp MX-M7001N</t>
  </si>
  <si>
    <t>Toshiba e-STUDIO 2500C</t>
  </si>
  <si>
    <t>Toshiba e-STUDIO 281c</t>
  </si>
  <si>
    <t>Toshiba e-STUDIO 3500c</t>
  </si>
  <si>
    <t>Toshiba e-STUDIO 3510c</t>
  </si>
  <si>
    <t>Toshiba e-STUDIO 351c</t>
  </si>
  <si>
    <t>Toshiba e-STUDIO 4500c</t>
  </si>
  <si>
    <t>Toshiba e-STUDIO 451c</t>
  </si>
  <si>
    <t>Toshiba e-STUDIO 5500c</t>
  </si>
  <si>
    <t>DocuColor 12 Copier/Printer</t>
  </si>
  <si>
    <t>Xerox Docucolor 12</t>
  </si>
  <si>
    <t>Xerox DocuColor 242</t>
  </si>
  <si>
    <t>Xerox DocuColor 252</t>
  </si>
  <si>
    <t>Xerox DocuColor 260</t>
  </si>
  <si>
    <t>Xerox DocuColor 5000</t>
  </si>
  <si>
    <t>Xerox DocuColor 6060</t>
  </si>
  <si>
    <t>Xerox DocuColor 7000</t>
  </si>
  <si>
    <t>Xerox DocuTech 128</t>
  </si>
  <si>
    <t>Xerox DocuTech 155</t>
  </si>
  <si>
    <t>Xerox DocuTech 180</t>
  </si>
  <si>
    <t>Xerox Phaser 6110 MFP/S</t>
  </si>
  <si>
    <t>Xerox Phaser 6115 MFP/D</t>
  </si>
  <si>
    <t>Xerox WorkCentre 7232</t>
  </si>
  <si>
    <t>Xerox WorkCentre 7242</t>
  </si>
  <si>
    <t>Xerox WorkCentre 7328</t>
  </si>
  <si>
    <t>Xerox WorkCentre 7335</t>
  </si>
  <si>
    <t>Xerox WorkCentre 7345</t>
  </si>
  <si>
    <t>Xerox WorkCentre 7346</t>
  </si>
  <si>
    <t>Xerox WorkCentre 7655</t>
  </si>
  <si>
    <t>Xerox WorkCentre 7675</t>
  </si>
  <si>
    <t>Xerox WorkCentre Bookmark 40</t>
  </si>
  <si>
    <t>Xerox WorkCentre Bookmark 55</t>
  </si>
  <si>
    <t>Konica Minolta Bizhub C20PX</t>
  </si>
  <si>
    <t>OM/TEC</t>
  </si>
  <si>
    <t>Manufacturer</t>
  </si>
  <si>
    <t>Model</t>
  </si>
  <si>
    <t>Marking Technology</t>
  </si>
  <si>
    <t>On ENERGY STAR Product List under 115V (Y/N)?</t>
  </si>
  <si>
    <t>Device Type</t>
  </si>
  <si>
    <t>Monochrome Speed</t>
  </si>
  <si>
    <t>Does product use an External Power Supply (EPS)? (Y/N)</t>
  </si>
  <si>
    <t>If this product uses an EPS please indicate whether the EPS will meet the ENERGY STAR EPS Version 2.0 requirements.</t>
  </si>
  <si>
    <t>EP</t>
  </si>
  <si>
    <t>Y</t>
  </si>
  <si>
    <t>MFD - Large Format</t>
  </si>
  <si>
    <t>N</t>
  </si>
  <si>
    <t>OCE</t>
  </si>
  <si>
    <t>Copier - Large Format</t>
  </si>
  <si>
    <t>TDS800 Pro</t>
  </si>
  <si>
    <t>6-10 E/min</t>
  </si>
  <si>
    <t>FW770</t>
  </si>
  <si>
    <t>4 (D-size)</t>
  </si>
  <si>
    <t>FW780</t>
  </si>
  <si>
    <t>Aficio SP W2470</t>
  </si>
  <si>
    <t>Ricoh Aficio 240W</t>
  </si>
  <si>
    <t>NULL</t>
  </si>
  <si>
    <t>Ricoh Aficio 470W</t>
  </si>
  <si>
    <t>Ricoh Aficio 480W</t>
  </si>
  <si>
    <t xml:space="preserve">Ricoh Aficio MP W2400 </t>
  </si>
  <si>
    <t>Ricoh Aficio MP W3600</t>
  </si>
  <si>
    <t>Toshiba KIP 3000</t>
  </si>
  <si>
    <t>Toshiba KIP 5000</t>
  </si>
  <si>
    <t>Toshiba KIP 7000</t>
  </si>
  <si>
    <t>Xerox 3030 Engineering Copier</t>
  </si>
  <si>
    <t>IJ</t>
  </si>
  <si>
    <t>Xerox 3040 Engineering Copier</t>
  </si>
  <si>
    <t>Xerox 510 Copy System</t>
  </si>
  <si>
    <t>Xerox 721 Copy System</t>
  </si>
  <si>
    <t>Epson Stylus Photo R2400</t>
  </si>
  <si>
    <t>Printer</t>
  </si>
  <si>
    <t>Epson Stylus Photo R2880</t>
  </si>
  <si>
    <t>HP Photosmart A826</t>
  </si>
  <si>
    <t>Lexmark X 2470 MFP</t>
  </si>
  <si>
    <t>Lexmark X 3470 MFP</t>
  </si>
  <si>
    <t>Epson Stylus Photo R1900</t>
  </si>
  <si>
    <t>Canon PIXMA PRO 9500</t>
  </si>
  <si>
    <t>Lexmark X 1270 MFP</t>
  </si>
  <si>
    <t>Epson Stylus Photo 1400</t>
  </si>
  <si>
    <t>Dell 810</t>
  </si>
  <si>
    <t>HP PSC 950</t>
  </si>
  <si>
    <t>HP DeskJet D2430</t>
  </si>
  <si>
    <t>Lexmark X 7350 MFP</t>
  </si>
  <si>
    <t>Lexmark X 8350 MFP</t>
  </si>
  <si>
    <t>Epson Stylus C88+</t>
  </si>
  <si>
    <t>Ricoh Aficio 615C</t>
  </si>
  <si>
    <t>Canon Pixma iP90v</t>
  </si>
  <si>
    <t>Canon PIXMA PRO 9000</t>
  </si>
  <si>
    <t>Epson Stylus CX7400</t>
  </si>
  <si>
    <t>Epson Stylus CX8400</t>
  </si>
  <si>
    <t>Epson Stylus CX9400fAX</t>
  </si>
  <si>
    <t>Epson Stylus CX9475fAX</t>
  </si>
  <si>
    <t>HP DeskJet D1455</t>
  </si>
  <si>
    <t>Epson Stylus Photo R800</t>
  </si>
  <si>
    <t>Epson Stylus Photo R280</t>
  </si>
  <si>
    <t>Epson Stylus Photo RX595</t>
  </si>
  <si>
    <t>Epson Stylus Photo RX680</t>
  </si>
  <si>
    <t>HP DeskJet D1560</t>
  </si>
  <si>
    <t>HP PhotoSmart 8750 Pro</t>
  </si>
  <si>
    <t xml:space="preserve">Lexmark X 4270 </t>
  </si>
  <si>
    <t>Canon Pixma iP100</t>
  </si>
  <si>
    <t>Canon Pixma MP140</t>
  </si>
  <si>
    <t>Canon Pixma MP210</t>
  </si>
  <si>
    <t>Epson Stylus C120</t>
  </si>
  <si>
    <t>HP DeskJet D2460</t>
  </si>
  <si>
    <t>HP DeskJet D2545</t>
  </si>
  <si>
    <t>HP DeskJet F4180</t>
  </si>
  <si>
    <t>HP OfficeJet 5610</t>
  </si>
  <si>
    <t>HP OfficeJet J3680</t>
  </si>
  <si>
    <t>Ricoh G7500</t>
  </si>
  <si>
    <t>HP DeskJet 5650</t>
  </si>
  <si>
    <t>Canon Pixma MP160</t>
  </si>
  <si>
    <t>Canon Pixma MP470</t>
  </si>
  <si>
    <t>Canon PIXMA MX300</t>
  </si>
  <si>
    <t>Canon PIXMA MX310</t>
  </si>
  <si>
    <t>HP OfficeJet H470</t>
  </si>
  <si>
    <t>HP OfficeJet H470b</t>
  </si>
  <si>
    <t>HP OfficeJet H470wbt</t>
  </si>
  <si>
    <t>Lexmark P 4350 MFP</t>
  </si>
  <si>
    <t>Lexmark X 2500</t>
  </si>
  <si>
    <t>Lexmark X 2600</t>
  </si>
  <si>
    <t>Lexmark X 5450</t>
  </si>
  <si>
    <t>Lexmark Z 1300</t>
  </si>
  <si>
    <t>Lexmark Z 2300</t>
  </si>
  <si>
    <t>HP Business InkJet 2800</t>
  </si>
  <si>
    <t>HP Business InkJet 2800dtn</t>
  </si>
  <si>
    <t>Lexmark X 3550</t>
  </si>
  <si>
    <t>Lexmark X 5070</t>
  </si>
  <si>
    <t>Lexmark X 5075</t>
  </si>
  <si>
    <t>Lexmark Z 1420</t>
  </si>
  <si>
    <t>Brother</t>
  </si>
  <si>
    <t>Brother DCP-130c</t>
  </si>
  <si>
    <t>Brother MFC-230c</t>
  </si>
  <si>
    <t>Brother MFC-240c</t>
  </si>
  <si>
    <t>Brother MFC-3360c</t>
  </si>
  <si>
    <t>Lexmark X 3650</t>
  </si>
  <si>
    <t>Lexmark X 4650</t>
  </si>
  <si>
    <t>Lexmark X 5470</t>
  </si>
  <si>
    <t>Lexmark X 5495</t>
  </si>
  <si>
    <t>Lexmark Z 2420</t>
  </si>
  <si>
    <t>Deskjet F4280</t>
  </si>
  <si>
    <t>Lexmark X 4550</t>
  </si>
  <si>
    <t>Canon PIXMA MX7600</t>
  </si>
  <si>
    <t>Dell 926</t>
  </si>
  <si>
    <t>Dell 948</t>
  </si>
  <si>
    <t>HP OfficeJet J4580</t>
  </si>
  <si>
    <t>HP PhotoSmart Pro B9180</t>
  </si>
  <si>
    <t>Lexmark X 6570</t>
  </si>
  <si>
    <t>Lexmark X 6575 Professional</t>
  </si>
  <si>
    <t>Ricoh GX2500</t>
  </si>
  <si>
    <t>Canon PIXMA MP530</t>
  </si>
  <si>
    <t>Canon PIXMA MX700</t>
  </si>
  <si>
    <t>Ricoh GX3000</t>
  </si>
  <si>
    <t>Ricoh GX3050N</t>
  </si>
  <si>
    <t xml:space="preserve">Ricoh GX3050SFN </t>
  </si>
  <si>
    <t>Ricoh GX5050N</t>
  </si>
  <si>
    <t>Ricoh GX7000</t>
  </si>
  <si>
    <t>Brother MFC-350c</t>
  </si>
  <si>
    <t>Brother MFC-465CN</t>
  </si>
  <si>
    <t>Brother MFC-5460CN</t>
  </si>
  <si>
    <t>Brother MFC-5860CN</t>
  </si>
  <si>
    <t>Brother MFC-685cw</t>
  </si>
  <si>
    <t>Brother MFC-885CW</t>
  </si>
  <si>
    <t>Canon PIXMA MP520</t>
  </si>
  <si>
    <t>Canon PIXMA MP970</t>
  </si>
  <si>
    <t>HP DeskJet 9800</t>
  </si>
  <si>
    <t>HP DeskJet D4260</t>
  </si>
  <si>
    <t>HP DeskJet F4360</t>
  </si>
  <si>
    <t>HP OfficeJet 6310</t>
  </si>
  <si>
    <t>HP OfficeJet J5780</t>
  </si>
  <si>
    <t>HP PhotoSmart C4280</t>
  </si>
  <si>
    <t>HP PhotoSmart C4385</t>
  </si>
  <si>
    <t>HP PhotoSmart C4400</t>
  </si>
  <si>
    <t>Photosmart C4380</t>
  </si>
  <si>
    <t>Kodak ESP 3</t>
  </si>
  <si>
    <t>Kodak ESP 5</t>
  </si>
  <si>
    <t>Lexmark X 4850</t>
  </si>
  <si>
    <t>Lexmark X 4875 Professional</t>
  </si>
  <si>
    <t>Lexmark X 7550 </t>
  </si>
  <si>
    <t>Canon PIXMA MP610</t>
  </si>
  <si>
    <t>Canon PIXMA MX850</t>
  </si>
  <si>
    <t>HP OfficeJet J6480</t>
  </si>
  <si>
    <t>Dell 968</t>
  </si>
  <si>
    <t>HP PhotoSmart C5280</t>
  </si>
  <si>
    <t>HP PhotoSmart D5360</t>
  </si>
  <si>
    <t>Kodak 5100</t>
  </si>
  <si>
    <t>Kodak 5300</t>
  </si>
  <si>
    <t>Kodak 5500</t>
  </si>
  <si>
    <t>Lexmark X 9350</t>
  </si>
  <si>
    <t>Lexmark X 9575 </t>
  </si>
  <si>
    <t>Epson Stylus NX400</t>
  </si>
  <si>
    <t>HP PhotoSmart C6280</t>
  </si>
  <si>
    <t>HP PhotoSmart C7280</t>
  </si>
  <si>
    <t>HP PhotoSmart C8180 aio</t>
  </si>
  <si>
    <t>HP PhotoSmart D7260</t>
  </si>
  <si>
    <t>HP PhotoSmart D7460</t>
  </si>
  <si>
    <t>HP OfficeJet Pro K8600</t>
  </si>
  <si>
    <t>HP OfficeJet Pro K8600dn</t>
  </si>
  <si>
    <t>HP OfficeJet Pro L7580</t>
  </si>
  <si>
    <t>HP OfficeJet Pro L7590</t>
  </si>
  <si>
    <t>HP OfficeJet Pro L7780</t>
  </si>
  <si>
    <t>HP DeskJet 6940dt</t>
  </si>
  <si>
    <t>HP DeskJet 6980</t>
  </si>
  <si>
    <t>HP DeskJet 6988</t>
  </si>
  <si>
    <t>HP DeskJet 6988dt</t>
  </si>
  <si>
    <t>HP OfficeJet Pro K5400</t>
  </si>
  <si>
    <t>HP OfficeJet Pro K5400dn</t>
  </si>
  <si>
    <t>HP OfficeJet Pro K5400dtn</t>
  </si>
  <si>
    <t>HC5500</t>
  </si>
  <si>
    <t>Brother IntelliFAX 1360</t>
  </si>
  <si>
    <t>Fax</t>
  </si>
  <si>
    <t>-</t>
  </si>
  <si>
    <t>Brother IntelliFAX 1860c</t>
  </si>
  <si>
    <t>Brother IntelliFAX 1960c</t>
  </si>
  <si>
    <t>Brother IntelliFAX 2480C</t>
  </si>
  <si>
    <t>Canon Pixma Ip2600</t>
  </si>
  <si>
    <t>Canon PIXMA iP3500</t>
  </si>
  <si>
    <t>Canon PIXMA iP4500</t>
  </si>
  <si>
    <t>AGFA</t>
  </si>
  <si>
    <t>Anapurna M</t>
  </si>
  <si>
    <t>Printer - Large Format</t>
  </si>
  <si>
    <t>Anapurna XL</t>
  </si>
  <si>
    <t>Dotrix Transcolor</t>
  </si>
  <si>
    <t>imagePROGRAF iPF500</t>
  </si>
  <si>
    <t>imagePROGRAF iPF5100</t>
  </si>
  <si>
    <t>imagePROGRAF iPF605</t>
  </si>
  <si>
    <t>imagePROGRAF iPF610</t>
  </si>
  <si>
    <t>imagePROGRAF iPF6100</t>
  </si>
  <si>
    <t>imagePROGRAF iPF700</t>
  </si>
  <si>
    <t>imagePROGRAF iPF710</t>
  </si>
  <si>
    <t>imagePROGRAF iPF720</t>
  </si>
  <si>
    <t>imagePROGRAF iPF8000</t>
  </si>
  <si>
    <t>imagePROGRAF iPF8000S</t>
  </si>
  <si>
    <t>imagePROGRAF iPF8100</t>
  </si>
  <si>
    <t>imagePROGRAF iPF9000</t>
  </si>
  <si>
    <t>imagePROGRAF iPF9000S</t>
  </si>
  <si>
    <t>imagePROGRAF iPF9100</t>
  </si>
  <si>
    <t>W8200</t>
  </si>
  <si>
    <t>Dilli</t>
  </si>
  <si>
    <t>Neo Plus</t>
  </si>
  <si>
    <t>Neo Venus</t>
  </si>
  <si>
    <t>Durst</t>
  </si>
  <si>
    <t>Gamma 60</t>
  </si>
  <si>
    <t>Rho 350R/351R</t>
  </si>
  <si>
    <t>Rho 600</t>
  </si>
  <si>
    <t>Rho 600 Pictor</t>
  </si>
  <si>
    <t>Rho 800 Presto</t>
  </si>
  <si>
    <t>Rhopac</t>
  </si>
  <si>
    <t>Stylus Pro GS6000</t>
  </si>
  <si>
    <t>Fortuna</t>
  </si>
  <si>
    <t>MERCURY S3208W</t>
  </si>
  <si>
    <t>Mimaki JV22</t>
  </si>
  <si>
    <t>Mimaki JV3</t>
  </si>
  <si>
    <t>Mimaki JV4</t>
  </si>
  <si>
    <t>X3212W</t>
  </si>
  <si>
    <t>Gerber Scientific Products</t>
  </si>
  <si>
    <t xml:space="preserve">EDGE FX </t>
  </si>
  <si>
    <t>Solara ION</t>
  </si>
  <si>
    <t>Solara UV2</t>
  </si>
  <si>
    <t>Graphtec</t>
  </si>
  <si>
    <t>JS 310</t>
  </si>
  <si>
    <t>n</t>
  </si>
  <si>
    <t>Pro JS 501</t>
  </si>
  <si>
    <t>Designjet 10000</t>
  </si>
  <si>
    <t>Designjet 4500mfp</t>
  </si>
  <si>
    <t>Designjet 500 - 24in</t>
  </si>
  <si>
    <t>Designjet 500 - 44in</t>
  </si>
  <si>
    <t>Designjet 8000</t>
  </si>
  <si>
    <t>Designjet 9000</t>
  </si>
  <si>
    <t>Designjet T1100 - 24 IN</t>
  </si>
  <si>
    <t>Designjet T1100 - 44 IN</t>
  </si>
  <si>
    <t>Designjet T1100ps - 24in</t>
  </si>
  <si>
    <t>Designjet T1100ps - 44 in</t>
  </si>
  <si>
    <t>Designjet T610 - 24in</t>
  </si>
  <si>
    <t>Designjet T610 - 44in</t>
  </si>
  <si>
    <t>Designjet Z2100 - 24in</t>
  </si>
  <si>
    <t>Designjet Z2100 - 44in</t>
  </si>
  <si>
    <t>Designjet Z3100 - 24in</t>
  </si>
  <si>
    <t>Designjet Z3100 - 44in</t>
  </si>
  <si>
    <t>Designjet Z3100ps gp - 24in</t>
  </si>
  <si>
    <t>Designjet Z3100ps gp - 44in</t>
  </si>
  <si>
    <t>Designjet Z6100 - 42in</t>
  </si>
  <si>
    <t>Designjet Z6100 - 60in</t>
  </si>
  <si>
    <t>Designjet Z6100 ps - 42in</t>
  </si>
  <si>
    <t>Designjet Z6100 ps - 60in</t>
  </si>
  <si>
    <t>Inca</t>
  </si>
  <si>
    <t>Inca Onset</t>
  </si>
  <si>
    <t>Spyder 320</t>
  </si>
  <si>
    <t xml:space="preserve">Spyder 320 </t>
  </si>
  <si>
    <t>Spyder 320+ six colour</t>
  </si>
  <si>
    <t xml:space="preserve">Spyder 320+ white </t>
  </si>
  <si>
    <t xml:space="preserve">Spyder 320-8 Series </t>
  </si>
  <si>
    <t>Spyder 320-e</t>
  </si>
  <si>
    <t>Turbo Plus</t>
  </si>
  <si>
    <t>Turbo Plus 220</t>
  </si>
  <si>
    <t>1200i</t>
  </si>
  <si>
    <t>Konica</t>
  </si>
  <si>
    <t>KIP 3100</t>
  </si>
  <si>
    <t>CS2224</t>
  </si>
  <si>
    <t>Color 33 seconds/D-size in Draft Mode</t>
  </si>
  <si>
    <t>CS2236</t>
  </si>
  <si>
    <t>Roland</t>
  </si>
  <si>
    <t>AJ 1000</t>
  </si>
  <si>
    <t>AJ 740</t>
  </si>
  <si>
    <t>SJ 1045</t>
  </si>
  <si>
    <t>Xerox 8246E Color Wide Format Printer</t>
  </si>
  <si>
    <t>Xerox 8254E Color Wide Format Printer</t>
  </si>
  <si>
    <t>Xerox 8265 Wide Format Printer</t>
  </si>
  <si>
    <t>Xerox 8290 Wide Format Printer</t>
  </si>
  <si>
    <t>Xerox 8365 Wide Format Printer</t>
  </si>
  <si>
    <t>Xerox 8390 Wide Format Printer</t>
  </si>
  <si>
    <t>Data-Pac</t>
  </si>
  <si>
    <t>DP 100W</t>
  </si>
  <si>
    <t>Mailing Machine</t>
  </si>
  <si>
    <t>DP 140W</t>
  </si>
  <si>
    <t>DP 200B</t>
  </si>
  <si>
    <t>DP 200W</t>
  </si>
  <si>
    <t>DP 240B</t>
  </si>
  <si>
    <t>Francotyp-Postalia</t>
  </si>
  <si>
    <t>Centormail 120</t>
  </si>
  <si>
    <t>Centormail 140</t>
  </si>
  <si>
    <t>MyMail</t>
  </si>
  <si>
    <t>Optimail</t>
  </si>
  <si>
    <t>Optimail 30</t>
  </si>
  <si>
    <t>T1000</t>
  </si>
  <si>
    <t>Ultimail 95</t>
  </si>
  <si>
    <t>Untimail 65</t>
  </si>
  <si>
    <t>Hasler</t>
  </si>
  <si>
    <t>IM440</t>
  </si>
  <si>
    <t>PowerPost</t>
  </si>
  <si>
    <t>WJ110</t>
  </si>
  <si>
    <t>WJ150</t>
  </si>
  <si>
    <t>WJ185</t>
  </si>
  <si>
    <t>WJ20</t>
  </si>
  <si>
    <t>WJ220</t>
  </si>
  <si>
    <t>WJ250</t>
  </si>
  <si>
    <t>WJ65</t>
  </si>
  <si>
    <t>WJ95</t>
  </si>
  <si>
    <t>KIP 5000</t>
  </si>
  <si>
    <t>Neopost</t>
  </si>
  <si>
    <t>IJ110</t>
  </si>
  <si>
    <t>IJ25</t>
  </si>
  <si>
    <t>IJ40</t>
  </si>
  <si>
    <t>IJ50</t>
  </si>
  <si>
    <t>IJ60</t>
  </si>
  <si>
    <t>IJ70</t>
  </si>
  <si>
    <t>IJ80</t>
  </si>
  <si>
    <t>IJ90</t>
  </si>
  <si>
    <t>IS-330</t>
  </si>
  <si>
    <t>IS-350</t>
  </si>
  <si>
    <t>IS-420</t>
  </si>
  <si>
    <t>IS-440</t>
  </si>
  <si>
    <t>IS-460</t>
  </si>
  <si>
    <t>IS-480</t>
  </si>
  <si>
    <t>SM22</t>
  </si>
  <si>
    <t>DM1000</t>
  </si>
  <si>
    <t>DM200</t>
  </si>
  <si>
    <t>DM500</t>
  </si>
  <si>
    <t>DM550</t>
  </si>
  <si>
    <t>DM800</t>
  </si>
  <si>
    <t>DM900</t>
  </si>
  <si>
    <t>mailstation (K700)</t>
  </si>
  <si>
    <t>Able Systems Limited</t>
  </si>
  <si>
    <t>Ap1300</t>
  </si>
  <si>
    <t>DT</t>
  </si>
  <si>
    <t>Printer - Small Format</t>
  </si>
  <si>
    <t>AP1300-BT</t>
  </si>
  <si>
    <t>Ap1300-IR</t>
  </si>
  <si>
    <t>Ap1310</t>
  </si>
  <si>
    <t>Ap1310BT</t>
  </si>
  <si>
    <t>Ap1310DC</t>
  </si>
  <si>
    <t>Ap1310DP</t>
  </si>
  <si>
    <t>Ap1310IR</t>
  </si>
  <si>
    <t>Ap1310USB</t>
  </si>
  <si>
    <t>Ap863-F</t>
  </si>
  <si>
    <t>Ap890</t>
  </si>
  <si>
    <t>Ap892</t>
  </si>
  <si>
    <t>Beijing Spirit Technology Development</t>
  </si>
  <si>
    <t>SP-POS58III</t>
  </si>
  <si>
    <t>SP-POS58IIZ</t>
  </si>
  <si>
    <t>SP-POS58Z</t>
  </si>
  <si>
    <t>SP-POS76II</t>
  </si>
  <si>
    <t>SP-POS88IV</t>
  </si>
  <si>
    <t>SP-POS90</t>
  </si>
  <si>
    <t>Bematech</t>
  </si>
  <si>
    <t xml:space="preserve">Impacto MP-100 </t>
  </si>
  <si>
    <t xml:space="preserve">Rapido 4000 </t>
  </si>
  <si>
    <t>Brady</t>
  </si>
  <si>
    <t>BP-1244</t>
  </si>
  <si>
    <t>TT</t>
  </si>
  <si>
    <t>BP-1344</t>
  </si>
  <si>
    <t xml:space="preserve">BP200MVP-PLUS-L </t>
  </si>
  <si>
    <t>BP300MVP-PLUS</t>
  </si>
  <si>
    <t>BP-IP300</t>
  </si>
  <si>
    <t xml:space="preserve">BP-IP600 </t>
  </si>
  <si>
    <t>BP-PR300+</t>
  </si>
  <si>
    <t>BP-THT-200MVP</t>
  </si>
  <si>
    <t>BP-THT-300MVP-R</t>
  </si>
  <si>
    <t>BP-THT-300X+II</t>
  </si>
  <si>
    <t>BP-THT-360X+II</t>
  </si>
  <si>
    <t>BP-THT-600X+II</t>
  </si>
  <si>
    <t>A4+/203</t>
  </si>
  <si>
    <t>Barcode/Label Printer E4</t>
  </si>
  <si>
    <t>LX 800 Color Label Printer</t>
  </si>
  <si>
    <t>LX 810 Color Label Printer</t>
  </si>
  <si>
    <t>Selphy CP740</t>
  </si>
  <si>
    <t>DS</t>
  </si>
  <si>
    <t>Selphy CP760</t>
  </si>
  <si>
    <t>Selphy CP770</t>
  </si>
  <si>
    <t>DNP</t>
  </si>
  <si>
    <t>DS40</t>
  </si>
  <si>
    <t>Q4</t>
  </si>
  <si>
    <t>Dymo</t>
  </si>
  <si>
    <t xml:space="preserve"> SE300</t>
  </si>
  <si>
    <t xml:space="preserve">LabelWriter 400 </t>
  </si>
  <si>
    <t>LabelWriter 400 Turbo</t>
  </si>
  <si>
    <t>LabelWriter Twin Turbo</t>
  </si>
  <si>
    <t>LT-100H</t>
  </si>
  <si>
    <t>LT-100T</t>
  </si>
  <si>
    <t>Epson PictureMate Dash PM 260</t>
  </si>
  <si>
    <t>Epson PictureMate Zoom PM 290</t>
  </si>
  <si>
    <t>PLQ-20</t>
  </si>
  <si>
    <t>480 cps</t>
  </si>
  <si>
    <t>TM-H5000II</t>
  </si>
  <si>
    <t>TM-H6000II</t>
  </si>
  <si>
    <t>TM-H6000III</t>
  </si>
  <si>
    <t>TM-J7000</t>
  </si>
  <si>
    <t>TM-J9000</t>
  </si>
  <si>
    <t>TM-L90</t>
  </si>
  <si>
    <t>TM-T88IV</t>
  </si>
  <si>
    <t>TM-T90</t>
  </si>
  <si>
    <t>TM-U220</t>
  </si>
  <si>
    <t>TM-U230</t>
  </si>
  <si>
    <t>TM-U295</t>
  </si>
  <si>
    <t>TM-U375</t>
  </si>
  <si>
    <t>TM-U3L5</t>
  </si>
  <si>
    <t>TM-U590</t>
  </si>
  <si>
    <t>TM-U675</t>
  </si>
  <si>
    <t>TM-U950</t>
  </si>
  <si>
    <t>TM-VT101</t>
  </si>
  <si>
    <t>Fujifilm</t>
  </si>
  <si>
    <t>ASK 2000</t>
  </si>
  <si>
    <t>Ithaca</t>
  </si>
  <si>
    <t xml:space="preserve">BANKjet 1500  </t>
  </si>
  <si>
    <t xml:space="preserve">BANKjet 2500  </t>
  </si>
  <si>
    <t>Epic 430</t>
  </si>
  <si>
    <t>Ithaca  280</t>
  </si>
  <si>
    <t>Ithaca 8000</t>
  </si>
  <si>
    <t>POSjet 1500</t>
  </si>
  <si>
    <t>Series 150</t>
  </si>
  <si>
    <t>Series 80 Plus</t>
  </si>
  <si>
    <t>Series 90 Plus</t>
  </si>
  <si>
    <t>Photo Printer 6850</t>
  </si>
  <si>
    <t>KIP 7000</t>
  </si>
  <si>
    <t>Nidec Copal Corp</t>
  </si>
  <si>
    <t>DPB-6000</t>
  </si>
  <si>
    <t>Okidata</t>
  </si>
  <si>
    <t>OKIPOS 425D Parallel w/Cutter</t>
  </si>
  <si>
    <t>OKIPOS 425D Parallel w/MICR/Cutter</t>
  </si>
  <si>
    <t>OKIPOS 425D Serial w/Cutter</t>
  </si>
  <si>
    <t>OKIPOS 425D Serial w/MICR/Cutter</t>
  </si>
  <si>
    <t>OKIPOS 425S Parallel</t>
  </si>
  <si>
    <t>OKIPOS 425S Parallel w/MICR</t>
  </si>
  <si>
    <t>OKIPOS 425S Serial</t>
  </si>
  <si>
    <t>OKIPOS 425S Serial w/MICR</t>
  </si>
  <si>
    <t>T400DT - Ethernet</t>
  </si>
  <si>
    <t>T400DT - Parallel</t>
  </si>
  <si>
    <t>T400DT - Serial</t>
  </si>
  <si>
    <t>T400DT - USB</t>
  </si>
  <si>
    <t>T400DT - Wireless LAN</t>
  </si>
  <si>
    <t>T400TT - Ethernet</t>
  </si>
  <si>
    <t>T400TT - Parallel</t>
  </si>
  <si>
    <t>T400TT - Serial</t>
  </si>
  <si>
    <t>T400TT - USB</t>
  </si>
  <si>
    <t>T400TT - Wireless LAN</t>
  </si>
  <si>
    <t>T410DT - Ethernet</t>
  </si>
  <si>
    <t>T410DT - Parallel</t>
  </si>
  <si>
    <t>T410DT - Serial</t>
  </si>
  <si>
    <t>T410DT - USB</t>
  </si>
  <si>
    <t>T410DT - Wireless LAN</t>
  </si>
  <si>
    <t>T410TT - Ethernet</t>
  </si>
  <si>
    <t>T410TT - Parallel</t>
  </si>
  <si>
    <t>T410TT - Serial</t>
  </si>
  <si>
    <t>T410TT - USB</t>
  </si>
  <si>
    <t>T410TT - Wireless LAN</t>
  </si>
  <si>
    <t>X700 – LAN</t>
  </si>
  <si>
    <t>X700 – Parallel</t>
  </si>
  <si>
    <t>X700 – Serial</t>
  </si>
  <si>
    <t>X700 – USB</t>
  </si>
  <si>
    <t>X700 – Wireless LAN</t>
  </si>
  <si>
    <t>X710 – LAN</t>
  </si>
  <si>
    <t>X710 – Parallel</t>
  </si>
  <si>
    <t>X710 – Serial</t>
  </si>
  <si>
    <t>X710 – USB</t>
  </si>
  <si>
    <t>X710 – Wireless LAN</t>
  </si>
  <si>
    <t>Pinnacle Electrical</t>
  </si>
  <si>
    <t>PP2X</t>
  </si>
  <si>
    <t>PP4X</t>
  </si>
  <si>
    <t>PP6X</t>
  </si>
  <si>
    <t>LPA8000r</t>
  </si>
  <si>
    <t>SL4M</t>
  </si>
  <si>
    <t>SL5000r</t>
  </si>
  <si>
    <t>SLPA8000r</t>
  </si>
  <si>
    <t>T4M</t>
  </si>
  <si>
    <t>T5000r</t>
  </si>
  <si>
    <t>Shinko Electric Co</t>
  </si>
  <si>
    <t>CHC-S1245</t>
  </si>
  <si>
    <t>CHC-S2145</t>
  </si>
  <si>
    <t>CHC-S9045</t>
  </si>
  <si>
    <t>SNBC</t>
  </si>
  <si>
    <t>BK-L216</t>
  </si>
  <si>
    <t>BK-W080</t>
  </si>
  <si>
    <t>BTP-2002NP</t>
  </si>
  <si>
    <t>Sony</t>
  </si>
  <si>
    <t>Snaplab UP-DR 150</t>
  </si>
  <si>
    <t>Snaplab UP-DR 200</t>
  </si>
  <si>
    <t>Star Micronics</t>
  </si>
  <si>
    <t>DP8340</t>
  </si>
  <si>
    <t>SP200</t>
  </si>
  <si>
    <t>SP2000</t>
  </si>
  <si>
    <t>SP298</t>
  </si>
  <si>
    <t>SP500</t>
  </si>
  <si>
    <t>SP700</t>
  </si>
  <si>
    <t>TSP100</t>
  </si>
  <si>
    <t>TSP1000</t>
  </si>
  <si>
    <t>TSP100GT</t>
  </si>
  <si>
    <t>TSP400</t>
  </si>
  <si>
    <t>TSP600II</t>
  </si>
  <si>
    <t>TSP700II</t>
  </si>
  <si>
    <t>TSP800</t>
  </si>
  <si>
    <t>TSP800Rx</t>
  </si>
  <si>
    <t>TSP828L</t>
  </si>
  <si>
    <t>Winpos Systems</t>
  </si>
  <si>
    <t>WP-103s</t>
  </si>
  <si>
    <t>WP-520</t>
  </si>
  <si>
    <t>WP-T610</t>
  </si>
  <si>
    <t>WP-T800</t>
  </si>
  <si>
    <t>DFX -9000</t>
  </si>
  <si>
    <t>1550 cps</t>
  </si>
  <si>
    <t>FX-2190</t>
  </si>
  <si>
    <t>680 cps</t>
  </si>
  <si>
    <t>FX-2190N</t>
  </si>
  <si>
    <t>FX-890</t>
  </si>
  <si>
    <t>FX-890N</t>
  </si>
  <si>
    <t>LQ-2090</t>
  </si>
  <si>
    <t>529 cps</t>
  </si>
  <si>
    <t>LQ-2180</t>
  </si>
  <si>
    <t>LQ-590</t>
  </si>
  <si>
    <t>LQ-680</t>
  </si>
  <si>
    <t>413 cps</t>
  </si>
  <si>
    <t>LX-300+</t>
  </si>
  <si>
    <t>300 cps</t>
  </si>
  <si>
    <t>KIP 9000</t>
  </si>
  <si>
    <t>Forms Printer 2581</t>
  </si>
  <si>
    <t>Forms Printer 2581n</t>
  </si>
  <si>
    <t>Forms Printer 2591</t>
  </si>
  <si>
    <t>Forms Printer 2591n</t>
  </si>
  <si>
    <t>Forms Printer 4227 Plus</t>
  </si>
  <si>
    <t>Forms Printer 2580</t>
  </si>
  <si>
    <t>Forms Printer 2580n</t>
  </si>
  <si>
    <t>Forms Printer 2590</t>
  </si>
  <si>
    <t>Forms Printer 2590n</t>
  </si>
  <si>
    <t>Okidata Microline 186 Parallel</t>
  </si>
  <si>
    <t>Okidata Microline 186 Serial</t>
  </si>
  <si>
    <t>Okidata Microline 320 Turbo</t>
  </si>
  <si>
    <t>Okidata Microline 320 Turbo DEC ANSI</t>
  </si>
  <si>
    <t>Okidata Microline 320 Turbo with CRS-232C</t>
  </si>
  <si>
    <t>Okidata Microline 320 Turbo with CSF</t>
  </si>
  <si>
    <t>Okidata Microline 320 Turbo/n</t>
  </si>
  <si>
    <t>Okidata Microline 321 Turbo DEC ANSI</t>
  </si>
  <si>
    <t>Okidata Microline 321 Turbo with CSF</t>
  </si>
  <si>
    <t>Okidata Microline 321 Turbo/n</t>
  </si>
  <si>
    <t>Okidata Microline 420</t>
  </si>
  <si>
    <t>Okidata Microline 420 Serial</t>
  </si>
  <si>
    <t>Okidata Microline 420n</t>
  </si>
  <si>
    <t>Okidata Microline 490</t>
  </si>
  <si>
    <t>Okidata Microline 490n</t>
  </si>
  <si>
    <t xml:space="preserve">Seiko </t>
  </si>
  <si>
    <t>BP-9000</t>
  </si>
  <si>
    <t>846 cps</t>
  </si>
  <si>
    <t>FB-6000</t>
  </si>
  <si>
    <t>600cps</t>
  </si>
  <si>
    <t>AV 122</t>
  </si>
  <si>
    <t>Scanner</t>
  </si>
  <si>
    <t>AV 220</t>
  </si>
  <si>
    <t>AV 3200C</t>
  </si>
  <si>
    <t>AV 3800</t>
  </si>
  <si>
    <t>AV 3850 SU</t>
  </si>
  <si>
    <t>AV 610 C2</t>
  </si>
  <si>
    <t>AV 8050 S</t>
  </si>
  <si>
    <t>AV 820C</t>
  </si>
  <si>
    <t>AV 8300</t>
  </si>
  <si>
    <t>AV 830C+</t>
  </si>
  <si>
    <t>AV 8350</t>
  </si>
  <si>
    <t>Axiome</t>
  </si>
  <si>
    <t>Hemera hem2100</t>
  </si>
  <si>
    <t>Hemera hem3310</t>
  </si>
  <si>
    <t>Hemera hem4500</t>
  </si>
  <si>
    <t>Banctec</t>
  </si>
  <si>
    <t>IntelliScan SDS</t>
  </si>
  <si>
    <t>IntelliScan XDS</t>
  </si>
  <si>
    <t>infinity WF 36</t>
  </si>
  <si>
    <t>infinity WF 42</t>
  </si>
  <si>
    <t>infinity WF 48</t>
  </si>
  <si>
    <t>Sidekick 1200</t>
  </si>
  <si>
    <t>Spectrum 8090d</t>
  </si>
  <si>
    <t>Spectrum 8090s</t>
  </si>
  <si>
    <t>Spectrum 8120D</t>
  </si>
  <si>
    <t>Spectrum 8140D</t>
  </si>
  <si>
    <t>4400f</t>
  </si>
  <si>
    <t>8800f</t>
  </si>
  <si>
    <t>DR-2010C</t>
  </si>
  <si>
    <t>DR-2510C</t>
  </si>
  <si>
    <t>DR-3080CII</t>
  </si>
  <si>
    <t>DR-5060F</t>
  </si>
  <si>
    <t>DR-7080C</t>
  </si>
  <si>
    <t>DR-7580</t>
  </si>
  <si>
    <t>DR-9080C</t>
  </si>
  <si>
    <t>DR-X10C</t>
  </si>
  <si>
    <t>LiDE 25</t>
  </si>
  <si>
    <t>LiDE 600f</t>
  </si>
  <si>
    <t>LiDE 90</t>
  </si>
  <si>
    <t>ScanFront 220</t>
  </si>
  <si>
    <t>ScanFront 220p</t>
  </si>
  <si>
    <t>GT-15000 Scanner</t>
  </si>
  <si>
    <t>GT-20000 Scanner</t>
  </si>
  <si>
    <t>GT-2500 Plus Scanner</t>
  </si>
  <si>
    <t>GT-2500 Scanner</t>
  </si>
  <si>
    <t>GT-30000 Scanner</t>
  </si>
  <si>
    <t>Perfection V350 Photo</t>
  </si>
  <si>
    <t>Workforce GT-1500 Scanner</t>
  </si>
  <si>
    <t>Fujitsu</t>
  </si>
  <si>
    <t>6000NS</t>
  </si>
  <si>
    <t>fi- 60F A6</t>
  </si>
  <si>
    <t>fi-4340C</t>
  </si>
  <si>
    <t>fi-4860c2</t>
  </si>
  <si>
    <t>fi-5015C</t>
  </si>
  <si>
    <t>fi-5110</t>
  </si>
  <si>
    <t>fi-5120</t>
  </si>
  <si>
    <t>fi-5530c2</t>
  </si>
  <si>
    <t>fi-5650c</t>
  </si>
  <si>
    <t>fi-5750c</t>
  </si>
  <si>
    <t>fi-5900C</t>
  </si>
  <si>
    <t>fi-6130</t>
  </si>
  <si>
    <t>fi-6140</t>
  </si>
  <si>
    <t>fi-6230</t>
  </si>
  <si>
    <t>fi-6240</t>
  </si>
  <si>
    <t>ScanSnap S300</t>
  </si>
  <si>
    <t>ScanSnap S300M</t>
  </si>
  <si>
    <t>ScanSnap S510</t>
  </si>
  <si>
    <t>ScanSnap S510M</t>
  </si>
  <si>
    <t>HP Scanjet N9120 Document Flatbed Scanner</t>
  </si>
  <si>
    <t>Scanjet G2410</t>
  </si>
  <si>
    <t>Scanjet N7710 Sheetfeed Scanner</t>
  </si>
  <si>
    <t>Scanjet N8420 Document Scanner</t>
  </si>
  <si>
    <t>Scanjet N8460 Document Scanner</t>
  </si>
  <si>
    <t>Bookeye 2</t>
  </si>
  <si>
    <t>Bookeye 3A1</t>
  </si>
  <si>
    <t>Bookeye 3A2</t>
  </si>
  <si>
    <t>WideTEK Super B</t>
  </si>
  <si>
    <t>WideTEK Super C</t>
  </si>
  <si>
    <t>WideTEK 36 Larrge Format</t>
  </si>
  <si>
    <t>Scanner - Large Format</t>
  </si>
  <si>
    <t>WideTEK wt48</t>
  </si>
  <si>
    <t>InoTec</t>
  </si>
  <si>
    <t>Scamax 510</t>
  </si>
  <si>
    <t>Scamax410</t>
  </si>
  <si>
    <t>Scamax411</t>
  </si>
  <si>
    <t>Scamax421</t>
  </si>
  <si>
    <t>i150</t>
  </si>
  <si>
    <t>i160</t>
  </si>
  <si>
    <t>S1740</t>
  </si>
  <si>
    <t>DR 1600</t>
  </si>
  <si>
    <t>DR1600</t>
  </si>
  <si>
    <t>MS 600MKII</t>
  </si>
  <si>
    <t>MS 7000MKII</t>
  </si>
  <si>
    <t>MS6000 MK II</t>
  </si>
  <si>
    <t>MS7000 MK II</t>
  </si>
  <si>
    <t>PS 5000C</t>
  </si>
  <si>
    <t>PS 7000</t>
  </si>
  <si>
    <t>PS5000C</t>
  </si>
  <si>
    <t>PS7000</t>
  </si>
  <si>
    <t>RP 600Z</t>
  </si>
  <si>
    <t>RP 609Z</t>
  </si>
  <si>
    <t>RP600Z</t>
  </si>
  <si>
    <t>RP603Z</t>
  </si>
  <si>
    <t>RP609Z</t>
  </si>
  <si>
    <t>Microform</t>
  </si>
  <si>
    <t>S 385</t>
  </si>
  <si>
    <t>S 41</t>
  </si>
  <si>
    <t>S 415</t>
  </si>
  <si>
    <t>S 455</t>
  </si>
  <si>
    <t>S 61</t>
  </si>
  <si>
    <t>S 615</t>
  </si>
  <si>
    <t>S 655</t>
  </si>
  <si>
    <t>MicroTek</t>
  </si>
  <si>
    <t>ArtixScan M1</t>
  </si>
  <si>
    <t>Scanner - Small Format</t>
  </si>
  <si>
    <t>ArtixScan M1 Pro</t>
  </si>
  <si>
    <t>DS10</t>
  </si>
  <si>
    <t>Opex</t>
  </si>
  <si>
    <t>AS 3690i</t>
  </si>
  <si>
    <t>AS 3690t</t>
  </si>
  <si>
    <t>DS 1225p</t>
  </si>
  <si>
    <t>KV-S2026C</t>
  </si>
  <si>
    <t>KV-S2046C</t>
  </si>
  <si>
    <t>KV-S3010C</t>
  </si>
  <si>
    <t>KV-S4065CL</t>
  </si>
  <si>
    <t>KV-S4065CW</t>
  </si>
  <si>
    <t>KV-S4085CL</t>
  </si>
  <si>
    <t>KV-S4085CW</t>
  </si>
  <si>
    <t>Panasonic KV-S2026C</t>
  </si>
  <si>
    <t>Panasonic KV-S2046C</t>
  </si>
  <si>
    <t>Panasonic KV-S3105C</t>
  </si>
  <si>
    <t>Panasonic KV-S4065CL</t>
  </si>
  <si>
    <t>Panasonic KV-S4085CL</t>
  </si>
  <si>
    <t>Panasonic KV-S7065C</t>
  </si>
  <si>
    <t>Plustek</t>
  </si>
  <si>
    <t>Smart office PL1200</t>
  </si>
  <si>
    <t>Smart office PL1500</t>
  </si>
  <si>
    <t>Smart office PL2546</t>
  </si>
  <si>
    <t>Smart office PL3000</t>
  </si>
  <si>
    <t>Smart office PL7000</t>
  </si>
  <si>
    <t>Smart office PL7500</t>
  </si>
  <si>
    <t>Smart office PL806</t>
  </si>
  <si>
    <t>Smart office PL812</t>
  </si>
  <si>
    <t>Smart office PS252</t>
  </si>
  <si>
    <t>Smart office PS256</t>
  </si>
  <si>
    <t>Smart office PS281</t>
  </si>
  <si>
    <t>Smart office PS282</t>
  </si>
  <si>
    <t>Smart office PS286</t>
  </si>
  <si>
    <t xml:space="preserve">IS200e </t>
  </si>
  <si>
    <t xml:space="preserve">IS300e </t>
  </si>
  <si>
    <t xml:space="preserve">IS330DC </t>
  </si>
  <si>
    <t xml:space="preserve">IS450SE </t>
  </si>
  <si>
    <t xml:space="preserve">IS760 </t>
  </si>
  <si>
    <t xml:space="preserve">IS760D </t>
  </si>
  <si>
    <t>ScanOptics</t>
  </si>
  <si>
    <t>ONYX SO Series</t>
  </si>
  <si>
    <t>Fujitsu FI-5120C</t>
  </si>
  <si>
    <t>Fujitsu FI-5220C</t>
  </si>
  <si>
    <t>Fujitsu FI-5650C</t>
  </si>
  <si>
    <t>Fujitsu FI-5900C</t>
  </si>
  <si>
    <t>Fujitsu FI-6000NS</t>
  </si>
  <si>
    <t>Visioneer</t>
  </si>
  <si>
    <t>Patriot 470</t>
  </si>
  <si>
    <t>Patriot 680</t>
  </si>
  <si>
    <t>Patriot 780</t>
  </si>
  <si>
    <t>Patriot430</t>
  </si>
  <si>
    <t>Strobe XP300</t>
  </si>
  <si>
    <t>Visioneer 9450</t>
  </si>
  <si>
    <t>Visioneer 9650</t>
  </si>
  <si>
    <t>Visionshape</t>
  </si>
  <si>
    <t>Visionshape 480</t>
  </si>
  <si>
    <t>Visionshape CS 250</t>
  </si>
  <si>
    <t>Visionshape CS 500</t>
  </si>
  <si>
    <t>Visionshape CS 550</t>
  </si>
  <si>
    <t>Xerox Documate 515</t>
  </si>
  <si>
    <t>Xerox Documate 150</t>
  </si>
  <si>
    <t>DocuMate 152</t>
  </si>
  <si>
    <t>DocuMate 250</t>
  </si>
  <si>
    <t>DocuMate 252</t>
  </si>
  <si>
    <t>DocuMate 262</t>
  </si>
  <si>
    <t>DocuMate 262i</t>
  </si>
  <si>
    <t>DocuMate 510</t>
  </si>
  <si>
    <t>DocuMate 520</t>
  </si>
  <si>
    <t>DocuMate 652</t>
  </si>
  <si>
    <t>DocuMate 752</t>
  </si>
  <si>
    <t>Xerox 7600 Scanner</t>
  </si>
  <si>
    <t>Xerox Documate 632</t>
  </si>
  <si>
    <t>Wide Format Scan System</t>
  </si>
  <si>
    <t>XEScan Solution</t>
  </si>
  <si>
    <t>2 E/min</t>
  </si>
  <si>
    <t>5E/min</t>
  </si>
  <si>
    <t xml:space="preserve">ColorWaveTM 600 </t>
  </si>
  <si>
    <t>SI</t>
  </si>
  <si>
    <t xml:space="preserve">1,575 square feet per hour </t>
  </si>
  <si>
    <t>TDS320</t>
  </si>
  <si>
    <t>Okidata Microline 321 Turbo</t>
  </si>
  <si>
    <t>Okidata Microline 421</t>
  </si>
  <si>
    <t>Okidata Microline 421 Serial</t>
  </si>
  <si>
    <t>Okidata Microline 421n</t>
  </si>
  <si>
    <t>Okidata Microline 491</t>
  </si>
  <si>
    <t>Okidata Microline 491n</t>
  </si>
  <si>
    <t>Okidata Microline 8810</t>
  </si>
  <si>
    <t>Okidata Microline 8810n</t>
  </si>
  <si>
    <t>Okidata Pacemark 3410</t>
  </si>
  <si>
    <t>Okidata Pacemark 4410</t>
  </si>
  <si>
    <t>Okidata Pacemark 4410 Network Ready</t>
  </si>
  <si>
    <t>P7000H</t>
  </si>
  <si>
    <t>P7000HD</t>
  </si>
  <si>
    <t>P7000ZT</t>
  </si>
  <si>
    <t>Xerox 510 Print System</t>
  </si>
  <si>
    <t>Xerox 6030 Wide Format</t>
  </si>
  <si>
    <t>Xerox 6050 Wide Format</t>
  </si>
  <si>
    <t>Xerox 6050A Wide Format</t>
  </si>
  <si>
    <t>Xerox 6204 Wide Format</t>
  </si>
  <si>
    <t>Xerox 650/1300 Continuous Feed Printer</t>
  </si>
  <si>
    <t>Xerox 721 Print System</t>
  </si>
  <si>
    <t>TEC 1</t>
  </si>
  <si>
    <t>Xerox Phaser 3250</t>
  </si>
  <si>
    <t>Xerox Phaser 3500N</t>
  </si>
  <si>
    <t>Xerox Phaser 3500DN</t>
  </si>
  <si>
    <t>TEC 2</t>
  </si>
  <si>
    <t>Xerox Phaser 3635MFP/X</t>
  </si>
  <si>
    <t>Xerox Phaser 8560DX</t>
  </si>
  <si>
    <t>Solid Ink</t>
  </si>
  <si>
    <t>TEC 3</t>
  </si>
  <si>
    <t>Xerox Copycentre C128</t>
  </si>
  <si>
    <t>Xerox Phaser 3100 x</t>
  </si>
  <si>
    <t>Xerox Phaser 3200 B</t>
  </si>
  <si>
    <t>Xerox WorkCentre Pro 275</t>
  </si>
  <si>
    <t>Xerox WorkCentre 4150xf</t>
  </si>
  <si>
    <t>Xerox WorkCentre Pro 232</t>
  </si>
  <si>
    <t>Xerox WorkCentre Pro 238</t>
  </si>
  <si>
    <t>Xerox WorkCentre Pro 245</t>
  </si>
  <si>
    <t>Xerox WorkCentre Pro 255</t>
  </si>
  <si>
    <t>TEC 4</t>
  </si>
  <si>
    <t>Xerox 4595</t>
  </si>
  <si>
    <t>Brother FAX 575</t>
  </si>
  <si>
    <t>Brother IntelliFAX 2820</t>
  </si>
  <si>
    <t>Brother HL-2140</t>
  </si>
  <si>
    <t>Brother HL-2170W</t>
  </si>
  <si>
    <t>Brother HL-5240</t>
  </si>
  <si>
    <t>Brother HL-5250DN</t>
  </si>
  <si>
    <t>Brother HL-5250DNT</t>
  </si>
  <si>
    <t>Brother HL-5280DW</t>
  </si>
  <si>
    <t>Brother HL-6050D</t>
  </si>
  <si>
    <t>Brother HL-6050DN</t>
  </si>
  <si>
    <t>Brother HL-7050</t>
  </si>
  <si>
    <t>Brother HL-7050N</t>
  </si>
  <si>
    <t>Brother HL-8050N</t>
  </si>
  <si>
    <t>Canon imageRUNNER 2230</t>
  </si>
  <si>
    <t>Copier</t>
  </si>
  <si>
    <t>Canon imageRUNNER 2830</t>
  </si>
  <si>
    <t>Canon ImageRunner 3025</t>
  </si>
  <si>
    <t>Canon imageRUNNER 3030</t>
  </si>
  <si>
    <t>Canon imageRUNNER 3035</t>
  </si>
  <si>
    <t>Canon imageRUNNER 3045</t>
  </si>
  <si>
    <t>Canon imageRUNNER 3300e</t>
  </si>
  <si>
    <t>Canon imageRUNNER 3530</t>
  </si>
  <si>
    <t>Canon imageRUNNER 5055</t>
  </si>
  <si>
    <t>Canon imageRUNNER 5070</t>
  </si>
  <si>
    <t>Canon imageRUNNER 5075</t>
  </si>
  <si>
    <t>Canon imageRUNNER 5570</t>
  </si>
  <si>
    <t>Canon imageRUNNER 6570</t>
  </si>
  <si>
    <t>Canon imageRUNNER 7086</t>
  </si>
  <si>
    <t>Canon imageRUNNER 7095</t>
  </si>
  <si>
    <t>Canon imageRUNNER 7105</t>
  </si>
  <si>
    <t>Canon imageRUNNER 8070</t>
  </si>
  <si>
    <t>Canon PC170</t>
  </si>
  <si>
    <t>Canon imageCLASS 810</t>
  </si>
  <si>
    <t>Canon imageCLASS 830i</t>
  </si>
  <si>
    <t>Dell 1100</t>
  </si>
  <si>
    <t>Dell 1720</t>
  </si>
  <si>
    <t>Dell 1720dn</t>
  </si>
  <si>
    <t>Dell 5210n</t>
  </si>
  <si>
    <t>Dell 5310dn</t>
  </si>
  <si>
    <t>DP-210Le Digital Printing System</t>
  </si>
  <si>
    <t>Digital Duplicator</t>
  </si>
  <si>
    <t>DP-220Le Digital Printing System</t>
  </si>
  <si>
    <t>DP-460H Air Fed Digital Printing System</t>
  </si>
  <si>
    <t>DP-C100 Digital Printing System</t>
  </si>
  <si>
    <t>DP-C110 Digital Printing System</t>
  </si>
  <si>
    <t>DP-S510 Digital Printing System</t>
  </si>
  <si>
    <t>DP-S550 Digital Printing System</t>
  </si>
  <si>
    <t>DP-S850 Digital Printing System</t>
  </si>
  <si>
    <t>HP LaserJet 2820</t>
  </si>
  <si>
    <t>HP LaserJet 5200</t>
  </si>
  <si>
    <t>HP LaserJet 5200dtn</t>
  </si>
  <si>
    <t>HP LaserJet 5200tn</t>
  </si>
  <si>
    <t>HP LaserJet 9040</t>
  </si>
  <si>
    <t>HP LaserJet 9040DN</t>
  </si>
  <si>
    <t>HP LaserJet 9040N</t>
  </si>
  <si>
    <t>HP LaserJet 9050dn</t>
  </si>
  <si>
    <t>HP LaserJet 9050N</t>
  </si>
  <si>
    <t>HP LaserJet P2015</t>
  </si>
  <si>
    <t>HP LaserJet P2015D</t>
  </si>
  <si>
    <t>HP LaserJet P2015DN</t>
  </si>
  <si>
    <t>HP LaserJet P2015N</t>
  </si>
  <si>
    <t>HP LaserJet P2015X</t>
  </si>
  <si>
    <t>HP LaserJet P3005</t>
  </si>
  <si>
    <t>HP LaserJet P3005D</t>
  </si>
  <si>
    <t>HP LaserJet P3005DN</t>
  </si>
  <si>
    <t>HP LaserJet P3005N</t>
  </si>
  <si>
    <t>HP LaserJet P3005X</t>
  </si>
  <si>
    <t>HP LaserJet P4014n</t>
  </si>
  <si>
    <t>HP LaserJet P4015n</t>
  </si>
  <si>
    <t>HP LaserJet P4015tn</t>
  </si>
  <si>
    <t>HP LaserJet P4515n</t>
  </si>
  <si>
    <t>HP LaserJet P4515tn</t>
  </si>
  <si>
    <t>IBM InfoPrint 1532</t>
  </si>
  <si>
    <t>IBM Infoprint 1585</t>
  </si>
  <si>
    <t>IBM Infoprint 1622 Express</t>
  </si>
  <si>
    <t>Digimaster 9110</t>
  </si>
  <si>
    <t>Digimaster EX110</t>
  </si>
  <si>
    <t>Digimaster EX125</t>
  </si>
  <si>
    <t>Digimaster EX138</t>
  </si>
  <si>
    <t>Digimaster EX150</t>
  </si>
  <si>
    <t>Konica KIP 3001/3002</t>
  </si>
  <si>
    <t>bizhub PRO 920</t>
  </si>
  <si>
    <t>Konica Minolta PagePro 4650</t>
  </si>
  <si>
    <t>Konica Minolta PagePro 5650</t>
  </si>
  <si>
    <t>Konica Minolta PagePro 9100</t>
  </si>
  <si>
    <t>Konica Minolta BizHub 40PX</t>
  </si>
  <si>
    <t>Kyocera KM-6030</t>
  </si>
  <si>
    <t>Kyocera KM-8030</t>
  </si>
  <si>
    <t>Kyocera KM-F1060</t>
  </si>
  <si>
    <t>Kyocera KM-F650</t>
  </si>
  <si>
    <t>Kyocera EP-370DN</t>
  </si>
  <si>
    <t>Kyocera EP-470DN</t>
  </si>
  <si>
    <t>Kyocera EP-510DN</t>
  </si>
  <si>
    <t>Kyocera FS-1030D</t>
  </si>
  <si>
    <t>Kyocera FS-1100</t>
  </si>
  <si>
    <t>Kyocera FS-1300D</t>
  </si>
  <si>
    <t>Kyocera FS-2000D</t>
  </si>
  <si>
    <t>Kyocera FS-3718M</t>
  </si>
  <si>
    <t>Kyocera FS-3900DN</t>
  </si>
  <si>
    <t>Kyocera FS-4000DN</t>
  </si>
  <si>
    <t>Kyocera FS-820</t>
  </si>
  <si>
    <t>Kyocera FS-9130DN</t>
  </si>
  <si>
    <t>Kyocera FS-9530DN</t>
  </si>
  <si>
    <t>Lexmark E 120n</t>
  </si>
  <si>
    <t>Lexmark E 250d</t>
  </si>
  <si>
    <t>Lexmark E 250dn</t>
  </si>
  <si>
    <t>Lexmark E 350d</t>
  </si>
  <si>
    <t>Lexmark E 352DN</t>
  </si>
  <si>
    <t>Lexmark E 450dn</t>
  </si>
  <si>
    <t>Lexmark Optra T 640</t>
  </si>
  <si>
    <t>Lexmark Optra T 642</t>
  </si>
  <si>
    <t>Lexmark Optra T 642dn</t>
  </si>
  <si>
    <t>Lexmark Optra T 644</t>
  </si>
  <si>
    <t>Lexmark Optra T 644dn</t>
  </si>
  <si>
    <t>Lexmark Optra W 840</t>
  </si>
  <si>
    <t>Lexmark Optra W 840dn</t>
  </si>
  <si>
    <t>VarioPrint 1055BC</t>
  </si>
  <si>
    <t>VarioPrint 1055DP</t>
  </si>
  <si>
    <t>VarioPrint 2075DP</t>
  </si>
  <si>
    <t>VarioPrint 3090</t>
  </si>
  <si>
    <t>VarioPrint 3110</t>
  </si>
  <si>
    <t>VarioPrint 6160</t>
  </si>
  <si>
    <t>VarioPrint 6200</t>
  </si>
  <si>
    <t>VarioPrint 6250</t>
  </si>
  <si>
    <t>Okidata B2200</t>
  </si>
  <si>
    <t>Okidata B2200n</t>
  </si>
  <si>
    <t>Okidata B2400</t>
  </si>
  <si>
    <t>Okidata B2400n</t>
  </si>
  <si>
    <t>Okidata B4400</t>
  </si>
  <si>
    <t>Okidata B4400n</t>
  </si>
  <si>
    <t>Okidata B4500</t>
  </si>
  <si>
    <t>Okidata B4500n</t>
  </si>
  <si>
    <t>Okidata B4550</t>
  </si>
  <si>
    <t>Okidata B4550n</t>
  </si>
  <si>
    <t>Okidata B4600</t>
  </si>
  <si>
    <t>Okidata B4600n</t>
  </si>
  <si>
    <t>Okidata B4600n PS</t>
  </si>
  <si>
    <t>Okidata B6200</t>
  </si>
  <si>
    <t>Okidata B6200n</t>
  </si>
  <si>
    <t>Okidata B6250dn</t>
  </si>
  <si>
    <t>Okidata B6250n</t>
  </si>
  <si>
    <t>Okidata B6300</t>
  </si>
  <si>
    <t>Okidata B6300dn Smart Forms Solution</t>
  </si>
  <si>
    <t>Okidata B6300n</t>
  </si>
  <si>
    <t>Okidata B6300n Smart Forms Solution</t>
  </si>
  <si>
    <t>Okidata B6300nMX MICR</t>
  </si>
  <si>
    <t>Okidata B6500</t>
  </si>
  <si>
    <t>Okidata B6500dn</t>
  </si>
  <si>
    <t>Okidata B6500dtn</t>
  </si>
  <si>
    <t>Okidata B6500n</t>
  </si>
  <si>
    <t>Okidata B930dn</t>
  </si>
  <si>
    <t>Okidata B930n</t>
  </si>
  <si>
    <t>Panasonic WORKiO DP-7240</t>
  </si>
  <si>
    <t>Panasonic WORKiO DP-8540</t>
  </si>
  <si>
    <t>Panasonic KX-FG2451</t>
  </si>
  <si>
    <t>Thermal</t>
  </si>
  <si>
    <t>Panasonic KX-FG6550</t>
  </si>
  <si>
    <t>Panasonic KX-FHD351</t>
  </si>
  <si>
    <t>Panasonic KX-FP145</t>
  </si>
  <si>
    <t>Panasonic KX-FP205</t>
  </si>
  <si>
    <t>Panasonic KX-FPG391</t>
  </si>
  <si>
    <t>L7032</t>
  </si>
  <si>
    <t>Ricoh Aficio MP 1600</t>
  </si>
  <si>
    <t>Ricoh Aficio MP 161</t>
  </si>
  <si>
    <t>Ricoh Aficio MP 2000</t>
  </si>
  <si>
    <t>Ricoh Aficio MP 1100</t>
  </si>
  <si>
    <t>Ricoh Aficio MP 1350</t>
  </si>
  <si>
    <t>Ricoh Aficio MP 2510</t>
  </si>
  <si>
    <t>Ricoh Aficio MP 3010</t>
  </si>
  <si>
    <t>Ricoh Aficio MP 3500</t>
  </si>
  <si>
    <t>Ricoh Aficio MP 4500</t>
  </si>
  <si>
    <t>Ricoh Aficio MP 5500</t>
  </si>
  <si>
    <t>Ricoh Aficio MP 6500</t>
  </si>
  <si>
    <t>Ricoh Aficio MP 7500</t>
  </si>
  <si>
    <t>Ricoh Aficio MP 9000</t>
  </si>
  <si>
    <t xml:space="preserve">Priport DX 3340 </t>
  </si>
  <si>
    <t xml:space="preserve">Priport DX 4542 </t>
  </si>
  <si>
    <t>Priport DX 4640PD</t>
  </si>
  <si>
    <t>Priport HQ7000</t>
  </si>
  <si>
    <t>Priport HQ9000</t>
  </si>
  <si>
    <t>Ricoh FAX1170L</t>
  </si>
  <si>
    <t>Ricoh FAX1180L</t>
  </si>
  <si>
    <t>Ricoh FAX2210L</t>
  </si>
  <si>
    <t>Ricoh FAX3310Le</t>
  </si>
  <si>
    <t>Ricoh FAX3320L</t>
  </si>
  <si>
    <t>Ricoh FAX4420L</t>
  </si>
  <si>
    <t>Ricoh FAX4420NF</t>
  </si>
  <si>
    <t>Ricoh FAX4430L</t>
  </si>
  <si>
    <t>Ricoh FAX4430NF</t>
  </si>
  <si>
    <t>Ricoh FAX5510L</t>
  </si>
  <si>
    <t>Ricoh FAX5510NF</t>
  </si>
  <si>
    <t xml:space="preserve">Ricoh SFX2000M </t>
  </si>
  <si>
    <t>Ricoh SFX2000TE</t>
  </si>
  <si>
    <t>Ricoh SFX5510MSD</t>
  </si>
  <si>
    <t>Aficio SP 4100NL</t>
  </si>
  <si>
    <t>Aficio SP 8200DN</t>
  </si>
  <si>
    <t>Ricoh Aficio AP 610N</t>
  </si>
  <si>
    <t>Ricoh Aficio BP20</t>
  </si>
  <si>
    <t>Ricoh Aficio BP20N</t>
  </si>
  <si>
    <t>Ricoh Aficio SP 3300D</t>
  </si>
  <si>
    <t>Ricoh Aficio SP 4100N</t>
  </si>
  <si>
    <t>Ricoh Aficio SP 4110N</t>
  </si>
  <si>
    <t>Ricoh Aficio SP 5100N</t>
  </si>
  <si>
    <t>Ricoh Aficio SP 8100DN</t>
  </si>
  <si>
    <t>Ricoh Aficio SP 9100DN</t>
  </si>
  <si>
    <t>Ricoh DDP 184</t>
  </si>
  <si>
    <t xml:space="preserve">Ricoh DDP 70e </t>
  </si>
  <si>
    <t>Ricoh DDP 92</t>
  </si>
  <si>
    <t>Ricoh EMP 156</t>
  </si>
  <si>
    <t>CZ180</t>
  </si>
  <si>
    <t>EZ220</t>
  </si>
  <si>
    <t>EZ390</t>
  </si>
  <si>
    <t>EZ590</t>
  </si>
  <si>
    <t>RZ220</t>
  </si>
  <si>
    <t>RZ310</t>
  </si>
  <si>
    <t>RZ390</t>
  </si>
  <si>
    <t>RZ590</t>
  </si>
  <si>
    <t>RZ990</t>
  </si>
  <si>
    <t>Samsung ML-1630</t>
  </si>
  <si>
    <t>Samsung ML-25710</t>
  </si>
  <si>
    <t>Samsung ML-2571N</t>
  </si>
  <si>
    <t>Samsung ML-2851ND</t>
  </si>
  <si>
    <t>Samsung ML-3051N</t>
  </si>
  <si>
    <t>Samsung ML-3051ND</t>
  </si>
  <si>
    <t>Samsung ML-3741ND</t>
  </si>
  <si>
    <t>Samsung ML-4050N</t>
  </si>
  <si>
    <t>Samsung ML-4551N</t>
  </si>
  <si>
    <t>Samsung ML-4551NDR</t>
  </si>
  <si>
    <t>Sharp AL-1631 digital laser copier</t>
  </si>
  <si>
    <t>Sharp AR-162 IMAGER</t>
  </si>
  <si>
    <t>Sharp MX-M1100</t>
  </si>
  <si>
    <t>Sharp MX-M850</t>
  </si>
  <si>
    <t>Sharp FO-3150</t>
  </si>
  <si>
    <t>Sharp FO-4470</t>
  </si>
  <si>
    <t>Sharp FO-DC535</t>
  </si>
  <si>
    <t>Sharp FO-DC635</t>
  </si>
  <si>
    <t>Sharp FO-IS125N</t>
  </si>
  <si>
    <t>Sharp UX-A1000</t>
  </si>
  <si>
    <t>Sharp UX-B20</t>
  </si>
  <si>
    <t>Sharp UX-B700E</t>
  </si>
  <si>
    <t>Sharp UX-B800SE</t>
  </si>
  <si>
    <t>Sharp UX-P115</t>
  </si>
  <si>
    <t>Sharp UX-P200</t>
  </si>
  <si>
    <t>ST9512</t>
  </si>
  <si>
    <t>Tally</t>
  </si>
  <si>
    <t>Tally 9035</t>
  </si>
  <si>
    <t>Tally 9045n</t>
  </si>
  <si>
    <t>Tally 9050n</t>
  </si>
  <si>
    <t>Tally 9330</t>
  </si>
  <si>
    <t>Tally mL450</t>
  </si>
  <si>
    <t>Toshiba e-STUDIO 50F</t>
  </si>
  <si>
    <t>Toshiba e-STUDIO 350P</t>
  </si>
  <si>
    <t>Toshiba e-STUDIO 500P</t>
  </si>
  <si>
    <t>Xerox CopyCentre 133</t>
  </si>
  <si>
    <t>Xerox CopyCentre 232H</t>
  </si>
  <si>
    <t>Xerox CopyCentre 238</t>
  </si>
  <si>
    <t>Xerox CopyCentre 245</t>
  </si>
  <si>
    <t>Xerox CopyCentre 255</t>
  </si>
  <si>
    <t>Xerox CopyCentre 265</t>
  </si>
  <si>
    <t>Xerox CopyCentre 275</t>
  </si>
  <si>
    <t>Xerox CopyCentre C118</t>
  </si>
  <si>
    <t>Xerox CopyCentre C20</t>
  </si>
  <si>
    <t>Xerox DocuTech 6100 PowerPlus</t>
  </si>
  <si>
    <t>Xerox DocuTech 6115 PowerPlus</t>
  </si>
  <si>
    <t>Xerox DocuTech 6135 PowerPlus</t>
  </si>
  <si>
    <t>Xerox DocuTech 6155 PowerPlus</t>
  </si>
  <si>
    <t>Xerox DocuTech 6180 PowerPlus</t>
  </si>
  <si>
    <t>Xerox Nuvera 100 Copier/Printer</t>
  </si>
  <si>
    <t>Xerox Nuvera 120 Copier/Printer</t>
  </si>
  <si>
    <t>Xerox Nuvera 144 Copier/Printer</t>
  </si>
  <si>
    <t>Xerox CopyCentre C123</t>
  </si>
  <si>
    <t>DocuPrint 1000 Continuous Feed</t>
  </si>
  <si>
    <t>DocuPrint 350 Continuous Feed</t>
  </si>
  <si>
    <t>DocuPrint 425 Continuous Feed</t>
  </si>
  <si>
    <t>DocuPrint 500 Continuous Feed</t>
  </si>
  <si>
    <t>DocuPrint 525/525MX Continuous Feed</t>
  </si>
  <si>
    <t>DocuPrint 700 Continuous Feed</t>
  </si>
  <si>
    <t>DocuPrint 850 Continuous Feed</t>
  </si>
  <si>
    <t>DocuPrint™ 1050/1050MX Continuous Feed</t>
  </si>
  <si>
    <t>Xerox 495 Continuous Feed Duplex Printer</t>
  </si>
  <si>
    <t>Xerox DocuPrint 100</t>
  </si>
  <si>
    <t>Xerox DocuPrint 115</t>
  </si>
  <si>
    <t>Xerox DocuPrint 135</t>
  </si>
  <si>
    <t>Xerox DocuPrint 155</t>
  </si>
  <si>
    <t>Xerox DocuPrint 180</t>
  </si>
  <si>
    <t>Xerox DocuPrint 75mx</t>
  </si>
  <si>
    <t>Xerox Nuvera 288 Digital Perfecting System</t>
  </si>
  <si>
    <t>Xerox Phaser 3100</t>
  </si>
  <si>
    <t>Xerox Phaser 3124</t>
  </si>
  <si>
    <t>Xerox Phaser 3150</t>
  </si>
  <si>
    <t>Xerox Phaser 3500</t>
  </si>
  <si>
    <t>Xerox Phaser 4510DT</t>
  </si>
  <si>
    <t>Xerox Phaser 4510DX</t>
  </si>
  <si>
    <t>Xerox Phaser 3600B</t>
  </si>
  <si>
    <t>Xerox Phaser 3600DN</t>
  </si>
  <si>
    <t>Xerox Phaser 3600N</t>
  </si>
  <si>
    <t>Xerox Phaser 4510B</t>
  </si>
  <si>
    <t>Xerox Phaser 4510N</t>
  </si>
  <si>
    <t>Xerox Phaser 5500B</t>
  </si>
  <si>
    <t xml:space="preserve">Xerox </t>
  </si>
  <si>
    <t>Xerox Phaser 5500DN</t>
  </si>
  <si>
    <t>Xerox Phaser 5500DT</t>
  </si>
  <si>
    <t>Xerox Phaser 5500DX</t>
  </si>
  <si>
    <t>Xerox Phaser 5500N</t>
  </si>
  <si>
    <t>Xerox Phaser 5550B</t>
  </si>
  <si>
    <t>Xerox Phaser 5550DN</t>
  </si>
  <si>
    <t>Xerox Phaser 5550DT</t>
  </si>
  <si>
    <t>Xerox Phaser 5550N</t>
  </si>
  <si>
    <t>Canon Color imageRUNNER LBP5970</t>
  </si>
  <si>
    <t>Canon Color imageRUNNER LBP5975</t>
  </si>
  <si>
    <t>Dell Color Laser 1320c</t>
  </si>
  <si>
    <t>Dell Color Laser 3110cn</t>
  </si>
  <si>
    <t>Dell Color Laser 5110cn</t>
  </si>
  <si>
    <t>DS80</t>
  </si>
  <si>
    <t>Q8</t>
  </si>
  <si>
    <t>ASK 4000</t>
  </si>
  <si>
    <t>HP Color LaserJet 3000dn</t>
  </si>
  <si>
    <t>HP Color LaserJet 3000N</t>
  </si>
  <si>
    <t>HP Color LaserJet 3600dn</t>
  </si>
  <si>
    <t>HP Color LaserJet 3600N</t>
  </si>
  <si>
    <t>HP Color LaserJet 4700</t>
  </si>
  <si>
    <t>HP Color LaserJet 4700 Ph+</t>
  </si>
  <si>
    <t>HP Color LaserJet 4700DN</t>
  </si>
  <si>
    <t>HP Color LaserJet 4700DTN</t>
  </si>
  <si>
    <t>HP Color LaserJet 4700N</t>
  </si>
  <si>
    <t>HP Color LaserJet 5550</t>
  </si>
  <si>
    <t>HP Color LaserJet 5550DN</t>
  </si>
  <si>
    <t>HP Color LaserJet 5550DTN</t>
  </si>
  <si>
    <t>HP Color LaserJet 5550HDN</t>
  </si>
  <si>
    <t>HP Color LaserJet 5550N</t>
  </si>
  <si>
    <t>HP Color LaserJet cp1215</t>
  </si>
  <si>
    <t>HP Color LaserJet cp1515n</t>
  </si>
  <si>
    <t>HP Color LaserJet cp1518ni</t>
  </si>
  <si>
    <t>HP Color LaserJet cp3505</t>
  </si>
  <si>
    <t>HP Color LaserJet cp3505dn</t>
  </si>
  <si>
    <t>HP Color LaserJet cp3505n</t>
  </si>
  <si>
    <t>HP Color LaserJet cp3505x</t>
  </si>
  <si>
    <t>HP Color LaserJet cp4005DN</t>
  </si>
  <si>
    <t>IBM InfoPrint Color 1754</t>
  </si>
  <si>
    <t>IBM InfoPrint Color 1764</t>
  </si>
  <si>
    <t>Nexpress 2100</t>
  </si>
  <si>
    <t>Nexpress M700</t>
  </si>
  <si>
    <t>Nexpress S2100</t>
  </si>
  <si>
    <t>Nexpress S2500</t>
  </si>
  <si>
    <t>Nexpress S3000</t>
  </si>
  <si>
    <t>Photo Printer 9810</t>
  </si>
  <si>
    <t>bizhub PRO C6500</t>
  </si>
  <si>
    <t>Konica Minolta Magicolor 2530DL</t>
  </si>
  <si>
    <t>Konica Minolta Magicolor 2550</t>
  </si>
  <si>
    <t>Konica Minolta magicolor 4650</t>
  </si>
  <si>
    <t>Konica Minolta magicolor 5440</t>
  </si>
  <si>
    <t>Konica Minolta magicolor 5550</t>
  </si>
  <si>
    <t>Konica Minolta magicolor 5570</t>
  </si>
  <si>
    <t>Konica Minolta magicolor 7450</t>
  </si>
  <si>
    <t>Konica Minolta magicolor 7450 grafx</t>
  </si>
  <si>
    <t>Konica Minolta magicolor 8650</t>
  </si>
  <si>
    <t>Konica Minolta Bizhub C20P</t>
  </si>
  <si>
    <t>Konica Minolta Bizhub C252P</t>
  </si>
  <si>
    <t>Konica Minolta Bizhub C30P</t>
  </si>
  <si>
    <t>Konica Minolta bizhub C352P</t>
  </si>
  <si>
    <t>Konica Minolta bizhub C353P</t>
  </si>
  <si>
    <t>Konica Minolta Bizhub C450P</t>
  </si>
  <si>
    <t>Kyocera EP C320DN</t>
  </si>
  <si>
    <t>Kyocera EP-C170</t>
  </si>
  <si>
    <t>Kyocera EP-C220N</t>
  </si>
  <si>
    <t>Kyocera EP-C270N</t>
  </si>
  <si>
    <t>Kyocera FS-C5015DN</t>
  </si>
  <si>
    <t>Kyocera FS-C5025N</t>
  </si>
  <si>
    <t>Kyocera FS-C5030N</t>
  </si>
  <si>
    <t>Kyocera FS-C8100DN</t>
  </si>
  <si>
    <t>Lexmark C 500n</t>
  </si>
  <si>
    <t>Lexmark C 530dn</t>
  </si>
  <si>
    <t>Lexmark C 532N</t>
  </si>
  <si>
    <t>Lexmark C 534dn</t>
  </si>
  <si>
    <t>Lexmark C 534n</t>
  </si>
  <si>
    <t>Lexmark C 780dn</t>
  </si>
  <si>
    <t>Lexmark C 780n</t>
  </si>
  <si>
    <t>Lexmark C 782dn</t>
  </si>
  <si>
    <t>Lexmark C 782n</t>
  </si>
  <si>
    <t>Lexmark C 935dn</t>
  </si>
  <si>
    <t>Mitsubishi</t>
  </si>
  <si>
    <t>CP3800DW</t>
  </si>
  <si>
    <t>DPB-4000</t>
  </si>
  <si>
    <t>CPS900</t>
  </si>
  <si>
    <t>Okidata C3400n</t>
  </si>
  <si>
    <t>Okidata C3600n</t>
  </si>
  <si>
    <t>Okidata C5500n</t>
  </si>
  <si>
    <t>Okidata C5650dn</t>
  </si>
  <si>
    <t>Okidata C5650n</t>
  </si>
  <si>
    <t>Okidata C5800Ldn</t>
  </si>
  <si>
    <t>Okidata C6000dn</t>
  </si>
  <si>
    <t>Okidata C6000n</t>
  </si>
  <si>
    <t>Okidata C6050dn</t>
  </si>
  <si>
    <t>Okidata C6050n</t>
  </si>
  <si>
    <t>Okidata C6100dn</t>
  </si>
  <si>
    <t>Okidata C6100dtn</t>
  </si>
  <si>
    <t>Okidata C6100hdn</t>
  </si>
  <si>
    <t>Okidata C6100n</t>
  </si>
  <si>
    <t>Okidata C6150dn</t>
  </si>
  <si>
    <t>Okidata C6150dtn</t>
  </si>
  <si>
    <t>Okidata C6150hdn</t>
  </si>
  <si>
    <t>Okidata C6150n</t>
  </si>
  <si>
    <t>Okidata C710DN</t>
  </si>
  <si>
    <t>Okidata C710DTN</t>
  </si>
  <si>
    <t>Okidata C710N</t>
  </si>
  <si>
    <t>Okidata C7350HDN</t>
  </si>
  <si>
    <t>Okidata C7350N</t>
  </si>
  <si>
    <t>Okidata C7550HDN</t>
  </si>
  <si>
    <t>Okidata C7550N</t>
  </si>
  <si>
    <t>Okidata C8800DN</t>
  </si>
  <si>
    <t>Okidata C8800DTN</t>
  </si>
  <si>
    <t>Okidata C8800N</t>
  </si>
  <si>
    <t>Okidata C9600DN</t>
  </si>
  <si>
    <t>Okidata C9600HDN</t>
  </si>
  <si>
    <t>Okidata C9600hn Color Signage Printer</t>
  </si>
  <si>
    <t>Okidata C9600N</t>
  </si>
  <si>
    <t>Okidata C9650DN</t>
  </si>
  <si>
    <t>Okidata C9650HDN</t>
  </si>
  <si>
    <t>Okidata C9650N</t>
  </si>
  <si>
    <t>Okidata C9800HDN</t>
  </si>
  <si>
    <t>Okidata C9800HN</t>
  </si>
  <si>
    <t>Ricoh SMFC210M</t>
  </si>
  <si>
    <t>Ricoh Aficio CL 3500N</t>
  </si>
  <si>
    <t>Ricoh Aficio CL 7200</t>
  </si>
  <si>
    <t>Ricoh Aficio SP 811DN</t>
  </si>
  <si>
    <t>Ricoh Aficio SP C210</t>
  </si>
  <si>
    <t>Ricoh Aficio SP C220N</t>
  </si>
  <si>
    <t>Ricoh Aficio SP C221N</t>
  </si>
  <si>
    <t>Ricoh Aficio SP C222DN</t>
  </si>
  <si>
    <t>Ricoh Aficio SP C400DN</t>
  </si>
  <si>
    <t>Ricoh Aficio SP C410DN</t>
  </si>
  <si>
    <t>Ricoh Aficio SP C411DN</t>
  </si>
  <si>
    <t>Ricoh Aficio SP C420DN</t>
  </si>
  <si>
    <t>MZ790</t>
  </si>
  <si>
    <t>Samsung CLP-300</t>
  </si>
  <si>
    <t>Samsung CLP-300N</t>
  </si>
  <si>
    <t>Samsung CLP-315</t>
  </si>
  <si>
    <t>Samsung CLP-315W</t>
  </si>
  <si>
    <t>Samsung CLP-610ND</t>
  </si>
  <si>
    <t>Samsung CLP-660ND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</si>
</sst>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mm/dd/yyyy"/>
    <numFmt numFmtId="171" formatCode="&quot;\&quot;#,##0.00;[Red]&quot;\&quot;\-#,##0.00"/>
    <numFmt numFmtId="172" formatCode="&quot;\&quot;#,##0;[Red]&quot;\&quot;\-#,##0"/>
    <numFmt numFmtId="173" formatCode="0.0"/>
    <numFmt numFmtId="174" formatCode="0.0%"/>
    <numFmt numFmtId="175" formatCode="mmm\-yyyy"/>
  </numFmts>
  <fonts count="32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돋움"/>
      <family val="3"/>
    </font>
    <font>
      <sz val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name val="ＭＳ ゴシック"/>
      <family val="3"/>
    </font>
    <font>
      <sz val="11"/>
      <name val="ＭＳ Ｐゴシック"/>
      <family val="0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3" fillId="20" borderId="10" xfId="59" applyFont="1" applyFill="1" applyBorder="1" applyAlignment="1">
      <alignment wrapText="1"/>
      <protection/>
    </xf>
    <xf numFmtId="0" fontId="23" fillId="20" borderId="10" xfId="59" applyFont="1" applyFill="1" applyBorder="1" applyAlignment="1">
      <alignment horizontal="center" wrapText="1"/>
      <protection/>
    </xf>
    <xf numFmtId="0" fontId="16" fillId="20" borderId="10" xfId="59" applyFill="1" applyBorder="1">
      <alignment/>
      <protection/>
    </xf>
    <xf numFmtId="0" fontId="16" fillId="0" borderId="10" xfId="59" applyFont="1" applyFill="1" applyBorder="1">
      <alignment/>
      <protection/>
    </xf>
    <xf numFmtId="0" fontId="24" fillId="0" borderId="10" xfId="59" applyFont="1" applyFill="1" applyBorder="1" applyAlignment="1">
      <alignment vertical="top" wrapText="1"/>
      <protection/>
    </xf>
    <xf numFmtId="14" fontId="24" fillId="0" borderId="10" xfId="59" applyNumberFormat="1" applyFont="1" applyFill="1" applyBorder="1" applyAlignment="1">
      <alignment vertical="top" wrapText="1"/>
      <protection/>
    </xf>
    <xf numFmtId="0" fontId="16" fillId="0" borderId="10" xfId="59" applyFill="1" applyBorder="1">
      <alignment/>
      <protection/>
    </xf>
    <xf numFmtId="0" fontId="25" fillId="0" borderId="10" xfId="60" applyFont="1" applyFill="1" applyBorder="1" applyAlignment="1">
      <alignment horizontal="left" vertical="top" wrapText="1"/>
      <protection/>
    </xf>
    <xf numFmtId="0" fontId="24" fillId="0" borderId="11" xfId="58" applyFont="1" applyFill="1" applyBorder="1" applyAlignment="1">
      <alignment vertical="top" wrapText="1"/>
      <protection/>
    </xf>
    <xf numFmtId="11" fontId="24" fillId="0" borderId="10" xfId="59" applyNumberFormat="1" applyFont="1" applyFill="1" applyBorder="1" applyAlignment="1">
      <alignment vertical="top" wrapText="1"/>
      <protection/>
    </xf>
    <xf numFmtId="0" fontId="16" fillId="0" borderId="10" xfId="59" applyBorder="1">
      <alignment/>
      <protection/>
    </xf>
    <xf numFmtId="0" fontId="29" fillId="2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  <protection/>
    </xf>
    <xf numFmtId="0" fontId="31" fillId="0" borderId="10" xfId="61" applyFont="1" applyFill="1" applyBorder="1" applyAlignment="1">
      <alignment horizontal="left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 applyProtection="1">
      <alignment horizontal="left" vertical="top" wrapText="1"/>
      <protection locked="0"/>
    </xf>
    <xf numFmtId="173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/>
    </xf>
    <xf numFmtId="0" fontId="31" fillId="0" borderId="10" xfId="62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1" fillId="0" borderId="10" xfId="64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31" fillId="0" borderId="10" xfId="62" applyFont="1" applyFill="1" applyBorder="1">
      <alignment/>
      <protection/>
    </xf>
    <xf numFmtId="0" fontId="31" fillId="0" borderId="10" xfId="62" applyFont="1" applyFill="1" applyBorder="1" applyAlignment="1">
      <alignment horizontal="left" wrapText="1"/>
      <protection/>
    </xf>
    <xf numFmtId="0" fontId="27" fillId="0" borderId="10" xfId="63" applyFill="1" applyBorder="1" applyAlignment="1">
      <alignment wrapText="1"/>
      <protection/>
    </xf>
    <xf numFmtId="0" fontId="0" fillId="0" borderId="10" xfId="63" applyFont="1" applyFill="1" applyBorder="1" applyAlignment="1">
      <alignment horizontal="left"/>
      <protection/>
    </xf>
    <xf numFmtId="0" fontId="27" fillId="0" borderId="10" xfId="63" applyFont="1" applyFill="1" applyBorder="1" applyAlignment="1">
      <alignment wrapText="1"/>
      <protection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</cellXfs>
  <cellStyles count="5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NERGY STAR Data" xfId="58"/>
    <cellStyle name="Normal_Excel623200892941" xfId="59"/>
    <cellStyle name="Normal_Excel772008163640 1 " xfId="60"/>
    <cellStyle name="Normal_MASTER-delete columns" xfId="61"/>
    <cellStyle name="Normal_Sheet1" xfId="62"/>
    <cellStyle name="Normal_Website" xfId="63"/>
    <cellStyle name="Normal_Website_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표준_General" xfId="71"/>
    <cellStyle name="標準_~1786226" xfId="72"/>
  </cellStyles>
  <dxfs count="3"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804</xdr:row>
      <xdr:rowOff>0</xdr:rowOff>
    </xdr:from>
    <xdr:to>
      <xdr:col>1</xdr:col>
      <xdr:colOff>190500</xdr:colOff>
      <xdr:row>804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53145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408\Local%20Settings\Temporary%20Internet%20Files\OLK21\Imaging%20QPI%20Form_Grenache%20PortMLK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408\Local%20Settings\Temporary%20Internet%20Files\OLK21\consolidated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duct Qualification"/>
      <sheetName val="RefTEC"/>
      <sheetName val="RefOM"/>
      <sheetName val="RefOM1"/>
      <sheetName val="Ref3"/>
    </sheetNames>
    <sheetDataSet>
      <sheetData sheetId="5">
        <row r="2">
          <cell r="B2" t="str">
            <v>Large</v>
          </cell>
          <cell r="C2" t="str">
            <v>Direct Thermal (DT)</v>
          </cell>
          <cell r="L2" t="str">
            <v>Monochrome</v>
          </cell>
          <cell r="N2" t="str">
            <v>Yes</v>
          </cell>
        </row>
        <row r="3">
          <cell r="B3" t="str">
            <v>Small</v>
          </cell>
          <cell r="C3" t="str">
            <v>Dye Sublimation (DS)</v>
          </cell>
          <cell r="L3" t="str">
            <v>Color</v>
          </cell>
          <cell r="N3" t="str">
            <v>No</v>
          </cell>
        </row>
        <row r="4">
          <cell r="B4" t="str">
            <v>Standard</v>
          </cell>
          <cell r="C4" t="str">
            <v>Electrophotography (EP)</v>
          </cell>
          <cell r="L4" t="str">
            <v>N/A</v>
          </cell>
          <cell r="N4" t="str">
            <v>Optional accessory</v>
          </cell>
        </row>
        <row r="5">
          <cell r="B5" t="str">
            <v>N/A</v>
          </cell>
          <cell r="C5" t="str">
            <v>Impact</v>
          </cell>
        </row>
        <row r="6">
          <cell r="C6" t="str">
            <v>Ink Jet (IJ)</v>
          </cell>
        </row>
        <row r="7">
          <cell r="C7" t="str">
            <v>Solid Ink (SI)</v>
          </cell>
        </row>
        <row r="8">
          <cell r="C8" t="str">
            <v>Stencil</v>
          </cell>
        </row>
        <row r="9">
          <cell r="C9" t="str">
            <v>Thermal Transfer (TT)</v>
          </cell>
        </row>
        <row r="10">
          <cell r="C10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duct Qualification"/>
      <sheetName val="RefTEC"/>
      <sheetName val="RefOM"/>
      <sheetName val="RefOM1"/>
      <sheetName val="Ref3"/>
    </sheetNames>
    <sheetDataSet>
      <sheetData sheetId="5">
        <row r="2">
          <cell r="A2" t="str">
            <v>Copier</v>
          </cell>
        </row>
        <row r="3">
          <cell r="A3" t="str">
            <v>Digital Duplicator</v>
          </cell>
        </row>
        <row r="4">
          <cell r="A4" t="str">
            <v>Facsimile Machine (Fax Machine)</v>
          </cell>
        </row>
        <row r="5">
          <cell r="A5" t="str">
            <v>Mailing Machine</v>
          </cell>
        </row>
        <row r="6">
          <cell r="A6" t="str">
            <v>Multifunction Device (MFD)</v>
          </cell>
        </row>
        <row r="7">
          <cell r="A7" t="str">
            <v>Printer</v>
          </cell>
        </row>
        <row r="8">
          <cell r="A8" t="str">
            <v>Scanner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E803"/>
  <sheetViews>
    <sheetView showGridLines="0" tabSelected="1" zoomScale="90" zoomScaleNormal="90" workbookViewId="0" topLeftCell="A1">
      <pane xSplit="1" topLeftCell="B1" activePane="topRight" state="frozen"/>
      <selection pane="topLeft" activeCell="C241" sqref="C241"/>
      <selection pane="topRight" activeCell="E21" sqref="E21"/>
    </sheetView>
  </sheetViews>
  <sheetFormatPr defaultColWidth="9.140625" defaultRowHeight="15"/>
  <cols>
    <col min="1" max="1" width="9.140625" style="11" customWidth="1"/>
    <col min="2" max="2" width="15.57421875" style="11" bestFit="1" customWidth="1"/>
    <col min="3" max="3" width="17.28125" style="11" customWidth="1"/>
    <col min="4" max="4" width="26.00390625" style="11" customWidth="1"/>
    <col min="5" max="5" width="36.57421875" style="11" customWidth="1"/>
    <col min="6" max="6" width="11.140625" style="11" customWidth="1"/>
    <col min="7" max="7" width="20.28125" style="11" customWidth="1"/>
    <col min="8" max="10" width="36.57421875" style="11" customWidth="1"/>
    <col min="11" max="11" width="11.421875" style="11" customWidth="1"/>
    <col min="12" max="17" width="36.57421875" style="11" customWidth="1"/>
    <col min="18" max="18" width="16.28125" style="11" customWidth="1"/>
    <col min="19" max="19" width="14.140625" style="11" customWidth="1"/>
    <col min="20" max="22" width="36.57421875" style="11" customWidth="1"/>
    <col min="23" max="23" width="24.00390625" style="11" customWidth="1"/>
    <col min="24" max="24" width="36.57421875" style="11" customWidth="1"/>
    <col min="25" max="25" width="30.8515625" style="11" customWidth="1"/>
    <col min="26" max="26" width="36.57421875" style="11" customWidth="1"/>
    <col min="27" max="27" width="31.421875" style="11" customWidth="1"/>
    <col min="28" max="43" width="36.57421875" style="11" customWidth="1"/>
    <col min="44" max="44" width="35.421875" style="11" customWidth="1"/>
    <col min="45" max="60" width="36.57421875" style="11" customWidth="1"/>
    <col min="61" max="61" width="35.421875" style="11" customWidth="1"/>
    <col min="62" max="77" width="36.57421875" style="11" customWidth="1"/>
    <col min="78" max="78" width="35.421875" style="11" customWidth="1"/>
    <col min="79" max="79" width="36.57421875" style="11" customWidth="1"/>
    <col min="80" max="80" width="34.57421875" style="11" customWidth="1"/>
    <col min="81" max="81" width="34.00390625" style="11" customWidth="1"/>
    <col min="82" max="82" width="35.57421875" style="11" customWidth="1"/>
    <col min="83" max="83" width="31.421875" style="11" customWidth="1"/>
    <col min="84" max="84" width="36.140625" style="11" customWidth="1"/>
    <col min="85" max="87" width="36.57421875" style="11" customWidth="1"/>
    <col min="88" max="88" width="34.57421875" style="11" customWidth="1"/>
    <col min="89" max="89" width="34.00390625" style="11" customWidth="1"/>
    <col min="90" max="90" width="35.57421875" style="11" customWidth="1"/>
    <col min="91" max="91" width="31.421875" style="11" customWidth="1"/>
    <col min="92" max="92" width="36.140625" style="11" customWidth="1"/>
    <col min="93" max="93" width="36.57421875" style="11" customWidth="1"/>
    <col min="94" max="94" width="21.57421875" style="11" customWidth="1"/>
    <col min="95" max="95" width="36.57421875" style="11" customWidth="1"/>
    <col min="96" max="98" width="23.7109375" style="11" customWidth="1"/>
    <col min="99" max="99" width="36.57421875" style="11" customWidth="1"/>
    <col min="100" max="100" width="34.57421875" style="11" customWidth="1"/>
    <col min="101" max="101" width="34.00390625" style="11" customWidth="1"/>
    <col min="102" max="102" width="35.57421875" style="11" customWidth="1"/>
    <col min="103" max="103" width="31.421875" style="11" customWidth="1"/>
    <col min="104" max="104" width="36.140625" style="11" customWidth="1"/>
    <col min="105" max="107" width="36.57421875" style="11" customWidth="1"/>
    <col min="108" max="16384" width="9.140625" style="11" customWidth="1"/>
  </cols>
  <sheetData>
    <row r="1" spans="1:107" s="3" customFormat="1" ht="76.5">
      <c r="A1" s="1" t="s">
        <v>344</v>
      </c>
      <c r="B1" s="2" t="s">
        <v>345</v>
      </c>
      <c r="C1" s="2" t="s">
        <v>346</v>
      </c>
      <c r="D1" s="2" t="s">
        <v>347</v>
      </c>
      <c r="E1" s="2" t="s">
        <v>348</v>
      </c>
      <c r="F1" s="2" t="s">
        <v>349</v>
      </c>
      <c r="G1" s="2" t="s">
        <v>350</v>
      </c>
      <c r="H1" s="2" t="s">
        <v>351</v>
      </c>
      <c r="I1" s="2" t="s">
        <v>352</v>
      </c>
      <c r="J1" s="2" t="s">
        <v>353</v>
      </c>
      <c r="K1" s="2" t="s">
        <v>354</v>
      </c>
      <c r="L1" s="2" t="s">
        <v>355</v>
      </c>
      <c r="M1" s="2" t="s">
        <v>356</v>
      </c>
      <c r="N1" s="2" t="s">
        <v>357</v>
      </c>
      <c r="O1" s="2" t="s">
        <v>358</v>
      </c>
      <c r="P1" s="2" t="s">
        <v>359</v>
      </c>
      <c r="Q1" s="2" t="s">
        <v>360</v>
      </c>
      <c r="R1" s="2" t="s">
        <v>361</v>
      </c>
      <c r="S1" s="2" t="s">
        <v>362</v>
      </c>
      <c r="T1" s="2" t="s">
        <v>363</v>
      </c>
      <c r="U1" s="2" t="s">
        <v>364</v>
      </c>
      <c r="V1" s="2" t="s">
        <v>365</v>
      </c>
      <c r="W1" s="2" t="s">
        <v>366</v>
      </c>
      <c r="X1" s="2" t="s">
        <v>367</v>
      </c>
      <c r="Y1" s="2" t="s">
        <v>368</v>
      </c>
      <c r="Z1" s="2" t="s">
        <v>369</v>
      </c>
      <c r="AA1" s="2" t="s">
        <v>370</v>
      </c>
      <c r="AB1" s="2" t="s">
        <v>371</v>
      </c>
      <c r="AC1" s="2" t="s">
        <v>372</v>
      </c>
      <c r="AD1" s="2" t="s">
        <v>373</v>
      </c>
      <c r="AE1" s="2" t="s">
        <v>374</v>
      </c>
      <c r="AF1" s="2" t="s">
        <v>375</v>
      </c>
      <c r="AG1" s="2" t="s">
        <v>376</v>
      </c>
      <c r="AH1" s="2" t="s">
        <v>377</v>
      </c>
      <c r="AI1" s="2" t="s">
        <v>378</v>
      </c>
      <c r="AJ1" s="2" t="s">
        <v>379</v>
      </c>
      <c r="AK1" s="2" t="s">
        <v>380</v>
      </c>
      <c r="AL1" s="2" t="s">
        <v>381</v>
      </c>
      <c r="AM1" s="2" t="s">
        <v>382</v>
      </c>
      <c r="AN1" s="2" t="s">
        <v>383</v>
      </c>
      <c r="AO1" s="2" t="s">
        <v>384</v>
      </c>
      <c r="AP1" s="2" t="s">
        <v>385</v>
      </c>
      <c r="AQ1" s="2" t="s">
        <v>386</v>
      </c>
      <c r="AR1" s="2" t="s">
        <v>387</v>
      </c>
      <c r="AS1" s="2" t="s">
        <v>388</v>
      </c>
      <c r="AT1" s="2" t="s">
        <v>389</v>
      </c>
      <c r="AU1" s="2" t="s">
        <v>390</v>
      </c>
      <c r="AV1" s="2" t="s">
        <v>391</v>
      </c>
      <c r="AW1" s="2" t="s">
        <v>392</v>
      </c>
      <c r="AX1" s="2" t="s">
        <v>393</v>
      </c>
      <c r="AY1" s="2" t="s">
        <v>394</v>
      </c>
      <c r="AZ1" s="2" t="s">
        <v>395</v>
      </c>
      <c r="BA1" s="2" t="s">
        <v>396</v>
      </c>
      <c r="BB1" s="2" t="s">
        <v>397</v>
      </c>
      <c r="BC1" s="2" t="s">
        <v>398</v>
      </c>
      <c r="BD1" s="2" t="s">
        <v>399</v>
      </c>
      <c r="BE1" s="2" t="s">
        <v>400</v>
      </c>
      <c r="BF1" s="2" t="s">
        <v>401</v>
      </c>
      <c r="BG1" s="2" t="s">
        <v>402</v>
      </c>
      <c r="BH1" s="2" t="s">
        <v>403</v>
      </c>
      <c r="BI1" s="2" t="s">
        <v>404</v>
      </c>
      <c r="BJ1" s="2" t="s">
        <v>405</v>
      </c>
      <c r="BK1" s="2" t="s">
        <v>406</v>
      </c>
      <c r="BL1" s="2" t="s">
        <v>407</v>
      </c>
      <c r="BM1" s="2" t="s">
        <v>408</v>
      </c>
      <c r="BN1" s="2" t="s">
        <v>409</v>
      </c>
      <c r="BO1" s="2" t="s">
        <v>410</v>
      </c>
      <c r="BP1" s="2" t="s">
        <v>411</v>
      </c>
      <c r="BQ1" s="2" t="s">
        <v>412</v>
      </c>
      <c r="BR1" s="2" t="s">
        <v>413</v>
      </c>
      <c r="BS1" s="2" t="s">
        <v>414</v>
      </c>
      <c r="BT1" s="2" t="s">
        <v>415</v>
      </c>
      <c r="BU1" s="2" t="s">
        <v>416</v>
      </c>
      <c r="BV1" s="2" t="s">
        <v>417</v>
      </c>
      <c r="BW1" s="2" t="s">
        <v>418</v>
      </c>
      <c r="BX1" s="2" t="s">
        <v>419</v>
      </c>
      <c r="BY1" s="2" t="s">
        <v>420</v>
      </c>
      <c r="BZ1" s="2" t="s">
        <v>421</v>
      </c>
      <c r="CA1" s="2" t="s">
        <v>422</v>
      </c>
      <c r="CB1" s="2" t="s">
        <v>423</v>
      </c>
      <c r="CC1" s="2" t="s">
        <v>424</v>
      </c>
      <c r="CD1" s="2" t="s">
        <v>425</v>
      </c>
      <c r="CE1" s="2" t="s">
        <v>426</v>
      </c>
      <c r="CF1" s="2" t="s">
        <v>427</v>
      </c>
      <c r="CG1" s="2" t="s">
        <v>428</v>
      </c>
      <c r="CH1" s="2" t="s">
        <v>429</v>
      </c>
      <c r="CI1" s="2" t="s">
        <v>430</v>
      </c>
      <c r="CJ1" s="2" t="s">
        <v>431</v>
      </c>
      <c r="CK1" s="2" t="s">
        <v>432</v>
      </c>
      <c r="CL1" s="2" t="s">
        <v>433</v>
      </c>
      <c r="CM1" s="2" t="s">
        <v>434</v>
      </c>
      <c r="CN1" s="2" t="s">
        <v>435</v>
      </c>
      <c r="CO1" s="2" t="s">
        <v>436</v>
      </c>
      <c r="CP1" s="2" t="s">
        <v>437</v>
      </c>
      <c r="CQ1" s="2" t="s">
        <v>438</v>
      </c>
      <c r="CR1" s="2" t="s">
        <v>439</v>
      </c>
      <c r="CS1" s="2" t="s">
        <v>440</v>
      </c>
      <c r="CT1" s="2" t="s">
        <v>441</v>
      </c>
      <c r="CU1" s="2" t="s">
        <v>442</v>
      </c>
      <c r="CV1" s="2" t="s">
        <v>443</v>
      </c>
      <c r="CW1" s="2" t="s">
        <v>444</v>
      </c>
      <c r="CX1" s="2" t="s">
        <v>445</v>
      </c>
      <c r="CY1" s="2" t="s">
        <v>446</v>
      </c>
      <c r="CZ1" s="2" t="s">
        <v>447</v>
      </c>
      <c r="DA1" s="2" t="s">
        <v>448</v>
      </c>
      <c r="DB1" s="2" t="s">
        <v>449</v>
      </c>
      <c r="DC1" s="2" t="s">
        <v>450</v>
      </c>
    </row>
    <row r="2" spans="1:107" s="7" customFormat="1" ht="48">
      <c r="A2" s="4" t="s">
        <v>451</v>
      </c>
      <c r="B2" s="5" t="s">
        <v>452</v>
      </c>
      <c r="C2" s="6">
        <v>39281</v>
      </c>
      <c r="D2" s="5" t="s">
        <v>455</v>
      </c>
      <c r="E2" s="5" t="s">
        <v>456</v>
      </c>
      <c r="F2" s="5" t="s">
        <v>457</v>
      </c>
      <c r="G2" s="5" t="s">
        <v>458</v>
      </c>
      <c r="H2" s="5" t="s">
        <v>459</v>
      </c>
      <c r="I2" s="5">
        <v>120</v>
      </c>
      <c r="J2" s="5" t="s">
        <v>459</v>
      </c>
      <c r="K2" s="5"/>
      <c r="L2" s="5"/>
      <c r="M2" s="5"/>
      <c r="N2" s="5" t="s">
        <v>459</v>
      </c>
      <c r="O2" s="5"/>
      <c r="P2" s="5"/>
      <c r="Q2" s="5"/>
      <c r="R2" s="5" t="s">
        <v>455</v>
      </c>
      <c r="S2" s="5" t="s">
        <v>460</v>
      </c>
      <c r="T2" s="5" t="s">
        <v>461</v>
      </c>
      <c r="U2" s="5" t="s">
        <v>462</v>
      </c>
      <c r="V2" s="5" t="s">
        <v>463</v>
      </c>
      <c r="W2" s="5">
        <v>512</v>
      </c>
      <c r="X2" s="5">
        <v>60</v>
      </c>
      <c r="Y2" s="5" t="s">
        <v>459</v>
      </c>
      <c r="Z2" s="5">
        <v>42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>
        <v>43.6</v>
      </c>
      <c r="CK2" s="5">
        <v>43.6</v>
      </c>
      <c r="CL2" s="5"/>
      <c r="CM2" s="5">
        <v>10</v>
      </c>
      <c r="CN2" s="5">
        <v>43.6</v>
      </c>
      <c r="CO2" s="5" t="s">
        <v>464</v>
      </c>
      <c r="CP2" s="5">
        <f>0.5+0.5</f>
        <v>1</v>
      </c>
      <c r="CQ2" s="5" t="s">
        <v>465</v>
      </c>
      <c r="CR2" s="5">
        <f>((W2/1000)+0.5+0.1+0.2)</f>
        <v>1.312</v>
      </c>
      <c r="CS2" s="5">
        <f aca="true" t="shared" si="0" ref="CS2:CS65">SUM(CP2,CR2)</f>
        <v>2.3120000000000003</v>
      </c>
      <c r="CT2" s="5">
        <f aca="true" t="shared" si="1" ref="CT2:CT65">CK2-CS2</f>
        <v>41.288000000000004</v>
      </c>
      <c r="CU2" s="5">
        <v>14.5</v>
      </c>
      <c r="CV2" s="5"/>
      <c r="CW2" s="5"/>
      <c r="CX2" s="5"/>
      <c r="CY2" s="5"/>
      <c r="CZ2" s="5"/>
      <c r="DA2" s="5"/>
      <c r="DB2" s="5"/>
      <c r="DC2" s="5"/>
    </row>
    <row r="3" spans="1:107" s="7" customFormat="1" ht="24">
      <c r="A3" s="4" t="s">
        <v>451</v>
      </c>
      <c r="B3" s="5" t="s">
        <v>466</v>
      </c>
      <c r="C3" s="6">
        <v>39351</v>
      </c>
      <c r="D3" s="5" t="s">
        <v>455</v>
      </c>
      <c r="E3" s="5" t="s">
        <v>468</v>
      </c>
      <c r="F3" s="5" t="s">
        <v>457</v>
      </c>
      <c r="G3" s="5" t="s">
        <v>458</v>
      </c>
      <c r="H3" s="5" t="s">
        <v>459</v>
      </c>
      <c r="I3" s="5">
        <v>2</v>
      </c>
      <c r="J3" s="5" t="s">
        <v>459</v>
      </c>
      <c r="K3" s="5"/>
      <c r="L3" s="5"/>
      <c r="M3" s="5"/>
      <c r="N3" s="5" t="s">
        <v>459</v>
      </c>
      <c r="O3" s="5"/>
      <c r="P3" s="5"/>
      <c r="Q3" s="5"/>
      <c r="R3" s="5" t="s">
        <v>455</v>
      </c>
      <c r="S3" s="5" t="s">
        <v>460</v>
      </c>
      <c r="T3" s="5"/>
      <c r="U3" s="5"/>
      <c r="V3" s="5" t="s">
        <v>469</v>
      </c>
      <c r="W3" s="5">
        <v>0.01</v>
      </c>
      <c r="X3" s="5">
        <v>2</v>
      </c>
      <c r="Y3" s="5" t="s">
        <v>459</v>
      </c>
      <c r="Z3" s="5">
        <v>43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>
        <v>14.2</v>
      </c>
      <c r="CC3" s="5">
        <v>9</v>
      </c>
      <c r="CD3" s="5"/>
      <c r="CE3" s="5">
        <v>0</v>
      </c>
      <c r="CF3" s="5">
        <v>0</v>
      </c>
      <c r="CG3" s="5"/>
      <c r="CH3" s="5"/>
      <c r="CI3" s="5">
        <v>1200</v>
      </c>
      <c r="CJ3" s="5">
        <v>13.4</v>
      </c>
      <c r="CK3" s="5">
        <v>8.5</v>
      </c>
      <c r="CL3" s="5"/>
      <c r="CM3" s="5">
        <v>0</v>
      </c>
      <c r="CN3" s="5">
        <v>0</v>
      </c>
      <c r="CO3" s="5"/>
      <c r="CP3" s="5"/>
      <c r="CQ3" s="5"/>
      <c r="CR3" s="5"/>
      <c r="CS3" s="5">
        <f t="shared" si="0"/>
        <v>0</v>
      </c>
      <c r="CT3" s="5">
        <f t="shared" si="1"/>
        <v>8.5</v>
      </c>
      <c r="CU3" s="5">
        <v>1200</v>
      </c>
      <c r="CV3" s="5">
        <v>15.8</v>
      </c>
      <c r="CW3" s="5">
        <v>10.9</v>
      </c>
      <c r="CX3" s="5"/>
      <c r="CY3" s="5">
        <v>0</v>
      </c>
      <c r="CZ3" s="5">
        <v>0</v>
      </c>
      <c r="DA3" s="5"/>
      <c r="DB3" s="5"/>
      <c r="DC3" s="5">
        <v>1200</v>
      </c>
    </row>
    <row r="4" spans="1:107" s="7" customFormat="1" ht="12.75">
      <c r="A4" s="4" t="s">
        <v>451</v>
      </c>
      <c r="B4" s="5" t="s">
        <v>466</v>
      </c>
      <c r="C4" s="6">
        <v>39232</v>
      </c>
      <c r="D4" s="5" t="s">
        <v>455</v>
      </c>
      <c r="E4" s="5" t="s">
        <v>456</v>
      </c>
      <c r="F4" s="5" t="s">
        <v>457</v>
      </c>
      <c r="G4" s="5" t="s">
        <v>458</v>
      </c>
      <c r="H4" s="5" t="s">
        <v>455</v>
      </c>
      <c r="I4" s="5">
        <v>120</v>
      </c>
      <c r="J4" s="5" t="s">
        <v>459</v>
      </c>
      <c r="K4" s="5"/>
      <c r="L4" s="5"/>
      <c r="M4" s="5"/>
      <c r="N4" s="5" t="s">
        <v>459</v>
      </c>
      <c r="O4" s="5"/>
      <c r="P4" s="5"/>
      <c r="Q4" s="5"/>
      <c r="R4" s="5" t="s">
        <v>455</v>
      </c>
      <c r="S4" s="5" t="s">
        <v>460</v>
      </c>
      <c r="T4" s="5" t="s">
        <v>461</v>
      </c>
      <c r="U4" s="5"/>
      <c r="V4" s="5" t="s">
        <v>471</v>
      </c>
      <c r="W4" s="5"/>
      <c r="X4" s="5"/>
      <c r="Y4" s="5" t="s">
        <v>459</v>
      </c>
      <c r="Z4" s="5">
        <v>4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>
        <v>0</v>
      </c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>
        <v>45</v>
      </c>
      <c r="CL4" s="5"/>
      <c r="CM4" s="5">
        <v>25.83</v>
      </c>
      <c r="CN4" s="5"/>
      <c r="CO4" s="5"/>
      <c r="CP4" s="5"/>
      <c r="CQ4" s="5"/>
      <c r="CR4" s="5"/>
      <c r="CS4" s="5">
        <f t="shared" si="0"/>
        <v>0</v>
      </c>
      <c r="CT4" s="5">
        <f t="shared" si="1"/>
        <v>45</v>
      </c>
      <c r="CU4" s="5">
        <v>0</v>
      </c>
      <c r="CV4" s="5"/>
      <c r="CW4" s="5"/>
      <c r="CX4" s="5"/>
      <c r="CY4" s="5"/>
      <c r="CZ4" s="5"/>
      <c r="DA4" s="5"/>
      <c r="DB4" s="5"/>
      <c r="DC4" s="5"/>
    </row>
    <row r="5" spans="1:107" s="7" customFormat="1" ht="12.75">
      <c r="A5" s="4" t="s">
        <v>451</v>
      </c>
      <c r="B5" s="5" t="s">
        <v>466</v>
      </c>
      <c r="C5" s="6">
        <v>39232</v>
      </c>
      <c r="D5" s="5" t="s">
        <v>455</v>
      </c>
      <c r="E5" s="5" t="s">
        <v>456</v>
      </c>
      <c r="F5" s="5" t="s">
        <v>457</v>
      </c>
      <c r="G5" s="5" t="s">
        <v>458</v>
      </c>
      <c r="H5" s="5" t="s">
        <v>455</v>
      </c>
      <c r="I5" s="5">
        <v>120</v>
      </c>
      <c r="J5" s="5" t="s">
        <v>459</v>
      </c>
      <c r="K5" s="5"/>
      <c r="L5" s="5"/>
      <c r="M5" s="5"/>
      <c r="N5" s="5" t="s">
        <v>459</v>
      </c>
      <c r="O5" s="5"/>
      <c r="P5" s="5"/>
      <c r="Q5" s="5"/>
      <c r="R5" s="5" t="s">
        <v>455</v>
      </c>
      <c r="S5" s="5" t="s">
        <v>460</v>
      </c>
      <c r="T5" s="5" t="s">
        <v>461</v>
      </c>
      <c r="U5" s="5"/>
      <c r="V5" s="5" t="s">
        <v>472</v>
      </c>
      <c r="W5" s="5"/>
      <c r="X5" s="5"/>
      <c r="Y5" s="5" t="s">
        <v>459</v>
      </c>
      <c r="Z5" s="5">
        <v>8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>
        <v>0</v>
      </c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>
        <v>45</v>
      </c>
      <c r="CL5" s="5"/>
      <c r="CM5" s="5"/>
      <c r="CN5" s="5"/>
      <c r="CO5" s="5"/>
      <c r="CP5" s="5"/>
      <c r="CQ5" s="5"/>
      <c r="CR5" s="5"/>
      <c r="CS5" s="5">
        <f t="shared" si="0"/>
        <v>0</v>
      </c>
      <c r="CT5" s="5">
        <f t="shared" si="1"/>
        <v>45</v>
      </c>
      <c r="CU5" s="5">
        <v>0</v>
      </c>
      <c r="CV5" s="5"/>
      <c r="CW5" s="5"/>
      <c r="CX5" s="5"/>
      <c r="CY5" s="5"/>
      <c r="CZ5" s="5"/>
      <c r="DA5" s="5"/>
      <c r="DB5" s="5"/>
      <c r="DC5" s="5"/>
    </row>
    <row r="6" spans="1:107" s="7" customFormat="1" ht="12.75">
      <c r="A6" s="4" t="s">
        <v>451</v>
      </c>
      <c r="B6" s="5" t="s">
        <v>466</v>
      </c>
      <c r="C6" s="6">
        <v>39232</v>
      </c>
      <c r="D6" s="5" t="s">
        <v>455</v>
      </c>
      <c r="E6" s="5" t="s">
        <v>456</v>
      </c>
      <c r="F6" s="5" t="s">
        <v>457</v>
      </c>
      <c r="G6" s="5" t="s">
        <v>458</v>
      </c>
      <c r="H6" s="5" t="s">
        <v>455</v>
      </c>
      <c r="I6" s="5">
        <v>180</v>
      </c>
      <c r="J6" s="5" t="s">
        <v>459</v>
      </c>
      <c r="K6" s="5"/>
      <c r="L6" s="5"/>
      <c r="M6" s="5"/>
      <c r="N6" s="5" t="s">
        <v>459</v>
      </c>
      <c r="O6" s="5"/>
      <c r="P6" s="5"/>
      <c r="Q6" s="5"/>
      <c r="R6" s="5" t="s">
        <v>455</v>
      </c>
      <c r="S6" s="5" t="s">
        <v>460</v>
      </c>
      <c r="T6" s="5" t="s">
        <v>461</v>
      </c>
      <c r="U6" s="5"/>
      <c r="V6" s="5" t="s">
        <v>473</v>
      </c>
      <c r="W6" s="5"/>
      <c r="X6" s="5"/>
      <c r="Y6" s="5" t="s">
        <v>459</v>
      </c>
      <c r="Z6" s="5">
        <v>4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>
        <v>0</v>
      </c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>
        <v>1</v>
      </c>
      <c r="CL6" s="5"/>
      <c r="CM6" s="5"/>
      <c r="CN6" s="5"/>
      <c r="CO6" s="5"/>
      <c r="CP6" s="5"/>
      <c r="CQ6" s="5"/>
      <c r="CR6" s="5"/>
      <c r="CS6" s="5">
        <f t="shared" si="0"/>
        <v>0</v>
      </c>
      <c r="CT6" s="5">
        <f t="shared" si="1"/>
        <v>1</v>
      </c>
      <c r="CU6" s="5">
        <v>0</v>
      </c>
      <c r="CV6" s="5"/>
      <c r="CW6" s="5"/>
      <c r="CX6" s="5"/>
      <c r="CY6" s="5"/>
      <c r="CZ6" s="5"/>
      <c r="DA6" s="5"/>
      <c r="DB6" s="5"/>
      <c r="DC6" s="5"/>
    </row>
    <row r="7" spans="1:107" s="7" customFormat="1" ht="12.75">
      <c r="A7" s="4" t="s">
        <v>451</v>
      </c>
      <c r="B7" s="5" t="s">
        <v>466</v>
      </c>
      <c r="C7" s="6">
        <v>39232</v>
      </c>
      <c r="D7" s="5" t="s">
        <v>455</v>
      </c>
      <c r="E7" s="5" t="s">
        <v>456</v>
      </c>
      <c r="F7" s="5" t="s">
        <v>457</v>
      </c>
      <c r="G7" s="5" t="s">
        <v>458</v>
      </c>
      <c r="H7" s="5" t="s">
        <v>455</v>
      </c>
      <c r="I7" s="5">
        <v>180</v>
      </c>
      <c r="J7" s="5" t="s">
        <v>459</v>
      </c>
      <c r="K7" s="5"/>
      <c r="L7" s="5"/>
      <c r="M7" s="5"/>
      <c r="N7" s="5" t="s">
        <v>459</v>
      </c>
      <c r="O7" s="5"/>
      <c r="P7" s="5"/>
      <c r="Q7" s="5"/>
      <c r="R7" s="5" t="s">
        <v>455</v>
      </c>
      <c r="S7" s="5" t="s">
        <v>460</v>
      </c>
      <c r="T7" s="5" t="s">
        <v>461</v>
      </c>
      <c r="U7" s="5"/>
      <c r="V7" s="5" t="s">
        <v>473</v>
      </c>
      <c r="W7" s="5"/>
      <c r="X7" s="5"/>
      <c r="Y7" s="5" t="s">
        <v>459</v>
      </c>
      <c r="Z7" s="5">
        <v>4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>
        <v>0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>
        <v>1</v>
      </c>
      <c r="CL7" s="5"/>
      <c r="CM7" s="5"/>
      <c r="CN7" s="5"/>
      <c r="CO7" s="5"/>
      <c r="CP7" s="5"/>
      <c r="CQ7" s="5"/>
      <c r="CR7" s="5"/>
      <c r="CS7" s="5">
        <f t="shared" si="0"/>
        <v>0</v>
      </c>
      <c r="CT7" s="5">
        <f t="shared" si="1"/>
        <v>1</v>
      </c>
      <c r="CU7" s="5">
        <v>0</v>
      </c>
      <c r="CV7" s="5"/>
      <c r="CW7" s="5"/>
      <c r="CX7" s="5"/>
      <c r="CY7" s="5"/>
      <c r="CZ7" s="5"/>
      <c r="DA7" s="5"/>
      <c r="DB7" s="5"/>
      <c r="DC7" s="5"/>
    </row>
    <row r="8" spans="1:107" s="7" customFormat="1" ht="12.75">
      <c r="A8" s="4" t="s">
        <v>474</v>
      </c>
      <c r="B8" s="5" t="s">
        <v>452</v>
      </c>
      <c r="C8" s="6">
        <v>39377</v>
      </c>
      <c r="D8" s="5" t="s">
        <v>455</v>
      </c>
      <c r="E8" s="5" t="s">
        <v>476</v>
      </c>
      <c r="F8" s="5" t="s">
        <v>477</v>
      </c>
      <c r="G8" s="5" t="s">
        <v>478</v>
      </c>
      <c r="H8" s="5" t="s">
        <v>459</v>
      </c>
      <c r="I8" s="5" t="s">
        <v>479</v>
      </c>
      <c r="J8" s="5" t="s">
        <v>459</v>
      </c>
      <c r="K8" s="5"/>
      <c r="L8" s="5"/>
      <c r="M8" s="5"/>
      <c r="N8" s="5" t="s">
        <v>459</v>
      </c>
      <c r="O8" s="5"/>
      <c r="P8" s="5"/>
      <c r="Q8" s="5"/>
      <c r="R8" s="5" t="s">
        <v>459</v>
      </c>
      <c r="S8" s="5" t="s">
        <v>480</v>
      </c>
      <c r="T8" s="5" t="s">
        <v>461</v>
      </c>
      <c r="U8" s="5" t="s">
        <v>462</v>
      </c>
      <c r="V8" s="5" t="s">
        <v>481</v>
      </c>
      <c r="W8" s="5">
        <v>176</v>
      </c>
      <c r="X8" s="5">
        <v>5</v>
      </c>
      <c r="Y8" s="5" t="s">
        <v>459</v>
      </c>
      <c r="Z8" s="5">
        <v>20</v>
      </c>
      <c r="AA8" s="5">
        <v>15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>
        <v>0.472</v>
      </c>
      <c r="CK8" s="5">
        <v>0.5</v>
      </c>
      <c r="CL8" s="5"/>
      <c r="CM8" s="5">
        <v>0.472</v>
      </c>
      <c r="CN8" s="5">
        <v>0.472</v>
      </c>
      <c r="CO8" s="5"/>
      <c r="CP8" s="5"/>
      <c r="CQ8" s="5"/>
      <c r="CR8" s="5"/>
      <c r="CS8" s="5">
        <f t="shared" si="0"/>
        <v>0</v>
      </c>
      <c r="CT8" s="5">
        <f t="shared" si="1"/>
        <v>0.5</v>
      </c>
      <c r="CU8" s="5">
        <v>29</v>
      </c>
      <c r="CV8" s="5"/>
      <c r="CW8" s="5"/>
      <c r="CX8" s="5"/>
      <c r="CY8" s="5"/>
      <c r="CZ8" s="5"/>
      <c r="DA8" s="5"/>
      <c r="DB8" s="5"/>
      <c r="DC8" s="5"/>
    </row>
    <row r="9" spans="1:107" s="7" customFormat="1" ht="12.75">
      <c r="A9" s="4" t="s">
        <v>474</v>
      </c>
      <c r="B9" s="5" t="s">
        <v>452</v>
      </c>
      <c r="C9" s="6">
        <v>39377</v>
      </c>
      <c r="D9" s="5" t="s">
        <v>455</v>
      </c>
      <c r="E9" s="5" t="s">
        <v>476</v>
      </c>
      <c r="F9" s="5" t="s">
        <v>477</v>
      </c>
      <c r="G9" s="5" t="s">
        <v>478</v>
      </c>
      <c r="H9" s="5" t="s">
        <v>459</v>
      </c>
      <c r="I9" s="5" t="s">
        <v>479</v>
      </c>
      <c r="J9" s="5" t="s">
        <v>459</v>
      </c>
      <c r="K9" s="5"/>
      <c r="L9" s="5"/>
      <c r="M9" s="5"/>
      <c r="N9" s="5" t="s">
        <v>459</v>
      </c>
      <c r="O9" s="5"/>
      <c r="P9" s="5"/>
      <c r="Q9" s="5"/>
      <c r="R9" s="5" t="s">
        <v>459</v>
      </c>
      <c r="S9" s="5" t="s">
        <v>480</v>
      </c>
      <c r="T9" s="5" t="s">
        <v>461</v>
      </c>
      <c r="U9" s="5" t="s">
        <v>462</v>
      </c>
      <c r="V9" s="5" t="s">
        <v>481</v>
      </c>
      <c r="W9" s="5">
        <v>16</v>
      </c>
      <c r="X9" s="5">
        <v>5</v>
      </c>
      <c r="Y9" s="5" t="s">
        <v>459</v>
      </c>
      <c r="Z9" s="5">
        <v>22</v>
      </c>
      <c r="AA9" s="5">
        <v>17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>
        <v>0.472</v>
      </c>
      <c r="CK9" s="5">
        <v>0.5</v>
      </c>
      <c r="CL9" s="5"/>
      <c r="CM9" s="5">
        <v>0.472</v>
      </c>
      <c r="CN9" s="5">
        <v>0.472</v>
      </c>
      <c r="CO9" s="5"/>
      <c r="CP9" s="5"/>
      <c r="CQ9" s="5"/>
      <c r="CR9" s="5"/>
      <c r="CS9" s="5">
        <f t="shared" si="0"/>
        <v>0</v>
      </c>
      <c r="CT9" s="5">
        <f t="shared" si="1"/>
        <v>0.5</v>
      </c>
      <c r="CU9" s="5">
        <v>29</v>
      </c>
      <c r="CV9" s="5"/>
      <c r="CW9" s="5"/>
      <c r="CX9" s="5"/>
      <c r="CY9" s="5"/>
      <c r="CZ9" s="5"/>
      <c r="DA9" s="5"/>
      <c r="DB9" s="5"/>
      <c r="DC9" s="5"/>
    </row>
    <row r="10" spans="1:107" s="7" customFormat="1" ht="12.75">
      <c r="A10" s="4" t="s">
        <v>474</v>
      </c>
      <c r="B10" s="5" t="s">
        <v>452</v>
      </c>
      <c r="C10" s="6">
        <v>39377</v>
      </c>
      <c r="D10" s="5" t="s">
        <v>455</v>
      </c>
      <c r="E10" s="5" t="s">
        <v>476</v>
      </c>
      <c r="F10" s="5" t="s">
        <v>477</v>
      </c>
      <c r="G10" s="5" t="s">
        <v>478</v>
      </c>
      <c r="H10" s="5" t="s">
        <v>459</v>
      </c>
      <c r="I10" s="5" t="s">
        <v>479</v>
      </c>
      <c r="J10" s="5" t="s">
        <v>459</v>
      </c>
      <c r="K10" s="5"/>
      <c r="L10" s="5"/>
      <c r="M10" s="5"/>
      <c r="N10" s="5" t="s">
        <v>459</v>
      </c>
      <c r="O10" s="5"/>
      <c r="P10" s="5"/>
      <c r="Q10" s="5"/>
      <c r="R10" s="5" t="s">
        <v>459</v>
      </c>
      <c r="S10" s="5" t="s">
        <v>480</v>
      </c>
      <c r="T10" s="5" t="s">
        <v>461</v>
      </c>
      <c r="U10" s="5" t="s">
        <v>462</v>
      </c>
      <c r="V10" s="5" t="s">
        <v>481</v>
      </c>
      <c r="W10" s="5">
        <v>16</v>
      </c>
      <c r="X10" s="5">
        <v>5</v>
      </c>
      <c r="Y10" s="5" t="s">
        <v>459</v>
      </c>
      <c r="Z10" s="5">
        <v>20</v>
      </c>
      <c r="AA10" s="5">
        <v>17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>
        <v>0.519</v>
      </c>
      <c r="CK10" s="5">
        <v>0.821</v>
      </c>
      <c r="CL10" s="5"/>
      <c r="CM10" s="5">
        <v>0.519</v>
      </c>
      <c r="CN10" s="5">
        <v>0.519</v>
      </c>
      <c r="CO10" s="5"/>
      <c r="CP10" s="5"/>
      <c r="CQ10" s="5"/>
      <c r="CR10" s="5"/>
      <c r="CS10" s="5">
        <f t="shared" si="0"/>
        <v>0</v>
      </c>
      <c r="CT10" s="5">
        <f t="shared" si="1"/>
        <v>0.821</v>
      </c>
      <c r="CU10" s="5">
        <v>29</v>
      </c>
      <c r="CV10" s="5"/>
      <c r="CW10" s="5"/>
      <c r="CX10" s="5"/>
      <c r="CY10" s="5"/>
      <c r="CZ10" s="5"/>
      <c r="DA10" s="5"/>
      <c r="DB10" s="5"/>
      <c r="DC10" s="5"/>
    </row>
    <row r="11" spans="1:107" s="7" customFormat="1" ht="12.75">
      <c r="A11" s="4" t="s">
        <v>474</v>
      </c>
      <c r="B11" s="5" t="s">
        <v>452</v>
      </c>
      <c r="C11" s="6">
        <v>39377</v>
      </c>
      <c r="D11" s="5" t="s">
        <v>455</v>
      </c>
      <c r="E11" s="5" t="s">
        <v>476</v>
      </c>
      <c r="F11" s="5" t="s">
        <v>477</v>
      </c>
      <c r="G11" s="5" t="s">
        <v>478</v>
      </c>
      <c r="H11" s="5" t="s">
        <v>459</v>
      </c>
      <c r="I11" s="5" t="s">
        <v>479</v>
      </c>
      <c r="J11" s="5" t="s">
        <v>459</v>
      </c>
      <c r="K11" s="5"/>
      <c r="L11" s="5"/>
      <c r="M11" s="5"/>
      <c r="N11" s="5" t="s">
        <v>459</v>
      </c>
      <c r="O11" s="5"/>
      <c r="P11" s="5"/>
      <c r="Q11" s="5"/>
      <c r="R11" s="5" t="s">
        <v>459</v>
      </c>
      <c r="S11" s="5" t="s">
        <v>480</v>
      </c>
      <c r="T11" s="5" t="s">
        <v>461</v>
      </c>
      <c r="U11" s="5" t="s">
        <v>462</v>
      </c>
      <c r="V11" s="5" t="s">
        <v>482</v>
      </c>
      <c r="W11" s="5">
        <v>16</v>
      </c>
      <c r="X11" s="5">
        <v>5</v>
      </c>
      <c r="Y11" s="5" t="s">
        <v>459</v>
      </c>
      <c r="Z11" s="5">
        <v>22</v>
      </c>
      <c r="AA11" s="5">
        <v>17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>
        <v>0.604</v>
      </c>
      <c r="CK11" s="5">
        <v>1.634</v>
      </c>
      <c r="CL11" s="5"/>
      <c r="CM11" s="5">
        <v>0.604</v>
      </c>
      <c r="CN11" s="5">
        <v>0.604</v>
      </c>
      <c r="CO11" s="5"/>
      <c r="CP11" s="5"/>
      <c r="CQ11" s="5"/>
      <c r="CR11" s="5"/>
      <c r="CS11" s="5">
        <f t="shared" si="0"/>
        <v>0</v>
      </c>
      <c r="CT11" s="5">
        <f t="shared" si="1"/>
        <v>1.634</v>
      </c>
      <c r="CU11" s="5">
        <v>29</v>
      </c>
      <c r="CV11" s="5"/>
      <c r="CW11" s="5"/>
      <c r="CX11" s="5"/>
      <c r="CY11" s="5"/>
      <c r="CZ11" s="5"/>
      <c r="DA11" s="5"/>
      <c r="DB11" s="5"/>
      <c r="DC11" s="5"/>
    </row>
    <row r="12" spans="1:107" s="7" customFormat="1" ht="12.75">
      <c r="A12" s="4" t="s">
        <v>474</v>
      </c>
      <c r="B12" s="5" t="s">
        <v>452</v>
      </c>
      <c r="C12" s="6">
        <v>39377</v>
      </c>
      <c r="D12" s="5" t="s">
        <v>455</v>
      </c>
      <c r="E12" s="5" t="s">
        <v>476</v>
      </c>
      <c r="F12" s="5" t="s">
        <v>477</v>
      </c>
      <c r="G12" s="5" t="s">
        <v>478</v>
      </c>
      <c r="H12" s="5" t="s">
        <v>459</v>
      </c>
      <c r="I12" s="5" t="s">
        <v>479</v>
      </c>
      <c r="J12" s="5" t="s">
        <v>459</v>
      </c>
      <c r="K12" s="5"/>
      <c r="L12" s="5"/>
      <c r="M12" s="5"/>
      <c r="N12" s="5" t="s">
        <v>459</v>
      </c>
      <c r="O12" s="5"/>
      <c r="P12" s="5"/>
      <c r="Q12" s="5"/>
      <c r="R12" s="5" t="s">
        <v>459</v>
      </c>
      <c r="S12" s="5" t="s">
        <v>480</v>
      </c>
      <c r="T12" s="5" t="s">
        <v>461</v>
      </c>
      <c r="U12" s="5" t="s">
        <v>462</v>
      </c>
      <c r="V12" s="5" t="s">
        <v>481</v>
      </c>
      <c r="W12" s="5">
        <v>32</v>
      </c>
      <c r="X12" s="5">
        <v>5</v>
      </c>
      <c r="Y12" s="5" t="s">
        <v>459</v>
      </c>
      <c r="Z12" s="5">
        <v>30</v>
      </c>
      <c r="AA12" s="5">
        <v>20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>
        <v>0.8</v>
      </c>
      <c r="CK12" s="5">
        <v>1.779</v>
      </c>
      <c r="CL12" s="5"/>
      <c r="CM12" s="5">
        <v>0.8</v>
      </c>
      <c r="CN12" s="5">
        <v>0.8</v>
      </c>
      <c r="CO12" s="5"/>
      <c r="CP12" s="5"/>
      <c r="CQ12" s="5"/>
      <c r="CR12" s="5"/>
      <c r="CS12" s="5">
        <f t="shared" si="0"/>
        <v>0</v>
      </c>
      <c r="CT12" s="5">
        <f t="shared" si="1"/>
        <v>1.779</v>
      </c>
      <c r="CU12" s="5">
        <v>39</v>
      </c>
      <c r="CV12" s="5"/>
      <c r="CW12" s="5"/>
      <c r="CX12" s="5"/>
      <c r="CY12" s="5"/>
      <c r="CZ12" s="5"/>
      <c r="DA12" s="5"/>
      <c r="DB12" s="5"/>
      <c r="DC12" s="5"/>
    </row>
    <row r="13" spans="1:107" s="7" customFormat="1" ht="12.75">
      <c r="A13" s="4" t="s">
        <v>474</v>
      </c>
      <c r="B13" s="5" t="s">
        <v>452</v>
      </c>
      <c r="C13" s="6">
        <v>39377</v>
      </c>
      <c r="D13" s="5" t="s">
        <v>455</v>
      </c>
      <c r="E13" s="5" t="s">
        <v>476</v>
      </c>
      <c r="F13" s="5" t="s">
        <v>477</v>
      </c>
      <c r="G13" s="5" t="s">
        <v>478</v>
      </c>
      <c r="H13" s="5" t="s">
        <v>459</v>
      </c>
      <c r="I13" s="5" t="s">
        <v>479</v>
      </c>
      <c r="J13" s="5" t="s">
        <v>459</v>
      </c>
      <c r="K13" s="5"/>
      <c r="L13" s="5"/>
      <c r="M13" s="5"/>
      <c r="N13" s="5" t="s">
        <v>459</v>
      </c>
      <c r="O13" s="5"/>
      <c r="P13" s="5"/>
      <c r="Q13" s="5"/>
      <c r="R13" s="5" t="s">
        <v>459</v>
      </c>
      <c r="S13" s="5" t="s">
        <v>480</v>
      </c>
      <c r="T13" s="5" t="s">
        <v>461</v>
      </c>
      <c r="U13" s="5" t="s">
        <v>483</v>
      </c>
      <c r="V13" s="5" t="s">
        <v>481</v>
      </c>
      <c r="W13" s="5">
        <v>32</v>
      </c>
      <c r="X13" s="5">
        <v>5</v>
      </c>
      <c r="Y13" s="5" t="s">
        <v>455</v>
      </c>
      <c r="Z13" s="5">
        <v>29</v>
      </c>
      <c r="AA13" s="5">
        <v>19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>
        <v>0.909</v>
      </c>
      <c r="CK13" s="5">
        <v>3</v>
      </c>
      <c r="CL13" s="5"/>
      <c r="CM13" s="5">
        <v>0.909</v>
      </c>
      <c r="CN13" s="5">
        <v>0.909</v>
      </c>
      <c r="CO13" s="5"/>
      <c r="CP13" s="5"/>
      <c r="CQ13" s="5"/>
      <c r="CR13" s="5"/>
      <c r="CS13" s="5">
        <f t="shared" si="0"/>
        <v>0</v>
      </c>
      <c r="CT13" s="5">
        <f t="shared" si="1"/>
        <v>3</v>
      </c>
      <c r="CU13" s="5">
        <v>48.62</v>
      </c>
      <c r="CV13" s="5"/>
      <c r="CW13" s="5"/>
      <c r="CX13" s="5"/>
      <c r="CY13" s="5"/>
      <c r="CZ13" s="5"/>
      <c r="DA13" s="5"/>
      <c r="DB13" s="5"/>
      <c r="DC13" s="5"/>
    </row>
    <row r="14" spans="1:107" s="7" customFormat="1" ht="12.75">
      <c r="A14" s="4" t="s">
        <v>474</v>
      </c>
      <c r="B14" s="5" t="s">
        <v>452</v>
      </c>
      <c r="C14" s="6">
        <v>39377</v>
      </c>
      <c r="D14" s="5" t="s">
        <v>455</v>
      </c>
      <c r="E14" s="5" t="s">
        <v>476</v>
      </c>
      <c r="F14" s="5" t="s">
        <v>477</v>
      </c>
      <c r="G14" s="5" t="s">
        <v>478</v>
      </c>
      <c r="H14" s="5" t="s">
        <v>459</v>
      </c>
      <c r="I14" s="5" t="s">
        <v>479</v>
      </c>
      <c r="J14" s="5" t="s">
        <v>459</v>
      </c>
      <c r="K14" s="5"/>
      <c r="L14" s="5"/>
      <c r="M14" s="5"/>
      <c r="N14" s="5" t="s">
        <v>459</v>
      </c>
      <c r="O14" s="5"/>
      <c r="P14" s="5"/>
      <c r="Q14" s="5"/>
      <c r="R14" s="5" t="s">
        <v>459</v>
      </c>
      <c r="S14" s="5" t="s">
        <v>480</v>
      </c>
      <c r="T14" s="5" t="s">
        <v>461</v>
      </c>
      <c r="U14" s="5" t="s">
        <v>462</v>
      </c>
      <c r="V14" s="5" t="s">
        <v>481</v>
      </c>
      <c r="W14" s="5">
        <v>32</v>
      </c>
      <c r="X14" s="5">
        <v>5</v>
      </c>
      <c r="Y14" s="5" t="s">
        <v>455</v>
      </c>
      <c r="Z14" s="5">
        <v>31</v>
      </c>
      <c r="AA14" s="5">
        <v>24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>
        <v>0.73</v>
      </c>
      <c r="CK14" s="5">
        <v>1.766</v>
      </c>
      <c r="CL14" s="5"/>
      <c r="CM14" s="5">
        <v>0.73</v>
      </c>
      <c r="CN14" s="5">
        <v>0.73</v>
      </c>
      <c r="CO14" s="5"/>
      <c r="CP14" s="5"/>
      <c r="CQ14" s="5"/>
      <c r="CR14" s="5"/>
      <c r="CS14" s="5">
        <f t="shared" si="0"/>
        <v>0</v>
      </c>
      <c r="CT14" s="5">
        <f t="shared" si="1"/>
        <v>1.766</v>
      </c>
      <c r="CU14" s="5">
        <v>39</v>
      </c>
      <c r="CV14" s="5"/>
      <c r="CW14" s="5"/>
      <c r="CX14" s="5"/>
      <c r="CY14" s="5"/>
      <c r="CZ14" s="5"/>
      <c r="DA14" s="5"/>
      <c r="DB14" s="5"/>
      <c r="DC14" s="5"/>
    </row>
    <row r="15" spans="1:107" s="7" customFormat="1" ht="12.75">
      <c r="A15" s="4" t="s">
        <v>474</v>
      </c>
      <c r="B15" s="5" t="s">
        <v>452</v>
      </c>
      <c r="C15" s="6">
        <v>39377</v>
      </c>
      <c r="D15" s="5" t="s">
        <v>455</v>
      </c>
      <c r="E15" s="5" t="s">
        <v>476</v>
      </c>
      <c r="F15" s="5" t="s">
        <v>477</v>
      </c>
      <c r="G15" s="5" t="s">
        <v>478</v>
      </c>
      <c r="H15" s="5" t="s">
        <v>459</v>
      </c>
      <c r="I15" s="5" t="s">
        <v>479</v>
      </c>
      <c r="J15" s="5" t="s">
        <v>459</v>
      </c>
      <c r="K15" s="5"/>
      <c r="L15" s="5"/>
      <c r="M15" s="5"/>
      <c r="N15" s="5" t="s">
        <v>459</v>
      </c>
      <c r="O15" s="5"/>
      <c r="P15" s="5"/>
      <c r="Q15" s="5"/>
      <c r="R15" s="5" t="s">
        <v>459</v>
      </c>
      <c r="S15" s="5" t="s">
        <v>480</v>
      </c>
      <c r="T15" s="5" t="s">
        <v>461</v>
      </c>
      <c r="U15" s="5" t="s">
        <v>462</v>
      </c>
      <c r="V15" s="5" t="s">
        <v>481</v>
      </c>
      <c r="W15" s="5">
        <v>64</v>
      </c>
      <c r="X15" s="5">
        <v>5</v>
      </c>
      <c r="Y15" s="5" t="s">
        <v>455</v>
      </c>
      <c r="Z15" s="5">
        <v>30</v>
      </c>
      <c r="AA15" s="5">
        <v>22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>
        <v>0.701</v>
      </c>
      <c r="CK15" s="5">
        <v>2.66</v>
      </c>
      <c r="CL15" s="5"/>
      <c r="CM15" s="5">
        <v>0.701</v>
      </c>
      <c r="CN15" s="5">
        <v>0.701</v>
      </c>
      <c r="CO15" s="5"/>
      <c r="CP15" s="5"/>
      <c r="CQ15" s="5"/>
      <c r="CR15" s="5"/>
      <c r="CS15" s="5">
        <f t="shared" si="0"/>
        <v>0</v>
      </c>
      <c r="CT15" s="5">
        <f t="shared" si="1"/>
        <v>2.66</v>
      </c>
      <c r="CU15" s="5">
        <v>47</v>
      </c>
      <c r="CV15" s="5"/>
      <c r="CW15" s="5"/>
      <c r="CX15" s="5"/>
      <c r="CY15" s="5"/>
      <c r="CZ15" s="5"/>
      <c r="DA15" s="5"/>
      <c r="DB15" s="5"/>
      <c r="DC15" s="5"/>
    </row>
    <row r="16" spans="1:107" s="7" customFormat="1" ht="12.75">
      <c r="A16" s="4" t="s">
        <v>474</v>
      </c>
      <c r="B16" s="5" t="s">
        <v>452</v>
      </c>
      <c r="C16" s="6">
        <v>39377</v>
      </c>
      <c r="D16" s="5" t="s">
        <v>455</v>
      </c>
      <c r="E16" s="5" t="s">
        <v>476</v>
      </c>
      <c r="F16" s="5" t="s">
        <v>477</v>
      </c>
      <c r="G16" s="5" t="s">
        <v>478</v>
      </c>
      <c r="H16" s="5" t="s">
        <v>459</v>
      </c>
      <c r="I16" s="5" t="s">
        <v>479</v>
      </c>
      <c r="J16" s="5" t="s">
        <v>459</v>
      </c>
      <c r="K16" s="5"/>
      <c r="L16" s="5"/>
      <c r="M16" s="5"/>
      <c r="N16" s="5" t="s">
        <v>459</v>
      </c>
      <c r="O16" s="5"/>
      <c r="P16" s="5"/>
      <c r="Q16" s="5"/>
      <c r="R16" s="5" t="s">
        <v>459</v>
      </c>
      <c r="S16" s="5" t="s">
        <v>480</v>
      </c>
      <c r="T16" s="5" t="s">
        <v>461</v>
      </c>
      <c r="U16" s="5" t="s">
        <v>484</v>
      </c>
      <c r="V16" s="5" t="s">
        <v>481</v>
      </c>
      <c r="W16" s="5">
        <v>32</v>
      </c>
      <c r="X16" s="5">
        <v>5</v>
      </c>
      <c r="Y16" s="5" t="s">
        <v>459</v>
      </c>
      <c r="Z16" s="5">
        <v>22</v>
      </c>
      <c r="AA16" s="5">
        <v>17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>
        <v>0.706</v>
      </c>
      <c r="CK16" s="5">
        <v>1.26</v>
      </c>
      <c r="CL16" s="5"/>
      <c r="CM16" s="5">
        <v>0.706</v>
      </c>
      <c r="CN16" s="5">
        <v>0.706</v>
      </c>
      <c r="CO16" s="5"/>
      <c r="CP16" s="5"/>
      <c r="CQ16" s="5"/>
      <c r="CR16" s="5"/>
      <c r="CS16" s="5">
        <f t="shared" si="0"/>
        <v>0</v>
      </c>
      <c r="CT16" s="5">
        <f t="shared" si="1"/>
        <v>1.26</v>
      </c>
      <c r="CU16" s="5">
        <v>29</v>
      </c>
      <c r="CV16" s="5"/>
      <c r="CW16" s="5"/>
      <c r="CX16" s="5"/>
      <c r="CY16" s="5"/>
      <c r="CZ16" s="5"/>
      <c r="DA16" s="5"/>
      <c r="DB16" s="5"/>
      <c r="DC16" s="5"/>
    </row>
    <row r="17" spans="1:107" s="7" customFormat="1" ht="12.75">
      <c r="A17" s="4" t="s">
        <v>474</v>
      </c>
      <c r="B17" s="5" t="s">
        <v>452</v>
      </c>
      <c r="C17" s="6">
        <v>39377</v>
      </c>
      <c r="D17" s="5" t="s">
        <v>455</v>
      </c>
      <c r="E17" s="5" t="s">
        <v>476</v>
      </c>
      <c r="F17" s="5" t="s">
        <v>477</v>
      </c>
      <c r="G17" s="5" t="s">
        <v>478</v>
      </c>
      <c r="H17" s="5" t="s">
        <v>459</v>
      </c>
      <c r="I17" s="5" t="s">
        <v>479</v>
      </c>
      <c r="J17" s="5" t="s">
        <v>459</v>
      </c>
      <c r="K17" s="5"/>
      <c r="L17" s="5"/>
      <c r="M17" s="5"/>
      <c r="N17" s="5" t="s">
        <v>459</v>
      </c>
      <c r="O17" s="5"/>
      <c r="P17" s="5"/>
      <c r="Q17" s="5"/>
      <c r="R17" s="5" t="s">
        <v>459</v>
      </c>
      <c r="S17" s="5" t="s">
        <v>480</v>
      </c>
      <c r="T17" s="5" t="s">
        <v>461</v>
      </c>
      <c r="U17" s="5" t="s">
        <v>484</v>
      </c>
      <c r="V17" s="5" t="s">
        <v>481</v>
      </c>
      <c r="W17" s="5">
        <v>32</v>
      </c>
      <c r="X17" s="5">
        <v>5</v>
      </c>
      <c r="Y17" s="5" t="s">
        <v>459</v>
      </c>
      <c r="Z17" s="5">
        <v>22</v>
      </c>
      <c r="AA17" s="5">
        <v>17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>
        <v>0.785</v>
      </c>
      <c r="CK17" s="5">
        <v>1.4</v>
      </c>
      <c r="CL17" s="5"/>
      <c r="CM17" s="5">
        <v>0.785</v>
      </c>
      <c r="CN17" s="5">
        <v>0.785</v>
      </c>
      <c r="CO17" s="5"/>
      <c r="CP17" s="5"/>
      <c r="CQ17" s="5"/>
      <c r="CR17" s="5"/>
      <c r="CS17" s="5">
        <f t="shared" si="0"/>
        <v>0</v>
      </c>
      <c r="CT17" s="5">
        <f t="shared" si="1"/>
        <v>1.4</v>
      </c>
      <c r="CU17" s="5">
        <v>29</v>
      </c>
      <c r="CV17" s="5"/>
      <c r="CW17" s="5"/>
      <c r="CX17" s="5"/>
      <c r="CY17" s="5"/>
      <c r="CZ17" s="5"/>
      <c r="DA17" s="5"/>
      <c r="DB17" s="5"/>
      <c r="DC17" s="5"/>
    </row>
    <row r="18" spans="1:107" s="7" customFormat="1" ht="12.75">
      <c r="A18" s="4" t="s">
        <v>474</v>
      </c>
      <c r="B18" s="5" t="s">
        <v>452</v>
      </c>
      <c r="C18" s="6">
        <v>39377</v>
      </c>
      <c r="D18" s="5" t="s">
        <v>455</v>
      </c>
      <c r="E18" s="5" t="s">
        <v>476</v>
      </c>
      <c r="F18" s="5" t="s">
        <v>477</v>
      </c>
      <c r="G18" s="5" t="s">
        <v>478</v>
      </c>
      <c r="H18" s="5" t="s">
        <v>459</v>
      </c>
      <c r="I18" s="5" t="s">
        <v>479</v>
      </c>
      <c r="J18" s="5" t="s">
        <v>459</v>
      </c>
      <c r="K18" s="5"/>
      <c r="L18" s="5"/>
      <c r="M18" s="5"/>
      <c r="N18" s="5" t="s">
        <v>459</v>
      </c>
      <c r="O18" s="5"/>
      <c r="P18" s="5"/>
      <c r="Q18" s="5"/>
      <c r="R18" s="5" t="s">
        <v>459</v>
      </c>
      <c r="S18" s="5" t="s">
        <v>480</v>
      </c>
      <c r="T18" s="5" t="s">
        <v>461</v>
      </c>
      <c r="U18" s="5" t="s">
        <v>484</v>
      </c>
      <c r="V18" s="5" t="s">
        <v>481</v>
      </c>
      <c r="W18" s="5">
        <v>32</v>
      </c>
      <c r="X18" s="5">
        <v>4</v>
      </c>
      <c r="Y18" s="5" t="s">
        <v>459</v>
      </c>
      <c r="Z18" s="5">
        <v>29</v>
      </c>
      <c r="AA18" s="5">
        <v>20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>
        <v>0.945</v>
      </c>
      <c r="CK18" s="5">
        <v>3</v>
      </c>
      <c r="CL18" s="5"/>
      <c r="CM18" s="5">
        <v>0.945</v>
      </c>
      <c r="CN18" s="5">
        <v>0.945</v>
      </c>
      <c r="CO18" s="5"/>
      <c r="CP18" s="5"/>
      <c r="CQ18" s="5"/>
      <c r="CR18" s="5"/>
      <c r="CS18" s="5">
        <f t="shared" si="0"/>
        <v>0</v>
      </c>
      <c r="CT18" s="5">
        <f t="shared" si="1"/>
        <v>3</v>
      </c>
      <c r="CU18" s="5">
        <v>39</v>
      </c>
      <c r="CV18" s="5"/>
      <c r="CW18" s="5"/>
      <c r="CX18" s="5"/>
      <c r="CY18" s="5"/>
      <c r="CZ18" s="5"/>
      <c r="DA18" s="5"/>
      <c r="DB18" s="5"/>
      <c r="DC18" s="5"/>
    </row>
    <row r="19" spans="1:107" s="7" customFormat="1" ht="12.75">
      <c r="A19" s="4" t="s">
        <v>474</v>
      </c>
      <c r="B19" s="5" t="s">
        <v>452</v>
      </c>
      <c r="C19" s="6">
        <v>39556</v>
      </c>
      <c r="D19" s="5" t="s">
        <v>455</v>
      </c>
      <c r="E19" s="5" t="s">
        <v>476</v>
      </c>
      <c r="F19" s="5" t="s">
        <v>477</v>
      </c>
      <c r="G19" s="5" t="s">
        <v>478</v>
      </c>
      <c r="H19" s="5" t="s">
        <v>459</v>
      </c>
      <c r="I19" s="5" t="s">
        <v>485</v>
      </c>
      <c r="J19" s="5" t="s">
        <v>459</v>
      </c>
      <c r="K19" s="5"/>
      <c r="L19" s="5"/>
      <c r="M19" s="5"/>
      <c r="N19" s="5" t="s">
        <v>459</v>
      </c>
      <c r="O19" s="5"/>
      <c r="P19" s="5"/>
      <c r="Q19" s="5"/>
      <c r="R19" s="5" t="s">
        <v>459</v>
      </c>
      <c r="S19" s="5" t="s">
        <v>480</v>
      </c>
      <c r="T19" s="5" t="s">
        <v>461</v>
      </c>
      <c r="U19" s="5" t="s">
        <v>484</v>
      </c>
      <c r="V19" s="5" t="s">
        <v>486</v>
      </c>
      <c r="W19" s="5">
        <v>64</v>
      </c>
      <c r="X19" s="5">
        <v>5</v>
      </c>
      <c r="Y19" s="5" t="s">
        <v>455</v>
      </c>
      <c r="Z19" s="5">
        <v>28</v>
      </c>
      <c r="AA19" s="5">
        <v>23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>
        <v>1.13</v>
      </c>
      <c r="CK19" s="5">
        <v>3</v>
      </c>
      <c r="CL19" s="5"/>
      <c r="CM19" s="5">
        <v>1.13</v>
      </c>
      <c r="CN19" s="5">
        <v>1.13</v>
      </c>
      <c r="CO19" s="5"/>
      <c r="CP19" s="5"/>
      <c r="CQ19" s="5"/>
      <c r="CR19" s="5"/>
      <c r="CS19" s="5">
        <f t="shared" si="0"/>
        <v>0</v>
      </c>
      <c r="CT19" s="5">
        <f t="shared" si="1"/>
        <v>3</v>
      </c>
      <c r="CU19" s="5">
        <v>54</v>
      </c>
      <c r="CV19" s="5"/>
      <c r="CW19" s="5"/>
      <c r="CX19" s="5"/>
      <c r="CY19" s="5"/>
      <c r="CZ19" s="5"/>
      <c r="DA19" s="5"/>
      <c r="DB19" s="5"/>
      <c r="DC19" s="5"/>
    </row>
    <row r="20" spans="1:107" s="7" customFormat="1" ht="12.75">
      <c r="A20" s="4" t="s">
        <v>474</v>
      </c>
      <c r="B20" s="5" t="s">
        <v>452</v>
      </c>
      <c r="C20" s="6">
        <v>39533</v>
      </c>
      <c r="D20" s="5" t="s">
        <v>455</v>
      </c>
      <c r="E20" s="5" t="s">
        <v>476</v>
      </c>
      <c r="F20" s="5" t="s">
        <v>477</v>
      </c>
      <c r="G20" s="5" t="s">
        <v>478</v>
      </c>
      <c r="H20" s="5" t="s">
        <v>459</v>
      </c>
      <c r="I20" s="5" t="s">
        <v>479</v>
      </c>
      <c r="J20" s="5" t="s">
        <v>459</v>
      </c>
      <c r="K20" s="5"/>
      <c r="L20" s="5"/>
      <c r="M20" s="5"/>
      <c r="N20" s="5" t="s">
        <v>459</v>
      </c>
      <c r="O20" s="5"/>
      <c r="P20" s="5"/>
      <c r="Q20" s="5"/>
      <c r="R20" s="5" t="s">
        <v>459</v>
      </c>
      <c r="S20" s="5" t="s">
        <v>480</v>
      </c>
      <c r="T20" s="5" t="s">
        <v>461</v>
      </c>
      <c r="U20" s="5" t="s">
        <v>484</v>
      </c>
      <c r="V20" s="5" t="s">
        <v>486</v>
      </c>
      <c r="W20" s="5">
        <v>64</v>
      </c>
      <c r="X20" s="5">
        <v>5</v>
      </c>
      <c r="Y20" s="5" t="s">
        <v>455</v>
      </c>
      <c r="Z20" s="5">
        <v>31</v>
      </c>
      <c r="AA20" s="5">
        <v>24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>
        <v>3</v>
      </c>
      <c r="CK20" s="5">
        <v>3</v>
      </c>
      <c r="CL20" s="5"/>
      <c r="CM20" s="5">
        <v>0.994</v>
      </c>
      <c r="CN20" s="5">
        <v>0.994</v>
      </c>
      <c r="CO20" s="5"/>
      <c r="CP20" s="5"/>
      <c r="CQ20" s="5"/>
      <c r="CR20" s="5"/>
      <c r="CS20" s="5">
        <f t="shared" si="0"/>
        <v>0</v>
      </c>
      <c r="CT20" s="5">
        <f t="shared" si="1"/>
        <v>3</v>
      </c>
      <c r="CU20" s="5">
        <v>41.5</v>
      </c>
      <c r="CV20" s="5"/>
      <c r="CW20" s="5"/>
      <c r="CX20" s="5"/>
      <c r="CY20" s="5"/>
      <c r="CZ20" s="5"/>
      <c r="DA20" s="5"/>
      <c r="DB20" s="5"/>
      <c r="DC20" s="5"/>
    </row>
    <row r="21" spans="1:107" s="7" customFormat="1" ht="12.75">
      <c r="A21" s="4" t="s">
        <v>474</v>
      </c>
      <c r="B21" s="5" t="s">
        <v>487</v>
      </c>
      <c r="C21" s="6">
        <v>39565</v>
      </c>
      <c r="D21" s="5" t="s">
        <v>455</v>
      </c>
      <c r="E21" s="5" t="s">
        <v>476</v>
      </c>
      <c r="F21" s="5" t="s">
        <v>477</v>
      </c>
      <c r="G21" s="5" t="s">
        <v>478</v>
      </c>
      <c r="H21" s="5" t="s">
        <v>459</v>
      </c>
      <c r="I21" s="5" t="s">
        <v>479</v>
      </c>
      <c r="J21" s="5" t="s">
        <v>459</v>
      </c>
      <c r="K21" s="5"/>
      <c r="L21" s="5"/>
      <c r="M21" s="5"/>
      <c r="N21" s="5" t="s">
        <v>459</v>
      </c>
      <c r="O21" s="5"/>
      <c r="P21" s="5"/>
      <c r="Q21" s="5"/>
      <c r="R21" s="5" t="s">
        <v>459</v>
      </c>
      <c r="S21" s="5" t="s">
        <v>480</v>
      </c>
      <c r="T21" s="5"/>
      <c r="U21" s="5"/>
      <c r="V21" s="5" t="s">
        <v>486</v>
      </c>
      <c r="W21" s="5">
        <v>32</v>
      </c>
      <c r="X21" s="5">
        <v>5</v>
      </c>
      <c r="Y21" s="5" t="s">
        <v>455</v>
      </c>
      <c r="Z21" s="5">
        <v>20</v>
      </c>
      <c r="AA21" s="5">
        <v>14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>
        <v>0.2</v>
      </c>
      <c r="CK21" s="5">
        <v>1.076</v>
      </c>
      <c r="CL21" s="5"/>
      <c r="CM21" s="5">
        <v>0.2</v>
      </c>
      <c r="CN21" s="5">
        <v>0.2</v>
      </c>
      <c r="CO21" s="5"/>
      <c r="CP21" s="5"/>
      <c r="CQ21" s="5"/>
      <c r="CR21" s="5"/>
      <c r="CS21" s="5">
        <f t="shared" si="0"/>
        <v>0</v>
      </c>
      <c r="CT21" s="5">
        <f t="shared" si="1"/>
        <v>1.076</v>
      </c>
      <c r="CU21" s="5">
        <v>32</v>
      </c>
      <c r="CV21" s="5"/>
      <c r="CW21" s="5"/>
      <c r="CX21" s="5"/>
      <c r="CY21" s="5"/>
      <c r="CZ21" s="5"/>
      <c r="DA21" s="5"/>
      <c r="DB21" s="5"/>
      <c r="DC21" s="5"/>
    </row>
    <row r="22" spans="1:107" s="7" customFormat="1" ht="12.75">
      <c r="A22" s="4" t="s">
        <v>474</v>
      </c>
      <c r="B22" s="5" t="s">
        <v>487</v>
      </c>
      <c r="C22" s="6">
        <v>39533</v>
      </c>
      <c r="D22" s="5" t="s">
        <v>455</v>
      </c>
      <c r="E22" s="5" t="s">
        <v>476</v>
      </c>
      <c r="F22" s="5" t="s">
        <v>477</v>
      </c>
      <c r="G22" s="5" t="s">
        <v>478</v>
      </c>
      <c r="H22" s="5" t="s">
        <v>459</v>
      </c>
      <c r="I22" s="5" t="s">
        <v>479</v>
      </c>
      <c r="J22" s="5" t="s">
        <v>459</v>
      </c>
      <c r="K22" s="5"/>
      <c r="L22" s="5"/>
      <c r="M22" s="5"/>
      <c r="N22" s="5" t="s">
        <v>459</v>
      </c>
      <c r="O22" s="5"/>
      <c r="P22" s="5"/>
      <c r="Q22" s="5"/>
      <c r="R22" s="5" t="s">
        <v>459</v>
      </c>
      <c r="S22" s="5" t="s">
        <v>480</v>
      </c>
      <c r="T22" s="5"/>
      <c r="U22" s="5"/>
      <c r="V22" s="5" t="s">
        <v>486</v>
      </c>
      <c r="W22" s="5">
        <v>0.187</v>
      </c>
      <c r="X22" s="5">
        <v>5</v>
      </c>
      <c r="Y22" s="5" t="s">
        <v>459</v>
      </c>
      <c r="Z22" s="5">
        <v>22</v>
      </c>
      <c r="AA22" s="5">
        <v>17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>
        <v>0.372</v>
      </c>
      <c r="CK22" s="5">
        <v>0.37</v>
      </c>
      <c r="CL22" s="5"/>
      <c r="CM22" s="5">
        <v>0.372</v>
      </c>
      <c r="CN22" s="5">
        <v>0.372</v>
      </c>
      <c r="CO22" s="5"/>
      <c r="CP22" s="5"/>
      <c r="CQ22" s="5"/>
      <c r="CR22" s="5"/>
      <c r="CS22" s="5">
        <f t="shared" si="0"/>
        <v>0</v>
      </c>
      <c r="CT22" s="5">
        <f t="shared" si="1"/>
        <v>0.37</v>
      </c>
      <c r="CU22" s="5">
        <v>17</v>
      </c>
      <c r="CV22" s="5"/>
      <c r="CW22" s="5"/>
      <c r="CX22" s="5"/>
      <c r="CY22" s="5"/>
      <c r="CZ22" s="5"/>
      <c r="DA22" s="5"/>
      <c r="DB22" s="5"/>
      <c r="DC22" s="5"/>
    </row>
    <row r="23" spans="1:107" s="7" customFormat="1" ht="12.75">
      <c r="A23" s="4" t="s">
        <v>474</v>
      </c>
      <c r="B23" s="5" t="s">
        <v>487</v>
      </c>
      <c r="C23" s="6">
        <v>39380</v>
      </c>
      <c r="D23" s="5" t="s">
        <v>455</v>
      </c>
      <c r="E23" s="5" t="s">
        <v>476</v>
      </c>
      <c r="F23" s="5" t="s">
        <v>477</v>
      </c>
      <c r="G23" s="5" t="s">
        <v>478</v>
      </c>
      <c r="H23" s="5" t="s">
        <v>459</v>
      </c>
      <c r="I23" s="5" t="s">
        <v>479</v>
      </c>
      <c r="J23" s="5" t="s">
        <v>459</v>
      </c>
      <c r="K23" s="5"/>
      <c r="L23" s="5"/>
      <c r="M23" s="5"/>
      <c r="N23" s="5" t="s">
        <v>459</v>
      </c>
      <c r="O23" s="5"/>
      <c r="P23" s="5"/>
      <c r="Q23" s="5"/>
      <c r="R23" s="5" t="s">
        <v>459</v>
      </c>
      <c r="S23" s="5" t="s">
        <v>480</v>
      </c>
      <c r="T23" s="5"/>
      <c r="U23" s="5"/>
      <c r="V23" s="5" t="s">
        <v>481</v>
      </c>
      <c r="W23" s="5">
        <v>8</v>
      </c>
      <c r="X23" s="5">
        <v>5</v>
      </c>
      <c r="Y23" s="5" t="s">
        <v>459</v>
      </c>
      <c r="Z23" s="5">
        <v>25</v>
      </c>
      <c r="AA23" s="5">
        <v>17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>
        <v>0.332</v>
      </c>
      <c r="CK23" s="5">
        <v>0.702</v>
      </c>
      <c r="CL23" s="5"/>
      <c r="CM23" s="5">
        <v>0.332</v>
      </c>
      <c r="CN23" s="5">
        <v>0.332</v>
      </c>
      <c r="CO23" s="5"/>
      <c r="CP23" s="5"/>
      <c r="CQ23" s="5"/>
      <c r="CR23" s="5"/>
      <c r="CS23" s="5">
        <f t="shared" si="0"/>
        <v>0</v>
      </c>
      <c r="CT23" s="5">
        <f t="shared" si="1"/>
        <v>0.702</v>
      </c>
      <c r="CU23" s="5">
        <v>39</v>
      </c>
      <c r="CV23" s="5"/>
      <c r="CW23" s="5"/>
      <c r="CX23" s="5"/>
      <c r="CY23" s="5"/>
      <c r="CZ23" s="5"/>
      <c r="DA23" s="5"/>
      <c r="DB23" s="5"/>
      <c r="DC23" s="5"/>
    </row>
    <row r="24" spans="1:107" s="7" customFormat="1" ht="12.75">
      <c r="A24" s="4" t="s">
        <v>474</v>
      </c>
      <c r="B24" s="5" t="s">
        <v>487</v>
      </c>
      <c r="C24" s="6">
        <v>39380</v>
      </c>
      <c r="D24" s="5" t="s">
        <v>455</v>
      </c>
      <c r="E24" s="5" t="s">
        <v>476</v>
      </c>
      <c r="F24" s="5" t="s">
        <v>477</v>
      </c>
      <c r="G24" s="5" t="s">
        <v>478</v>
      </c>
      <c r="H24" s="5" t="s">
        <v>459</v>
      </c>
      <c r="I24" s="5" t="s">
        <v>479</v>
      </c>
      <c r="J24" s="5" t="s">
        <v>459</v>
      </c>
      <c r="K24" s="5"/>
      <c r="L24" s="5"/>
      <c r="M24" s="5"/>
      <c r="N24" s="5" t="s">
        <v>459</v>
      </c>
      <c r="O24" s="5"/>
      <c r="P24" s="5"/>
      <c r="Q24" s="5"/>
      <c r="R24" s="5" t="s">
        <v>459</v>
      </c>
      <c r="S24" s="5" t="s">
        <v>480</v>
      </c>
      <c r="T24" s="5"/>
      <c r="U24" s="5"/>
      <c r="V24" s="5" t="s">
        <v>481</v>
      </c>
      <c r="W24" s="5">
        <v>16</v>
      </c>
      <c r="X24" s="5">
        <v>5</v>
      </c>
      <c r="Y24" s="5" t="s">
        <v>455</v>
      </c>
      <c r="Z24" s="5">
        <v>31</v>
      </c>
      <c r="AA24" s="5">
        <v>24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>
        <v>0.392</v>
      </c>
      <c r="CK24" s="5">
        <v>0.984</v>
      </c>
      <c r="CL24" s="5"/>
      <c r="CM24" s="5">
        <v>0.392</v>
      </c>
      <c r="CN24" s="5">
        <v>0.392</v>
      </c>
      <c r="CO24" s="5"/>
      <c r="CP24" s="5"/>
      <c r="CQ24" s="5"/>
      <c r="CR24" s="5"/>
      <c r="CS24" s="5">
        <f t="shared" si="0"/>
        <v>0</v>
      </c>
      <c r="CT24" s="5">
        <f t="shared" si="1"/>
        <v>0.984</v>
      </c>
      <c r="CU24" s="5">
        <v>39</v>
      </c>
      <c r="CV24" s="5"/>
      <c r="CW24" s="5"/>
      <c r="CX24" s="5"/>
      <c r="CY24" s="5"/>
      <c r="CZ24" s="5"/>
      <c r="DA24" s="5"/>
      <c r="DB24" s="5"/>
      <c r="DC24" s="5"/>
    </row>
    <row r="25" spans="1:107" s="7" customFormat="1" ht="12.75">
      <c r="A25" s="4" t="s">
        <v>474</v>
      </c>
      <c r="B25" s="5" t="s">
        <v>487</v>
      </c>
      <c r="C25" s="6">
        <v>39380</v>
      </c>
      <c r="D25" s="5" t="s">
        <v>455</v>
      </c>
      <c r="E25" s="5" t="s">
        <v>476</v>
      </c>
      <c r="F25" s="5" t="s">
        <v>477</v>
      </c>
      <c r="G25" s="5" t="s">
        <v>478</v>
      </c>
      <c r="H25" s="5" t="s">
        <v>459</v>
      </c>
      <c r="I25" s="5" t="s">
        <v>479</v>
      </c>
      <c r="J25" s="5" t="s">
        <v>459</v>
      </c>
      <c r="K25" s="5"/>
      <c r="L25" s="5"/>
      <c r="M25" s="5"/>
      <c r="N25" s="5" t="s">
        <v>459</v>
      </c>
      <c r="O25" s="5"/>
      <c r="P25" s="5"/>
      <c r="Q25" s="5"/>
      <c r="R25" s="5" t="s">
        <v>459</v>
      </c>
      <c r="S25" s="5" t="s">
        <v>480</v>
      </c>
      <c r="T25" s="5"/>
      <c r="U25" s="5"/>
      <c r="V25" s="5" t="s">
        <v>481</v>
      </c>
      <c r="W25" s="5">
        <v>8</v>
      </c>
      <c r="X25" s="5">
        <v>1</v>
      </c>
      <c r="Y25" s="5" t="s">
        <v>459</v>
      </c>
      <c r="Z25" s="5">
        <v>16</v>
      </c>
      <c r="AA25" s="5">
        <v>12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>
        <v>0.2</v>
      </c>
      <c r="CK25" s="5">
        <v>1</v>
      </c>
      <c r="CL25" s="5"/>
      <c r="CM25" s="5">
        <v>0.2</v>
      </c>
      <c r="CN25" s="5">
        <v>0.2</v>
      </c>
      <c r="CO25" s="5"/>
      <c r="CP25" s="5"/>
      <c r="CQ25" s="5"/>
      <c r="CR25" s="5"/>
      <c r="CS25" s="5">
        <f t="shared" si="0"/>
        <v>0</v>
      </c>
      <c r="CT25" s="5">
        <f t="shared" si="1"/>
        <v>1</v>
      </c>
      <c r="CU25" s="5">
        <v>32</v>
      </c>
      <c r="CV25" s="5"/>
      <c r="CW25" s="5"/>
      <c r="CX25" s="5"/>
      <c r="CY25" s="5"/>
      <c r="CZ25" s="5"/>
      <c r="DA25" s="5"/>
      <c r="DB25" s="5"/>
      <c r="DC25" s="5"/>
    </row>
    <row r="26" spans="1:107" s="7" customFormat="1" ht="12.75">
      <c r="A26" s="4" t="s">
        <v>474</v>
      </c>
      <c r="B26" s="5" t="s">
        <v>487</v>
      </c>
      <c r="C26" s="6">
        <v>39377</v>
      </c>
      <c r="D26" s="5" t="s">
        <v>455</v>
      </c>
      <c r="E26" s="5" t="s">
        <v>476</v>
      </c>
      <c r="F26" s="5" t="s">
        <v>477</v>
      </c>
      <c r="G26" s="5" t="s">
        <v>478</v>
      </c>
      <c r="H26" s="5" t="s">
        <v>459</v>
      </c>
      <c r="I26" s="5" t="s">
        <v>479</v>
      </c>
      <c r="J26" s="5" t="s">
        <v>459</v>
      </c>
      <c r="K26" s="5"/>
      <c r="L26" s="5"/>
      <c r="M26" s="5"/>
      <c r="N26" s="5" t="s">
        <v>459</v>
      </c>
      <c r="O26" s="5"/>
      <c r="P26" s="5"/>
      <c r="Q26" s="5"/>
      <c r="R26" s="5" t="s">
        <v>459</v>
      </c>
      <c r="S26" s="5" t="s">
        <v>480</v>
      </c>
      <c r="T26" s="5"/>
      <c r="U26" s="5"/>
      <c r="V26" s="5" t="s">
        <v>481</v>
      </c>
      <c r="W26" s="5">
        <v>40</v>
      </c>
      <c r="X26" s="5">
        <v>1</v>
      </c>
      <c r="Y26" s="5" t="s">
        <v>459</v>
      </c>
      <c r="Z26" s="5">
        <v>16</v>
      </c>
      <c r="AA26" s="5">
        <v>15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>
        <v>0.9</v>
      </c>
      <c r="CK26" s="5">
        <v>1.542</v>
      </c>
      <c r="CL26" s="5"/>
      <c r="CM26" s="5">
        <v>0.9</v>
      </c>
      <c r="CN26" s="5">
        <v>0.9</v>
      </c>
      <c r="CO26" s="5"/>
      <c r="CP26" s="5"/>
      <c r="CQ26" s="5"/>
      <c r="CR26" s="5"/>
      <c r="CS26" s="5">
        <f t="shared" si="0"/>
        <v>0</v>
      </c>
      <c r="CT26" s="5">
        <f t="shared" si="1"/>
        <v>1.542</v>
      </c>
      <c r="CU26" s="5">
        <v>41.6</v>
      </c>
      <c r="CV26" s="5"/>
      <c r="CW26" s="5"/>
      <c r="CX26" s="5"/>
      <c r="CY26" s="5"/>
      <c r="CZ26" s="5"/>
      <c r="DA26" s="5"/>
      <c r="DB26" s="5"/>
      <c r="DC26" s="5"/>
    </row>
    <row r="27" spans="1:107" s="7" customFormat="1" ht="12.75">
      <c r="A27" s="4" t="s">
        <v>474</v>
      </c>
      <c r="B27" s="5" t="s">
        <v>487</v>
      </c>
      <c r="C27" s="6">
        <v>39377</v>
      </c>
      <c r="D27" s="5" t="s">
        <v>455</v>
      </c>
      <c r="E27" s="5" t="s">
        <v>476</v>
      </c>
      <c r="F27" s="5" t="s">
        <v>477</v>
      </c>
      <c r="G27" s="5" t="s">
        <v>478</v>
      </c>
      <c r="H27" s="5" t="s">
        <v>459</v>
      </c>
      <c r="I27" s="5" t="s">
        <v>479</v>
      </c>
      <c r="J27" s="5" t="s">
        <v>459</v>
      </c>
      <c r="K27" s="5"/>
      <c r="L27" s="5"/>
      <c r="M27" s="5"/>
      <c r="N27" s="5" t="s">
        <v>459</v>
      </c>
      <c r="O27" s="5"/>
      <c r="P27" s="5"/>
      <c r="Q27" s="5"/>
      <c r="R27" s="5" t="s">
        <v>459</v>
      </c>
      <c r="S27" s="5" t="s">
        <v>480</v>
      </c>
      <c r="T27" s="5"/>
      <c r="U27" s="5"/>
      <c r="V27" s="5" t="s">
        <v>481</v>
      </c>
      <c r="W27" s="5">
        <v>48</v>
      </c>
      <c r="X27" s="5">
        <v>1</v>
      </c>
      <c r="Y27" s="5" t="s">
        <v>459</v>
      </c>
      <c r="Z27" s="5">
        <v>9</v>
      </c>
      <c r="AA27" s="5">
        <v>8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>
        <v>0.9</v>
      </c>
      <c r="CK27" s="5">
        <v>1.542</v>
      </c>
      <c r="CL27" s="5"/>
      <c r="CM27" s="5">
        <v>0.9</v>
      </c>
      <c r="CN27" s="5">
        <v>0.9</v>
      </c>
      <c r="CO27" s="5"/>
      <c r="CP27" s="5"/>
      <c r="CQ27" s="5"/>
      <c r="CR27" s="5"/>
      <c r="CS27" s="5">
        <f t="shared" si="0"/>
        <v>0</v>
      </c>
      <c r="CT27" s="5">
        <f t="shared" si="1"/>
        <v>1.542</v>
      </c>
      <c r="CU27" s="5">
        <v>71.4</v>
      </c>
      <c r="CV27" s="5"/>
      <c r="CW27" s="5"/>
      <c r="CX27" s="5"/>
      <c r="CY27" s="5"/>
      <c r="CZ27" s="5"/>
      <c r="DA27" s="5"/>
      <c r="DB27" s="5"/>
      <c r="DC27" s="5"/>
    </row>
    <row r="28" spans="1:107" s="7" customFormat="1" ht="24">
      <c r="A28" s="4" t="s">
        <v>474</v>
      </c>
      <c r="B28" s="5" t="s">
        <v>452</v>
      </c>
      <c r="C28" s="6">
        <v>39350</v>
      </c>
      <c r="D28" s="5" t="s">
        <v>455</v>
      </c>
      <c r="E28" s="5" t="s">
        <v>489</v>
      </c>
      <c r="F28" s="5" t="s">
        <v>477</v>
      </c>
      <c r="G28" s="5" t="s">
        <v>478</v>
      </c>
      <c r="H28" s="5" t="s">
        <v>459</v>
      </c>
      <c r="I28" s="5" t="s">
        <v>485</v>
      </c>
      <c r="J28" s="5" t="s">
        <v>455</v>
      </c>
      <c r="K28" s="5" t="s">
        <v>490</v>
      </c>
      <c r="L28" s="5" t="s">
        <v>491</v>
      </c>
      <c r="M28" s="5"/>
      <c r="N28" s="5" t="s">
        <v>459</v>
      </c>
      <c r="O28" s="5"/>
      <c r="P28" s="5"/>
      <c r="Q28" s="5"/>
      <c r="R28" s="5" t="s">
        <v>459</v>
      </c>
      <c r="S28" s="5" t="s">
        <v>480</v>
      </c>
      <c r="T28" s="5" t="s">
        <v>461</v>
      </c>
      <c r="U28" s="5" t="s">
        <v>484</v>
      </c>
      <c r="V28" s="5" t="s">
        <v>492</v>
      </c>
      <c r="W28" s="5">
        <v>32</v>
      </c>
      <c r="X28" s="5">
        <v>60</v>
      </c>
      <c r="Y28" s="5" t="s">
        <v>455</v>
      </c>
      <c r="Z28" s="5">
        <v>28</v>
      </c>
      <c r="AA28" s="5">
        <v>25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>
        <v>6.67</v>
      </c>
      <c r="CC28" s="5">
        <v>3.46</v>
      </c>
      <c r="CD28" s="5"/>
      <c r="CE28" s="5">
        <v>0.46</v>
      </c>
      <c r="CF28" s="5">
        <v>0.46</v>
      </c>
      <c r="CG28" s="5" t="s">
        <v>493</v>
      </c>
      <c r="CH28" s="5" t="s">
        <v>494</v>
      </c>
      <c r="CI28" s="5">
        <v>32</v>
      </c>
      <c r="CJ28" s="5">
        <v>6.22</v>
      </c>
      <c r="CK28" s="5">
        <v>3.17</v>
      </c>
      <c r="CL28" s="5"/>
      <c r="CM28" s="5">
        <v>0.28</v>
      </c>
      <c r="CN28" s="5">
        <v>0.28</v>
      </c>
      <c r="CO28" s="5" t="s">
        <v>493</v>
      </c>
      <c r="CP28" s="5">
        <f>0.5</f>
        <v>0.5</v>
      </c>
      <c r="CQ28" s="5" t="s">
        <v>494</v>
      </c>
      <c r="CR28" s="5">
        <f>(W28/1000)+0.5</f>
        <v>0.532</v>
      </c>
      <c r="CS28" s="5">
        <f t="shared" si="0"/>
        <v>1.032</v>
      </c>
      <c r="CT28" s="5">
        <f t="shared" si="1"/>
        <v>2.138</v>
      </c>
      <c r="CU28" s="5">
        <v>32</v>
      </c>
      <c r="CV28" s="5">
        <v>6.14</v>
      </c>
      <c r="CW28" s="5">
        <v>3.14</v>
      </c>
      <c r="CX28" s="5"/>
      <c r="CY28" s="5">
        <v>0.26</v>
      </c>
      <c r="CZ28" s="5">
        <v>0.26</v>
      </c>
      <c r="DA28" s="5" t="s">
        <v>493</v>
      </c>
      <c r="DB28" s="5" t="s">
        <v>494</v>
      </c>
      <c r="DC28" s="5">
        <v>32</v>
      </c>
    </row>
    <row r="29" spans="1:107" s="7" customFormat="1" ht="36">
      <c r="A29" s="4" t="s">
        <v>474</v>
      </c>
      <c r="B29" s="5" t="s">
        <v>452</v>
      </c>
      <c r="C29" s="6">
        <v>39489</v>
      </c>
      <c r="D29" s="5" t="s">
        <v>455</v>
      </c>
      <c r="E29" s="5" t="s">
        <v>496</v>
      </c>
      <c r="F29" s="5" t="s">
        <v>477</v>
      </c>
      <c r="G29" s="5" t="s">
        <v>478</v>
      </c>
      <c r="H29" s="5" t="s">
        <v>459</v>
      </c>
      <c r="I29" s="5" t="s">
        <v>485</v>
      </c>
      <c r="J29" s="5" t="s">
        <v>455</v>
      </c>
      <c r="K29" s="5" t="s">
        <v>490</v>
      </c>
      <c r="L29" s="5" t="s">
        <v>491</v>
      </c>
      <c r="M29" s="5"/>
      <c r="N29" s="5" t="s">
        <v>459</v>
      </c>
      <c r="O29" s="5"/>
      <c r="P29" s="5"/>
      <c r="Q29" s="5"/>
      <c r="R29" s="5" t="s">
        <v>459</v>
      </c>
      <c r="S29" s="5" t="s">
        <v>480</v>
      </c>
      <c r="T29" s="5" t="s">
        <v>461</v>
      </c>
      <c r="U29" s="5" t="s">
        <v>462</v>
      </c>
      <c r="V29" s="5" t="s">
        <v>497</v>
      </c>
      <c r="W29" s="5">
        <v>64</v>
      </c>
      <c r="X29" s="5">
        <v>1</v>
      </c>
      <c r="Y29" s="5" t="s">
        <v>459</v>
      </c>
      <c r="Z29" s="5">
        <v>30</v>
      </c>
      <c r="AA29" s="5">
        <v>29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>
        <v>6.17</v>
      </c>
      <c r="CC29" s="5">
        <v>6.17</v>
      </c>
      <c r="CD29" s="5"/>
      <c r="CE29" s="5">
        <v>0.81</v>
      </c>
      <c r="CF29" s="5">
        <v>0.81</v>
      </c>
      <c r="CG29" s="5" t="s">
        <v>498</v>
      </c>
      <c r="CH29" s="5" t="s">
        <v>499</v>
      </c>
      <c r="CI29" s="5">
        <v>75</v>
      </c>
      <c r="CJ29" s="5">
        <v>5.86</v>
      </c>
      <c r="CK29" s="5">
        <v>5.86</v>
      </c>
      <c r="CL29" s="5"/>
      <c r="CM29" s="5">
        <v>0.75</v>
      </c>
      <c r="CN29" s="5">
        <v>0.75</v>
      </c>
      <c r="CO29" s="5" t="s">
        <v>498</v>
      </c>
      <c r="CP29" s="5">
        <f>0.5+0.5</f>
        <v>1</v>
      </c>
      <c r="CQ29" s="5" t="s">
        <v>499</v>
      </c>
      <c r="CR29" s="5">
        <f>((W29/1000)+0.5)</f>
        <v>0.5640000000000001</v>
      </c>
      <c r="CS29" s="5">
        <f t="shared" si="0"/>
        <v>1.564</v>
      </c>
      <c r="CT29" s="5">
        <f t="shared" si="1"/>
        <v>4.296</v>
      </c>
      <c r="CU29" s="5">
        <v>75</v>
      </c>
      <c r="CV29" s="5"/>
      <c r="CW29" s="5"/>
      <c r="CX29" s="5"/>
      <c r="CY29" s="5"/>
      <c r="CZ29" s="5"/>
      <c r="DA29" s="5"/>
      <c r="DB29" s="5"/>
      <c r="DC29" s="5"/>
    </row>
    <row r="30" spans="1:107" s="7" customFormat="1" ht="72">
      <c r="A30" s="4" t="s">
        <v>474</v>
      </c>
      <c r="B30" s="5" t="s">
        <v>452</v>
      </c>
      <c r="C30" s="6">
        <v>39336</v>
      </c>
      <c r="D30" s="5" t="s">
        <v>455</v>
      </c>
      <c r="E30" s="5" t="s">
        <v>456</v>
      </c>
      <c r="F30" s="5" t="s">
        <v>477</v>
      </c>
      <c r="G30" s="5" t="s">
        <v>478</v>
      </c>
      <c r="H30" s="5" t="s">
        <v>459</v>
      </c>
      <c r="I30" s="5" t="s">
        <v>485</v>
      </c>
      <c r="J30" s="5" t="s">
        <v>459</v>
      </c>
      <c r="K30" s="5"/>
      <c r="L30" s="5"/>
      <c r="M30" s="5"/>
      <c r="N30" s="5" t="s">
        <v>459</v>
      </c>
      <c r="O30" s="5"/>
      <c r="P30" s="5"/>
      <c r="Q30" s="5"/>
      <c r="R30" s="5" t="s">
        <v>459</v>
      </c>
      <c r="S30" s="5" t="s">
        <v>480</v>
      </c>
      <c r="T30" s="5" t="s">
        <v>461</v>
      </c>
      <c r="U30" s="5" t="s">
        <v>462</v>
      </c>
      <c r="V30" s="5" t="s">
        <v>492</v>
      </c>
      <c r="W30" s="5">
        <v>7.8125</v>
      </c>
      <c r="X30" s="5">
        <v>30</v>
      </c>
      <c r="Y30" s="5" t="s">
        <v>459</v>
      </c>
      <c r="Z30" s="5">
        <v>16</v>
      </c>
      <c r="AA30" s="5">
        <v>16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>
        <v>5</v>
      </c>
      <c r="CK30" s="5">
        <v>2.4</v>
      </c>
      <c r="CL30" s="5"/>
      <c r="CM30" s="5">
        <v>0.2</v>
      </c>
      <c r="CN30" s="5">
        <v>0.2</v>
      </c>
      <c r="CO30" s="5" t="s">
        <v>493</v>
      </c>
      <c r="CP30" s="5">
        <v>0.5</v>
      </c>
      <c r="CQ30" s="5" t="s">
        <v>501</v>
      </c>
      <c r="CR30" s="5">
        <f>0.5+0.1+0.1+0.1</f>
        <v>0.7999999999999999</v>
      </c>
      <c r="CS30" s="5">
        <f t="shared" si="0"/>
        <v>1.2999999999999998</v>
      </c>
      <c r="CT30" s="5">
        <f t="shared" si="1"/>
        <v>1.1</v>
      </c>
      <c r="CU30" s="5">
        <v>29.4</v>
      </c>
      <c r="CV30" s="5"/>
      <c r="CW30" s="5"/>
      <c r="CX30" s="5"/>
      <c r="CY30" s="5"/>
      <c r="CZ30" s="5"/>
      <c r="DA30" s="5"/>
      <c r="DB30" s="5"/>
      <c r="DC30" s="5"/>
    </row>
    <row r="31" spans="1:107" s="7" customFormat="1" ht="72">
      <c r="A31" s="4" t="s">
        <v>474</v>
      </c>
      <c r="B31" s="5" t="s">
        <v>452</v>
      </c>
      <c r="C31" s="6">
        <v>39336</v>
      </c>
      <c r="D31" s="5" t="s">
        <v>455</v>
      </c>
      <c r="E31" s="5" t="s">
        <v>456</v>
      </c>
      <c r="F31" s="5" t="s">
        <v>477</v>
      </c>
      <c r="G31" s="5" t="s">
        <v>478</v>
      </c>
      <c r="H31" s="5" t="s">
        <v>459</v>
      </c>
      <c r="I31" s="5" t="s">
        <v>485</v>
      </c>
      <c r="J31" s="5" t="s">
        <v>459</v>
      </c>
      <c r="K31" s="5"/>
      <c r="L31" s="5"/>
      <c r="M31" s="5"/>
      <c r="N31" s="5" t="s">
        <v>459</v>
      </c>
      <c r="O31" s="5"/>
      <c r="P31" s="5"/>
      <c r="Q31" s="5"/>
      <c r="R31" s="5" t="s">
        <v>459</v>
      </c>
      <c r="S31" s="5" t="s">
        <v>480</v>
      </c>
      <c r="T31" s="5" t="s">
        <v>461</v>
      </c>
      <c r="U31" s="5" t="s">
        <v>462</v>
      </c>
      <c r="V31" s="5" t="s">
        <v>492</v>
      </c>
      <c r="W31" s="5">
        <v>15.625</v>
      </c>
      <c r="X31" s="5">
        <v>30</v>
      </c>
      <c r="Y31" s="5" t="s">
        <v>459</v>
      </c>
      <c r="Z31" s="5">
        <v>16</v>
      </c>
      <c r="AA31" s="5">
        <v>16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>
        <v>5</v>
      </c>
      <c r="CK31" s="5">
        <v>2.5</v>
      </c>
      <c r="CL31" s="5"/>
      <c r="CM31" s="5">
        <v>0.2</v>
      </c>
      <c r="CN31" s="5">
        <v>0.2</v>
      </c>
      <c r="CO31" s="5" t="s">
        <v>493</v>
      </c>
      <c r="CP31" s="5">
        <v>0.5</v>
      </c>
      <c r="CQ31" s="5" t="s">
        <v>501</v>
      </c>
      <c r="CR31" s="5">
        <f>0.5+0.1+0.1+0.1</f>
        <v>0.7999999999999999</v>
      </c>
      <c r="CS31" s="5">
        <f t="shared" si="0"/>
        <v>1.2999999999999998</v>
      </c>
      <c r="CT31" s="5">
        <f t="shared" si="1"/>
        <v>1.2000000000000002</v>
      </c>
      <c r="CU31" s="5">
        <v>29.4</v>
      </c>
      <c r="CV31" s="5"/>
      <c r="CW31" s="5"/>
      <c r="CX31" s="5"/>
      <c r="CY31" s="5"/>
      <c r="CZ31" s="5"/>
      <c r="DA31" s="5"/>
      <c r="DB31" s="5"/>
      <c r="DC31" s="5"/>
    </row>
    <row r="32" spans="1:107" s="7" customFormat="1" ht="72">
      <c r="A32" s="4" t="s">
        <v>474</v>
      </c>
      <c r="B32" s="5" t="s">
        <v>452</v>
      </c>
      <c r="C32" s="6">
        <v>39351</v>
      </c>
      <c r="D32" s="5" t="s">
        <v>455</v>
      </c>
      <c r="E32" s="5" t="s">
        <v>502</v>
      </c>
      <c r="F32" s="5" t="s">
        <v>477</v>
      </c>
      <c r="G32" s="5" t="s">
        <v>478</v>
      </c>
      <c r="H32" s="5" t="s">
        <v>459</v>
      </c>
      <c r="I32" s="5" t="s">
        <v>485</v>
      </c>
      <c r="J32" s="5" t="s">
        <v>459</v>
      </c>
      <c r="K32" s="5"/>
      <c r="L32" s="5"/>
      <c r="M32" s="5"/>
      <c r="N32" s="5" t="s">
        <v>459</v>
      </c>
      <c r="O32" s="5"/>
      <c r="P32" s="5"/>
      <c r="Q32" s="5"/>
      <c r="R32" s="5" t="s">
        <v>459</v>
      </c>
      <c r="S32" s="5" t="s">
        <v>480</v>
      </c>
      <c r="T32" s="5" t="s">
        <v>461</v>
      </c>
      <c r="U32" s="5" t="s">
        <v>484</v>
      </c>
      <c r="V32" s="5" t="s">
        <v>492</v>
      </c>
      <c r="W32" s="5">
        <v>31.25</v>
      </c>
      <c r="X32" s="5">
        <v>30</v>
      </c>
      <c r="Y32" s="5" t="s">
        <v>459</v>
      </c>
      <c r="Z32" s="5">
        <v>16</v>
      </c>
      <c r="AA32" s="5">
        <v>16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>
        <v>6</v>
      </c>
      <c r="CC32" s="5">
        <v>3.2</v>
      </c>
      <c r="CD32" s="5"/>
      <c r="CE32" s="5">
        <v>0.4</v>
      </c>
      <c r="CF32" s="5">
        <v>0.4</v>
      </c>
      <c r="CG32" s="5" t="s">
        <v>493</v>
      </c>
      <c r="CH32" s="5" t="s">
        <v>501</v>
      </c>
      <c r="CI32" s="5">
        <v>29.4</v>
      </c>
      <c r="CJ32" s="5">
        <v>5.5</v>
      </c>
      <c r="CK32" s="5">
        <v>3</v>
      </c>
      <c r="CL32" s="5"/>
      <c r="CM32" s="5">
        <v>0.2</v>
      </c>
      <c r="CN32" s="5">
        <v>0.2</v>
      </c>
      <c r="CO32" s="5" t="s">
        <v>493</v>
      </c>
      <c r="CP32" s="5">
        <v>0.5</v>
      </c>
      <c r="CQ32" s="5" t="s">
        <v>501</v>
      </c>
      <c r="CR32" s="5">
        <f>0.5+0.1+0.1+0.1</f>
        <v>0.7999999999999999</v>
      </c>
      <c r="CS32" s="5">
        <f t="shared" si="0"/>
        <v>1.2999999999999998</v>
      </c>
      <c r="CT32" s="5">
        <f t="shared" si="1"/>
        <v>1.7000000000000002</v>
      </c>
      <c r="CU32" s="5">
        <v>29.4</v>
      </c>
      <c r="CV32" s="5"/>
      <c r="CW32" s="5"/>
      <c r="CX32" s="5"/>
      <c r="CY32" s="5"/>
      <c r="CZ32" s="5"/>
      <c r="DA32" s="5"/>
      <c r="DB32" s="5"/>
      <c r="DC32" s="5"/>
    </row>
    <row r="33" spans="1:107" s="7" customFormat="1" ht="12.75">
      <c r="A33" s="4" t="s">
        <v>474</v>
      </c>
      <c r="B33" s="5" t="s">
        <v>452</v>
      </c>
      <c r="C33" s="6">
        <v>39565</v>
      </c>
      <c r="D33" s="5" t="s">
        <v>455</v>
      </c>
      <c r="E33" s="5" t="s">
        <v>476</v>
      </c>
      <c r="F33" s="5" t="s">
        <v>477</v>
      </c>
      <c r="G33" s="5" t="s">
        <v>478</v>
      </c>
      <c r="H33" s="5" t="s">
        <v>459</v>
      </c>
      <c r="I33" s="5" t="s">
        <v>485</v>
      </c>
      <c r="J33" s="5" t="s">
        <v>459</v>
      </c>
      <c r="K33" s="5"/>
      <c r="L33" s="5"/>
      <c r="M33" s="5"/>
      <c r="N33" s="5" t="s">
        <v>459</v>
      </c>
      <c r="O33" s="5"/>
      <c r="P33" s="5"/>
      <c r="Q33" s="5"/>
      <c r="R33" s="5" t="s">
        <v>459</v>
      </c>
      <c r="S33" s="5" t="s">
        <v>480</v>
      </c>
      <c r="T33" s="5" t="s">
        <v>461</v>
      </c>
      <c r="U33" s="5" t="s">
        <v>484</v>
      </c>
      <c r="V33" s="5" t="s">
        <v>481</v>
      </c>
      <c r="W33" s="5">
        <v>31.25</v>
      </c>
      <c r="X33" s="5">
        <v>30</v>
      </c>
      <c r="Y33" s="5" t="s">
        <v>459</v>
      </c>
      <c r="Z33" s="5">
        <v>16</v>
      </c>
      <c r="AA33" s="5">
        <v>16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>
        <v>5.5</v>
      </c>
      <c r="CK33" s="5">
        <v>3</v>
      </c>
      <c r="CL33" s="5"/>
      <c r="CM33" s="5">
        <v>0.02</v>
      </c>
      <c r="CN33" s="5">
        <v>0.02</v>
      </c>
      <c r="CO33" s="5" t="s">
        <v>493</v>
      </c>
      <c r="CP33" s="5">
        <v>0.5</v>
      </c>
      <c r="CQ33" s="5"/>
      <c r="CR33" s="5"/>
      <c r="CS33" s="5">
        <f t="shared" si="0"/>
        <v>0.5</v>
      </c>
      <c r="CT33" s="5">
        <f t="shared" si="1"/>
        <v>2.5</v>
      </c>
      <c r="CU33" s="5">
        <v>29.4</v>
      </c>
      <c r="CV33" s="5"/>
      <c r="CW33" s="5"/>
      <c r="CX33" s="5"/>
      <c r="CY33" s="5"/>
      <c r="CZ33" s="5"/>
      <c r="DA33" s="5"/>
      <c r="DB33" s="5"/>
      <c r="DC33" s="5"/>
    </row>
    <row r="34" spans="1:107" s="7" customFormat="1" ht="72">
      <c r="A34" s="4" t="s">
        <v>474</v>
      </c>
      <c r="B34" s="5" t="s">
        <v>452</v>
      </c>
      <c r="C34" s="6">
        <v>39601</v>
      </c>
      <c r="D34" s="5" t="s">
        <v>455</v>
      </c>
      <c r="E34" s="5" t="s">
        <v>456</v>
      </c>
      <c r="F34" s="5" t="s">
        <v>477</v>
      </c>
      <c r="G34" s="5" t="s">
        <v>478</v>
      </c>
      <c r="H34" s="5" t="s">
        <v>459</v>
      </c>
      <c r="I34" s="5" t="s">
        <v>485</v>
      </c>
      <c r="J34" s="5" t="s">
        <v>459</v>
      </c>
      <c r="K34" s="5"/>
      <c r="L34" s="5"/>
      <c r="M34" s="5"/>
      <c r="N34" s="5" t="s">
        <v>459</v>
      </c>
      <c r="O34" s="5"/>
      <c r="P34" s="5"/>
      <c r="Q34" s="5"/>
      <c r="R34" s="5" t="s">
        <v>459</v>
      </c>
      <c r="S34" s="5" t="s">
        <v>480</v>
      </c>
      <c r="T34" s="5" t="s">
        <v>461</v>
      </c>
      <c r="U34" s="5" t="s">
        <v>462</v>
      </c>
      <c r="V34" s="5" t="s">
        <v>481</v>
      </c>
      <c r="W34" s="5">
        <v>15.625</v>
      </c>
      <c r="X34" s="5">
        <v>30</v>
      </c>
      <c r="Y34" s="5" t="s">
        <v>459</v>
      </c>
      <c r="Z34" s="5">
        <v>16</v>
      </c>
      <c r="AA34" s="5">
        <v>16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>
        <v>5</v>
      </c>
      <c r="CK34" s="5">
        <v>2.5</v>
      </c>
      <c r="CL34" s="5"/>
      <c r="CM34" s="5">
        <v>0.2</v>
      </c>
      <c r="CN34" s="5">
        <v>0.2</v>
      </c>
      <c r="CO34" s="5" t="s">
        <v>493</v>
      </c>
      <c r="CP34" s="5">
        <v>0.5</v>
      </c>
      <c r="CQ34" s="5" t="s">
        <v>503</v>
      </c>
      <c r="CR34" s="5">
        <f>0.5+0.1+0.1+0.1</f>
        <v>0.7999999999999999</v>
      </c>
      <c r="CS34" s="5">
        <f t="shared" si="0"/>
        <v>1.2999999999999998</v>
      </c>
      <c r="CT34" s="5">
        <f t="shared" si="1"/>
        <v>1.2000000000000002</v>
      </c>
      <c r="CU34" s="5">
        <v>29.4</v>
      </c>
      <c r="CV34" s="5"/>
      <c r="CW34" s="5"/>
      <c r="CX34" s="5"/>
      <c r="CY34" s="5"/>
      <c r="CZ34" s="5"/>
      <c r="DA34" s="5"/>
      <c r="DB34" s="5"/>
      <c r="DC34" s="5"/>
    </row>
    <row r="35" spans="1:107" s="7" customFormat="1" ht="72">
      <c r="A35" s="4" t="s">
        <v>474</v>
      </c>
      <c r="B35" s="5" t="s">
        <v>452</v>
      </c>
      <c r="C35" s="6">
        <v>39336</v>
      </c>
      <c r="D35" s="5" t="s">
        <v>455</v>
      </c>
      <c r="E35" s="5" t="s">
        <v>456</v>
      </c>
      <c r="F35" s="5" t="s">
        <v>477</v>
      </c>
      <c r="G35" s="5" t="s">
        <v>478</v>
      </c>
      <c r="H35" s="5" t="s">
        <v>459</v>
      </c>
      <c r="I35" s="5" t="s">
        <v>485</v>
      </c>
      <c r="J35" s="5" t="s">
        <v>459</v>
      </c>
      <c r="K35" s="5"/>
      <c r="L35" s="5"/>
      <c r="M35" s="5"/>
      <c r="N35" s="5" t="s">
        <v>459</v>
      </c>
      <c r="O35" s="5"/>
      <c r="P35" s="5"/>
      <c r="Q35" s="5"/>
      <c r="R35" s="5" t="s">
        <v>459</v>
      </c>
      <c r="S35" s="5" t="s">
        <v>480</v>
      </c>
      <c r="T35" s="5" t="s">
        <v>461</v>
      </c>
      <c r="U35" s="5" t="s">
        <v>462</v>
      </c>
      <c r="V35" s="5" t="s">
        <v>492</v>
      </c>
      <c r="W35" s="5">
        <v>31.25</v>
      </c>
      <c r="X35" s="5">
        <v>30</v>
      </c>
      <c r="Y35" s="5" t="s">
        <v>459</v>
      </c>
      <c r="Z35" s="5">
        <v>18</v>
      </c>
      <c r="AA35" s="5">
        <v>18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>
        <v>7</v>
      </c>
      <c r="CK35" s="5">
        <v>1.3</v>
      </c>
      <c r="CL35" s="5"/>
      <c r="CM35" s="5">
        <v>0.2</v>
      </c>
      <c r="CN35" s="5">
        <v>0.2</v>
      </c>
      <c r="CO35" s="5" t="s">
        <v>493</v>
      </c>
      <c r="CP35" s="5">
        <v>0.5</v>
      </c>
      <c r="CQ35" s="5" t="s">
        <v>501</v>
      </c>
      <c r="CR35" s="5">
        <f>0.5+0.1+0.1+0.1</f>
        <v>0.7999999999999999</v>
      </c>
      <c r="CS35" s="5">
        <f t="shared" si="0"/>
        <v>1.2999999999999998</v>
      </c>
      <c r="CT35" s="5">
        <f t="shared" si="1"/>
        <v>0</v>
      </c>
      <c r="CU35" s="5">
        <v>29.4</v>
      </c>
      <c r="CV35" s="5"/>
      <c r="CW35" s="5"/>
      <c r="CX35" s="5"/>
      <c r="CY35" s="5"/>
      <c r="CZ35" s="5"/>
      <c r="DA35" s="5"/>
      <c r="DB35" s="5"/>
      <c r="DC35" s="5"/>
    </row>
    <row r="36" spans="1:107" s="7" customFormat="1" ht="72">
      <c r="A36" s="4" t="s">
        <v>474</v>
      </c>
      <c r="B36" s="5" t="s">
        <v>452</v>
      </c>
      <c r="C36" s="6">
        <v>39336</v>
      </c>
      <c r="D36" s="5" t="s">
        <v>455</v>
      </c>
      <c r="E36" s="5" t="s">
        <v>456</v>
      </c>
      <c r="F36" s="5" t="s">
        <v>477</v>
      </c>
      <c r="G36" s="5" t="s">
        <v>478</v>
      </c>
      <c r="H36" s="5" t="s">
        <v>459</v>
      </c>
      <c r="I36" s="5" t="s">
        <v>485</v>
      </c>
      <c r="J36" s="5" t="s">
        <v>459</v>
      </c>
      <c r="K36" s="5"/>
      <c r="L36" s="5"/>
      <c r="M36" s="5"/>
      <c r="N36" s="5" t="s">
        <v>459</v>
      </c>
      <c r="O36" s="5"/>
      <c r="P36" s="5"/>
      <c r="Q36" s="5"/>
      <c r="R36" s="5" t="s">
        <v>459</v>
      </c>
      <c r="S36" s="5" t="s">
        <v>480</v>
      </c>
      <c r="T36" s="5" t="s">
        <v>461</v>
      </c>
      <c r="U36" s="5" t="s">
        <v>462</v>
      </c>
      <c r="V36" s="5" t="s">
        <v>492</v>
      </c>
      <c r="W36" s="5">
        <v>62.5</v>
      </c>
      <c r="X36" s="5">
        <v>30</v>
      </c>
      <c r="Y36" s="5" t="s">
        <v>455</v>
      </c>
      <c r="Z36" s="5">
        <v>23</v>
      </c>
      <c r="AA36" s="5">
        <v>23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>
        <v>10.5</v>
      </c>
      <c r="CK36" s="5">
        <v>4</v>
      </c>
      <c r="CL36" s="5"/>
      <c r="CM36" s="5">
        <v>0.3</v>
      </c>
      <c r="CN36" s="5">
        <v>0.3</v>
      </c>
      <c r="CO36" s="5" t="s">
        <v>493</v>
      </c>
      <c r="CP36" s="5">
        <v>0.5</v>
      </c>
      <c r="CQ36" s="5" t="s">
        <v>501</v>
      </c>
      <c r="CR36" s="5">
        <f>0.5+0.1+0.1+0.1</f>
        <v>0.7999999999999999</v>
      </c>
      <c r="CS36" s="5">
        <f t="shared" si="0"/>
        <v>1.2999999999999998</v>
      </c>
      <c r="CT36" s="5">
        <f t="shared" si="1"/>
        <v>2.7</v>
      </c>
      <c r="CU36" s="5">
        <v>54.6</v>
      </c>
      <c r="CV36" s="5"/>
      <c r="CW36" s="5"/>
      <c r="CX36" s="5"/>
      <c r="CY36" s="5"/>
      <c r="CZ36" s="5"/>
      <c r="DA36" s="5"/>
      <c r="DB36" s="5"/>
      <c r="DC36" s="5"/>
    </row>
    <row r="37" spans="1:107" s="7" customFormat="1" ht="12.75">
      <c r="A37" s="4" t="s">
        <v>474</v>
      </c>
      <c r="B37" s="5" t="s">
        <v>487</v>
      </c>
      <c r="C37" s="6">
        <v>39336</v>
      </c>
      <c r="D37" s="5" t="s">
        <v>455</v>
      </c>
      <c r="E37" s="5" t="s">
        <v>456</v>
      </c>
      <c r="F37" s="5" t="s">
        <v>477</v>
      </c>
      <c r="G37" s="5" t="s">
        <v>478</v>
      </c>
      <c r="H37" s="5" t="s">
        <v>459</v>
      </c>
      <c r="I37" s="5" t="s">
        <v>485</v>
      </c>
      <c r="J37" s="5" t="s">
        <v>459</v>
      </c>
      <c r="K37" s="5"/>
      <c r="L37" s="5"/>
      <c r="M37" s="5"/>
      <c r="N37" s="5" t="s">
        <v>459</v>
      </c>
      <c r="O37" s="5"/>
      <c r="P37" s="5"/>
      <c r="Q37" s="5"/>
      <c r="R37" s="5" t="s">
        <v>459</v>
      </c>
      <c r="S37" s="5" t="s">
        <v>480</v>
      </c>
      <c r="T37" s="5"/>
      <c r="U37" s="5"/>
      <c r="V37" s="5" t="s">
        <v>492</v>
      </c>
      <c r="W37" s="5">
        <v>7.8</v>
      </c>
      <c r="X37" s="5">
        <v>15</v>
      </c>
      <c r="Y37" s="5" t="s">
        <v>459</v>
      </c>
      <c r="Z37" s="5">
        <v>20</v>
      </c>
      <c r="AA37" s="5">
        <v>20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>
        <v>3</v>
      </c>
      <c r="CK37" s="5">
        <v>2</v>
      </c>
      <c r="CL37" s="5"/>
      <c r="CM37" s="5">
        <v>0.02</v>
      </c>
      <c r="CN37" s="5">
        <v>0.02</v>
      </c>
      <c r="CO37" s="5" t="s">
        <v>493</v>
      </c>
      <c r="CP37" s="5">
        <v>0.5</v>
      </c>
      <c r="CQ37" s="5"/>
      <c r="CR37" s="5"/>
      <c r="CS37" s="5">
        <f t="shared" si="0"/>
        <v>0.5</v>
      </c>
      <c r="CT37" s="5">
        <f t="shared" si="1"/>
        <v>1.5</v>
      </c>
      <c r="CU37" s="5">
        <v>29.4</v>
      </c>
      <c r="CV37" s="5"/>
      <c r="CW37" s="5"/>
      <c r="CX37" s="5"/>
      <c r="CY37" s="5"/>
      <c r="CZ37" s="5"/>
      <c r="DA37" s="5"/>
      <c r="DB37" s="5"/>
      <c r="DC37" s="5"/>
    </row>
    <row r="38" spans="1:107" s="7" customFormat="1" ht="24">
      <c r="A38" s="4" t="s">
        <v>474</v>
      </c>
      <c r="B38" s="5" t="s">
        <v>487</v>
      </c>
      <c r="C38" s="6">
        <v>39565</v>
      </c>
      <c r="D38" s="5" t="s">
        <v>455</v>
      </c>
      <c r="E38" s="5" t="s">
        <v>456</v>
      </c>
      <c r="F38" s="5" t="s">
        <v>477</v>
      </c>
      <c r="G38" s="5" t="s">
        <v>478</v>
      </c>
      <c r="H38" s="5" t="s">
        <v>459</v>
      </c>
      <c r="I38" s="5" t="s">
        <v>485</v>
      </c>
      <c r="J38" s="5" t="s">
        <v>459</v>
      </c>
      <c r="K38" s="5"/>
      <c r="L38" s="5"/>
      <c r="M38" s="5"/>
      <c r="N38" s="5" t="s">
        <v>459</v>
      </c>
      <c r="O38" s="5"/>
      <c r="P38" s="5"/>
      <c r="Q38" s="5"/>
      <c r="R38" s="5" t="s">
        <v>459</v>
      </c>
      <c r="S38" s="5" t="s">
        <v>480</v>
      </c>
      <c r="T38" s="5"/>
      <c r="U38" s="5"/>
      <c r="V38" s="5" t="s">
        <v>481</v>
      </c>
      <c r="W38" s="5">
        <v>7.5</v>
      </c>
      <c r="X38" s="5">
        <v>15</v>
      </c>
      <c r="Y38" s="5" t="s">
        <v>459</v>
      </c>
      <c r="Z38" s="5">
        <v>15</v>
      </c>
      <c r="AA38" s="5">
        <v>15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>
        <v>6.5</v>
      </c>
      <c r="CK38" s="5">
        <v>4</v>
      </c>
      <c r="CL38" s="5"/>
      <c r="CM38" s="5">
        <v>0.4</v>
      </c>
      <c r="CN38" s="5">
        <v>0.4</v>
      </c>
      <c r="CO38" s="5" t="s">
        <v>504</v>
      </c>
      <c r="CP38" s="5">
        <v>0.3</v>
      </c>
      <c r="CQ38" s="5" t="s">
        <v>505</v>
      </c>
      <c r="CR38" s="5">
        <f>0.2</f>
        <v>0.2</v>
      </c>
      <c r="CS38" s="5">
        <f t="shared" si="0"/>
        <v>0.5</v>
      </c>
      <c r="CT38" s="5">
        <f t="shared" si="1"/>
        <v>3.5</v>
      </c>
      <c r="CU38" s="5">
        <v>25.2</v>
      </c>
      <c r="CV38" s="5"/>
      <c r="CW38" s="5"/>
      <c r="CX38" s="5"/>
      <c r="CY38" s="5"/>
      <c r="CZ38" s="5"/>
      <c r="DA38" s="5"/>
      <c r="DB38" s="5"/>
      <c r="DC38" s="5"/>
    </row>
    <row r="39" spans="1:107" s="7" customFormat="1" ht="24">
      <c r="A39" s="4" t="s">
        <v>474</v>
      </c>
      <c r="B39" s="5" t="s">
        <v>487</v>
      </c>
      <c r="C39" s="6">
        <v>39477</v>
      </c>
      <c r="D39" s="5" t="s">
        <v>455</v>
      </c>
      <c r="E39" s="5" t="s">
        <v>456</v>
      </c>
      <c r="F39" s="5" t="s">
        <v>477</v>
      </c>
      <c r="G39" s="5" t="s">
        <v>478</v>
      </c>
      <c r="H39" s="5" t="s">
        <v>459</v>
      </c>
      <c r="I39" s="5" t="s">
        <v>485</v>
      </c>
      <c r="J39" s="5" t="s">
        <v>459</v>
      </c>
      <c r="K39" s="5"/>
      <c r="L39" s="5"/>
      <c r="M39" s="5"/>
      <c r="N39" s="5" t="s">
        <v>459</v>
      </c>
      <c r="O39" s="5"/>
      <c r="P39" s="5"/>
      <c r="Q39" s="5"/>
      <c r="R39" s="5" t="s">
        <v>459</v>
      </c>
      <c r="S39" s="5" t="s">
        <v>480</v>
      </c>
      <c r="T39" s="5"/>
      <c r="U39" s="5"/>
      <c r="V39" s="5" t="s">
        <v>506</v>
      </c>
      <c r="W39" s="5">
        <v>31.25</v>
      </c>
      <c r="X39" s="5">
        <v>15</v>
      </c>
      <c r="Y39" s="5" t="s">
        <v>459</v>
      </c>
      <c r="Z39" s="5">
        <v>11</v>
      </c>
      <c r="AA39" s="5">
        <v>11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>
        <v>6</v>
      </c>
      <c r="CK39" s="5">
        <v>1.2</v>
      </c>
      <c r="CL39" s="5"/>
      <c r="CM39" s="5">
        <v>0.4</v>
      </c>
      <c r="CN39" s="5">
        <v>0.4</v>
      </c>
      <c r="CO39" s="5" t="s">
        <v>493</v>
      </c>
      <c r="CP39" s="5">
        <v>0.5</v>
      </c>
      <c r="CQ39" s="5" t="s">
        <v>507</v>
      </c>
      <c r="CR39" s="5">
        <f>0.1</f>
        <v>0.1</v>
      </c>
      <c r="CS39" s="5">
        <f t="shared" si="0"/>
        <v>0.6</v>
      </c>
      <c r="CT39" s="5">
        <f t="shared" si="1"/>
        <v>0.6</v>
      </c>
      <c r="CU39" s="5">
        <v>20.55</v>
      </c>
      <c r="CV39" s="5"/>
      <c r="CW39" s="5"/>
      <c r="CX39" s="5"/>
      <c r="CY39" s="5"/>
      <c r="CZ39" s="5"/>
      <c r="DA39" s="5"/>
      <c r="DB39" s="5"/>
      <c r="DC39" s="5"/>
    </row>
    <row r="40" spans="1:107" s="7" customFormat="1" ht="36">
      <c r="A40" s="4" t="s">
        <v>474</v>
      </c>
      <c r="B40" s="5" t="s">
        <v>487</v>
      </c>
      <c r="C40" s="6">
        <v>39474</v>
      </c>
      <c r="D40" s="5" t="s">
        <v>455</v>
      </c>
      <c r="E40" s="5" t="s">
        <v>508</v>
      </c>
      <c r="F40" s="5" t="s">
        <v>477</v>
      </c>
      <c r="G40" s="5" t="s">
        <v>478</v>
      </c>
      <c r="H40" s="5" t="s">
        <v>459</v>
      </c>
      <c r="I40" s="5" t="s">
        <v>485</v>
      </c>
      <c r="J40" s="5" t="s">
        <v>459</v>
      </c>
      <c r="K40" s="5"/>
      <c r="L40" s="5"/>
      <c r="M40" s="5"/>
      <c r="N40" s="5" t="s">
        <v>459</v>
      </c>
      <c r="O40" s="5"/>
      <c r="P40" s="5"/>
      <c r="Q40" s="5"/>
      <c r="R40" s="5" t="s">
        <v>459</v>
      </c>
      <c r="S40" s="5" t="s">
        <v>480</v>
      </c>
      <c r="T40" s="5"/>
      <c r="U40" s="5"/>
      <c r="V40" s="5" t="s">
        <v>506</v>
      </c>
      <c r="W40" s="5">
        <v>62.5</v>
      </c>
      <c r="X40" s="5">
        <v>5</v>
      </c>
      <c r="Y40" s="5" t="s">
        <v>459</v>
      </c>
      <c r="Z40" s="5">
        <v>8</v>
      </c>
      <c r="AA40" s="5">
        <v>8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>
        <v>8.5</v>
      </c>
      <c r="CC40" s="5">
        <v>3.2</v>
      </c>
      <c r="CD40" s="5"/>
      <c r="CE40" s="5">
        <v>0.4</v>
      </c>
      <c r="CF40" s="5">
        <v>0.4</v>
      </c>
      <c r="CG40" s="5" t="s">
        <v>493</v>
      </c>
      <c r="CH40" s="5" t="s">
        <v>509</v>
      </c>
      <c r="CI40" s="5">
        <v>25.2</v>
      </c>
      <c r="CJ40" s="5">
        <v>8</v>
      </c>
      <c r="CK40" s="5">
        <v>2.8</v>
      </c>
      <c r="CL40" s="5"/>
      <c r="CM40" s="5">
        <v>0.2</v>
      </c>
      <c r="CN40" s="5">
        <v>0.2</v>
      </c>
      <c r="CO40" s="5" t="s">
        <v>493</v>
      </c>
      <c r="CP40" s="5">
        <v>0.5</v>
      </c>
      <c r="CQ40" s="5" t="s">
        <v>509</v>
      </c>
      <c r="CR40" s="5">
        <f>0.2+0.1</f>
        <v>0.30000000000000004</v>
      </c>
      <c r="CS40" s="5">
        <f t="shared" si="0"/>
        <v>0.8</v>
      </c>
      <c r="CT40" s="5">
        <f t="shared" si="1"/>
        <v>1.9999999999999998</v>
      </c>
      <c r="CU40" s="5">
        <v>25.2</v>
      </c>
      <c r="CV40" s="5"/>
      <c r="CW40" s="5"/>
      <c r="CX40" s="5"/>
      <c r="CY40" s="5"/>
      <c r="CZ40" s="5"/>
      <c r="DA40" s="5"/>
      <c r="DB40" s="5"/>
      <c r="DC40" s="5"/>
    </row>
    <row r="41" spans="1:107" s="7" customFormat="1" ht="24">
      <c r="A41" s="4" t="s">
        <v>474</v>
      </c>
      <c r="B41" s="5" t="s">
        <v>487</v>
      </c>
      <c r="C41" s="6">
        <v>39513</v>
      </c>
      <c r="D41" s="5" t="s">
        <v>455</v>
      </c>
      <c r="E41" s="5" t="s">
        <v>502</v>
      </c>
      <c r="F41" s="5" t="s">
        <v>477</v>
      </c>
      <c r="G41" s="5" t="s">
        <v>478</v>
      </c>
      <c r="H41" s="5" t="s">
        <v>459</v>
      </c>
      <c r="I41" s="5" t="s">
        <v>485</v>
      </c>
      <c r="J41" s="5" t="s">
        <v>459</v>
      </c>
      <c r="K41" s="5"/>
      <c r="L41" s="5"/>
      <c r="M41" s="5"/>
      <c r="N41" s="5" t="s">
        <v>459</v>
      </c>
      <c r="O41" s="5"/>
      <c r="P41" s="5"/>
      <c r="Q41" s="5"/>
      <c r="R41" s="5" t="s">
        <v>459</v>
      </c>
      <c r="S41" s="5" t="s">
        <v>480</v>
      </c>
      <c r="T41" s="5"/>
      <c r="U41" s="5"/>
      <c r="V41" s="5" t="s">
        <v>506</v>
      </c>
      <c r="W41" s="5">
        <v>64</v>
      </c>
      <c r="X41" s="5">
        <v>5</v>
      </c>
      <c r="Y41" s="5" t="s">
        <v>459</v>
      </c>
      <c r="Z41" s="5">
        <v>4</v>
      </c>
      <c r="AA41" s="5">
        <v>4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>
        <v>4.5</v>
      </c>
      <c r="CC41" s="5">
        <v>1.3</v>
      </c>
      <c r="CD41" s="5"/>
      <c r="CE41" s="5">
        <v>0.4</v>
      </c>
      <c r="CF41" s="5">
        <v>0.4</v>
      </c>
      <c r="CG41" s="5" t="s">
        <v>493</v>
      </c>
      <c r="CH41" s="5" t="s">
        <v>510</v>
      </c>
      <c r="CI41" s="5">
        <v>45</v>
      </c>
      <c r="CJ41" s="5">
        <v>4.5</v>
      </c>
      <c r="CK41" s="5">
        <v>1</v>
      </c>
      <c r="CL41" s="5"/>
      <c r="CM41" s="5">
        <v>0.2</v>
      </c>
      <c r="CN41" s="5">
        <v>0.2</v>
      </c>
      <c r="CO41" s="5" t="s">
        <v>493</v>
      </c>
      <c r="CP41" s="5">
        <v>0.5</v>
      </c>
      <c r="CQ41" s="5" t="s">
        <v>510</v>
      </c>
      <c r="CR41" s="5">
        <f>0.2</f>
        <v>0.2</v>
      </c>
      <c r="CS41" s="5">
        <f t="shared" si="0"/>
        <v>0.7</v>
      </c>
      <c r="CT41" s="5">
        <f t="shared" si="1"/>
        <v>0.30000000000000004</v>
      </c>
      <c r="CU41" s="5">
        <v>45</v>
      </c>
      <c r="CV41" s="5"/>
      <c r="CW41" s="5"/>
      <c r="CX41" s="5"/>
      <c r="CY41" s="5"/>
      <c r="CZ41" s="5"/>
      <c r="DA41" s="5"/>
      <c r="DB41" s="5"/>
      <c r="DC41" s="5"/>
    </row>
    <row r="42" spans="1:107" s="7" customFormat="1" ht="12.75">
      <c r="A42" s="4" t="s">
        <v>474</v>
      </c>
      <c r="B42" s="5" t="s">
        <v>487</v>
      </c>
      <c r="C42" s="6">
        <v>39336</v>
      </c>
      <c r="D42" s="5" t="s">
        <v>455</v>
      </c>
      <c r="E42" s="5" t="s">
        <v>456</v>
      </c>
      <c r="F42" s="5" t="s">
        <v>477</v>
      </c>
      <c r="G42" s="5" t="s">
        <v>478</v>
      </c>
      <c r="H42" s="5" t="s">
        <v>459</v>
      </c>
      <c r="I42" s="5" t="s">
        <v>485</v>
      </c>
      <c r="J42" s="5" t="s">
        <v>459</v>
      </c>
      <c r="K42" s="5"/>
      <c r="L42" s="5"/>
      <c r="M42" s="5"/>
      <c r="N42" s="5" t="s">
        <v>459</v>
      </c>
      <c r="O42" s="5"/>
      <c r="P42" s="5"/>
      <c r="Q42" s="5"/>
      <c r="R42" s="5" t="s">
        <v>459</v>
      </c>
      <c r="S42" s="5" t="s">
        <v>480</v>
      </c>
      <c r="T42" s="5"/>
      <c r="U42" s="5"/>
      <c r="V42" s="5" t="s">
        <v>492</v>
      </c>
      <c r="W42" s="5">
        <v>7.8125</v>
      </c>
      <c r="X42" s="5">
        <v>15</v>
      </c>
      <c r="Y42" s="5" t="s">
        <v>459</v>
      </c>
      <c r="Z42" s="5">
        <v>18</v>
      </c>
      <c r="AA42" s="5">
        <v>18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>
        <v>3.3</v>
      </c>
      <c r="CK42" s="5">
        <v>1</v>
      </c>
      <c r="CL42" s="5"/>
      <c r="CM42" s="5">
        <v>0.2</v>
      </c>
      <c r="CN42" s="5">
        <v>0.2</v>
      </c>
      <c r="CO42" s="5" t="s">
        <v>493</v>
      </c>
      <c r="CP42" s="5">
        <v>0.5</v>
      </c>
      <c r="CQ42" s="5"/>
      <c r="CR42" s="5"/>
      <c r="CS42" s="5">
        <f t="shared" si="0"/>
        <v>0.5</v>
      </c>
      <c r="CT42" s="5">
        <f t="shared" si="1"/>
        <v>0.5</v>
      </c>
      <c r="CU42" s="5">
        <v>29.4</v>
      </c>
      <c r="CV42" s="5"/>
      <c r="CW42" s="5"/>
      <c r="CX42" s="5"/>
      <c r="CY42" s="5"/>
      <c r="CZ42" s="5"/>
      <c r="DA42" s="5"/>
      <c r="DB42" s="5"/>
      <c r="DC42" s="5"/>
    </row>
    <row r="43" spans="1:107" s="7" customFormat="1" ht="36">
      <c r="A43" s="4" t="s">
        <v>474</v>
      </c>
      <c r="B43" s="5" t="s">
        <v>487</v>
      </c>
      <c r="C43" s="6">
        <v>39601</v>
      </c>
      <c r="D43" s="5" t="s">
        <v>455</v>
      </c>
      <c r="E43" s="5" t="s">
        <v>502</v>
      </c>
      <c r="F43" s="5" t="s">
        <v>477</v>
      </c>
      <c r="G43" s="5" t="s">
        <v>478</v>
      </c>
      <c r="H43" s="5" t="s">
        <v>459</v>
      </c>
      <c r="I43" s="5" t="s">
        <v>485</v>
      </c>
      <c r="J43" s="5" t="s">
        <v>459</v>
      </c>
      <c r="K43" s="5"/>
      <c r="L43" s="5"/>
      <c r="M43" s="5"/>
      <c r="N43" s="5" t="s">
        <v>459</v>
      </c>
      <c r="O43" s="5"/>
      <c r="P43" s="5"/>
      <c r="Q43" s="5"/>
      <c r="R43" s="5" t="s">
        <v>459</v>
      </c>
      <c r="S43" s="5" t="s">
        <v>480</v>
      </c>
      <c r="T43" s="5"/>
      <c r="U43" s="5"/>
      <c r="V43" s="5" t="s">
        <v>506</v>
      </c>
      <c r="W43" s="5">
        <v>62.5</v>
      </c>
      <c r="X43" s="5">
        <v>5</v>
      </c>
      <c r="Y43" s="5" t="s">
        <v>459</v>
      </c>
      <c r="Z43" s="5">
        <v>5</v>
      </c>
      <c r="AA43" s="5">
        <v>5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>
        <v>8.5</v>
      </c>
      <c r="CC43" s="5">
        <v>4</v>
      </c>
      <c r="CD43" s="5"/>
      <c r="CE43" s="5">
        <v>0.4</v>
      </c>
      <c r="CF43" s="5">
        <v>0.4</v>
      </c>
      <c r="CG43" s="5" t="s">
        <v>493</v>
      </c>
      <c r="CH43" s="5" t="s">
        <v>509</v>
      </c>
      <c r="CI43" s="5">
        <v>21</v>
      </c>
      <c r="CJ43" s="5">
        <v>8.5</v>
      </c>
      <c r="CK43" s="5">
        <v>4</v>
      </c>
      <c r="CL43" s="5"/>
      <c r="CM43" s="5">
        <v>0.2</v>
      </c>
      <c r="CN43" s="5">
        <v>0.2</v>
      </c>
      <c r="CO43" s="5" t="s">
        <v>493</v>
      </c>
      <c r="CP43" s="5">
        <v>0.5</v>
      </c>
      <c r="CQ43" s="5" t="s">
        <v>509</v>
      </c>
      <c r="CR43" s="5">
        <f>0.2+0.1</f>
        <v>0.30000000000000004</v>
      </c>
      <c r="CS43" s="5">
        <f t="shared" si="0"/>
        <v>0.8</v>
      </c>
      <c r="CT43" s="5">
        <f t="shared" si="1"/>
        <v>3.2</v>
      </c>
      <c r="CU43" s="5">
        <v>20</v>
      </c>
      <c r="CV43" s="5"/>
      <c r="CW43" s="5"/>
      <c r="CX43" s="5"/>
      <c r="CY43" s="5"/>
      <c r="CZ43" s="5"/>
      <c r="DA43" s="5"/>
      <c r="DB43" s="5"/>
      <c r="DC43" s="5"/>
    </row>
    <row r="44" spans="1:107" s="7" customFormat="1" ht="24">
      <c r="A44" s="4" t="s">
        <v>474</v>
      </c>
      <c r="B44" s="5" t="s">
        <v>487</v>
      </c>
      <c r="C44" s="6">
        <v>39513</v>
      </c>
      <c r="D44" s="5" t="s">
        <v>455</v>
      </c>
      <c r="E44" s="5" t="s">
        <v>502</v>
      </c>
      <c r="F44" s="5" t="s">
        <v>477</v>
      </c>
      <c r="G44" s="5" t="s">
        <v>478</v>
      </c>
      <c r="H44" s="5" t="s">
        <v>459</v>
      </c>
      <c r="I44" s="5" t="s">
        <v>485</v>
      </c>
      <c r="J44" s="5" t="s">
        <v>459</v>
      </c>
      <c r="K44" s="5"/>
      <c r="L44" s="5"/>
      <c r="M44" s="5"/>
      <c r="N44" s="5" t="s">
        <v>459</v>
      </c>
      <c r="O44" s="5"/>
      <c r="P44" s="5"/>
      <c r="Q44" s="5"/>
      <c r="R44" s="5" t="s">
        <v>459</v>
      </c>
      <c r="S44" s="5" t="s">
        <v>480</v>
      </c>
      <c r="T44" s="5"/>
      <c r="U44" s="5"/>
      <c r="V44" s="5" t="s">
        <v>481</v>
      </c>
      <c r="W44" s="5">
        <v>7.8125</v>
      </c>
      <c r="X44" s="5">
        <v>15</v>
      </c>
      <c r="Y44" s="5" t="s">
        <v>459</v>
      </c>
      <c r="Z44" s="5">
        <v>12</v>
      </c>
      <c r="AA44" s="5">
        <v>12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>
        <v>6.5</v>
      </c>
      <c r="CC44" s="5">
        <v>2.5</v>
      </c>
      <c r="CD44" s="5"/>
      <c r="CE44" s="5">
        <v>0.2</v>
      </c>
      <c r="CF44" s="5">
        <v>0.2</v>
      </c>
      <c r="CG44" s="5" t="s">
        <v>493</v>
      </c>
      <c r="CH44" s="5" t="s">
        <v>510</v>
      </c>
      <c r="CI44" s="5">
        <v>20.55</v>
      </c>
      <c r="CJ44" s="5">
        <v>6</v>
      </c>
      <c r="CK44" s="5">
        <v>2</v>
      </c>
      <c r="CL44" s="5"/>
      <c r="CM44" s="5">
        <v>0.2</v>
      </c>
      <c r="CN44" s="5">
        <v>0.2</v>
      </c>
      <c r="CO44" s="5" t="s">
        <v>493</v>
      </c>
      <c r="CP44" s="5">
        <v>0.5</v>
      </c>
      <c r="CQ44" s="5" t="s">
        <v>511</v>
      </c>
      <c r="CR44" s="5">
        <v>0.2</v>
      </c>
      <c r="CS44" s="5">
        <f t="shared" si="0"/>
        <v>0.7</v>
      </c>
      <c r="CT44" s="5">
        <f t="shared" si="1"/>
        <v>1.3</v>
      </c>
      <c r="CU44" s="5">
        <v>20.55</v>
      </c>
      <c r="CV44" s="5"/>
      <c r="CW44" s="5"/>
      <c r="CX44" s="5"/>
      <c r="CY44" s="5"/>
      <c r="CZ44" s="5"/>
      <c r="DA44" s="5"/>
      <c r="DB44" s="5"/>
      <c r="DC44" s="5"/>
    </row>
    <row r="45" spans="1:99" s="7" customFormat="1" ht="12.75">
      <c r="A45" s="4" t="s">
        <v>474</v>
      </c>
      <c r="B45" s="5" t="s">
        <v>487</v>
      </c>
      <c r="F45" s="8" t="s">
        <v>477</v>
      </c>
      <c r="G45" s="8" t="s">
        <v>478</v>
      </c>
      <c r="J45" s="8" t="s">
        <v>459</v>
      </c>
      <c r="K45" s="8"/>
      <c r="L45" s="8"/>
      <c r="M45" s="8"/>
      <c r="N45" s="8" t="s">
        <v>459</v>
      </c>
      <c r="R45" s="8" t="s">
        <v>459</v>
      </c>
      <c r="S45" s="8" t="s">
        <v>480</v>
      </c>
      <c r="T45" s="8"/>
      <c r="U45" s="8"/>
      <c r="V45" s="8" t="s">
        <v>481</v>
      </c>
      <c r="W45" s="8">
        <v>31.25</v>
      </c>
      <c r="X45" s="8">
        <v>30</v>
      </c>
      <c r="Y45" s="8" t="s">
        <v>513</v>
      </c>
      <c r="Z45" s="8">
        <v>22</v>
      </c>
      <c r="AA45" s="8">
        <v>22</v>
      </c>
      <c r="CJ45" s="8">
        <v>6</v>
      </c>
      <c r="CK45" s="8">
        <v>3</v>
      </c>
      <c r="CL45" s="8"/>
      <c r="CM45" s="8">
        <v>0.3</v>
      </c>
      <c r="CN45" s="8">
        <v>0.3</v>
      </c>
      <c r="CO45" s="8" t="s">
        <v>493</v>
      </c>
      <c r="CP45" s="5">
        <v>0.5</v>
      </c>
      <c r="CQ45" s="8" t="s">
        <v>514</v>
      </c>
      <c r="CR45" s="8"/>
      <c r="CS45" s="5">
        <f t="shared" si="0"/>
        <v>0.5</v>
      </c>
      <c r="CT45" s="5">
        <f t="shared" si="1"/>
        <v>2.5</v>
      </c>
      <c r="CU45" s="8">
        <v>54.6</v>
      </c>
    </row>
    <row r="46" spans="1:99" s="7" customFormat="1" ht="12.75">
      <c r="A46" s="4" t="s">
        <v>474</v>
      </c>
      <c r="B46" s="5" t="s">
        <v>487</v>
      </c>
      <c r="F46" s="8" t="s">
        <v>477</v>
      </c>
      <c r="G46" s="8" t="s">
        <v>478</v>
      </c>
      <c r="J46" s="8" t="s">
        <v>459</v>
      </c>
      <c r="K46" s="8"/>
      <c r="L46" s="8"/>
      <c r="M46" s="8"/>
      <c r="N46" s="8" t="s">
        <v>459</v>
      </c>
      <c r="R46" s="8" t="s">
        <v>459</v>
      </c>
      <c r="S46" s="8" t="s">
        <v>480</v>
      </c>
      <c r="T46" s="8"/>
      <c r="U46" s="8"/>
      <c r="V46" s="8" t="s">
        <v>481</v>
      </c>
      <c r="W46" s="8">
        <v>31.25</v>
      </c>
      <c r="X46" s="8">
        <v>30</v>
      </c>
      <c r="Y46" s="8" t="s">
        <v>455</v>
      </c>
      <c r="Z46" s="8">
        <v>22</v>
      </c>
      <c r="AA46" s="8">
        <v>22</v>
      </c>
      <c r="CJ46" s="8">
        <v>8</v>
      </c>
      <c r="CK46" s="8">
        <v>4.5</v>
      </c>
      <c r="CL46" s="8"/>
      <c r="CM46" s="8">
        <v>0.3</v>
      </c>
      <c r="CN46" s="8">
        <v>0.3</v>
      </c>
      <c r="CO46" s="8" t="s">
        <v>493</v>
      </c>
      <c r="CP46" s="5">
        <v>0.5</v>
      </c>
      <c r="CQ46" s="8" t="s">
        <v>514</v>
      </c>
      <c r="CR46" s="8"/>
      <c r="CS46" s="5">
        <f t="shared" si="0"/>
        <v>0.5</v>
      </c>
      <c r="CT46" s="5">
        <f t="shared" si="1"/>
        <v>4</v>
      </c>
      <c r="CU46" s="8">
        <v>54.6</v>
      </c>
    </row>
    <row r="47" spans="1:107" s="7" customFormat="1" ht="24">
      <c r="A47" s="4" t="s">
        <v>474</v>
      </c>
      <c r="B47" s="5" t="s">
        <v>452</v>
      </c>
      <c r="C47" s="6">
        <v>39601</v>
      </c>
      <c r="D47" s="5" t="s">
        <v>455</v>
      </c>
      <c r="E47" s="5" t="s">
        <v>468</v>
      </c>
      <c r="F47" s="5" t="s">
        <v>477</v>
      </c>
      <c r="G47" s="5" t="s">
        <v>478</v>
      </c>
      <c r="H47" s="5" t="s">
        <v>455</v>
      </c>
      <c r="I47" s="5">
        <v>8</v>
      </c>
      <c r="J47" s="5" t="s">
        <v>455</v>
      </c>
      <c r="K47" s="5" t="s">
        <v>490</v>
      </c>
      <c r="L47" s="5" t="s">
        <v>517</v>
      </c>
      <c r="M47" s="5"/>
      <c r="N47" s="5" t="s">
        <v>459</v>
      </c>
      <c r="O47" s="5"/>
      <c r="P47" s="5"/>
      <c r="Q47" s="5"/>
      <c r="R47" s="5" t="s">
        <v>459</v>
      </c>
      <c r="S47" s="5" t="s">
        <v>480</v>
      </c>
      <c r="T47" s="5" t="s">
        <v>461</v>
      </c>
      <c r="U47" s="5" t="s">
        <v>462</v>
      </c>
      <c r="V47" s="5" t="s">
        <v>518</v>
      </c>
      <c r="W47" s="5">
        <v>16</v>
      </c>
      <c r="X47" s="5">
        <v>30</v>
      </c>
      <c r="Y47" s="5" t="s">
        <v>459</v>
      </c>
      <c r="Z47" s="5">
        <v>26</v>
      </c>
      <c r="AA47" s="5">
        <v>20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>
        <v>15.41</v>
      </c>
      <c r="CC47" s="5">
        <v>3.94</v>
      </c>
      <c r="CD47" s="5"/>
      <c r="CE47" s="5">
        <v>0.49</v>
      </c>
      <c r="CF47" s="5">
        <v>0.49</v>
      </c>
      <c r="CG47" s="5" t="s">
        <v>493</v>
      </c>
      <c r="CH47" s="5" t="s">
        <v>519</v>
      </c>
      <c r="CI47" s="5">
        <v>20</v>
      </c>
      <c r="CJ47" s="5">
        <v>3.65</v>
      </c>
      <c r="CK47" s="5">
        <v>3.05</v>
      </c>
      <c r="CL47" s="5"/>
      <c r="CM47" s="5">
        <v>0.33</v>
      </c>
      <c r="CN47" s="5">
        <v>0.33</v>
      </c>
      <c r="CO47" s="5" t="s">
        <v>493</v>
      </c>
      <c r="CP47" s="5">
        <v>0.5</v>
      </c>
      <c r="CQ47" s="5" t="s">
        <v>519</v>
      </c>
      <c r="CR47" s="5">
        <v>0.5</v>
      </c>
      <c r="CS47" s="5">
        <f t="shared" si="0"/>
        <v>1</v>
      </c>
      <c r="CT47" s="5">
        <f t="shared" si="1"/>
        <v>2.05</v>
      </c>
      <c r="CU47" s="5">
        <v>20</v>
      </c>
      <c r="CV47" s="5">
        <v>3.62</v>
      </c>
      <c r="CW47" s="5">
        <v>3.03</v>
      </c>
      <c r="CX47" s="5"/>
      <c r="CY47" s="5">
        <v>0.32</v>
      </c>
      <c r="CZ47" s="5">
        <v>0.32</v>
      </c>
      <c r="DA47" s="5" t="s">
        <v>493</v>
      </c>
      <c r="DB47" s="5" t="s">
        <v>519</v>
      </c>
      <c r="DC47" s="5">
        <v>20</v>
      </c>
    </row>
    <row r="48" spans="1:107" s="7" customFormat="1" ht="48">
      <c r="A48" s="4" t="s">
        <v>474</v>
      </c>
      <c r="B48" s="5" t="s">
        <v>452</v>
      </c>
      <c r="C48" s="6">
        <v>39259</v>
      </c>
      <c r="D48" s="5" t="s">
        <v>455</v>
      </c>
      <c r="E48" s="5" t="s">
        <v>476</v>
      </c>
      <c r="F48" s="5" t="s">
        <v>477</v>
      </c>
      <c r="G48" s="5" t="s">
        <v>478</v>
      </c>
      <c r="H48" s="5" t="s">
        <v>459</v>
      </c>
      <c r="I48" s="5" t="s">
        <v>485</v>
      </c>
      <c r="J48" s="5" t="s">
        <v>455</v>
      </c>
      <c r="K48" s="5" t="s">
        <v>490</v>
      </c>
      <c r="L48" s="5" t="s">
        <v>491</v>
      </c>
      <c r="M48" s="5"/>
      <c r="N48" s="5" t="s">
        <v>459</v>
      </c>
      <c r="O48" s="5"/>
      <c r="P48" s="5"/>
      <c r="Q48" s="5"/>
      <c r="R48" s="5" t="s">
        <v>459</v>
      </c>
      <c r="S48" s="5" t="s">
        <v>480</v>
      </c>
      <c r="T48" s="5" t="s">
        <v>461</v>
      </c>
      <c r="U48" s="5" t="s">
        <v>484</v>
      </c>
      <c r="V48" s="5" t="s">
        <v>521</v>
      </c>
      <c r="W48" s="5">
        <v>68</v>
      </c>
      <c r="X48" s="5">
        <v>60</v>
      </c>
      <c r="Y48" s="5" t="s">
        <v>455</v>
      </c>
      <c r="Z48" s="5">
        <v>35</v>
      </c>
      <c r="AA48" s="5">
        <v>34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>
        <v>12.71</v>
      </c>
      <c r="CK48" s="5">
        <v>7.69</v>
      </c>
      <c r="CL48" s="5"/>
      <c r="CM48" s="5">
        <v>0.33</v>
      </c>
      <c r="CN48" s="5">
        <v>0.33</v>
      </c>
      <c r="CO48" s="5" t="s">
        <v>522</v>
      </c>
      <c r="CP48" s="5">
        <f>0.5+0.5+0.5</f>
        <v>1.5</v>
      </c>
      <c r="CQ48" s="5" t="s">
        <v>523</v>
      </c>
      <c r="CR48" s="5">
        <f>((W48/1000)+2)</f>
        <v>2.068</v>
      </c>
      <c r="CS48" s="5">
        <f t="shared" si="0"/>
        <v>3.568</v>
      </c>
      <c r="CT48" s="5">
        <f t="shared" si="1"/>
        <v>4.122</v>
      </c>
      <c r="CU48" s="5">
        <v>80</v>
      </c>
      <c r="CV48" s="5"/>
      <c r="CW48" s="5"/>
      <c r="CX48" s="5"/>
      <c r="CY48" s="5"/>
      <c r="CZ48" s="5"/>
      <c r="DA48" s="5"/>
      <c r="DB48" s="5"/>
      <c r="DC48" s="5"/>
    </row>
    <row r="49" spans="1:107" s="7" customFormat="1" ht="36">
      <c r="A49" s="4" t="s">
        <v>474</v>
      </c>
      <c r="B49" s="5" t="s">
        <v>452</v>
      </c>
      <c r="C49" s="6">
        <v>39565</v>
      </c>
      <c r="D49" s="5" t="s">
        <v>455</v>
      </c>
      <c r="E49" s="5" t="s">
        <v>502</v>
      </c>
      <c r="F49" s="5" t="s">
        <v>477</v>
      </c>
      <c r="G49" s="5" t="s">
        <v>478</v>
      </c>
      <c r="H49" s="5" t="s">
        <v>459</v>
      </c>
      <c r="I49" s="5" t="s">
        <v>485</v>
      </c>
      <c r="J49" s="5" t="s">
        <v>455</v>
      </c>
      <c r="K49" s="5" t="s">
        <v>490</v>
      </c>
      <c r="L49" s="5" t="s">
        <v>524</v>
      </c>
      <c r="M49" s="5" t="s">
        <v>525</v>
      </c>
      <c r="N49" s="5" t="s">
        <v>459</v>
      </c>
      <c r="O49" s="5"/>
      <c r="P49" s="5"/>
      <c r="Q49" s="5"/>
      <c r="R49" s="5" t="s">
        <v>459</v>
      </c>
      <c r="S49" s="5" t="s">
        <v>480</v>
      </c>
      <c r="T49" s="5" t="s">
        <v>461</v>
      </c>
      <c r="U49" s="5" t="s">
        <v>462</v>
      </c>
      <c r="V49" s="5" t="s">
        <v>497</v>
      </c>
      <c r="W49" s="5">
        <v>64</v>
      </c>
      <c r="X49" s="5">
        <v>60</v>
      </c>
      <c r="Y49" s="5" t="s">
        <v>459</v>
      </c>
      <c r="Z49" s="5">
        <v>32</v>
      </c>
      <c r="AA49" s="5">
        <v>24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>
        <v>5.1</v>
      </c>
      <c r="CC49" s="5">
        <v>4.2</v>
      </c>
      <c r="CD49" s="5"/>
      <c r="CE49" s="5">
        <v>0.7</v>
      </c>
      <c r="CF49" s="5">
        <v>0.7</v>
      </c>
      <c r="CG49" s="5" t="s">
        <v>526</v>
      </c>
      <c r="CH49" s="5" t="s">
        <v>499</v>
      </c>
      <c r="CI49" s="5">
        <v>40</v>
      </c>
      <c r="CJ49" s="5">
        <v>4.6</v>
      </c>
      <c r="CK49" s="5">
        <v>3.8</v>
      </c>
      <c r="CL49" s="5"/>
      <c r="CM49" s="5">
        <v>0.6</v>
      </c>
      <c r="CN49" s="5">
        <v>0.6</v>
      </c>
      <c r="CO49" s="5" t="s">
        <v>526</v>
      </c>
      <c r="CP49" s="5">
        <f>0.5+0.5</f>
        <v>1</v>
      </c>
      <c r="CQ49" s="5" t="s">
        <v>499</v>
      </c>
      <c r="CR49" s="5">
        <f>((W49/1000)+0.5)</f>
        <v>0.5640000000000001</v>
      </c>
      <c r="CS49" s="5">
        <f t="shared" si="0"/>
        <v>1.564</v>
      </c>
      <c r="CT49" s="5">
        <f t="shared" si="1"/>
        <v>2.2359999999999998</v>
      </c>
      <c r="CU49" s="5">
        <v>40</v>
      </c>
      <c r="CV49" s="5"/>
      <c r="CW49" s="5"/>
      <c r="CX49" s="5"/>
      <c r="CY49" s="5"/>
      <c r="CZ49" s="5"/>
      <c r="DA49" s="5"/>
      <c r="DB49" s="5"/>
      <c r="DC49" s="5"/>
    </row>
    <row r="50" spans="1:107" s="7" customFormat="1" ht="48">
      <c r="A50" s="4" t="s">
        <v>474</v>
      </c>
      <c r="B50" s="5" t="s">
        <v>452</v>
      </c>
      <c r="C50" s="6">
        <v>39565</v>
      </c>
      <c r="D50" s="5" t="s">
        <v>455</v>
      </c>
      <c r="E50" s="5" t="s">
        <v>527</v>
      </c>
      <c r="F50" s="5" t="s">
        <v>477</v>
      </c>
      <c r="G50" s="5" t="s">
        <v>478</v>
      </c>
      <c r="H50" s="5" t="s">
        <v>459</v>
      </c>
      <c r="I50" s="5" t="s">
        <v>485</v>
      </c>
      <c r="J50" s="5" t="s">
        <v>455</v>
      </c>
      <c r="K50" s="5" t="s">
        <v>490</v>
      </c>
      <c r="L50" s="5" t="s">
        <v>491</v>
      </c>
      <c r="M50" s="5"/>
      <c r="N50" s="5" t="s">
        <v>459</v>
      </c>
      <c r="O50" s="5"/>
      <c r="P50" s="5"/>
      <c r="Q50" s="5"/>
      <c r="R50" s="5" t="s">
        <v>459</v>
      </c>
      <c r="S50" s="5" t="s">
        <v>480</v>
      </c>
      <c r="T50" s="5" t="s">
        <v>461</v>
      </c>
      <c r="U50" s="5" t="s">
        <v>462</v>
      </c>
      <c r="V50" s="5" t="s">
        <v>497</v>
      </c>
      <c r="W50" s="5">
        <v>64</v>
      </c>
      <c r="X50" s="5">
        <v>60</v>
      </c>
      <c r="Y50" s="5" t="s">
        <v>459</v>
      </c>
      <c r="Z50" s="5">
        <v>34</v>
      </c>
      <c r="AA50" s="5">
        <v>33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>
        <v>5.3</v>
      </c>
      <c r="CC50" s="5">
        <v>3.9</v>
      </c>
      <c r="CD50" s="5"/>
      <c r="CE50" s="5">
        <v>0.6</v>
      </c>
      <c r="CF50" s="5">
        <v>0.6</v>
      </c>
      <c r="CG50" s="5" t="s">
        <v>528</v>
      </c>
      <c r="CH50" s="5" t="s">
        <v>529</v>
      </c>
      <c r="CI50" s="5">
        <v>50</v>
      </c>
      <c r="CJ50" s="5">
        <v>4.5</v>
      </c>
      <c r="CK50" s="5">
        <v>3.7</v>
      </c>
      <c r="CL50" s="5"/>
      <c r="CM50" s="5">
        <v>0.3</v>
      </c>
      <c r="CN50" s="5">
        <v>0.3</v>
      </c>
      <c r="CO50" s="5" t="s">
        <v>528</v>
      </c>
      <c r="CP50" s="5">
        <f>0.5+0.5</f>
        <v>1</v>
      </c>
      <c r="CQ50" s="5" t="s">
        <v>529</v>
      </c>
      <c r="CR50" s="5">
        <f>((W50/1000)+0.5+0.2)</f>
        <v>0.764</v>
      </c>
      <c r="CS50" s="5">
        <f t="shared" si="0"/>
        <v>1.764</v>
      </c>
      <c r="CT50" s="5">
        <f t="shared" si="1"/>
        <v>1.9360000000000002</v>
      </c>
      <c r="CU50" s="5">
        <v>50</v>
      </c>
      <c r="CV50" s="5"/>
      <c r="CW50" s="5"/>
      <c r="CX50" s="5"/>
      <c r="CY50" s="5"/>
      <c r="CZ50" s="5"/>
      <c r="DA50" s="5"/>
      <c r="DB50" s="5"/>
      <c r="DC50" s="5"/>
    </row>
    <row r="51" spans="1:107" s="7" customFormat="1" ht="48">
      <c r="A51" s="4" t="s">
        <v>474</v>
      </c>
      <c r="B51" s="5" t="s">
        <v>452</v>
      </c>
      <c r="C51" s="6">
        <v>39565</v>
      </c>
      <c r="D51" s="5" t="s">
        <v>455</v>
      </c>
      <c r="E51" s="5" t="s">
        <v>527</v>
      </c>
      <c r="F51" s="5" t="s">
        <v>477</v>
      </c>
      <c r="G51" s="5" t="s">
        <v>478</v>
      </c>
      <c r="H51" s="5" t="s">
        <v>459</v>
      </c>
      <c r="I51" s="5" t="s">
        <v>485</v>
      </c>
      <c r="J51" s="5" t="s">
        <v>455</v>
      </c>
      <c r="K51" s="5" t="s">
        <v>490</v>
      </c>
      <c r="L51" s="5" t="s">
        <v>491</v>
      </c>
      <c r="M51" s="5"/>
      <c r="N51" s="5" t="s">
        <v>459</v>
      </c>
      <c r="O51" s="5"/>
      <c r="P51" s="5"/>
      <c r="Q51" s="5"/>
      <c r="R51" s="5" t="s">
        <v>459</v>
      </c>
      <c r="S51" s="5" t="s">
        <v>480</v>
      </c>
      <c r="T51" s="5" t="s">
        <v>461</v>
      </c>
      <c r="U51" s="5" t="s">
        <v>484</v>
      </c>
      <c r="V51" s="5" t="s">
        <v>497</v>
      </c>
      <c r="W51" s="5">
        <v>64</v>
      </c>
      <c r="X51" s="5">
        <v>60</v>
      </c>
      <c r="Y51" s="5" t="s">
        <v>455</v>
      </c>
      <c r="Z51" s="5">
        <v>34</v>
      </c>
      <c r="AA51" s="5">
        <v>33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>
        <v>6.6</v>
      </c>
      <c r="CC51" s="5">
        <v>5.3</v>
      </c>
      <c r="CD51" s="5"/>
      <c r="CE51" s="5">
        <v>0.4</v>
      </c>
      <c r="CF51" s="5">
        <v>0.4</v>
      </c>
      <c r="CG51" s="5" t="s">
        <v>528</v>
      </c>
      <c r="CH51" s="5" t="s">
        <v>529</v>
      </c>
      <c r="CI51" s="5">
        <v>50</v>
      </c>
      <c r="CJ51" s="5">
        <v>6.6</v>
      </c>
      <c r="CK51" s="5">
        <v>5.3</v>
      </c>
      <c r="CL51" s="5"/>
      <c r="CM51" s="5">
        <v>0.3</v>
      </c>
      <c r="CN51" s="5">
        <v>0.3</v>
      </c>
      <c r="CO51" s="5" t="s">
        <v>528</v>
      </c>
      <c r="CP51" s="5">
        <f>0.5+0.5</f>
        <v>1</v>
      </c>
      <c r="CQ51" s="5" t="s">
        <v>529</v>
      </c>
      <c r="CR51" s="5">
        <f>((W51/1000)+0.5+0.2)</f>
        <v>0.764</v>
      </c>
      <c r="CS51" s="5">
        <f t="shared" si="0"/>
        <v>1.764</v>
      </c>
      <c r="CT51" s="5">
        <f t="shared" si="1"/>
        <v>3.5359999999999996</v>
      </c>
      <c r="CU51" s="5">
        <v>50</v>
      </c>
      <c r="CV51" s="5"/>
      <c r="CW51" s="5"/>
      <c r="CX51" s="5"/>
      <c r="CY51" s="5"/>
      <c r="CZ51" s="5"/>
      <c r="DA51" s="5"/>
      <c r="DB51" s="5"/>
      <c r="DC51" s="5"/>
    </row>
    <row r="52" spans="1:107" s="7" customFormat="1" ht="36">
      <c r="A52" s="4" t="s">
        <v>474</v>
      </c>
      <c r="B52" s="5" t="s">
        <v>487</v>
      </c>
      <c r="C52" s="6">
        <v>39314</v>
      </c>
      <c r="D52" s="5" t="s">
        <v>455</v>
      </c>
      <c r="E52" s="5" t="s">
        <v>468</v>
      </c>
      <c r="F52" s="5" t="s">
        <v>477</v>
      </c>
      <c r="G52" s="5" t="s">
        <v>478</v>
      </c>
      <c r="H52" s="5" t="s">
        <v>459</v>
      </c>
      <c r="I52" s="5" t="s">
        <v>479</v>
      </c>
      <c r="J52" s="5" t="s">
        <v>459</v>
      </c>
      <c r="K52" s="5"/>
      <c r="L52" s="5"/>
      <c r="M52" s="5"/>
      <c r="N52" s="5" t="s">
        <v>459</v>
      </c>
      <c r="O52" s="5"/>
      <c r="P52" s="5"/>
      <c r="Q52" s="5"/>
      <c r="R52" s="5" t="s">
        <v>459</v>
      </c>
      <c r="S52" s="5" t="s">
        <v>480</v>
      </c>
      <c r="T52" s="5"/>
      <c r="U52" s="5"/>
      <c r="V52" s="5" t="s">
        <v>530</v>
      </c>
      <c r="W52" s="5">
        <v>32</v>
      </c>
      <c r="X52" s="5">
        <v>30</v>
      </c>
      <c r="Y52" s="5" t="s">
        <v>513</v>
      </c>
      <c r="Z52" s="5">
        <v>31</v>
      </c>
      <c r="AA52" s="5">
        <v>22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>
        <v>2.7</v>
      </c>
      <c r="CC52" s="5">
        <v>2.7</v>
      </c>
      <c r="CD52" s="5"/>
      <c r="CE52" s="5">
        <v>0.7</v>
      </c>
      <c r="CF52" s="5">
        <v>0.7</v>
      </c>
      <c r="CG52" s="5" t="s">
        <v>464</v>
      </c>
      <c r="CH52" s="5" t="s">
        <v>531</v>
      </c>
      <c r="CI52" s="5">
        <v>32</v>
      </c>
      <c r="CJ52" s="5">
        <v>2.7</v>
      </c>
      <c r="CK52" s="5">
        <v>2.7</v>
      </c>
      <c r="CL52" s="5"/>
      <c r="CM52" s="5">
        <v>0.7</v>
      </c>
      <c r="CN52" s="5">
        <v>0.7</v>
      </c>
      <c r="CO52" s="5" t="s">
        <v>464</v>
      </c>
      <c r="CP52" s="5">
        <f>0.5+0.5</f>
        <v>1</v>
      </c>
      <c r="CQ52" s="5" t="s">
        <v>531</v>
      </c>
      <c r="CR52" s="5">
        <f>((W52/1000))</f>
        <v>0.032</v>
      </c>
      <c r="CS52" s="5">
        <f t="shared" si="0"/>
        <v>1.032</v>
      </c>
      <c r="CT52" s="5">
        <f t="shared" si="1"/>
        <v>1.6680000000000001</v>
      </c>
      <c r="CU52" s="5">
        <v>32</v>
      </c>
      <c r="CV52" s="5">
        <v>2.7</v>
      </c>
      <c r="CW52" s="5">
        <v>2.7</v>
      </c>
      <c r="CX52" s="5"/>
      <c r="CY52" s="5">
        <v>0.7</v>
      </c>
      <c r="CZ52" s="5">
        <v>0.7</v>
      </c>
      <c r="DA52" s="5" t="s">
        <v>464</v>
      </c>
      <c r="DB52" s="5" t="s">
        <v>531</v>
      </c>
      <c r="DC52" s="5">
        <v>32</v>
      </c>
    </row>
    <row r="53" spans="1:107" s="7" customFormat="1" ht="24">
      <c r="A53" s="4" t="s">
        <v>474</v>
      </c>
      <c r="B53" s="5" t="s">
        <v>487</v>
      </c>
      <c r="C53" s="6">
        <v>39314</v>
      </c>
      <c r="D53" s="5" t="s">
        <v>455</v>
      </c>
      <c r="E53" s="5" t="s">
        <v>532</v>
      </c>
      <c r="F53" s="5" t="s">
        <v>477</v>
      </c>
      <c r="G53" s="5" t="s">
        <v>478</v>
      </c>
      <c r="H53" s="5" t="s">
        <v>459</v>
      </c>
      <c r="I53" s="5">
        <v>8</v>
      </c>
      <c r="J53" s="5" t="s">
        <v>455</v>
      </c>
      <c r="K53" s="5" t="s">
        <v>490</v>
      </c>
      <c r="L53" s="5" t="s">
        <v>491</v>
      </c>
      <c r="M53" s="5"/>
      <c r="N53" s="5" t="s">
        <v>459</v>
      </c>
      <c r="O53" s="5"/>
      <c r="P53" s="5"/>
      <c r="Q53" s="5"/>
      <c r="R53" s="5" t="s">
        <v>459</v>
      </c>
      <c r="S53" s="5" t="s">
        <v>480</v>
      </c>
      <c r="T53" s="5"/>
      <c r="U53" s="5"/>
      <c r="V53" s="5" t="s">
        <v>533</v>
      </c>
      <c r="W53" s="5">
        <v>32</v>
      </c>
      <c r="X53" s="5">
        <v>1</v>
      </c>
      <c r="Y53" s="5" t="s">
        <v>513</v>
      </c>
      <c r="Z53" s="5">
        <v>36</v>
      </c>
      <c r="AA53" s="5">
        <v>27</v>
      </c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>
        <v>3.7</v>
      </c>
      <c r="CC53" s="5">
        <v>3.7</v>
      </c>
      <c r="CD53" s="5"/>
      <c r="CE53" s="5">
        <v>0.4</v>
      </c>
      <c r="CF53" s="5">
        <v>0.4</v>
      </c>
      <c r="CG53" s="5" t="s">
        <v>534</v>
      </c>
      <c r="CH53" s="5" t="s">
        <v>535</v>
      </c>
      <c r="CI53" s="5">
        <v>50</v>
      </c>
      <c r="CJ53" s="5">
        <v>2.9</v>
      </c>
      <c r="CK53" s="5">
        <v>2.9</v>
      </c>
      <c r="CL53" s="5"/>
      <c r="CM53" s="5">
        <v>0.2</v>
      </c>
      <c r="CN53" s="5">
        <v>0.2</v>
      </c>
      <c r="CO53" s="5" t="s">
        <v>534</v>
      </c>
      <c r="CP53" s="5">
        <f>0.5+1.5</f>
        <v>2</v>
      </c>
      <c r="CQ53" s="5" t="s">
        <v>535</v>
      </c>
      <c r="CR53" s="5">
        <f>((W53/1000)+0.1)</f>
        <v>0.132</v>
      </c>
      <c r="CS53" s="5">
        <f t="shared" si="0"/>
        <v>2.132</v>
      </c>
      <c r="CT53" s="5">
        <f t="shared" si="1"/>
        <v>0.7679999999999998</v>
      </c>
      <c r="CU53" s="5">
        <v>50</v>
      </c>
      <c r="CV53" s="5"/>
      <c r="CW53" s="5"/>
      <c r="CX53" s="5"/>
      <c r="CY53" s="5"/>
      <c r="CZ53" s="5"/>
      <c r="DA53" s="5"/>
      <c r="DB53" s="5"/>
      <c r="DC53" s="5"/>
    </row>
    <row r="54" spans="1:107" s="7" customFormat="1" ht="36">
      <c r="A54" s="4" t="s">
        <v>474</v>
      </c>
      <c r="B54" s="5" t="s">
        <v>487</v>
      </c>
      <c r="C54" s="6">
        <v>39314</v>
      </c>
      <c r="D54" s="5" t="s">
        <v>455</v>
      </c>
      <c r="E54" s="5" t="s">
        <v>532</v>
      </c>
      <c r="F54" s="5" t="s">
        <v>477</v>
      </c>
      <c r="G54" s="5" t="s">
        <v>478</v>
      </c>
      <c r="H54" s="5" t="s">
        <v>455</v>
      </c>
      <c r="I54" s="5">
        <v>6</v>
      </c>
      <c r="J54" s="5" t="s">
        <v>455</v>
      </c>
      <c r="K54" s="5" t="s">
        <v>490</v>
      </c>
      <c r="L54" s="5" t="s">
        <v>491</v>
      </c>
      <c r="M54" s="5"/>
      <c r="N54" s="5" t="s">
        <v>459</v>
      </c>
      <c r="O54" s="5"/>
      <c r="P54" s="5"/>
      <c r="Q54" s="5"/>
      <c r="R54" s="5" t="s">
        <v>459</v>
      </c>
      <c r="S54" s="5" t="s">
        <v>480</v>
      </c>
      <c r="T54" s="5"/>
      <c r="U54" s="5"/>
      <c r="V54" s="5" t="s">
        <v>533</v>
      </c>
      <c r="W54" s="5">
        <v>32</v>
      </c>
      <c r="X54" s="5">
        <v>1</v>
      </c>
      <c r="Y54" s="5" t="s">
        <v>513</v>
      </c>
      <c r="Z54" s="5">
        <v>36</v>
      </c>
      <c r="AA54" s="5">
        <v>27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>
        <v>4</v>
      </c>
      <c r="CC54" s="5">
        <v>4</v>
      </c>
      <c r="CD54" s="5"/>
      <c r="CE54" s="5">
        <v>0.4</v>
      </c>
      <c r="CF54" s="5">
        <v>0.4</v>
      </c>
      <c r="CG54" s="5" t="s">
        <v>534</v>
      </c>
      <c r="CH54" s="5" t="s">
        <v>536</v>
      </c>
      <c r="CI54" s="5">
        <v>50</v>
      </c>
      <c r="CJ54" s="5">
        <v>3</v>
      </c>
      <c r="CK54" s="5">
        <v>3</v>
      </c>
      <c r="CL54" s="5"/>
      <c r="CM54" s="5">
        <v>0.2</v>
      </c>
      <c r="CN54" s="5">
        <v>0.2</v>
      </c>
      <c r="CO54" s="5" t="s">
        <v>534</v>
      </c>
      <c r="CP54" s="5">
        <f>0.5+1.5</f>
        <v>2</v>
      </c>
      <c r="CQ54" s="5" t="s">
        <v>536</v>
      </c>
      <c r="CR54" s="5">
        <f>((W54/1000)+0.1+0.7)</f>
        <v>0.832</v>
      </c>
      <c r="CS54" s="5">
        <f t="shared" si="0"/>
        <v>2.832</v>
      </c>
      <c r="CT54" s="5">
        <f t="shared" si="1"/>
        <v>0.16800000000000015</v>
      </c>
      <c r="CU54" s="5">
        <v>50</v>
      </c>
      <c r="CV54" s="5"/>
      <c r="CW54" s="5"/>
      <c r="CX54" s="5"/>
      <c r="CY54" s="5"/>
      <c r="CZ54" s="5"/>
      <c r="DA54" s="5"/>
      <c r="DB54" s="5"/>
      <c r="DC54" s="5"/>
    </row>
    <row r="55" spans="1:107" s="7" customFormat="1" ht="48">
      <c r="A55" s="4" t="s">
        <v>474</v>
      </c>
      <c r="B55" s="5" t="s">
        <v>487</v>
      </c>
      <c r="C55" s="6">
        <v>39533</v>
      </c>
      <c r="D55" s="5" t="s">
        <v>455</v>
      </c>
      <c r="E55" s="5" t="s">
        <v>468</v>
      </c>
      <c r="F55" s="5" t="s">
        <v>477</v>
      </c>
      <c r="G55" s="5" t="s">
        <v>478</v>
      </c>
      <c r="H55" s="5" t="s">
        <v>455</v>
      </c>
      <c r="I55" s="5" t="s">
        <v>485</v>
      </c>
      <c r="J55" s="5" t="s">
        <v>455</v>
      </c>
      <c r="K55" s="5" t="s">
        <v>490</v>
      </c>
      <c r="L55" s="5" t="s">
        <v>491</v>
      </c>
      <c r="M55" s="5"/>
      <c r="N55" s="5" t="s">
        <v>459</v>
      </c>
      <c r="O55" s="5"/>
      <c r="P55" s="5"/>
      <c r="Q55" s="5"/>
      <c r="R55" s="5" t="s">
        <v>459</v>
      </c>
      <c r="S55" s="5" t="s">
        <v>480</v>
      </c>
      <c r="T55" s="5"/>
      <c r="U55" s="5"/>
      <c r="V55" s="5" t="s">
        <v>521</v>
      </c>
      <c r="W55" s="5">
        <v>32</v>
      </c>
      <c r="X55" s="5">
        <v>2</v>
      </c>
      <c r="Y55" s="5" t="s">
        <v>459</v>
      </c>
      <c r="Z55" s="5">
        <v>23</v>
      </c>
      <c r="AA55" s="5">
        <v>16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>
        <v>5.17</v>
      </c>
      <c r="CC55" s="5">
        <v>5.17</v>
      </c>
      <c r="CD55" s="5"/>
      <c r="CE55" s="5">
        <v>0.542</v>
      </c>
      <c r="CF55" s="5">
        <v>0.542</v>
      </c>
      <c r="CG55" s="5" t="s">
        <v>537</v>
      </c>
      <c r="CH55" s="5" t="s">
        <v>538</v>
      </c>
      <c r="CI55" s="5">
        <v>65</v>
      </c>
      <c r="CJ55" s="5">
        <v>4.88</v>
      </c>
      <c r="CK55" s="5">
        <v>4.88</v>
      </c>
      <c r="CL55" s="5"/>
      <c r="CM55" s="5">
        <v>0.41</v>
      </c>
      <c r="CN55" s="5">
        <v>0.41</v>
      </c>
      <c r="CO55" s="5" t="s">
        <v>537</v>
      </c>
      <c r="CP55" s="5">
        <f>0.5+3</f>
        <v>3.5</v>
      </c>
      <c r="CQ55" s="5" t="s">
        <v>538</v>
      </c>
      <c r="CR55" s="5">
        <f>((W55/1000))+0.1+0.1</f>
        <v>0.232</v>
      </c>
      <c r="CS55" s="5">
        <f t="shared" si="0"/>
        <v>3.732</v>
      </c>
      <c r="CT55" s="5">
        <f t="shared" si="1"/>
        <v>1.1479999999999997</v>
      </c>
      <c r="CU55" s="5">
        <v>65</v>
      </c>
      <c r="CV55" s="5">
        <v>4.88</v>
      </c>
      <c r="CW55" s="5">
        <v>4.88</v>
      </c>
      <c r="CX55" s="5"/>
      <c r="CY55" s="5">
        <v>0.41</v>
      </c>
      <c r="CZ55" s="5">
        <v>0.41</v>
      </c>
      <c r="DA55" s="5" t="s">
        <v>537</v>
      </c>
      <c r="DB55" s="5" t="s">
        <v>538</v>
      </c>
      <c r="DC55" s="5">
        <v>65</v>
      </c>
    </row>
    <row r="56" spans="1:107" s="7" customFormat="1" ht="48">
      <c r="A56" s="4" t="s">
        <v>474</v>
      </c>
      <c r="B56" s="5" t="s">
        <v>487</v>
      </c>
      <c r="C56" s="6">
        <v>39533</v>
      </c>
      <c r="D56" s="5" t="s">
        <v>455</v>
      </c>
      <c r="E56" s="5" t="s">
        <v>468</v>
      </c>
      <c r="F56" s="5" t="s">
        <v>477</v>
      </c>
      <c r="G56" s="5" t="s">
        <v>478</v>
      </c>
      <c r="H56" s="5" t="s">
        <v>455</v>
      </c>
      <c r="I56" s="5" t="s">
        <v>485</v>
      </c>
      <c r="J56" s="5" t="s">
        <v>455</v>
      </c>
      <c r="K56" s="5" t="s">
        <v>490</v>
      </c>
      <c r="L56" s="5" t="s">
        <v>491</v>
      </c>
      <c r="M56" s="5"/>
      <c r="N56" s="5" t="s">
        <v>459</v>
      </c>
      <c r="O56" s="5"/>
      <c r="P56" s="5"/>
      <c r="Q56" s="5"/>
      <c r="R56" s="5" t="s">
        <v>459</v>
      </c>
      <c r="S56" s="5" t="s">
        <v>480</v>
      </c>
      <c r="T56" s="5"/>
      <c r="U56" s="5"/>
      <c r="V56" s="5" t="s">
        <v>521</v>
      </c>
      <c r="W56" s="5">
        <v>32</v>
      </c>
      <c r="X56" s="5">
        <v>2</v>
      </c>
      <c r="Y56" s="5" t="s">
        <v>459</v>
      </c>
      <c r="Z56" s="5">
        <v>23</v>
      </c>
      <c r="AA56" s="5">
        <v>16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>
        <v>5.17</v>
      </c>
      <c r="CC56" s="5">
        <v>5.17</v>
      </c>
      <c r="CD56" s="5"/>
      <c r="CE56" s="5">
        <v>0.542</v>
      </c>
      <c r="CF56" s="5">
        <v>0.542</v>
      </c>
      <c r="CG56" s="5" t="s">
        <v>537</v>
      </c>
      <c r="CH56" s="5" t="s">
        <v>538</v>
      </c>
      <c r="CI56" s="5">
        <v>65</v>
      </c>
      <c r="CJ56" s="5">
        <v>4.88</v>
      </c>
      <c r="CK56" s="5">
        <v>4.88</v>
      </c>
      <c r="CL56" s="5"/>
      <c r="CM56" s="5">
        <v>0.41</v>
      </c>
      <c r="CN56" s="5">
        <v>0.41</v>
      </c>
      <c r="CO56" s="5" t="s">
        <v>537</v>
      </c>
      <c r="CP56" s="5">
        <f>0.5+3</f>
        <v>3.5</v>
      </c>
      <c r="CQ56" s="5" t="s">
        <v>538</v>
      </c>
      <c r="CR56" s="5">
        <f>((W56/1000))+0.1+0.1</f>
        <v>0.232</v>
      </c>
      <c r="CS56" s="5">
        <f t="shared" si="0"/>
        <v>3.732</v>
      </c>
      <c r="CT56" s="5">
        <f t="shared" si="1"/>
        <v>1.1479999999999997</v>
      </c>
      <c r="CU56" s="5">
        <v>65</v>
      </c>
      <c r="CV56" s="5">
        <v>4.88</v>
      </c>
      <c r="CW56" s="5">
        <v>4.88</v>
      </c>
      <c r="CX56" s="5"/>
      <c r="CY56" s="5">
        <v>0.41</v>
      </c>
      <c r="CZ56" s="5">
        <v>0.41</v>
      </c>
      <c r="DA56" s="5" t="s">
        <v>537</v>
      </c>
      <c r="DB56" s="5" t="s">
        <v>538</v>
      </c>
      <c r="DC56" s="5">
        <v>65</v>
      </c>
    </row>
    <row r="57" spans="1:107" s="7" customFormat="1" ht="48">
      <c r="A57" s="4" t="s">
        <v>474</v>
      </c>
      <c r="B57" s="5" t="s">
        <v>487</v>
      </c>
      <c r="C57" s="6">
        <v>39533</v>
      </c>
      <c r="D57" s="5" t="s">
        <v>455</v>
      </c>
      <c r="E57" s="5" t="s">
        <v>468</v>
      </c>
      <c r="F57" s="5" t="s">
        <v>477</v>
      </c>
      <c r="G57" s="5" t="s">
        <v>478</v>
      </c>
      <c r="H57" s="5" t="s">
        <v>455</v>
      </c>
      <c r="I57" s="5" t="s">
        <v>485</v>
      </c>
      <c r="J57" s="5" t="s">
        <v>455</v>
      </c>
      <c r="K57" s="5" t="s">
        <v>490</v>
      </c>
      <c r="L57" s="5" t="s">
        <v>491</v>
      </c>
      <c r="M57" s="5"/>
      <c r="N57" s="5" t="s">
        <v>459</v>
      </c>
      <c r="O57" s="5"/>
      <c r="P57" s="5"/>
      <c r="Q57" s="5"/>
      <c r="R57" s="5" t="s">
        <v>459</v>
      </c>
      <c r="S57" s="5" t="s">
        <v>480</v>
      </c>
      <c r="T57" s="5"/>
      <c r="U57" s="5"/>
      <c r="V57" s="5" t="s">
        <v>521</v>
      </c>
      <c r="W57" s="5">
        <v>32</v>
      </c>
      <c r="X57" s="5">
        <v>2</v>
      </c>
      <c r="Y57" s="5" t="s">
        <v>459</v>
      </c>
      <c r="Z57" s="5">
        <v>23</v>
      </c>
      <c r="AA57" s="5">
        <v>16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>
        <v>5.17</v>
      </c>
      <c r="CC57" s="5">
        <v>5.17</v>
      </c>
      <c r="CD57" s="5"/>
      <c r="CE57" s="5">
        <v>0.542</v>
      </c>
      <c r="CF57" s="5">
        <v>0.542</v>
      </c>
      <c r="CG57" s="5" t="s">
        <v>537</v>
      </c>
      <c r="CH57" s="5" t="s">
        <v>538</v>
      </c>
      <c r="CI57" s="5">
        <v>65</v>
      </c>
      <c r="CJ57" s="5">
        <v>4.88</v>
      </c>
      <c r="CK57" s="5">
        <v>4.88</v>
      </c>
      <c r="CL57" s="5"/>
      <c r="CM57" s="5">
        <v>0.41</v>
      </c>
      <c r="CN57" s="5">
        <v>0.41</v>
      </c>
      <c r="CO57" s="5" t="s">
        <v>537</v>
      </c>
      <c r="CP57" s="5">
        <f>0.5+3</f>
        <v>3.5</v>
      </c>
      <c r="CQ57" s="5" t="s">
        <v>538</v>
      </c>
      <c r="CR57" s="5">
        <f>((W57/1000))+0.1+0.1</f>
        <v>0.232</v>
      </c>
      <c r="CS57" s="5">
        <f t="shared" si="0"/>
        <v>3.732</v>
      </c>
      <c r="CT57" s="5">
        <f t="shared" si="1"/>
        <v>1.1479999999999997</v>
      </c>
      <c r="CU57" s="5">
        <v>65</v>
      </c>
      <c r="CV57" s="5">
        <v>4.88</v>
      </c>
      <c r="CW57" s="5">
        <v>4.88</v>
      </c>
      <c r="CX57" s="5"/>
      <c r="CY57" s="5">
        <v>0.41</v>
      </c>
      <c r="CZ57" s="5">
        <v>0.41</v>
      </c>
      <c r="DA57" s="5" t="s">
        <v>537</v>
      </c>
      <c r="DB57" s="5" t="s">
        <v>538</v>
      </c>
      <c r="DC57" s="5">
        <v>65</v>
      </c>
    </row>
    <row r="58" spans="1:107" s="7" customFormat="1" ht="36">
      <c r="A58" s="4" t="s">
        <v>474</v>
      </c>
      <c r="B58" s="5" t="s">
        <v>487</v>
      </c>
      <c r="C58" s="6">
        <v>39314</v>
      </c>
      <c r="D58" s="5" t="s">
        <v>455</v>
      </c>
      <c r="E58" s="5" t="s">
        <v>468</v>
      </c>
      <c r="F58" s="5" t="s">
        <v>477</v>
      </c>
      <c r="G58" s="5" t="s">
        <v>478</v>
      </c>
      <c r="H58" s="5" t="s">
        <v>455</v>
      </c>
      <c r="I58" s="5" t="s">
        <v>485</v>
      </c>
      <c r="J58" s="5" t="s">
        <v>455</v>
      </c>
      <c r="K58" s="5" t="s">
        <v>490</v>
      </c>
      <c r="L58" s="5" t="s">
        <v>491</v>
      </c>
      <c r="M58" s="5"/>
      <c r="N58" s="5" t="s">
        <v>459</v>
      </c>
      <c r="O58" s="5"/>
      <c r="P58" s="5"/>
      <c r="Q58" s="5"/>
      <c r="R58" s="5" t="s">
        <v>459</v>
      </c>
      <c r="S58" s="5" t="s">
        <v>480</v>
      </c>
      <c r="T58" s="5"/>
      <c r="U58" s="5"/>
      <c r="V58" s="5" t="s">
        <v>521</v>
      </c>
      <c r="W58" s="5">
        <v>32</v>
      </c>
      <c r="X58" s="5">
        <v>0.01</v>
      </c>
      <c r="Y58" s="5" t="s">
        <v>455</v>
      </c>
      <c r="Z58" s="5">
        <v>36</v>
      </c>
      <c r="AA58" s="5">
        <v>35</v>
      </c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>
        <v>6</v>
      </c>
      <c r="CC58" s="5">
        <v>6</v>
      </c>
      <c r="CD58" s="5"/>
      <c r="CE58" s="5">
        <v>0.6</v>
      </c>
      <c r="CF58" s="5">
        <v>0.6</v>
      </c>
      <c r="CG58" s="5" t="s">
        <v>464</v>
      </c>
      <c r="CH58" s="5" t="s">
        <v>531</v>
      </c>
      <c r="CI58" s="5">
        <v>80</v>
      </c>
      <c r="CJ58" s="5">
        <v>4.5</v>
      </c>
      <c r="CK58" s="5">
        <v>4.5</v>
      </c>
      <c r="CL58" s="5"/>
      <c r="CM58" s="5">
        <v>0.3</v>
      </c>
      <c r="CN58" s="5">
        <v>0.3</v>
      </c>
      <c r="CO58" s="5" t="s">
        <v>464</v>
      </c>
      <c r="CP58" s="5">
        <f>0.5+0.5</f>
        <v>1</v>
      </c>
      <c r="CQ58" s="5" t="s">
        <v>531</v>
      </c>
      <c r="CR58" s="5">
        <f>((W58/1000))</f>
        <v>0.032</v>
      </c>
      <c r="CS58" s="5">
        <f t="shared" si="0"/>
        <v>1.032</v>
      </c>
      <c r="CT58" s="5">
        <f t="shared" si="1"/>
        <v>3.468</v>
      </c>
      <c r="CU58" s="5">
        <v>80</v>
      </c>
      <c r="CV58" s="5">
        <v>4.5</v>
      </c>
      <c r="CW58" s="5">
        <v>4.5</v>
      </c>
      <c r="CX58" s="5"/>
      <c r="CY58" s="5">
        <v>0.3</v>
      </c>
      <c r="CZ58" s="5">
        <v>0.3</v>
      </c>
      <c r="DA58" s="5" t="s">
        <v>464</v>
      </c>
      <c r="DB58" s="5" t="s">
        <v>531</v>
      </c>
      <c r="DC58" s="5">
        <v>80</v>
      </c>
    </row>
    <row r="59" spans="1:107" s="7" customFormat="1" ht="36">
      <c r="A59" s="4" t="s">
        <v>474</v>
      </c>
      <c r="B59" s="5" t="s">
        <v>487</v>
      </c>
      <c r="C59" s="6">
        <v>39314</v>
      </c>
      <c r="D59" s="5" t="s">
        <v>455</v>
      </c>
      <c r="E59" s="5" t="s">
        <v>468</v>
      </c>
      <c r="F59" s="5" t="s">
        <v>477</v>
      </c>
      <c r="G59" s="5" t="s">
        <v>478</v>
      </c>
      <c r="H59" s="5" t="s">
        <v>455</v>
      </c>
      <c r="I59" s="5" t="s">
        <v>485</v>
      </c>
      <c r="J59" s="5" t="s">
        <v>455</v>
      </c>
      <c r="K59" s="5" t="s">
        <v>490</v>
      </c>
      <c r="L59" s="5" t="s">
        <v>491</v>
      </c>
      <c r="M59" s="5"/>
      <c r="N59" s="5" t="s">
        <v>459</v>
      </c>
      <c r="O59" s="5"/>
      <c r="P59" s="5"/>
      <c r="Q59" s="5"/>
      <c r="R59" s="5" t="s">
        <v>459</v>
      </c>
      <c r="S59" s="5" t="s">
        <v>480</v>
      </c>
      <c r="T59" s="5"/>
      <c r="U59" s="5"/>
      <c r="V59" s="5" t="s">
        <v>521</v>
      </c>
      <c r="W59" s="5">
        <v>32</v>
      </c>
      <c r="X59" s="5">
        <v>0.1</v>
      </c>
      <c r="Y59" s="5" t="s">
        <v>455</v>
      </c>
      <c r="Z59" s="5">
        <v>36</v>
      </c>
      <c r="AA59" s="5">
        <v>35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>
        <v>6</v>
      </c>
      <c r="CC59" s="5">
        <v>6</v>
      </c>
      <c r="CD59" s="5"/>
      <c r="CE59" s="5">
        <v>0.6</v>
      </c>
      <c r="CF59" s="5">
        <v>0.6</v>
      </c>
      <c r="CG59" s="5" t="s">
        <v>464</v>
      </c>
      <c r="CH59" s="5" t="s">
        <v>531</v>
      </c>
      <c r="CI59" s="5">
        <v>80</v>
      </c>
      <c r="CJ59" s="5">
        <v>4.5</v>
      </c>
      <c r="CK59" s="5">
        <v>4.5</v>
      </c>
      <c r="CL59" s="5"/>
      <c r="CM59" s="5">
        <v>0.3</v>
      </c>
      <c r="CN59" s="5">
        <v>0.3</v>
      </c>
      <c r="CO59" s="5" t="s">
        <v>464</v>
      </c>
      <c r="CP59" s="5">
        <f>0.5+0.5</f>
        <v>1</v>
      </c>
      <c r="CQ59" s="5" t="s">
        <v>531</v>
      </c>
      <c r="CR59" s="5">
        <f>((W59/1000))</f>
        <v>0.032</v>
      </c>
      <c r="CS59" s="5">
        <f t="shared" si="0"/>
        <v>1.032</v>
      </c>
      <c r="CT59" s="5">
        <f t="shared" si="1"/>
        <v>3.468</v>
      </c>
      <c r="CU59" s="5">
        <v>80</v>
      </c>
      <c r="CV59" s="5">
        <v>4.5</v>
      </c>
      <c r="CW59" s="5">
        <v>4.5</v>
      </c>
      <c r="CX59" s="5"/>
      <c r="CY59" s="5">
        <v>0.3</v>
      </c>
      <c r="CZ59" s="5">
        <v>0.3</v>
      </c>
      <c r="DA59" s="5" t="s">
        <v>464</v>
      </c>
      <c r="DB59" s="5" t="s">
        <v>531</v>
      </c>
      <c r="DC59" s="5">
        <v>80</v>
      </c>
    </row>
    <row r="60" spans="1:107" s="7" customFormat="1" ht="36">
      <c r="A60" s="4" t="s">
        <v>474</v>
      </c>
      <c r="B60" s="5" t="s">
        <v>487</v>
      </c>
      <c r="C60" s="6">
        <v>39314</v>
      </c>
      <c r="D60" s="5" t="s">
        <v>455</v>
      </c>
      <c r="E60" s="5" t="s">
        <v>468</v>
      </c>
      <c r="F60" s="5" t="s">
        <v>477</v>
      </c>
      <c r="G60" s="5" t="s">
        <v>478</v>
      </c>
      <c r="H60" s="5" t="s">
        <v>455</v>
      </c>
      <c r="I60" s="5" t="s">
        <v>485</v>
      </c>
      <c r="J60" s="5" t="s">
        <v>455</v>
      </c>
      <c r="K60" s="5" t="s">
        <v>490</v>
      </c>
      <c r="L60" s="5" t="s">
        <v>491</v>
      </c>
      <c r="M60" s="5"/>
      <c r="N60" s="5" t="s">
        <v>459</v>
      </c>
      <c r="O60" s="5"/>
      <c r="P60" s="5"/>
      <c r="Q60" s="5"/>
      <c r="R60" s="5" t="s">
        <v>459</v>
      </c>
      <c r="S60" s="5" t="s">
        <v>480</v>
      </c>
      <c r="T60" s="5"/>
      <c r="U60" s="5"/>
      <c r="V60" s="5" t="s">
        <v>521</v>
      </c>
      <c r="W60" s="5">
        <v>32</v>
      </c>
      <c r="X60" s="5">
        <v>0.01</v>
      </c>
      <c r="Y60" s="5" t="s">
        <v>455</v>
      </c>
      <c r="Z60" s="5">
        <v>36</v>
      </c>
      <c r="AA60" s="5">
        <v>35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>
        <v>6</v>
      </c>
      <c r="CC60" s="5">
        <v>6</v>
      </c>
      <c r="CD60" s="5"/>
      <c r="CE60" s="5">
        <v>0.6</v>
      </c>
      <c r="CF60" s="5">
        <v>0.6</v>
      </c>
      <c r="CG60" s="5" t="s">
        <v>464</v>
      </c>
      <c r="CH60" s="5" t="s">
        <v>531</v>
      </c>
      <c r="CI60" s="5">
        <v>80</v>
      </c>
      <c r="CJ60" s="5">
        <v>4.5</v>
      </c>
      <c r="CK60" s="5">
        <v>4.5</v>
      </c>
      <c r="CL60" s="5"/>
      <c r="CM60" s="5">
        <v>0.3</v>
      </c>
      <c r="CN60" s="5">
        <v>0.3</v>
      </c>
      <c r="CO60" s="5" t="s">
        <v>464</v>
      </c>
      <c r="CP60" s="5">
        <f>0.5+0.5</f>
        <v>1</v>
      </c>
      <c r="CQ60" s="5" t="s">
        <v>531</v>
      </c>
      <c r="CR60" s="5">
        <f>((W60/1000))</f>
        <v>0.032</v>
      </c>
      <c r="CS60" s="5">
        <f t="shared" si="0"/>
        <v>1.032</v>
      </c>
      <c r="CT60" s="5">
        <f t="shared" si="1"/>
        <v>3.468</v>
      </c>
      <c r="CU60" s="5">
        <v>80</v>
      </c>
      <c r="CV60" s="5">
        <v>4.5</v>
      </c>
      <c r="CW60" s="5">
        <v>4.5</v>
      </c>
      <c r="CX60" s="5"/>
      <c r="CY60" s="5">
        <v>0.3</v>
      </c>
      <c r="CZ60" s="5">
        <v>0.3</v>
      </c>
      <c r="DA60" s="5" t="s">
        <v>464</v>
      </c>
      <c r="DB60" s="5" t="s">
        <v>531</v>
      </c>
      <c r="DC60" s="5">
        <v>80</v>
      </c>
    </row>
    <row r="61" spans="1:107" s="7" customFormat="1" ht="36">
      <c r="A61" s="4" t="s">
        <v>474</v>
      </c>
      <c r="B61" s="5" t="s">
        <v>487</v>
      </c>
      <c r="C61" s="6">
        <v>39565</v>
      </c>
      <c r="D61" s="5" t="s">
        <v>455</v>
      </c>
      <c r="E61" s="5" t="s">
        <v>539</v>
      </c>
      <c r="F61" s="5" t="s">
        <v>477</v>
      </c>
      <c r="G61" s="5" t="s">
        <v>478</v>
      </c>
      <c r="H61" s="5" t="s">
        <v>459</v>
      </c>
      <c r="I61" s="5" t="s">
        <v>485</v>
      </c>
      <c r="J61" s="5" t="s">
        <v>455</v>
      </c>
      <c r="K61" s="5" t="s">
        <v>490</v>
      </c>
      <c r="L61" s="5" t="s">
        <v>524</v>
      </c>
      <c r="M61" s="5" t="s">
        <v>540</v>
      </c>
      <c r="N61" s="5" t="s">
        <v>459</v>
      </c>
      <c r="O61" s="5"/>
      <c r="P61" s="5"/>
      <c r="Q61" s="5"/>
      <c r="R61" s="5" t="s">
        <v>459</v>
      </c>
      <c r="S61" s="5" t="s">
        <v>480</v>
      </c>
      <c r="T61" s="5"/>
      <c r="U61" s="5"/>
      <c r="V61" s="5" t="s">
        <v>497</v>
      </c>
      <c r="W61" s="5">
        <v>64</v>
      </c>
      <c r="X61" s="5">
        <v>30</v>
      </c>
      <c r="Y61" s="5" t="s">
        <v>455</v>
      </c>
      <c r="Z61" s="5">
        <v>32</v>
      </c>
      <c r="AA61" s="5">
        <v>24</v>
      </c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>
        <v>3.4</v>
      </c>
      <c r="CC61" s="5">
        <v>3.3</v>
      </c>
      <c r="CD61" s="5"/>
      <c r="CE61" s="5">
        <v>0.8</v>
      </c>
      <c r="CF61" s="5">
        <v>0.8</v>
      </c>
      <c r="CG61" s="5" t="s">
        <v>526</v>
      </c>
      <c r="CH61" s="5" t="s">
        <v>531</v>
      </c>
      <c r="CI61" s="5">
        <v>40</v>
      </c>
      <c r="CJ61" s="5"/>
      <c r="CK61" s="5"/>
      <c r="CL61" s="5"/>
      <c r="CM61" s="5"/>
      <c r="CN61" s="5"/>
      <c r="CO61" s="5"/>
      <c r="CP61" s="5"/>
      <c r="CQ61" s="5"/>
      <c r="CR61" s="5"/>
      <c r="CS61" s="5">
        <f t="shared" si="0"/>
        <v>0</v>
      </c>
      <c r="CT61" s="5">
        <f t="shared" si="1"/>
        <v>0</v>
      </c>
      <c r="CU61" s="5"/>
      <c r="CV61" s="5"/>
      <c r="CW61" s="5"/>
      <c r="CX61" s="5"/>
      <c r="CY61" s="5"/>
      <c r="CZ61" s="5"/>
      <c r="DA61" s="5"/>
      <c r="DB61" s="5"/>
      <c r="DC61" s="5"/>
    </row>
    <row r="62" spans="1:107" s="7" customFormat="1" ht="72">
      <c r="A62" s="4" t="s">
        <v>474</v>
      </c>
      <c r="B62" s="5" t="s">
        <v>452</v>
      </c>
      <c r="C62" s="6">
        <v>39342</v>
      </c>
      <c r="D62" s="5" t="s">
        <v>455</v>
      </c>
      <c r="E62" s="5" t="s">
        <v>468</v>
      </c>
      <c r="F62" s="5" t="s">
        <v>477</v>
      </c>
      <c r="G62" s="5" t="s">
        <v>478</v>
      </c>
      <c r="H62" s="5" t="s">
        <v>459</v>
      </c>
      <c r="I62" s="5">
        <v>0</v>
      </c>
      <c r="J62" s="5" t="s">
        <v>455</v>
      </c>
      <c r="K62" s="5" t="s">
        <v>490</v>
      </c>
      <c r="L62" s="5" t="s">
        <v>491</v>
      </c>
      <c r="M62" s="5"/>
      <c r="N62" s="5" t="s">
        <v>459</v>
      </c>
      <c r="O62" s="5"/>
      <c r="P62" s="5"/>
      <c r="Q62" s="5"/>
      <c r="R62" s="5" t="s">
        <v>459</v>
      </c>
      <c r="S62" s="5" t="s">
        <v>480</v>
      </c>
      <c r="T62" s="5" t="s">
        <v>461</v>
      </c>
      <c r="U62" s="5" t="s">
        <v>462</v>
      </c>
      <c r="V62" s="5" t="s">
        <v>542</v>
      </c>
      <c r="W62" s="5">
        <v>32</v>
      </c>
      <c r="X62" s="5">
        <v>60</v>
      </c>
      <c r="Y62" s="5" t="s">
        <v>459</v>
      </c>
      <c r="Z62" s="5">
        <v>24</v>
      </c>
      <c r="AA62" s="5">
        <v>17</v>
      </c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>
        <v>6.58</v>
      </c>
      <c r="CC62" s="5">
        <v>4.11</v>
      </c>
      <c r="CD62" s="5"/>
      <c r="CE62" s="5">
        <v>0.375</v>
      </c>
      <c r="CF62" s="5">
        <v>0.375</v>
      </c>
      <c r="CG62" s="5" t="s">
        <v>493</v>
      </c>
      <c r="CH62" s="5" t="s">
        <v>543</v>
      </c>
      <c r="CI62" s="5">
        <v>25</v>
      </c>
      <c r="CJ62" s="5">
        <v>6.26</v>
      </c>
      <c r="CK62" s="5">
        <v>3.83</v>
      </c>
      <c r="CL62" s="5"/>
      <c r="CM62" s="5">
        <v>0.22</v>
      </c>
      <c r="CN62" s="5">
        <v>0.22</v>
      </c>
      <c r="CO62" s="5" t="s">
        <v>493</v>
      </c>
      <c r="CP62" s="5">
        <v>0.5</v>
      </c>
      <c r="CQ62" s="5" t="s">
        <v>543</v>
      </c>
      <c r="CR62" s="5">
        <f>((W62/1000)+0.5+0.1+0.1)</f>
        <v>0.732</v>
      </c>
      <c r="CS62" s="5">
        <f t="shared" si="0"/>
        <v>1.232</v>
      </c>
      <c r="CT62" s="5">
        <f t="shared" si="1"/>
        <v>2.598</v>
      </c>
      <c r="CU62" s="5">
        <v>25</v>
      </c>
      <c r="CV62" s="5">
        <v>6.33</v>
      </c>
      <c r="CW62" s="5">
        <v>3.85</v>
      </c>
      <c r="CX62" s="5"/>
      <c r="CY62" s="5">
        <v>0.22</v>
      </c>
      <c r="CZ62" s="5">
        <v>0.22</v>
      </c>
      <c r="DA62" s="5" t="s">
        <v>493</v>
      </c>
      <c r="DB62" s="5" t="s">
        <v>543</v>
      </c>
      <c r="DC62" s="5">
        <v>25</v>
      </c>
    </row>
    <row r="63" spans="1:107" s="7" customFormat="1" ht="84">
      <c r="A63" s="4" t="s">
        <v>474</v>
      </c>
      <c r="B63" s="5" t="s">
        <v>452</v>
      </c>
      <c r="C63" s="6">
        <v>39342</v>
      </c>
      <c r="D63" s="5" t="s">
        <v>455</v>
      </c>
      <c r="E63" s="5" t="s">
        <v>468</v>
      </c>
      <c r="F63" s="5" t="s">
        <v>477</v>
      </c>
      <c r="G63" s="5" t="s">
        <v>478</v>
      </c>
      <c r="H63" s="5" t="s">
        <v>459</v>
      </c>
      <c r="I63" s="5">
        <v>0</v>
      </c>
      <c r="J63" s="5" t="s">
        <v>455</v>
      </c>
      <c r="K63" s="5" t="s">
        <v>490</v>
      </c>
      <c r="L63" s="5" t="s">
        <v>491</v>
      </c>
      <c r="M63" s="5"/>
      <c r="N63" s="5" t="s">
        <v>459</v>
      </c>
      <c r="O63" s="5"/>
      <c r="P63" s="5"/>
      <c r="Q63" s="5"/>
      <c r="R63" s="5" t="s">
        <v>459</v>
      </c>
      <c r="S63" s="5" t="s">
        <v>480</v>
      </c>
      <c r="T63" s="5" t="s">
        <v>461</v>
      </c>
      <c r="U63" s="5" t="s">
        <v>462</v>
      </c>
      <c r="V63" s="5" t="s">
        <v>542</v>
      </c>
      <c r="W63" s="5">
        <v>32</v>
      </c>
      <c r="X63" s="5">
        <v>60</v>
      </c>
      <c r="Y63" s="5" t="s">
        <v>459</v>
      </c>
      <c r="Z63" s="5">
        <v>26</v>
      </c>
      <c r="AA63" s="5">
        <v>18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>
        <v>9.67</v>
      </c>
      <c r="CC63" s="5">
        <v>6.44</v>
      </c>
      <c r="CD63" s="5"/>
      <c r="CE63" s="5">
        <v>0.47</v>
      </c>
      <c r="CF63" s="5">
        <v>0.47</v>
      </c>
      <c r="CG63" s="5" t="s">
        <v>544</v>
      </c>
      <c r="CH63" s="5" t="s">
        <v>545</v>
      </c>
      <c r="CI63" s="5">
        <v>25</v>
      </c>
      <c r="CJ63" s="5">
        <v>9.42</v>
      </c>
      <c r="CK63" s="5">
        <v>6.3</v>
      </c>
      <c r="CL63" s="5"/>
      <c r="CM63" s="5">
        <v>0.29</v>
      </c>
      <c r="CN63" s="5">
        <v>0.29</v>
      </c>
      <c r="CO63" s="5" t="s">
        <v>544</v>
      </c>
      <c r="CP63" s="5">
        <v>3</v>
      </c>
      <c r="CQ63" s="5" t="s">
        <v>545</v>
      </c>
      <c r="CR63" s="5">
        <f aca="true" t="shared" si="2" ref="CR63:CR69">((W63/1000)+0.5+0.2+0.1+0.1)</f>
        <v>0.9319999999999999</v>
      </c>
      <c r="CS63" s="5">
        <f t="shared" si="0"/>
        <v>3.932</v>
      </c>
      <c r="CT63" s="5">
        <f t="shared" si="1"/>
        <v>2.368</v>
      </c>
      <c r="CU63" s="5">
        <v>25</v>
      </c>
      <c r="CV63" s="5">
        <v>9.47</v>
      </c>
      <c r="CW63" s="5">
        <v>6.26</v>
      </c>
      <c r="CX63" s="5"/>
      <c r="CY63" s="5">
        <v>0.27</v>
      </c>
      <c r="CZ63" s="5">
        <v>0.27</v>
      </c>
      <c r="DA63" s="5" t="s">
        <v>544</v>
      </c>
      <c r="DB63" s="5" t="s">
        <v>545</v>
      </c>
      <c r="DC63" s="5">
        <v>25</v>
      </c>
    </row>
    <row r="64" spans="1:107" s="7" customFormat="1" ht="84">
      <c r="A64" s="4" t="s">
        <v>474</v>
      </c>
      <c r="B64" s="5" t="s">
        <v>452</v>
      </c>
      <c r="C64" s="6">
        <v>39471</v>
      </c>
      <c r="D64" s="5" t="s">
        <v>455</v>
      </c>
      <c r="E64" s="5" t="s">
        <v>468</v>
      </c>
      <c r="F64" s="5" t="s">
        <v>477</v>
      </c>
      <c r="G64" s="5" t="s">
        <v>478</v>
      </c>
      <c r="H64" s="5" t="s">
        <v>455</v>
      </c>
      <c r="I64" s="5">
        <v>0</v>
      </c>
      <c r="J64" s="5" t="s">
        <v>455</v>
      </c>
      <c r="K64" s="5" t="s">
        <v>490</v>
      </c>
      <c r="L64" s="5" t="s">
        <v>491</v>
      </c>
      <c r="M64" s="5"/>
      <c r="N64" s="5" t="s">
        <v>459</v>
      </c>
      <c r="O64" s="5"/>
      <c r="P64" s="5"/>
      <c r="Q64" s="5"/>
      <c r="R64" s="5" t="s">
        <v>459</v>
      </c>
      <c r="S64" s="5" t="s">
        <v>480</v>
      </c>
      <c r="T64" s="5" t="s">
        <v>461</v>
      </c>
      <c r="U64" s="5" t="s">
        <v>462</v>
      </c>
      <c r="V64" s="5" t="s">
        <v>521</v>
      </c>
      <c r="W64" s="5">
        <v>32</v>
      </c>
      <c r="X64" s="5">
        <v>60</v>
      </c>
      <c r="Y64" s="5" t="s">
        <v>455</v>
      </c>
      <c r="Z64" s="5">
        <v>30</v>
      </c>
      <c r="AA64" s="5">
        <v>26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>
        <v>9.32</v>
      </c>
      <c r="CC64" s="5">
        <v>6.09</v>
      </c>
      <c r="CD64" s="5"/>
      <c r="CE64" s="5">
        <v>0.195</v>
      </c>
      <c r="CF64" s="5">
        <v>0.195</v>
      </c>
      <c r="CG64" s="5" t="s">
        <v>544</v>
      </c>
      <c r="CH64" s="5" t="s">
        <v>545</v>
      </c>
      <c r="CI64" s="5">
        <v>25</v>
      </c>
      <c r="CJ64" s="5">
        <v>8.93</v>
      </c>
      <c r="CK64" s="5">
        <v>5.56</v>
      </c>
      <c r="CL64" s="5"/>
      <c r="CM64" s="5">
        <v>0.126</v>
      </c>
      <c r="CN64" s="5">
        <v>0.126</v>
      </c>
      <c r="CO64" s="5" t="s">
        <v>544</v>
      </c>
      <c r="CP64" s="5">
        <v>3</v>
      </c>
      <c r="CQ64" s="5" t="s">
        <v>545</v>
      </c>
      <c r="CR64" s="5">
        <f t="shared" si="2"/>
        <v>0.9319999999999999</v>
      </c>
      <c r="CS64" s="5">
        <f t="shared" si="0"/>
        <v>3.932</v>
      </c>
      <c r="CT64" s="5">
        <f t="shared" si="1"/>
        <v>1.6279999999999997</v>
      </c>
      <c r="CU64" s="5">
        <v>25</v>
      </c>
      <c r="CV64" s="5">
        <v>8.81</v>
      </c>
      <c r="CW64" s="5">
        <v>5.52</v>
      </c>
      <c r="CX64" s="5"/>
      <c r="CY64" s="5">
        <v>0.119</v>
      </c>
      <c r="CZ64" s="5">
        <v>0.119</v>
      </c>
      <c r="DA64" s="5" t="s">
        <v>544</v>
      </c>
      <c r="DB64" s="5" t="s">
        <v>545</v>
      </c>
      <c r="DC64" s="5">
        <v>25</v>
      </c>
    </row>
    <row r="65" spans="1:107" s="7" customFormat="1" ht="84">
      <c r="A65" s="4" t="s">
        <v>474</v>
      </c>
      <c r="B65" s="5" t="s">
        <v>452</v>
      </c>
      <c r="C65" s="6">
        <v>39471</v>
      </c>
      <c r="D65" s="5" t="s">
        <v>455</v>
      </c>
      <c r="E65" s="5" t="s">
        <v>468</v>
      </c>
      <c r="F65" s="5" t="s">
        <v>477</v>
      </c>
      <c r="G65" s="5" t="s">
        <v>478</v>
      </c>
      <c r="H65" s="5" t="s">
        <v>455</v>
      </c>
      <c r="I65" s="5">
        <v>0</v>
      </c>
      <c r="J65" s="5" t="s">
        <v>455</v>
      </c>
      <c r="K65" s="5" t="s">
        <v>490</v>
      </c>
      <c r="L65" s="5" t="s">
        <v>491</v>
      </c>
      <c r="M65" s="5"/>
      <c r="N65" s="5" t="s">
        <v>459</v>
      </c>
      <c r="O65" s="5"/>
      <c r="P65" s="5"/>
      <c r="Q65" s="5"/>
      <c r="R65" s="5" t="s">
        <v>459</v>
      </c>
      <c r="S65" s="5" t="s">
        <v>480</v>
      </c>
      <c r="T65" s="5" t="s">
        <v>461</v>
      </c>
      <c r="U65" s="5" t="s">
        <v>484</v>
      </c>
      <c r="V65" s="5" t="s">
        <v>521</v>
      </c>
      <c r="W65" s="5">
        <v>32</v>
      </c>
      <c r="X65" s="5">
        <v>60</v>
      </c>
      <c r="Y65" s="5" t="s">
        <v>455</v>
      </c>
      <c r="Z65" s="5">
        <v>28</v>
      </c>
      <c r="AA65" s="5">
        <v>24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>
        <v>10.07</v>
      </c>
      <c r="CC65" s="5">
        <v>6.16</v>
      </c>
      <c r="CD65" s="5"/>
      <c r="CE65" s="5">
        <v>0.43</v>
      </c>
      <c r="CF65" s="5">
        <v>0.43</v>
      </c>
      <c r="CG65" s="5" t="s">
        <v>544</v>
      </c>
      <c r="CH65" s="5" t="s">
        <v>545</v>
      </c>
      <c r="CI65" s="5">
        <v>25</v>
      </c>
      <c r="CJ65" s="5">
        <v>9.43</v>
      </c>
      <c r="CK65" s="5">
        <v>5.91</v>
      </c>
      <c r="CL65" s="5"/>
      <c r="CM65" s="5">
        <v>0.26</v>
      </c>
      <c r="CN65" s="5">
        <v>0.26</v>
      </c>
      <c r="CO65" s="5" t="s">
        <v>544</v>
      </c>
      <c r="CP65" s="5">
        <v>3</v>
      </c>
      <c r="CQ65" s="5" t="s">
        <v>545</v>
      </c>
      <c r="CR65" s="5">
        <f t="shared" si="2"/>
        <v>0.9319999999999999</v>
      </c>
      <c r="CS65" s="5">
        <f t="shared" si="0"/>
        <v>3.932</v>
      </c>
      <c r="CT65" s="5">
        <f t="shared" si="1"/>
        <v>1.9780000000000002</v>
      </c>
      <c r="CU65" s="5">
        <v>25</v>
      </c>
      <c r="CV65" s="5">
        <v>9.34</v>
      </c>
      <c r="CW65" s="5">
        <v>5.91</v>
      </c>
      <c r="CX65" s="5"/>
      <c r="CY65" s="5">
        <v>0.24</v>
      </c>
      <c r="CZ65" s="5">
        <v>0.24</v>
      </c>
      <c r="DA65" s="5" t="s">
        <v>544</v>
      </c>
      <c r="DB65" s="5" t="s">
        <v>545</v>
      </c>
      <c r="DC65" s="5">
        <v>25</v>
      </c>
    </row>
    <row r="66" spans="1:107" s="7" customFormat="1" ht="84">
      <c r="A66" s="4" t="s">
        <v>474</v>
      </c>
      <c r="B66" s="5" t="s">
        <v>452</v>
      </c>
      <c r="C66" s="6">
        <v>39342</v>
      </c>
      <c r="D66" s="5" t="s">
        <v>455</v>
      </c>
      <c r="E66" s="5" t="s">
        <v>468</v>
      </c>
      <c r="F66" s="5" t="s">
        <v>477</v>
      </c>
      <c r="G66" s="5" t="s">
        <v>478</v>
      </c>
      <c r="H66" s="5" t="s">
        <v>459</v>
      </c>
      <c r="I66" s="5">
        <v>0</v>
      </c>
      <c r="J66" s="5" t="s">
        <v>455</v>
      </c>
      <c r="K66" s="5" t="s">
        <v>490</v>
      </c>
      <c r="L66" s="5" t="s">
        <v>491</v>
      </c>
      <c r="M66" s="5"/>
      <c r="N66" s="5" t="s">
        <v>459</v>
      </c>
      <c r="O66" s="5"/>
      <c r="P66" s="5"/>
      <c r="Q66" s="5"/>
      <c r="R66" s="5" t="s">
        <v>459</v>
      </c>
      <c r="S66" s="5" t="s">
        <v>480</v>
      </c>
      <c r="T66" s="5" t="s">
        <v>461</v>
      </c>
      <c r="U66" s="5" t="s">
        <v>484</v>
      </c>
      <c r="V66" s="5" t="s">
        <v>546</v>
      </c>
      <c r="W66" s="5">
        <v>32</v>
      </c>
      <c r="X66" s="5">
        <v>60</v>
      </c>
      <c r="Y66" s="5" t="s">
        <v>455</v>
      </c>
      <c r="Z66" s="5">
        <v>30</v>
      </c>
      <c r="AA66" s="5">
        <v>26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>
        <v>10.37</v>
      </c>
      <c r="CC66" s="5">
        <v>6.32</v>
      </c>
      <c r="CD66" s="5"/>
      <c r="CE66" s="5">
        <v>0.46</v>
      </c>
      <c r="CF66" s="5">
        <v>0.46</v>
      </c>
      <c r="CG66" s="5" t="s">
        <v>544</v>
      </c>
      <c r="CH66" s="5" t="s">
        <v>545</v>
      </c>
      <c r="CI66" s="5">
        <v>32</v>
      </c>
      <c r="CJ66" s="5">
        <v>9.6</v>
      </c>
      <c r="CK66" s="5">
        <v>5.81</v>
      </c>
      <c r="CL66" s="5"/>
      <c r="CM66" s="5">
        <v>0.27</v>
      </c>
      <c r="CN66" s="5">
        <v>0.27</v>
      </c>
      <c r="CO66" s="5" t="s">
        <v>544</v>
      </c>
      <c r="CP66" s="5">
        <v>3</v>
      </c>
      <c r="CQ66" s="5" t="s">
        <v>545</v>
      </c>
      <c r="CR66" s="5">
        <f t="shared" si="2"/>
        <v>0.9319999999999999</v>
      </c>
      <c r="CS66" s="5">
        <f aca="true" t="shared" si="3" ref="CS66:CS128">SUM(CP66,CR66)</f>
        <v>3.932</v>
      </c>
      <c r="CT66" s="5">
        <f aca="true" t="shared" si="4" ref="CT66:CT128">CK66-CS66</f>
        <v>1.8779999999999997</v>
      </c>
      <c r="CU66" s="5">
        <v>32</v>
      </c>
      <c r="CV66" s="5">
        <v>9.58</v>
      </c>
      <c r="CW66" s="5">
        <v>5.78</v>
      </c>
      <c r="CX66" s="5"/>
      <c r="CY66" s="5">
        <v>0.25</v>
      </c>
      <c r="CZ66" s="5">
        <v>0.25</v>
      </c>
      <c r="DA66" s="5" t="s">
        <v>544</v>
      </c>
      <c r="DB66" s="5" t="s">
        <v>545</v>
      </c>
      <c r="DC66" s="5">
        <v>32</v>
      </c>
    </row>
    <row r="67" spans="1:107" s="7" customFormat="1" ht="84">
      <c r="A67" s="4" t="s">
        <v>474</v>
      </c>
      <c r="B67" s="5" t="s">
        <v>452</v>
      </c>
      <c r="C67" s="6">
        <v>39513</v>
      </c>
      <c r="D67" s="5" t="s">
        <v>455</v>
      </c>
      <c r="E67" s="5" t="s">
        <v>468</v>
      </c>
      <c r="F67" s="5" t="s">
        <v>477</v>
      </c>
      <c r="G67" s="5" t="s">
        <v>478</v>
      </c>
      <c r="H67" s="5" t="s">
        <v>455</v>
      </c>
      <c r="I67" s="5">
        <v>0</v>
      </c>
      <c r="J67" s="5" t="s">
        <v>455</v>
      </c>
      <c r="K67" s="5" t="s">
        <v>490</v>
      </c>
      <c r="L67" s="5" t="s">
        <v>491</v>
      </c>
      <c r="M67" s="5"/>
      <c r="N67" s="5" t="s">
        <v>459</v>
      </c>
      <c r="O67" s="5"/>
      <c r="P67" s="5"/>
      <c r="Q67" s="5"/>
      <c r="R67" s="5" t="s">
        <v>459</v>
      </c>
      <c r="S67" s="5" t="s">
        <v>480</v>
      </c>
      <c r="T67" s="5" t="s">
        <v>461</v>
      </c>
      <c r="U67" s="5" t="s">
        <v>484</v>
      </c>
      <c r="V67" s="5" t="s">
        <v>521</v>
      </c>
      <c r="W67" s="5">
        <v>32</v>
      </c>
      <c r="X67" s="5">
        <v>60</v>
      </c>
      <c r="Y67" s="5" t="s">
        <v>455</v>
      </c>
      <c r="Z67" s="5">
        <v>32</v>
      </c>
      <c r="AA67" s="5">
        <v>28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>
        <v>11.36</v>
      </c>
      <c r="CC67" s="5">
        <v>6.95</v>
      </c>
      <c r="CD67" s="5"/>
      <c r="CE67" s="5">
        <v>0.48</v>
      </c>
      <c r="CF67" s="5">
        <v>0.48</v>
      </c>
      <c r="CG67" s="5" t="s">
        <v>547</v>
      </c>
      <c r="CH67" s="5" t="s">
        <v>548</v>
      </c>
      <c r="CI67" s="5">
        <v>32</v>
      </c>
      <c r="CJ67" s="5">
        <v>10.84</v>
      </c>
      <c r="CK67" s="5">
        <v>6.72</v>
      </c>
      <c r="CL67" s="5"/>
      <c r="CM67" s="5">
        <v>0.34</v>
      </c>
      <c r="CN67" s="5">
        <v>0.34</v>
      </c>
      <c r="CO67" s="5" t="s">
        <v>547</v>
      </c>
      <c r="CP67" s="5">
        <f>0.5+3</f>
        <v>3.5</v>
      </c>
      <c r="CQ67" s="5" t="s">
        <v>548</v>
      </c>
      <c r="CR67" s="5">
        <f t="shared" si="2"/>
        <v>0.9319999999999999</v>
      </c>
      <c r="CS67" s="5">
        <f t="shared" si="3"/>
        <v>4.432</v>
      </c>
      <c r="CT67" s="5">
        <f t="shared" si="4"/>
        <v>2.2879999999999994</v>
      </c>
      <c r="CU67" s="5">
        <v>32</v>
      </c>
      <c r="CV67" s="5">
        <v>10.76</v>
      </c>
      <c r="CW67" s="5">
        <v>6.65</v>
      </c>
      <c r="CX67" s="5"/>
      <c r="CY67" s="5">
        <v>0.3</v>
      </c>
      <c r="CZ67" s="5">
        <v>0.3</v>
      </c>
      <c r="DA67" s="5" t="s">
        <v>547</v>
      </c>
      <c r="DB67" s="5" t="s">
        <v>548</v>
      </c>
      <c r="DC67" s="5">
        <v>32</v>
      </c>
    </row>
    <row r="68" spans="1:99" s="7" customFormat="1" ht="84">
      <c r="A68" s="4" t="s">
        <v>474</v>
      </c>
      <c r="B68" s="8" t="s">
        <v>452</v>
      </c>
      <c r="F68" s="8" t="s">
        <v>477</v>
      </c>
      <c r="G68" s="8" t="s">
        <v>478</v>
      </c>
      <c r="J68" s="8" t="s">
        <v>455</v>
      </c>
      <c r="K68" s="8" t="s">
        <v>490</v>
      </c>
      <c r="L68" s="8" t="s">
        <v>491</v>
      </c>
      <c r="M68" s="8"/>
      <c r="N68" s="8" t="s">
        <v>459</v>
      </c>
      <c r="R68" s="8" t="s">
        <v>459</v>
      </c>
      <c r="S68" s="8" t="s">
        <v>480</v>
      </c>
      <c r="T68" s="8" t="s">
        <v>461</v>
      </c>
      <c r="U68" s="8" t="s">
        <v>462</v>
      </c>
      <c r="V68" s="8" t="s">
        <v>521</v>
      </c>
      <c r="W68" s="8">
        <v>32</v>
      </c>
      <c r="X68" s="8">
        <v>60</v>
      </c>
      <c r="Y68" s="8" t="s">
        <v>455</v>
      </c>
      <c r="Z68" s="8">
        <v>30</v>
      </c>
      <c r="AA68" s="8">
        <v>26</v>
      </c>
      <c r="CJ68" s="8">
        <v>8.93</v>
      </c>
      <c r="CK68" s="8">
        <v>5.56</v>
      </c>
      <c r="CL68" s="8"/>
      <c r="CM68" s="8">
        <v>0.126</v>
      </c>
      <c r="CN68" s="8">
        <v>0.126</v>
      </c>
      <c r="CO68" s="8" t="s">
        <v>544</v>
      </c>
      <c r="CP68" s="5">
        <v>3</v>
      </c>
      <c r="CQ68" s="8" t="s">
        <v>545</v>
      </c>
      <c r="CR68" s="5">
        <f t="shared" si="2"/>
        <v>0.9319999999999999</v>
      </c>
      <c r="CS68" s="5">
        <f t="shared" si="3"/>
        <v>3.932</v>
      </c>
      <c r="CT68" s="5">
        <f t="shared" si="4"/>
        <v>1.6279999999999997</v>
      </c>
      <c r="CU68" s="8">
        <v>25</v>
      </c>
    </row>
    <row r="69" spans="1:99" s="7" customFormat="1" ht="84">
      <c r="A69" s="4" t="s">
        <v>474</v>
      </c>
      <c r="B69" s="8" t="s">
        <v>452</v>
      </c>
      <c r="F69" s="8" t="s">
        <v>477</v>
      </c>
      <c r="G69" s="8" t="s">
        <v>478</v>
      </c>
      <c r="J69" s="8" t="s">
        <v>455</v>
      </c>
      <c r="K69" s="8" t="s">
        <v>490</v>
      </c>
      <c r="L69" s="8" t="s">
        <v>491</v>
      </c>
      <c r="M69" s="8"/>
      <c r="N69" s="8" t="s">
        <v>459</v>
      </c>
      <c r="R69" s="8" t="s">
        <v>459</v>
      </c>
      <c r="S69" s="8" t="s">
        <v>480</v>
      </c>
      <c r="T69" s="8" t="s">
        <v>461</v>
      </c>
      <c r="U69" s="8" t="s">
        <v>484</v>
      </c>
      <c r="V69" s="8" t="s">
        <v>521</v>
      </c>
      <c r="W69" s="8">
        <v>32</v>
      </c>
      <c r="X69" s="8">
        <v>60</v>
      </c>
      <c r="Y69" s="8" t="s">
        <v>455</v>
      </c>
      <c r="Z69" s="8">
        <v>28</v>
      </c>
      <c r="AA69" s="8">
        <v>24</v>
      </c>
      <c r="CJ69" s="8">
        <v>9.43</v>
      </c>
      <c r="CK69" s="8">
        <v>5.91</v>
      </c>
      <c r="CL69" s="8"/>
      <c r="CM69" s="8">
        <v>0.26</v>
      </c>
      <c r="CN69" s="8">
        <v>0.26</v>
      </c>
      <c r="CO69" s="8" t="s">
        <v>544</v>
      </c>
      <c r="CP69" s="5">
        <v>3</v>
      </c>
      <c r="CQ69" s="8" t="s">
        <v>545</v>
      </c>
      <c r="CR69" s="5">
        <f t="shared" si="2"/>
        <v>0.9319999999999999</v>
      </c>
      <c r="CS69" s="5">
        <f t="shared" si="3"/>
        <v>3.932</v>
      </c>
      <c r="CT69" s="5">
        <f t="shared" si="4"/>
        <v>1.9780000000000002</v>
      </c>
      <c r="CU69" s="8">
        <v>25</v>
      </c>
    </row>
    <row r="70" spans="1:107" s="7" customFormat="1" ht="36">
      <c r="A70" s="4" t="s">
        <v>474</v>
      </c>
      <c r="B70" s="5" t="s">
        <v>487</v>
      </c>
      <c r="C70" s="6">
        <v>39233</v>
      </c>
      <c r="D70" s="5" t="s">
        <v>455</v>
      </c>
      <c r="E70" s="5" t="s">
        <v>468</v>
      </c>
      <c r="F70" s="5" t="s">
        <v>477</v>
      </c>
      <c r="G70" s="5" t="s">
        <v>478</v>
      </c>
      <c r="H70" s="5" t="s">
        <v>459</v>
      </c>
      <c r="I70" s="5">
        <v>0</v>
      </c>
      <c r="J70" s="5" t="s">
        <v>455</v>
      </c>
      <c r="K70" s="5" t="s">
        <v>490</v>
      </c>
      <c r="L70" s="5" t="s">
        <v>491</v>
      </c>
      <c r="M70" s="5"/>
      <c r="N70" s="5" t="s">
        <v>459</v>
      </c>
      <c r="O70" s="5"/>
      <c r="P70" s="5"/>
      <c r="Q70" s="5"/>
      <c r="R70" s="5" t="s">
        <v>459</v>
      </c>
      <c r="S70" s="5" t="s">
        <v>480</v>
      </c>
      <c r="T70" s="5"/>
      <c r="U70" s="5"/>
      <c r="V70" s="5" t="s">
        <v>542</v>
      </c>
      <c r="W70" s="5">
        <v>4</v>
      </c>
      <c r="X70" s="5">
        <v>30</v>
      </c>
      <c r="Y70" s="5" t="s">
        <v>459</v>
      </c>
      <c r="Z70" s="5">
        <v>24</v>
      </c>
      <c r="AA70" s="5">
        <v>18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>
        <v>6.28</v>
      </c>
      <c r="CC70" s="5">
        <v>5.3</v>
      </c>
      <c r="CD70" s="5"/>
      <c r="CE70" s="5">
        <v>0.88</v>
      </c>
      <c r="CF70" s="5">
        <v>0.88</v>
      </c>
      <c r="CG70" s="5" t="s">
        <v>544</v>
      </c>
      <c r="CH70" s="5" t="s">
        <v>549</v>
      </c>
      <c r="CI70" s="5">
        <v>15</v>
      </c>
      <c r="CJ70" s="5">
        <v>5.89</v>
      </c>
      <c r="CK70" s="5">
        <v>5.14</v>
      </c>
      <c r="CL70" s="5"/>
      <c r="CM70" s="5">
        <v>0.67</v>
      </c>
      <c r="CN70" s="5">
        <v>0.67</v>
      </c>
      <c r="CO70" s="5" t="s">
        <v>544</v>
      </c>
      <c r="CP70" s="5">
        <v>3</v>
      </c>
      <c r="CQ70" s="5" t="s">
        <v>549</v>
      </c>
      <c r="CR70" s="5">
        <f>((W70/1000)-0.5+0.2)</f>
        <v>-0.296</v>
      </c>
      <c r="CS70" s="5">
        <f t="shared" si="3"/>
        <v>2.704</v>
      </c>
      <c r="CT70" s="5">
        <f t="shared" si="4"/>
        <v>2.4359999999999995</v>
      </c>
      <c r="CU70" s="5">
        <v>15</v>
      </c>
      <c r="CV70" s="5">
        <v>5.87</v>
      </c>
      <c r="CW70" s="5">
        <v>5.13</v>
      </c>
      <c r="CX70" s="5"/>
      <c r="CY70" s="5">
        <v>0.67</v>
      </c>
      <c r="CZ70" s="5">
        <v>0.67</v>
      </c>
      <c r="DA70" s="5" t="s">
        <v>544</v>
      </c>
      <c r="DB70" s="5" t="s">
        <v>549</v>
      </c>
      <c r="DC70" s="5">
        <v>15</v>
      </c>
    </row>
    <row r="71" spans="1:107" s="7" customFormat="1" ht="36">
      <c r="A71" s="4" t="s">
        <v>474</v>
      </c>
      <c r="B71" s="5" t="s">
        <v>487</v>
      </c>
      <c r="C71" s="6">
        <v>39232</v>
      </c>
      <c r="D71" s="5" t="s">
        <v>455</v>
      </c>
      <c r="E71" s="5" t="s">
        <v>456</v>
      </c>
      <c r="F71" s="5" t="s">
        <v>477</v>
      </c>
      <c r="G71" s="5" t="s">
        <v>478</v>
      </c>
      <c r="H71" s="5" t="s">
        <v>455</v>
      </c>
      <c r="I71" s="5">
        <v>6</v>
      </c>
      <c r="J71" s="5" t="s">
        <v>459</v>
      </c>
      <c r="K71" s="5"/>
      <c r="L71" s="5"/>
      <c r="M71" s="5"/>
      <c r="N71" s="5" t="s">
        <v>459</v>
      </c>
      <c r="O71" s="5"/>
      <c r="P71" s="5"/>
      <c r="Q71" s="5"/>
      <c r="R71" s="5"/>
      <c r="S71" s="5" t="s">
        <v>480</v>
      </c>
      <c r="T71" s="5"/>
      <c r="U71" s="5"/>
      <c r="V71" s="5" t="s">
        <v>550</v>
      </c>
      <c r="W71" s="5">
        <v>32</v>
      </c>
      <c r="X71" s="5">
        <v>240</v>
      </c>
      <c r="Y71" s="5" t="s">
        <v>455</v>
      </c>
      <c r="Z71" s="5">
        <v>29</v>
      </c>
      <c r="AA71" s="5">
        <v>29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>
        <v>6.5</v>
      </c>
      <c r="CD71" s="5"/>
      <c r="CE71" s="5">
        <v>0.47</v>
      </c>
      <c r="CF71" s="5"/>
      <c r="CG71" s="5" t="s">
        <v>464</v>
      </c>
      <c r="CH71" s="5" t="s">
        <v>551</v>
      </c>
      <c r="CI71" s="5">
        <v>86.75</v>
      </c>
      <c r="CJ71" s="5"/>
      <c r="CK71" s="5"/>
      <c r="CL71" s="5"/>
      <c r="CM71" s="5"/>
      <c r="CN71" s="5"/>
      <c r="CO71" s="5"/>
      <c r="CP71" s="5"/>
      <c r="CQ71" s="5"/>
      <c r="CR71" s="5"/>
      <c r="CS71" s="5">
        <f t="shared" si="3"/>
        <v>0</v>
      </c>
      <c r="CT71" s="5">
        <f t="shared" si="4"/>
        <v>0</v>
      </c>
      <c r="CU71" s="5"/>
      <c r="CV71" s="5"/>
      <c r="CW71" s="5"/>
      <c r="CX71" s="5"/>
      <c r="CY71" s="5"/>
      <c r="CZ71" s="5"/>
      <c r="DA71" s="5"/>
      <c r="DB71" s="5"/>
      <c r="DC71" s="5"/>
    </row>
    <row r="72" spans="1:107" s="7" customFormat="1" ht="36">
      <c r="A72" s="4" t="s">
        <v>474</v>
      </c>
      <c r="B72" s="5" t="s">
        <v>487</v>
      </c>
      <c r="C72" s="6">
        <v>39232</v>
      </c>
      <c r="D72" s="5" t="s">
        <v>455</v>
      </c>
      <c r="E72" s="5" t="s">
        <v>456</v>
      </c>
      <c r="F72" s="5" t="s">
        <v>477</v>
      </c>
      <c r="G72" s="5" t="s">
        <v>478</v>
      </c>
      <c r="H72" s="5" t="s">
        <v>455</v>
      </c>
      <c r="I72" s="5">
        <v>6</v>
      </c>
      <c r="J72" s="5" t="s">
        <v>459</v>
      </c>
      <c r="K72" s="5"/>
      <c r="L72" s="5"/>
      <c r="M72" s="5"/>
      <c r="N72" s="5" t="s">
        <v>459</v>
      </c>
      <c r="O72" s="5"/>
      <c r="P72" s="5"/>
      <c r="Q72" s="5"/>
      <c r="R72" s="5"/>
      <c r="S72" s="5" t="s">
        <v>480</v>
      </c>
      <c r="T72" s="5"/>
      <c r="U72" s="5"/>
      <c r="V72" s="5" t="s">
        <v>550</v>
      </c>
      <c r="W72" s="5">
        <v>64</v>
      </c>
      <c r="X72" s="5">
        <v>240</v>
      </c>
      <c r="Y72" s="5" t="s">
        <v>455</v>
      </c>
      <c r="Z72" s="5">
        <v>29</v>
      </c>
      <c r="AA72" s="5">
        <v>29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>
        <v>6.5</v>
      </c>
      <c r="CD72" s="5"/>
      <c r="CE72" s="5">
        <v>0.47</v>
      </c>
      <c r="CF72" s="5"/>
      <c r="CG72" s="5" t="s">
        <v>464</v>
      </c>
      <c r="CH72" s="5" t="s">
        <v>551</v>
      </c>
      <c r="CI72" s="5">
        <v>86.75</v>
      </c>
      <c r="CJ72" s="5"/>
      <c r="CK72" s="5"/>
      <c r="CL72" s="5"/>
      <c r="CM72" s="5"/>
      <c r="CN72" s="5"/>
      <c r="CO72" s="5"/>
      <c r="CP72" s="5"/>
      <c r="CQ72" s="5"/>
      <c r="CR72" s="5"/>
      <c r="CS72" s="5">
        <f t="shared" si="3"/>
        <v>0</v>
      </c>
      <c r="CT72" s="5">
        <f t="shared" si="4"/>
        <v>0</v>
      </c>
      <c r="CU72" s="5"/>
      <c r="CV72" s="5"/>
      <c r="CW72" s="5"/>
      <c r="CX72" s="5"/>
      <c r="CY72" s="5"/>
      <c r="CZ72" s="5"/>
      <c r="DA72" s="5"/>
      <c r="DB72" s="5"/>
      <c r="DC72" s="5"/>
    </row>
    <row r="73" spans="1:107" s="7" customFormat="1" ht="36">
      <c r="A73" s="4" t="s">
        <v>474</v>
      </c>
      <c r="B73" s="5" t="s">
        <v>487</v>
      </c>
      <c r="C73" s="6">
        <v>39232</v>
      </c>
      <c r="D73" s="5" t="s">
        <v>455</v>
      </c>
      <c r="E73" s="5" t="s">
        <v>456</v>
      </c>
      <c r="F73" s="5" t="s">
        <v>477</v>
      </c>
      <c r="G73" s="5" t="s">
        <v>478</v>
      </c>
      <c r="H73" s="5" t="s">
        <v>455</v>
      </c>
      <c r="I73" s="5">
        <v>6</v>
      </c>
      <c r="J73" s="5" t="s">
        <v>459</v>
      </c>
      <c r="K73" s="5"/>
      <c r="L73" s="5"/>
      <c r="M73" s="5"/>
      <c r="N73" s="5" t="s">
        <v>459</v>
      </c>
      <c r="O73" s="5"/>
      <c r="P73" s="5"/>
      <c r="Q73" s="5"/>
      <c r="R73" s="5"/>
      <c r="S73" s="5" t="s">
        <v>480</v>
      </c>
      <c r="T73" s="5"/>
      <c r="U73" s="5"/>
      <c r="V73" s="5" t="s">
        <v>550</v>
      </c>
      <c r="W73" s="5">
        <v>64</v>
      </c>
      <c r="X73" s="5">
        <v>240</v>
      </c>
      <c r="Y73" s="5" t="s">
        <v>455</v>
      </c>
      <c r="Z73" s="5">
        <v>30</v>
      </c>
      <c r="AA73" s="5">
        <v>30</v>
      </c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>
        <v>6.5</v>
      </c>
      <c r="CD73" s="5"/>
      <c r="CE73" s="5">
        <v>0.47</v>
      </c>
      <c r="CF73" s="5"/>
      <c r="CG73" s="5" t="s">
        <v>464</v>
      </c>
      <c r="CH73" s="5" t="s">
        <v>551</v>
      </c>
      <c r="CI73" s="5">
        <v>86.75</v>
      </c>
      <c r="CJ73" s="5"/>
      <c r="CK73" s="5"/>
      <c r="CL73" s="5"/>
      <c r="CM73" s="5"/>
      <c r="CN73" s="5"/>
      <c r="CO73" s="5"/>
      <c r="CP73" s="5"/>
      <c r="CQ73" s="5"/>
      <c r="CR73" s="5"/>
      <c r="CS73" s="5">
        <f t="shared" si="3"/>
        <v>0</v>
      </c>
      <c r="CT73" s="5">
        <f t="shared" si="4"/>
        <v>0</v>
      </c>
      <c r="CU73" s="5"/>
      <c r="CV73" s="5"/>
      <c r="CW73" s="5"/>
      <c r="CX73" s="5"/>
      <c r="CY73" s="5"/>
      <c r="CZ73" s="5"/>
      <c r="DA73" s="5"/>
      <c r="DB73" s="5"/>
      <c r="DC73" s="5"/>
    </row>
    <row r="74" spans="1:107" s="7" customFormat="1" ht="24">
      <c r="A74" s="4" t="s">
        <v>552</v>
      </c>
      <c r="B74" s="5" t="s">
        <v>487</v>
      </c>
      <c r="C74" s="6">
        <v>39234</v>
      </c>
      <c r="D74" s="5" t="s">
        <v>455</v>
      </c>
      <c r="E74" s="5" t="s">
        <v>468</v>
      </c>
      <c r="F74" s="5" t="s">
        <v>457</v>
      </c>
      <c r="G74" s="5" t="s">
        <v>478</v>
      </c>
      <c r="H74" s="5" t="s">
        <v>459</v>
      </c>
      <c r="I74" s="5" t="s">
        <v>479</v>
      </c>
      <c r="J74" s="5" t="s">
        <v>459</v>
      </c>
      <c r="K74" s="5"/>
      <c r="L74" s="5"/>
      <c r="M74" s="5"/>
      <c r="N74" s="5" t="s">
        <v>459</v>
      </c>
      <c r="O74" s="5"/>
      <c r="P74" s="5"/>
      <c r="Q74" s="5"/>
      <c r="R74" s="5" t="s">
        <v>455</v>
      </c>
      <c r="S74" s="5" t="s">
        <v>480</v>
      </c>
      <c r="T74" s="5"/>
      <c r="U74" s="5"/>
      <c r="V74" s="5" t="s">
        <v>553</v>
      </c>
      <c r="W74" s="5">
        <v>64</v>
      </c>
      <c r="X74" s="5">
        <v>5</v>
      </c>
      <c r="Y74" s="5" t="s">
        <v>459</v>
      </c>
      <c r="Z74" s="5">
        <v>13.3</v>
      </c>
      <c r="AA74" s="5">
        <v>13.3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>
        <v>0.47</v>
      </c>
      <c r="CC74" s="5">
        <v>2.72</v>
      </c>
      <c r="CD74" s="5"/>
      <c r="CE74" s="5">
        <v>0.47</v>
      </c>
      <c r="CF74" s="5">
        <v>0.47</v>
      </c>
      <c r="CG74" s="5"/>
      <c r="CH74" s="5"/>
      <c r="CI74" s="5">
        <v>86</v>
      </c>
      <c r="CJ74" s="5">
        <v>0.47</v>
      </c>
      <c r="CK74" s="5">
        <v>2.72</v>
      </c>
      <c r="CL74" s="5"/>
      <c r="CM74" s="5">
        <v>0.47</v>
      </c>
      <c r="CN74" s="5">
        <v>0.47</v>
      </c>
      <c r="CO74" s="5"/>
      <c r="CP74" s="5"/>
      <c r="CQ74" s="5"/>
      <c r="CR74" s="5"/>
      <c r="CS74" s="5">
        <f t="shared" si="3"/>
        <v>0</v>
      </c>
      <c r="CT74" s="5">
        <f t="shared" si="4"/>
        <v>2.72</v>
      </c>
      <c r="CU74" s="5">
        <v>86</v>
      </c>
      <c r="CV74" s="5">
        <v>0.47</v>
      </c>
      <c r="CW74" s="5">
        <v>2.72</v>
      </c>
      <c r="CX74" s="5"/>
      <c r="CY74" s="5">
        <v>0.47</v>
      </c>
      <c r="CZ74" s="5">
        <v>0.47</v>
      </c>
      <c r="DA74" s="5"/>
      <c r="DB74" s="5"/>
      <c r="DC74" s="5">
        <v>86</v>
      </c>
    </row>
    <row r="75" spans="1:107" s="7" customFormat="1" ht="12.75">
      <c r="A75" s="4" t="s">
        <v>552</v>
      </c>
      <c r="B75" s="5" t="s">
        <v>487</v>
      </c>
      <c r="C75" s="6">
        <v>39237</v>
      </c>
      <c r="D75" s="5" t="s">
        <v>455</v>
      </c>
      <c r="E75" s="5" t="s">
        <v>476</v>
      </c>
      <c r="F75" s="5" t="s">
        <v>457</v>
      </c>
      <c r="G75" s="5" t="s">
        <v>478</v>
      </c>
      <c r="H75" s="5" t="s">
        <v>459</v>
      </c>
      <c r="I75" s="5" t="s">
        <v>485</v>
      </c>
      <c r="J75" s="5" t="s">
        <v>459</v>
      </c>
      <c r="K75" s="5"/>
      <c r="L75" s="5"/>
      <c r="M75" s="5"/>
      <c r="N75" s="5" t="s">
        <v>459</v>
      </c>
      <c r="O75" s="5"/>
      <c r="P75" s="5"/>
      <c r="Q75" s="5"/>
      <c r="R75" s="5" t="s">
        <v>459</v>
      </c>
      <c r="S75" s="5" t="s">
        <v>480</v>
      </c>
      <c r="T75" s="5"/>
      <c r="U75" s="5"/>
      <c r="V75" s="5" t="s">
        <v>553</v>
      </c>
      <c r="W75" s="5">
        <v>192</v>
      </c>
      <c r="X75" s="5">
        <v>5</v>
      </c>
      <c r="Y75" s="5" t="s">
        <v>459</v>
      </c>
      <c r="Z75" s="5">
        <v>6.7</v>
      </c>
      <c r="AA75" s="5">
        <v>6.7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>
        <v>0.73</v>
      </c>
      <c r="CK75" s="5">
        <v>3.67</v>
      </c>
      <c r="CL75" s="5"/>
      <c r="CM75" s="5">
        <v>0.73</v>
      </c>
      <c r="CN75" s="5">
        <v>0.73</v>
      </c>
      <c r="CO75" s="5"/>
      <c r="CP75" s="5"/>
      <c r="CQ75" s="5"/>
      <c r="CR75" s="5"/>
      <c r="CS75" s="5">
        <f t="shared" si="3"/>
        <v>0</v>
      </c>
      <c r="CT75" s="5">
        <f t="shared" si="4"/>
        <v>3.67</v>
      </c>
      <c r="CU75" s="5">
        <v>86</v>
      </c>
      <c r="CV75" s="5"/>
      <c r="CW75" s="5"/>
      <c r="CX75" s="5"/>
      <c r="CY75" s="5"/>
      <c r="CZ75" s="5"/>
      <c r="DA75" s="5"/>
      <c r="DB75" s="5"/>
      <c r="DC75" s="5"/>
    </row>
    <row r="76" spans="1:107" s="7" customFormat="1" ht="12.75">
      <c r="A76" s="4" t="s">
        <v>552</v>
      </c>
      <c r="B76" s="5" t="s">
        <v>487</v>
      </c>
      <c r="C76" s="6">
        <v>39373</v>
      </c>
      <c r="D76" s="5" t="s">
        <v>455</v>
      </c>
      <c r="E76" s="5" t="s">
        <v>476</v>
      </c>
      <c r="F76" s="5" t="s">
        <v>457</v>
      </c>
      <c r="G76" s="5" t="s">
        <v>478</v>
      </c>
      <c r="H76" s="5" t="s">
        <v>459</v>
      </c>
      <c r="I76" s="5" t="s">
        <v>479</v>
      </c>
      <c r="J76" s="5" t="s">
        <v>459</v>
      </c>
      <c r="K76" s="5"/>
      <c r="L76" s="5"/>
      <c r="M76" s="5"/>
      <c r="N76" s="5" t="s">
        <v>459</v>
      </c>
      <c r="O76" s="5"/>
      <c r="P76" s="5"/>
      <c r="Q76" s="5"/>
      <c r="R76" s="5" t="s">
        <v>459</v>
      </c>
      <c r="S76" s="5" t="s">
        <v>480</v>
      </c>
      <c r="T76" s="5"/>
      <c r="U76" s="5"/>
      <c r="V76" s="5" t="s">
        <v>554</v>
      </c>
      <c r="W76" s="5">
        <v>128</v>
      </c>
      <c r="X76" s="5">
        <v>5</v>
      </c>
      <c r="Y76" s="5" t="s">
        <v>459</v>
      </c>
      <c r="Z76" s="5">
        <v>15</v>
      </c>
      <c r="AA76" s="5">
        <v>15</v>
      </c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>
        <v>0.57</v>
      </c>
      <c r="CK76" s="5">
        <v>3.5</v>
      </c>
      <c r="CL76" s="5"/>
      <c r="CM76" s="5">
        <v>0.57</v>
      </c>
      <c r="CN76" s="5">
        <v>0.57</v>
      </c>
      <c r="CO76" s="5"/>
      <c r="CP76" s="5"/>
      <c r="CQ76" s="5"/>
      <c r="CR76" s="5"/>
      <c r="CS76" s="5">
        <f t="shared" si="3"/>
        <v>0</v>
      </c>
      <c r="CT76" s="5">
        <f t="shared" si="4"/>
        <v>3.5</v>
      </c>
      <c r="CU76" s="5">
        <v>86</v>
      </c>
      <c r="CV76" s="5"/>
      <c r="CW76" s="5"/>
      <c r="CX76" s="5"/>
      <c r="CY76" s="5"/>
      <c r="CZ76" s="5"/>
      <c r="DA76" s="5"/>
      <c r="DB76" s="5"/>
      <c r="DC76" s="5"/>
    </row>
    <row r="77" spans="1:107" s="7" customFormat="1" ht="12.75">
      <c r="A77" s="4" t="s">
        <v>552</v>
      </c>
      <c r="B77" s="5" t="s">
        <v>487</v>
      </c>
      <c r="C77" s="6">
        <v>39237</v>
      </c>
      <c r="D77" s="5" t="s">
        <v>455</v>
      </c>
      <c r="E77" s="5" t="s">
        <v>476</v>
      </c>
      <c r="F77" s="5" t="s">
        <v>457</v>
      </c>
      <c r="G77" s="5" t="s">
        <v>478</v>
      </c>
      <c r="H77" s="5" t="s">
        <v>459</v>
      </c>
      <c r="I77" s="5" t="s">
        <v>479</v>
      </c>
      <c r="J77" s="5" t="s">
        <v>459</v>
      </c>
      <c r="K77" s="5"/>
      <c r="L77" s="5"/>
      <c r="M77" s="5"/>
      <c r="N77" s="5" t="s">
        <v>459</v>
      </c>
      <c r="O77" s="5"/>
      <c r="P77" s="5"/>
      <c r="Q77" s="5"/>
      <c r="R77" s="5" t="s">
        <v>459</v>
      </c>
      <c r="S77" s="5" t="s">
        <v>480</v>
      </c>
      <c r="T77" s="5"/>
      <c r="U77" s="5"/>
      <c r="V77" s="5" t="s">
        <v>555</v>
      </c>
      <c r="W77" s="5">
        <v>384</v>
      </c>
      <c r="X77" s="5">
        <v>5</v>
      </c>
      <c r="Y77" s="5" t="s">
        <v>459</v>
      </c>
      <c r="Z77" s="5">
        <v>6.7</v>
      </c>
      <c r="AA77" s="5">
        <v>6.7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>
        <v>0.69</v>
      </c>
      <c r="CK77" s="5">
        <v>3.87</v>
      </c>
      <c r="CL77" s="5"/>
      <c r="CM77" s="5">
        <v>0.69</v>
      </c>
      <c r="CN77" s="5">
        <v>0.69</v>
      </c>
      <c r="CO77" s="5"/>
      <c r="CP77" s="5"/>
      <c r="CQ77" s="5"/>
      <c r="CR77" s="5"/>
      <c r="CS77" s="5">
        <f t="shared" si="3"/>
        <v>0</v>
      </c>
      <c r="CT77" s="5">
        <f t="shared" si="4"/>
        <v>3.87</v>
      </c>
      <c r="CU77" s="5">
        <v>86</v>
      </c>
      <c r="CV77" s="5"/>
      <c r="CW77" s="5"/>
      <c r="CX77" s="5"/>
      <c r="CY77" s="5"/>
      <c r="CZ77" s="5"/>
      <c r="DA77" s="5"/>
      <c r="DB77" s="5"/>
      <c r="DC77" s="5"/>
    </row>
    <row r="78" spans="1:107" s="7" customFormat="1" ht="24">
      <c r="A78" s="4" t="s">
        <v>552</v>
      </c>
      <c r="B78" s="5" t="s">
        <v>487</v>
      </c>
      <c r="C78" s="6">
        <v>39234</v>
      </c>
      <c r="D78" s="5" t="s">
        <v>455</v>
      </c>
      <c r="E78" s="5" t="s">
        <v>468</v>
      </c>
      <c r="F78" s="5" t="s">
        <v>457</v>
      </c>
      <c r="G78" s="5" t="s">
        <v>478</v>
      </c>
      <c r="H78" s="5" t="s">
        <v>459</v>
      </c>
      <c r="I78" s="5" t="s">
        <v>479</v>
      </c>
      <c r="J78" s="5" t="s">
        <v>459</v>
      </c>
      <c r="K78" s="5"/>
      <c r="L78" s="5"/>
      <c r="M78" s="5"/>
      <c r="N78" s="5" t="s">
        <v>459</v>
      </c>
      <c r="O78" s="5"/>
      <c r="P78" s="5"/>
      <c r="Q78" s="5"/>
      <c r="R78" s="5" t="s">
        <v>455</v>
      </c>
      <c r="S78" s="5" t="s">
        <v>480</v>
      </c>
      <c r="T78" s="5"/>
      <c r="U78" s="5"/>
      <c r="V78" s="5" t="s">
        <v>556</v>
      </c>
      <c r="W78" s="5">
        <v>128</v>
      </c>
      <c r="X78" s="5">
        <v>5</v>
      </c>
      <c r="Y78" s="5" t="s">
        <v>459</v>
      </c>
      <c r="Z78" s="5">
        <v>16</v>
      </c>
      <c r="AA78" s="5">
        <v>16</v>
      </c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>
        <v>0.32</v>
      </c>
      <c r="CC78" s="5">
        <v>2.8</v>
      </c>
      <c r="CD78" s="5"/>
      <c r="CE78" s="5">
        <v>0.32</v>
      </c>
      <c r="CF78" s="5">
        <v>0.32</v>
      </c>
      <c r="CG78" s="5"/>
      <c r="CH78" s="5"/>
      <c r="CI78" s="5">
        <v>174</v>
      </c>
      <c r="CJ78" s="5">
        <v>0.32</v>
      </c>
      <c r="CK78" s="5">
        <v>2.8</v>
      </c>
      <c r="CL78" s="5"/>
      <c r="CM78" s="5">
        <v>0.32</v>
      </c>
      <c r="CN78" s="5">
        <v>0.32</v>
      </c>
      <c r="CO78" s="5"/>
      <c r="CP78" s="5"/>
      <c r="CQ78" s="5"/>
      <c r="CR78" s="5"/>
      <c r="CS78" s="5">
        <f t="shared" si="3"/>
        <v>0</v>
      </c>
      <c r="CT78" s="5">
        <f t="shared" si="4"/>
        <v>2.8</v>
      </c>
      <c r="CU78" s="5">
        <v>174</v>
      </c>
      <c r="CV78" s="5">
        <v>0.32</v>
      </c>
      <c r="CW78" s="5">
        <v>0.32</v>
      </c>
      <c r="CX78" s="5"/>
      <c r="CY78" s="5">
        <v>0.32</v>
      </c>
      <c r="CZ78" s="5">
        <v>0.32</v>
      </c>
      <c r="DA78" s="5"/>
      <c r="DB78" s="5"/>
      <c r="DC78" s="5">
        <v>174</v>
      </c>
    </row>
    <row r="79" spans="1:107" s="7" customFormat="1" ht="12.75">
      <c r="A79" s="4" t="s">
        <v>552</v>
      </c>
      <c r="B79" s="5" t="s">
        <v>487</v>
      </c>
      <c r="C79" s="6">
        <v>39373</v>
      </c>
      <c r="D79" s="5" t="s">
        <v>455</v>
      </c>
      <c r="E79" s="5" t="s">
        <v>476</v>
      </c>
      <c r="F79" s="5" t="s">
        <v>457</v>
      </c>
      <c r="G79" s="5" t="s">
        <v>478</v>
      </c>
      <c r="H79" s="5" t="s">
        <v>459</v>
      </c>
      <c r="I79" s="5" t="s">
        <v>479</v>
      </c>
      <c r="J79" s="5" t="s">
        <v>459</v>
      </c>
      <c r="K79" s="5"/>
      <c r="L79" s="5"/>
      <c r="M79" s="5"/>
      <c r="N79" s="5" t="s">
        <v>459</v>
      </c>
      <c r="O79" s="5"/>
      <c r="P79" s="5"/>
      <c r="Q79" s="5"/>
      <c r="R79" s="5" t="s">
        <v>459</v>
      </c>
      <c r="S79" s="5" t="s">
        <v>480</v>
      </c>
      <c r="T79" s="5"/>
      <c r="U79" s="5"/>
      <c r="V79" s="5" t="s">
        <v>557</v>
      </c>
      <c r="W79" s="5">
        <v>128</v>
      </c>
      <c r="X79" s="5">
        <v>5</v>
      </c>
      <c r="Y79" s="5" t="s">
        <v>459</v>
      </c>
      <c r="Z79" s="5">
        <v>17</v>
      </c>
      <c r="AA79" s="5">
        <v>17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>
        <v>0.34</v>
      </c>
      <c r="CK79" s="5">
        <v>2.8</v>
      </c>
      <c r="CL79" s="5"/>
      <c r="CM79" s="5">
        <v>0.34</v>
      </c>
      <c r="CN79" s="5">
        <v>0.34</v>
      </c>
      <c r="CO79" s="5"/>
      <c r="CP79" s="5"/>
      <c r="CQ79" s="5"/>
      <c r="CR79" s="5"/>
      <c r="CS79" s="5">
        <f t="shared" si="3"/>
        <v>0</v>
      </c>
      <c r="CT79" s="5">
        <f t="shared" si="4"/>
        <v>2.8</v>
      </c>
      <c r="CU79" s="5">
        <v>174</v>
      </c>
      <c r="CV79" s="5"/>
      <c r="CW79" s="5"/>
      <c r="CX79" s="5"/>
      <c r="CY79" s="5"/>
      <c r="CZ79" s="5"/>
      <c r="DA79" s="5"/>
      <c r="DB79" s="5"/>
      <c r="DC79" s="5"/>
    </row>
    <row r="80" spans="1:107" s="7" customFormat="1" ht="24">
      <c r="A80" s="4" t="s">
        <v>552</v>
      </c>
      <c r="B80" s="5" t="s">
        <v>487</v>
      </c>
      <c r="C80" s="6">
        <v>39234</v>
      </c>
      <c r="D80" s="5" t="s">
        <v>455</v>
      </c>
      <c r="E80" s="5" t="s">
        <v>468</v>
      </c>
      <c r="F80" s="5" t="s">
        <v>457</v>
      </c>
      <c r="G80" s="5" t="s">
        <v>478</v>
      </c>
      <c r="H80" s="5" t="s">
        <v>459</v>
      </c>
      <c r="I80" s="5" t="s">
        <v>479</v>
      </c>
      <c r="J80" s="5" t="s">
        <v>459</v>
      </c>
      <c r="K80" s="5"/>
      <c r="L80" s="5"/>
      <c r="M80" s="5"/>
      <c r="N80" s="5" t="s">
        <v>459</v>
      </c>
      <c r="O80" s="5"/>
      <c r="P80" s="5"/>
      <c r="Q80" s="5"/>
      <c r="R80" s="5" t="s">
        <v>455</v>
      </c>
      <c r="S80" s="5" t="s">
        <v>480</v>
      </c>
      <c r="T80" s="5"/>
      <c r="U80" s="5"/>
      <c r="V80" s="5" t="s">
        <v>558</v>
      </c>
      <c r="W80" s="5">
        <v>256</v>
      </c>
      <c r="X80" s="5">
        <v>5</v>
      </c>
      <c r="Y80" s="5" t="s">
        <v>459</v>
      </c>
      <c r="Z80" s="5">
        <v>6.9</v>
      </c>
      <c r="AA80" s="5">
        <v>6.9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>
        <v>0.32</v>
      </c>
      <c r="CC80" s="5">
        <v>3.25</v>
      </c>
      <c r="CD80" s="5"/>
      <c r="CE80" s="5">
        <v>0.32</v>
      </c>
      <c r="CF80" s="5">
        <v>0.32</v>
      </c>
      <c r="CG80" s="5"/>
      <c r="CH80" s="5"/>
      <c r="CI80" s="5">
        <v>174</v>
      </c>
      <c r="CJ80" s="5">
        <v>0.32</v>
      </c>
      <c r="CK80" s="5">
        <v>3.25</v>
      </c>
      <c r="CL80" s="5"/>
      <c r="CM80" s="5">
        <v>0.32</v>
      </c>
      <c r="CN80" s="5">
        <v>0.32</v>
      </c>
      <c r="CO80" s="5"/>
      <c r="CP80" s="5"/>
      <c r="CQ80" s="5"/>
      <c r="CR80" s="5"/>
      <c r="CS80" s="5">
        <f t="shared" si="3"/>
        <v>0</v>
      </c>
      <c r="CT80" s="5">
        <f t="shared" si="4"/>
        <v>3.25</v>
      </c>
      <c r="CU80" s="5">
        <v>174</v>
      </c>
      <c r="CV80" s="5">
        <v>0.32</v>
      </c>
      <c r="CW80" s="5">
        <v>3.25</v>
      </c>
      <c r="CX80" s="5"/>
      <c r="CY80" s="5">
        <v>0.32</v>
      </c>
      <c r="CZ80" s="5">
        <v>0.32</v>
      </c>
      <c r="DA80" s="5"/>
      <c r="DB80" s="5"/>
      <c r="DC80" s="5">
        <v>174</v>
      </c>
    </row>
    <row r="81" spans="1:107" s="7" customFormat="1" ht="12.75">
      <c r="A81" s="4" t="s">
        <v>552</v>
      </c>
      <c r="B81" s="5" t="s">
        <v>487</v>
      </c>
      <c r="C81" s="6">
        <v>39373</v>
      </c>
      <c r="D81" s="5" t="s">
        <v>455</v>
      </c>
      <c r="E81" s="5" t="s">
        <v>476</v>
      </c>
      <c r="F81" s="5" t="s">
        <v>457</v>
      </c>
      <c r="G81" s="5" t="s">
        <v>478</v>
      </c>
      <c r="H81" s="5" t="s">
        <v>459</v>
      </c>
      <c r="I81" s="5" t="s">
        <v>479</v>
      </c>
      <c r="J81" s="5" t="s">
        <v>459</v>
      </c>
      <c r="K81" s="5"/>
      <c r="L81" s="5"/>
      <c r="M81" s="5"/>
      <c r="N81" s="5" t="s">
        <v>459</v>
      </c>
      <c r="O81" s="5"/>
      <c r="P81" s="5"/>
      <c r="Q81" s="5"/>
      <c r="R81" s="5" t="s">
        <v>459</v>
      </c>
      <c r="S81" s="5" t="s">
        <v>480</v>
      </c>
      <c r="T81" s="5"/>
      <c r="U81" s="5"/>
      <c r="V81" s="5" t="s">
        <v>558</v>
      </c>
      <c r="W81" s="5">
        <v>384</v>
      </c>
      <c r="X81" s="5">
        <v>5</v>
      </c>
      <c r="Y81" s="5" t="s">
        <v>459</v>
      </c>
      <c r="Z81" s="5">
        <v>8.9</v>
      </c>
      <c r="AA81" s="5">
        <v>8.9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>
        <v>0.35</v>
      </c>
      <c r="CK81" s="5">
        <v>3.9</v>
      </c>
      <c r="CL81" s="5"/>
      <c r="CM81" s="5">
        <v>0.35</v>
      </c>
      <c r="CN81" s="5">
        <v>0.35</v>
      </c>
      <c r="CO81" s="5"/>
      <c r="CP81" s="5"/>
      <c r="CQ81" s="5"/>
      <c r="CR81" s="5"/>
      <c r="CS81" s="5">
        <f t="shared" si="3"/>
        <v>0</v>
      </c>
      <c r="CT81" s="5">
        <f t="shared" si="4"/>
        <v>3.9</v>
      </c>
      <c r="CU81" s="5">
        <v>174</v>
      </c>
      <c r="CV81" s="5"/>
      <c r="CW81" s="5"/>
      <c r="CX81" s="5"/>
      <c r="CY81" s="5"/>
      <c r="CZ81" s="5"/>
      <c r="DA81" s="5"/>
      <c r="DB81" s="5"/>
      <c r="DC81" s="5"/>
    </row>
    <row r="82" spans="1:107" s="7" customFormat="1" ht="12.75">
      <c r="A82" s="4" t="s">
        <v>552</v>
      </c>
      <c r="B82" s="5" t="s">
        <v>487</v>
      </c>
      <c r="C82" s="6">
        <v>39413</v>
      </c>
      <c r="D82" s="5" t="s">
        <v>455</v>
      </c>
      <c r="E82" s="5" t="s">
        <v>476</v>
      </c>
      <c r="F82" s="5" t="s">
        <v>457</v>
      </c>
      <c r="G82" s="5" t="s">
        <v>478</v>
      </c>
      <c r="H82" s="5" t="s">
        <v>459</v>
      </c>
      <c r="I82" s="5" t="s">
        <v>479</v>
      </c>
      <c r="J82" s="5" t="s">
        <v>459</v>
      </c>
      <c r="K82" s="5"/>
      <c r="L82" s="5"/>
      <c r="M82" s="5"/>
      <c r="N82" s="5" t="s">
        <v>459</v>
      </c>
      <c r="O82" s="5"/>
      <c r="P82" s="5"/>
      <c r="Q82" s="5"/>
      <c r="R82" s="5" t="s">
        <v>459</v>
      </c>
      <c r="S82" s="5" t="s">
        <v>480</v>
      </c>
      <c r="T82" s="5"/>
      <c r="U82" s="5"/>
      <c r="V82" s="5" t="s">
        <v>559</v>
      </c>
      <c r="W82" s="5">
        <v>384</v>
      </c>
      <c r="X82" s="5">
        <v>5</v>
      </c>
      <c r="Y82" s="5" t="s">
        <v>459</v>
      </c>
      <c r="Z82" s="5">
        <v>7</v>
      </c>
      <c r="AA82" s="5">
        <v>7</v>
      </c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>
        <v>0.34</v>
      </c>
      <c r="CK82" s="5">
        <v>3.9</v>
      </c>
      <c r="CL82" s="5"/>
      <c r="CM82" s="5">
        <v>0.34</v>
      </c>
      <c r="CN82" s="5">
        <v>0.34</v>
      </c>
      <c r="CO82" s="5"/>
      <c r="CP82" s="5"/>
      <c r="CQ82" s="5"/>
      <c r="CR82" s="5"/>
      <c r="CS82" s="5">
        <f t="shared" si="3"/>
        <v>0</v>
      </c>
      <c r="CT82" s="5">
        <f t="shared" si="4"/>
        <v>3.9</v>
      </c>
      <c r="CU82" s="5">
        <v>174</v>
      </c>
      <c r="CV82" s="5"/>
      <c r="CW82" s="5"/>
      <c r="CX82" s="5"/>
      <c r="CY82" s="5"/>
      <c r="CZ82" s="5"/>
      <c r="DA82" s="5"/>
      <c r="DB82" s="5"/>
      <c r="DC82" s="5"/>
    </row>
    <row r="83" spans="1:107" s="7" customFormat="1" ht="24">
      <c r="A83" s="4" t="s">
        <v>552</v>
      </c>
      <c r="B83" s="5" t="s">
        <v>487</v>
      </c>
      <c r="C83" s="6">
        <v>39234</v>
      </c>
      <c r="D83" s="5" t="s">
        <v>455</v>
      </c>
      <c r="E83" s="5" t="s">
        <v>468</v>
      </c>
      <c r="F83" s="5" t="s">
        <v>457</v>
      </c>
      <c r="G83" s="5" t="s">
        <v>478</v>
      </c>
      <c r="H83" s="5" t="s">
        <v>459</v>
      </c>
      <c r="I83" s="5" t="s">
        <v>479</v>
      </c>
      <c r="J83" s="5" t="s">
        <v>459</v>
      </c>
      <c r="K83" s="5"/>
      <c r="L83" s="5"/>
      <c r="M83" s="5"/>
      <c r="N83" s="5" t="s">
        <v>459</v>
      </c>
      <c r="O83" s="5"/>
      <c r="P83" s="5"/>
      <c r="Q83" s="5"/>
      <c r="R83" s="5" t="s">
        <v>455</v>
      </c>
      <c r="S83" s="5" t="s">
        <v>480</v>
      </c>
      <c r="T83" s="5"/>
      <c r="U83" s="5"/>
      <c r="V83" s="5" t="s">
        <v>560</v>
      </c>
      <c r="W83" s="5">
        <v>512</v>
      </c>
      <c r="X83" s="5">
        <v>5</v>
      </c>
      <c r="Y83" s="5" t="s">
        <v>459</v>
      </c>
      <c r="Z83" s="5">
        <v>7.3</v>
      </c>
      <c r="AA83" s="5">
        <v>7.3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>
        <v>0.32</v>
      </c>
      <c r="CC83" s="5">
        <v>3.34</v>
      </c>
      <c r="CD83" s="5"/>
      <c r="CE83" s="5">
        <v>0.32</v>
      </c>
      <c r="CF83" s="5">
        <v>0.32</v>
      </c>
      <c r="CG83" s="5"/>
      <c r="CH83" s="5"/>
      <c r="CI83" s="5">
        <v>174</v>
      </c>
      <c r="CJ83" s="5">
        <v>0.32</v>
      </c>
      <c r="CK83" s="5">
        <v>3.34</v>
      </c>
      <c r="CL83" s="5"/>
      <c r="CM83" s="5">
        <v>0.32</v>
      </c>
      <c r="CN83" s="5">
        <v>0.32</v>
      </c>
      <c r="CO83" s="5"/>
      <c r="CP83" s="5"/>
      <c r="CQ83" s="5"/>
      <c r="CR83" s="5"/>
      <c r="CS83" s="5">
        <f t="shared" si="3"/>
        <v>0</v>
      </c>
      <c r="CT83" s="5">
        <f t="shared" si="4"/>
        <v>3.34</v>
      </c>
      <c r="CU83" s="5">
        <v>174</v>
      </c>
      <c r="CV83" s="5">
        <v>0.32</v>
      </c>
      <c r="CW83" s="5">
        <v>3.34</v>
      </c>
      <c r="CX83" s="5"/>
      <c r="CY83" s="5">
        <v>0.32</v>
      </c>
      <c r="CZ83" s="5">
        <v>0.32</v>
      </c>
      <c r="DA83" s="5"/>
      <c r="DB83" s="5"/>
      <c r="DC83" s="5">
        <v>174</v>
      </c>
    </row>
    <row r="84" spans="1:107" s="7" customFormat="1" ht="12.75">
      <c r="A84" s="4" t="s">
        <v>552</v>
      </c>
      <c r="B84" s="5" t="s">
        <v>487</v>
      </c>
      <c r="C84" s="6">
        <v>39373</v>
      </c>
      <c r="D84" s="5" t="s">
        <v>455</v>
      </c>
      <c r="E84" s="5" t="s">
        <v>476</v>
      </c>
      <c r="F84" s="5" t="s">
        <v>457</v>
      </c>
      <c r="G84" s="5" t="s">
        <v>478</v>
      </c>
      <c r="H84" s="5" t="s">
        <v>459</v>
      </c>
      <c r="I84" s="5" t="s">
        <v>479</v>
      </c>
      <c r="J84" s="5" t="s">
        <v>459</v>
      </c>
      <c r="K84" s="5"/>
      <c r="L84" s="5"/>
      <c r="M84" s="5"/>
      <c r="N84" s="5" t="s">
        <v>459</v>
      </c>
      <c r="O84" s="5"/>
      <c r="P84" s="5"/>
      <c r="Q84" s="5"/>
      <c r="R84" s="5" t="s">
        <v>459</v>
      </c>
      <c r="S84" s="5" t="s">
        <v>480</v>
      </c>
      <c r="T84" s="5"/>
      <c r="U84" s="5"/>
      <c r="V84" s="5" t="s">
        <v>560</v>
      </c>
      <c r="W84" s="5">
        <v>640</v>
      </c>
      <c r="X84" s="5">
        <v>5</v>
      </c>
      <c r="Y84" s="5" t="s">
        <v>459</v>
      </c>
      <c r="Z84" s="5">
        <v>8.9</v>
      </c>
      <c r="AA84" s="5">
        <v>8.9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>
        <v>0.34</v>
      </c>
      <c r="CK84" s="5">
        <v>3.9</v>
      </c>
      <c r="CL84" s="5"/>
      <c r="CM84" s="5">
        <v>0.34</v>
      </c>
      <c r="CN84" s="5">
        <v>0.34</v>
      </c>
      <c r="CO84" s="5"/>
      <c r="CP84" s="5"/>
      <c r="CQ84" s="5"/>
      <c r="CR84" s="5"/>
      <c r="CS84" s="5">
        <f t="shared" si="3"/>
        <v>0</v>
      </c>
      <c r="CT84" s="5">
        <f t="shared" si="4"/>
        <v>3.9</v>
      </c>
      <c r="CU84" s="5">
        <v>174</v>
      </c>
      <c r="CV84" s="5"/>
      <c r="CW84" s="5"/>
      <c r="CX84" s="5"/>
      <c r="CY84" s="5"/>
      <c r="CZ84" s="5"/>
      <c r="DA84" s="5"/>
      <c r="DB84" s="5"/>
      <c r="DC84" s="5"/>
    </row>
    <row r="85" spans="1:107" s="7" customFormat="1" ht="12.75">
      <c r="A85" s="4" t="s">
        <v>552</v>
      </c>
      <c r="B85" s="5" t="s">
        <v>487</v>
      </c>
      <c r="C85" s="6">
        <v>39413</v>
      </c>
      <c r="D85" s="5" t="s">
        <v>455</v>
      </c>
      <c r="E85" s="5" t="s">
        <v>476</v>
      </c>
      <c r="F85" s="5" t="s">
        <v>457</v>
      </c>
      <c r="G85" s="5" t="s">
        <v>478</v>
      </c>
      <c r="H85" s="5" t="s">
        <v>459</v>
      </c>
      <c r="I85" s="5" t="s">
        <v>479</v>
      </c>
      <c r="J85" s="5" t="s">
        <v>459</v>
      </c>
      <c r="K85" s="5"/>
      <c r="L85" s="5"/>
      <c r="M85" s="5"/>
      <c r="N85" s="5" t="s">
        <v>459</v>
      </c>
      <c r="O85" s="5"/>
      <c r="P85" s="5"/>
      <c r="Q85" s="5"/>
      <c r="R85" s="5" t="s">
        <v>459</v>
      </c>
      <c r="S85" s="5" t="s">
        <v>480</v>
      </c>
      <c r="T85" s="5"/>
      <c r="U85" s="5"/>
      <c r="V85" s="5" t="s">
        <v>561</v>
      </c>
      <c r="W85" s="5">
        <v>640</v>
      </c>
      <c r="X85" s="5">
        <v>5</v>
      </c>
      <c r="Y85" s="5" t="s">
        <v>459</v>
      </c>
      <c r="Z85" s="5">
        <v>7</v>
      </c>
      <c r="AA85" s="5">
        <v>7</v>
      </c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>
        <v>0.35</v>
      </c>
      <c r="CK85" s="5">
        <v>3.9</v>
      </c>
      <c r="CL85" s="5"/>
      <c r="CM85" s="5">
        <v>0.35</v>
      </c>
      <c r="CN85" s="5">
        <v>0.35</v>
      </c>
      <c r="CO85" s="5"/>
      <c r="CP85" s="5"/>
      <c r="CQ85" s="5"/>
      <c r="CR85" s="5"/>
      <c r="CS85" s="5">
        <f t="shared" si="3"/>
        <v>0</v>
      </c>
      <c r="CT85" s="5">
        <f t="shared" si="4"/>
        <v>3.9</v>
      </c>
      <c r="CU85" s="5">
        <v>174</v>
      </c>
      <c r="CV85" s="5"/>
      <c r="CW85" s="5"/>
      <c r="CX85" s="5"/>
      <c r="CY85" s="5"/>
      <c r="CZ85" s="5"/>
      <c r="DA85" s="5"/>
      <c r="DB85" s="5"/>
      <c r="DC85" s="5"/>
    </row>
    <row r="86" spans="1:107" s="7" customFormat="1" ht="36">
      <c r="A86" s="4" t="s">
        <v>552</v>
      </c>
      <c r="B86" s="5" t="s">
        <v>487</v>
      </c>
      <c r="C86" s="6">
        <v>39395</v>
      </c>
      <c r="D86" s="5" t="s">
        <v>455</v>
      </c>
      <c r="E86" s="5" t="s">
        <v>502</v>
      </c>
      <c r="F86" s="5" t="s">
        <v>457</v>
      </c>
      <c r="G86" s="5" t="s">
        <v>478</v>
      </c>
      <c r="H86" s="5" t="s">
        <v>459</v>
      </c>
      <c r="I86" s="5" t="s">
        <v>485</v>
      </c>
      <c r="J86" s="5" t="s">
        <v>459</v>
      </c>
      <c r="K86" s="5"/>
      <c r="L86" s="5"/>
      <c r="M86" s="5"/>
      <c r="N86" s="5" t="s">
        <v>459</v>
      </c>
      <c r="O86" s="5"/>
      <c r="P86" s="5"/>
      <c r="Q86" s="5"/>
      <c r="R86" s="5" t="s">
        <v>459</v>
      </c>
      <c r="S86" s="5" t="s">
        <v>480</v>
      </c>
      <c r="T86" s="5"/>
      <c r="U86" s="5"/>
      <c r="V86" s="5" t="s">
        <v>563</v>
      </c>
      <c r="W86" s="5">
        <v>320</v>
      </c>
      <c r="X86" s="5">
        <v>30</v>
      </c>
      <c r="Y86" s="5" t="s">
        <v>459</v>
      </c>
      <c r="Z86" s="5">
        <v>2</v>
      </c>
      <c r="AA86" s="5">
        <v>2</v>
      </c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>
        <v>38</v>
      </c>
      <c r="CC86" s="5">
        <v>7.8</v>
      </c>
      <c r="CD86" s="5"/>
      <c r="CE86" s="5">
        <v>1</v>
      </c>
      <c r="CF86" s="5">
        <v>1</v>
      </c>
      <c r="CG86" s="5" t="s">
        <v>564</v>
      </c>
      <c r="CH86" s="5" t="s">
        <v>514</v>
      </c>
      <c r="CI86" s="5">
        <v>135.8</v>
      </c>
      <c r="CJ86" s="5">
        <v>38</v>
      </c>
      <c r="CK86" s="5">
        <v>7.8</v>
      </c>
      <c r="CL86" s="5"/>
      <c r="CM86" s="5">
        <v>1</v>
      </c>
      <c r="CN86" s="5">
        <v>1</v>
      </c>
      <c r="CO86" s="5" t="s">
        <v>564</v>
      </c>
      <c r="CP86" s="5">
        <f>0.5+1.5</f>
        <v>2</v>
      </c>
      <c r="CQ86" s="5" t="s">
        <v>514</v>
      </c>
      <c r="CR86" s="5"/>
      <c r="CS86" s="5">
        <f t="shared" si="3"/>
        <v>2</v>
      </c>
      <c r="CT86" s="5">
        <f t="shared" si="4"/>
        <v>5.8</v>
      </c>
      <c r="CU86" s="5">
        <v>135.8</v>
      </c>
      <c r="CV86" s="5"/>
      <c r="CW86" s="5"/>
      <c r="CX86" s="5"/>
      <c r="CY86" s="5"/>
      <c r="CZ86" s="5"/>
      <c r="DA86" s="5"/>
      <c r="DB86" s="5"/>
      <c r="DC86" s="5"/>
    </row>
    <row r="87" spans="1:107" s="7" customFormat="1" ht="24">
      <c r="A87" s="4" t="s">
        <v>552</v>
      </c>
      <c r="B87" s="5" t="s">
        <v>487</v>
      </c>
      <c r="C87" s="6">
        <v>39565</v>
      </c>
      <c r="D87" s="5" t="s">
        <v>455</v>
      </c>
      <c r="E87" s="5" t="s">
        <v>502</v>
      </c>
      <c r="F87" s="5" t="s">
        <v>457</v>
      </c>
      <c r="G87" s="5" t="s">
        <v>478</v>
      </c>
      <c r="H87" s="5" t="s">
        <v>459</v>
      </c>
      <c r="I87" s="5" t="s">
        <v>485</v>
      </c>
      <c r="J87" s="5" t="s">
        <v>459</v>
      </c>
      <c r="K87" s="5"/>
      <c r="L87" s="5"/>
      <c r="M87" s="5"/>
      <c r="N87" s="5" t="s">
        <v>459</v>
      </c>
      <c r="O87" s="5"/>
      <c r="P87" s="5"/>
      <c r="Q87" s="5"/>
      <c r="R87" s="5" t="s">
        <v>459</v>
      </c>
      <c r="S87" s="5" t="s">
        <v>480</v>
      </c>
      <c r="T87" s="5"/>
      <c r="U87" s="5"/>
      <c r="V87" s="5" t="s">
        <v>566</v>
      </c>
      <c r="W87" s="5">
        <v>62.5</v>
      </c>
      <c r="X87" s="5">
        <v>30</v>
      </c>
      <c r="Y87" s="5" t="s">
        <v>459</v>
      </c>
      <c r="Z87" s="5">
        <v>2</v>
      </c>
      <c r="AA87" s="5">
        <v>2</v>
      </c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>
        <v>7.5</v>
      </c>
      <c r="CC87" s="5">
        <v>5.5</v>
      </c>
      <c r="CD87" s="5"/>
      <c r="CE87" s="5">
        <v>0.4</v>
      </c>
      <c r="CF87" s="5">
        <v>0.4</v>
      </c>
      <c r="CG87" s="5" t="s">
        <v>493</v>
      </c>
      <c r="CH87" s="5" t="s">
        <v>510</v>
      </c>
      <c r="CI87" s="5">
        <v>29.4</v>
      </c>
      <c r="CJ87" s="5">
        <v>7.5</v>
      </c>
      <c r="CK87" s="5">
        <v>5</v>
      </c>
      <c r="CL87" s="5"/>
      <c r="CM87" s="5">
        <v>0.3</v>
      </c>
      <c r="CN87" s="5">
        <v>0.3</v>
      </c>
      <c r="CO87" s="5" t="s">
        <v>493</v>
      </c>
      <c r="CP87" s="5">
        <v>0.5</v>
      </c>
      <c r="CQ87" s="5" t="s">
        <v>510</v>
      </c>
      <c r="CR87" s="5">
        <f>0.2</f>
        <v>0.2</v>
      </c>
      <c r="CS87" s="5">
        <f t="shared" si="3"/>
        <v>0.7</v>
      </c>
      <c r="CT87" s="5">
        <f t="shared" si="4"/>
        <v>4.3</v>
      </c>
      <c r="CU87" s="5">
        <v>29.4</v>
      </c>
      <c r="CV87" s="5"/>
      <c r="CW87" s="5"/>
      <c r="CX87" s="5"/>
      <c r="CY87" s="5"/>
      <c r="CZ87" s="5"/>
      <c r="DA87" s="5"/>
      <c r="DB87" s="5"/>
      <c r="DC87" s="5"/>
    </row>
    <row r="88" spans="1:107" s="7" customFormat="1" ht="24">
      <c r="A88" s="4" t="s">
        <v>552</v>
      </c>
      <c r="B88" s="5" t="s">
        <v>487</v>
      </c>
      <c r="C88" s="6">
        <v>39413</v>
      </c>
      <c r="D88" s="5" t="s">
        <v>455</v>
      </c>
      <c r="E88" s="5" t="s">
        <v>502</v>
      </c>
      <c r="F88" s="5" t="s">
        <v>457</v>
      </c>
      <c r="G88" s="5" t="s">
        <v>478</v>
      </c>
      <c r="H88" s="5" t="s">
        <v>459</v>
      </c>
      <c r="I88" s="5" t="s">
        <v>485</v>
      </c>
      <c r="J88" s="5" t="s">
        <v>459</v>
      </c>
      <c r="K88" s="5"/>
      <c r="L88" s="5"/>
      <c r="M88" s="5"/>
      <c r="N88" s="5" t="s">
        <v>459</v>
      </c>
      <c r="O88" s="5"/>
      <c r="P88" s="5"/>
      <c r="Q88" s="5"/>
      <c r="R88" s="5" t="s">
        <v>459</v>
      </c>
      <c r="S88" s="5" t="s">
        <v>480</v>
      </c>
      <c r="T88" s="5"/>
      <c r="U88" s="5"/>
      <c r="V88" s="5" t="s">
        <v>566</v>
      </c>
      <c r="W88" s="5">
        <v>128</v>
      </c>
      <c r="X88" s="5">
        <v>30</v>
      </c>
      <c r="Y88" s="5" t="s">
        <v>459</v>
      </c>
      <c r="Z88" s="5">
        <v>2</v>
      </c>
      <c r="AA88" s="5">
        <v>2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>
        <v>15</v>
      </c>
      <c r="CC88" s="5">
        <v>5</v>
      </c>
      <c r="CD88" s="5"/>
      <c r="CE88" s="5">
        <v>1</v>
      </c>
      <c r="CF88" s="5">
        <v>1</v>
      </c>
      <c r="CG88" s="5" t="s">
        <v>568</v>
      </c>
      <c r="CH88" s="5" t="s">
        <v>510</v>
      </c>
      <c r="CI88" s="5">
        <v>68.4</v>
      </c>
      <c r="CJ88" s="5">
        <v>15</v>
      </c>
      <c r="CK88" s="5">
        <v>5</v>
      </c>
      <c r="CL88" s="5">
        <v>1</v>
      </c>
      <c r="CM88" s="5">
        <v>1</v>
      </c>
      <c r="CN88" s="5">
        <v>5</v>
      </c>
      <c r="CO88" s="5" t="s">
        <v>568</v>
      </c>
      <c r="CP88" s="5">
        <v>0.5</v>
      </c>
      <c r="CQ88" s="5" t="s">
        <v>510</v>
      </c>
      <c r="CR88" s="5">
        <f>0.2</f>
        <v>0.2</v>
      </c>
      <c r="CS88" s="5">
        <f t="shared" si="3"/>
        <v>0.7</v>
      </c>
      <c r="CT88" s="5">
        <f t="shared" si="4"/>
        <v>4.3</v>
      </c>
      <c r="CU88" s="5">
        <v>68.4</v>
      </c>
      <c r="CV88" s="5"/>
      <c r="CW88" s="5"/>
      <c r="CX88" s="5"/>
      <c r="CY88" s="5"/>
      <c r="CZ88" s="5"/>
      <c r="DA88" s="5"/>
      <c r="DB88" s="5"/>
      <c r="DC88" s="5"/>
    </row>
    <row r="89" spans="1:107" s="7" customFormat="1" ht="24">
      <c r="A89" s="4" t="s">
        <v>552</v>
      </c>
      <c r="B89" s="5" t="s">
        <v>487</v>
      </c>
      <c r="C89" s="6">
        <v>39414</v>
      </c>
      <c r="D89" s="5" t="s">
        <v>455</v>
      </c>
      <c r="E89" s="5" t="s">
        <v>502</v>
      </c>
      <c r="F89" s="5" t="s">
        <v>457</v>
      </c>
      <c r="G89" s="5" t="s">
        <v>478</v>
      </c>
      <c r="H89" s="5" t="s">
        <v>459</v>
      </c>
      <c r="I89" s="5" t="s">
        <v>485</v>
      </c>
      <c r="J89" s="5" t="s">
        <v>459</v>
      </c>
      <c r="K89" s="5"/>
      <c r="L89" s="5"/>
      <c r="M89" s="5"/>
      <c r="N89" s="5" t="s">
        <v>459</v>
      </c>
      <c r="O89" s="5"/>
      <c r="P89" s="5"/>
      <c r="Q89" s="5"/>
      <c r="R89" s="5" t="s">
        <v>459</v>
      </c>
      <c r="S89" s="5" t="s">
        <v>480</v>
      </c>
      <c r="T89" s="5"/>
      <c r="U89" s="5"/>
      <c r="V89" s="5" t="s">
        <v>570</v>
      </c>
      <c r="W89" s="5">
        <v>128</v>
      </c>
      <c r="X89" s="5">
        <v>30</v>
      </c>
      <c r="Y89" s="5" t="s">
        <v>459</v>
      </c>
      <c r="Z89" s="5">
        <v>2</v>
      </c>
      <c r="AA89" s="5">
        <v>2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>
        <v>15</v>
      </c>
      <c r="CC89" s="5">
        <v>6</v>
      </c>
      <c r="CD89" s="5"/>
      <c r="CE89" s="5">
        <v>1</v>
      </c>
      <c r="CF89" s="5">
        <v>1</v>
      </c>
      <c r="CG89" s="5" t="s">
        <v>568</v>
      </c>
      <c r="CH89" s="5" t="s">
        <v>510</v>
      </c>
      <c r="CI89" s="5">
        <v>93.46</v>
      </c>
      <c r="CJ89" s="5">
        <v>15</v>
      </c>
      <c r="CK89" s="5">
        <v>6</v>
      </c>
      <c r="CL89" s="5"/>
      <c r="CM89" s="5">
        <v>1</v>
      </c>
      <c r="CN89" s="5">
        <v>1</v>
      </c>
      <c r="CO89" s="5" t="s">
        <v>568</v>
      </c>
      <c r="CP89" s="5">
        <v>0.5</v>
      </c>
      <c r="CQ89" s="5" t="s">
        <v>510</v>
      </c>
      <c r="CR89" s="5">
        <f>0.2</f>
        <v>0.2</v>
      </c>
      <c r="CS89" s="5">
        <f t="shared" si="3"/>
        <v>0.7</v>
      </c>
      <c r="CT89" s="5">
        <f t="shared" si="4"/>
        <v>5.3</v>
      </c>
      <c r="CU89" s="5">
        <v>93.46</v>
      </c>
      <c r="CV89" s="5"/>
      <c r="CW89" s="5"/>
      <c r="CX89" s="5"/>
      <c r="CY89" s="5"/>
      <c r="CZ89" s="5"/>
      <c r="DA89" s="5"/>
      <c r="DB89" s="5"/>
      <c r="DC89" s="5"/>
    </row>
    <row r="90" spans="1:107" s="7" customFormat="1" ht="36">
      <c r="A90" s="4" t="s">
        <v>552</v>
      </c>
      <c r="B90" s="5" t="s">
        <v>487</v>
      </c>
      <c r="C90" s="6">
        <v>39414</v>
      </c>
      <c r="D90" s="5" t="s">
        <v>455</v>
      </c>
      <c r="E90" s="5" t="s">
        <v>502</v>
      </c>
      <c r="F90" s="5" t="s">
        <v>457</v>
      </c>
      <c r="G90" s="5" t="s">
        <v>478</v>
      </c>
      <c r="H90" s="5" t="s">
        <v>459</v>
      </c>
      <c r="I90" s="5" t="s">
        <v>485</v>
      </c>
      <c r="J90" s="5" t="s">
        <v>459</v>
      </c>
      <c r="K90" s="5"/>
      <c r="L90" s="5"/>
      <c r="M90" s="5"/>
      <c r="N90" s="5" t="s">
        <v>459</v>
      </c>
      <c r="O90" s="5"/>
      <c r="P90" s="5"/>
      <c r="Q90" s="5"/>
      <c r="R90" s="5" t="s">
        <v>459</v>
      </c>
      <c r="S90" s="5" t="s">
        <v>480</v>
      </c>
      <c r="T90" s="5"/>
      <c r="U90" s="5"/>
      <c r="V90" s="5" t="s">
        <v>572</v>
      </c>
      <c r="W90" s="5">
        <v>192</v>
      </c>
      <c r="X90" s="5">
        <v>30</v>
      </c>
      <c r="Y90" s="5" t="s">
        <v>459</v>
      </c>
      <c r="Z90" s="5">
        <v>2</v>
      </c>
      <c r="AA90" s="5">
        <v>2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>
        <v>15</v>
      </c>
      <c r="CC90" s="5">
        <v>6</v>
      </c>
      <c r="CD90" s="5"/>
      <c r="CE90" s="5">
        <v>1</v>
      </c>
      <c r="CF90" s="5">
        <v>1</v>
      </c>
      <c r="CG90" s="5" t="s">
        <v>573</v>
      </c>
      <c r="CH90" s="5" t="s">
        <v>510</v>
      </c>
      <c r="CI90" s="5">
        <v>93.46</v>
      </c>
      <c r="CJ90" s="5">
        <v>15</v>
      </c>
      <c r="CK90" s="5">
        <v>6</v>
      </c>
      <c r="CL90" s="5"/>
      <c r="CM90" s="5">
        <v>1</v>
      </c>
      <c r="CN90" s="5">
        <v>1</v>
      </c>
      <c r="CO90" s="5" t="s">
        <v>573</v>
      </c>
      <c r="CP90" s="5">
        <f>0.5+0.5</f>
        <v>1</v>
      </c>
      <c r="CQ90" s="5" t="s">
        <v>510</v>
      </c>
      <c r="CR90" s="5">
        <f>0.2</f>
        <v>0.2</v>
      </c>
      <c r="CS90" s="5">
        <f t="shared" si="3"/>
        <v>1.2</v>
      </c>
      <c r="CT90" s="5">
        <f t="shared" si="4"/>
        <v>4.8</v>
      </c>
      <c r="CU90" s="5">
        <v>93.46</v>
      </c>
      <c r="CV90" s="5"/>
      <c r="CW90" s="5"/>
      <c r="CX90" s="5"/>
      <c r="CY90" s="5"/>
      <c r="CZ90" s="5"/>
      <c r="DA90" s="5"/>
      <c r="DB90" s="5"/>
      <c r="DC90" s="5"/>
    </row>
    <row r="91" spans="1:107" s="7" customFormat="1" ht="24">
      <c r="A91" s="4" t="s">
        <v>552</v>
      </c>
      <c r="B91" s="5" t="s">
        <v>487</v>
      </c>
      <c r="C91" s="6">
        <v>39279</v>
      </c>
      <c r="D91" s="5" t="s">
        <v>455</v>
      </c>
      <c r="E91" s="5" t="s">
        <v>468</v>
      </c>
      <c r="F91" s="5" t="s">
        <v>457</v>
      </c>
      <c r="G91" s="5" t="s">
        <v>478</v>
      </c>
      <c r="H91" s="5" t="s">
        <v>455</v>
      </c>
      <c r="I91" s="5" t="s">
        <v>485</v>
      </c>
      <c r="J91" s="5" t="s">
        <v>459</v>
      </c>
      <c r="K91" s="5"/>
      <c r="L91" s="5"/>
      <c r="M91" s="5"/>
      <c r="N91" s="5" t="s">
        <v>459</v>
      </c>
      <c r="O91" s="5"/>
      <c r="P91" s="5"/>
      <c r="Q91" s="5"/>
      <c r="R91" s="5" t="s">
        <v>459</v>
      </c>
      <c r="S91" s="5" t="s">
        <v>480</v>
      </c>
      <c r="T91" s="5"/>
      <c r="U91" s="5"/>
      <c r="V91" s="5">
        <v>24</v>
      </c>
      <c r="W91" s="5">
        <v>64</v>
      </c>
      <c r="X91" s="5">
        <v>0.1</v>
      </c>
      <c r="Y91" s="5" t="s">
        <v>459</v>
      </c>
      <c r="Z91" s="5">
        <v>11</v>
      </c>
      <c r="AA91" s="5">
        <v>11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>
        <v>18</v>
      </c>
      <c r="CC91" s="5">
        <v>18</v>
      </c>
      <c r="CD91" s="5"/>
      <c r="CE91" s="5">
        <v>12</v>
      </c>
      <c r="CF91" s="5">
        <v>12</v>
      </c>
      <c r="CG91" s="5" t="s">
        <v>504</v>
      </c>
      <c r="CH91" s="5" t="s">
        <v>575</v>
      </c>
      <c r="CI91" s="5">
        <v>130</v>
      </c>
      <c r="CJ91" s="5">
        <v>18</v>
      </c>
      <c r="CK91" s="5">
        <v>18</v>
      </c>
      <c r="CL91" s="5"/>
      <c r="CM91" s="5">
        <v>12</v>
      </c>
      <c r="CN91" s="5">
        <v>12</v>
      </c>
      <c r="CO91" s="5" t="s">
        <v>504</v>
      </c>
      <c r="CP91" s="5">
        <f>0.3</f>
        <v>0.3</v>
      </c>
      <c r="CQ91" s="5" t="s">
        <v>575</v>
      </c>
      <c r="CR91" s="5">
        <f>(W91/1000)+0.2</f>
        <v>0.264</v>
      </c>
      <c r="CS91" s="5">
        <f t="shared" si="3"/>
        <v>0.5640000000000001</v>
      </c>
      <c r="CT91" s="5">
        <f t="shared" si="4"/>
        <v>17.436</v>
      </c>
      <c r="CU91" s="5">
        <v>130</v>
      </c>
      <c r="CV91" s="5">
        <v>18</v>
      </c>
      <c r="CW91" s="5">
        <v>18</v>
      </c>
      <c r="CX91" s="5"/>
      <c r="CY91" s="5">
        <v>12</v>
      </c>
      <c r="CZ91" s="5">
        <v>12</v>
      </c>
      <c r="DA91" s="5" t="s">
        <v>504</v>
      </c>
      <c r="DB91" s="5" t="s">
        <v>575</v>
      </c>
      <c r="DC91" s="5">
        <v>130</v>
      </c>
    </row>
    <row r="92" spans="1:107" s="7" customFormat="1" ht="24">
      <c r="A92" s="4" t="s">
        <v>552</v>
      </c>
      <c r="B92" s="5" t="s">
        <v>487</v>
      </c>
      <c r="C92" s="6">
        <v>39279</v>
      </c>
      <c r="D92" s="5" t="s">
        <v>455</v>
      </c>
      <c r="E92" s="5" t="s">
        <v>468</v>
      </c>
      <c r="F92" s="5" t="s">
        <v>457</v>
      </c>
      <c r="G92" s="5" t="s">
        <v>478</v>
      </c>
      <c r="H92" s="5" t="s">
        <v>455</v>
      </c>
      <c r="I92" s="5" t="s">
        <v>485</v>
      </c>
      <c r="J92" s="5" t="s">
        <v>459</v>
      </c>
      <c r="K92" s="5"/>
      <c r="L92" s="5"/>
      <c r="M92" s="5"/>
      <c r="N92" s="5" t="s">
        <v>459</v>
      </c>
      <c r="O92" s="5"/>
      <c r="P92" s="5"/>
      <c r="Q92" s="5"/>
      <c r="R92" s="5" t="s">
        <v>459</v>
      </c>
      <c r="S92" s="5" t="s">
        <v>480</v>
      </c>
      <c r="T92" s="5"/>
      <c r="U92" s="5"/>
      <c r="V92" s="5">
        <v>24</v>
      </c>
      <c r="W92" s="5">
        <v>64</v>
      </c>
      <c r="X92" s="5">
        <v>0.1</v>
      </c>
      <c r="Y92" s="5" t="s">
        <v>459</v>
      </c>
      <c r="Z92" s="5">
        <v>11</v>
      </c>
      <c r="AA92" s="5">
        <v>11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>
        <v>18</v>
      </c>
      <c r="CC92" s="5">
        <v>18</v>
      </c>
      <c r="CD92" s="5"/>
      <c r="CE92" s="5">
        <v>12</v>
      </c>
      <c r="CF92" s="5">
        <v>12</v>
      </c>
      <c r="CG92" s="5" t="s">
        <v>504</v>
      </c>
      <c r="CH92" s="5" t="s">
        <v>575</v>
      </c>
      <c r="CI92" s="5">
        <v>130</v>
      </c>
      <c r="CJ92" s="5">
        <v>18</v>
      </c>
      <c r="CK92" s="5">
        <v>18</v>
      </c>
      <c r="CL92" s="5"/>
      <c r="CM92" s="5">
        <v>12</v>
      </c>
      <c r="CN92" s="5">
        <v>12</v>
      </c>
      <c r="CO92" s="5" t="s">
        <v>504</v>
      </c>
      <c r="CP92" s="5">
        <f>0.3</f>
        <v>0.3</v>
      </c>
      <c r="CQ92" s="5" t="s">
        <v>575</v>
      </c>
      <c r="CR92" s="5">
        <f>(W92/1000)+0.2</f>
        <v>0.264</v>
      </c>
      <c r="CS92" s="5">
        <f t="shared" si="3"/>
        <v>0.5640000000000001</v>
      </c>
      <c r="CT92" s="5">
        <f t="shared" si="4"/>
        <v>17.436</v>
      </c>
      <c r="CU92" s="5">
        <v>130</v>
      </c>
      <c r="CV92" s="5">
        <v>18</v>
      </c>
      <c r="CW92" s="5">
        <v>18</v>
      </c>
      <c r="CX92" s="5"/>
      <c r="CY92" s="5">
        <v>12</v>
      </c>
      <c r="CZ92" s="5">
        <v>12</v>
      </c>
      <c r="DA92" s="5" t="s">
        <v>504</v>
      </c>
      <c r="DB92" s="5" t="s">
        <v>575</v>
      </c>
      <c r="DC92" s="5">
        <v>130</v>
      </c>
    </row>
    <row r="93" spans="1:107" s="7" customFormat="1" ht="24">
      <c r="A93" s="4" t="s">
        <v>552</v>
      </c>
      <c r="B93" s="5" t="s">
        <v>487</v>
      </c>
      <c r="C93" s="6">
        <v>39279</v>
      </c>
      <c r="D93" s="5" t="s">
        <v>455</v>
      </c>
      <c r="E93" s="5" t="s">
        <v>468</v>
      </c>
      <c r="F93" s="5" t="s">
        <v>457</v>
      </c>
      <c r="G93" s="5" t="s">
        <v>478</v>
      </c>
      <c r="H93" s="5" t="s">
        <v>455</v>
      </c>
      <c r="I93" s="5" t="s">
        <v>485</v>
      </c>
      <c r="J93" s="5" t="s">
        <v>459</v>
      </c>
      <c r="K93" s="5"/>
      <c r="L93" s="5"/>
      <c r="M93" s="5"/>
      <c r="N93" s="5" t="s">
        <v>459</v>
      </c>
      <c r="O93" s="5"/>
      <c r="P93" s="5"/>
      <c r="Q93" s="5"/>
      <c r="R93" s="5" t="s">
        <v>459</v>
      </c>
      <c r="S93" s="5" t="s">
        <v>480</v>
      </c>
      <c r="T93" s="5"/>
      <c r="U93" s="5"/>
      <c r="V93" s="5">
        <v>24</v>
      </c>
      <c r="W93" s="5">
        <v>64</v>
      </c>
      <c r="X93" s="5">
        <v>0.1</v>
      </c>
      <c r="Y93" s="5" t="s">
        <v>459</v>
      </c>
      <c r="Z93" s="5">
        <v>11</v>
      </c>
      <c r="AA93" s="5">
        <v>11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>
        <v>18</v>
      </c>
      <c r="CC93" s="5">
        <v>18</v>
      </c>
      <c r="CD93" s="5"/>
      <c r="CE93" s="5">
        <v>12</v>
      </c>
      <c r="CF93" s="5">
        <v>12</v>
      </c>
      <c r="CG93" s="5" t="s">
        <v>504</v>
      </c>
      <c r="CH93" s="5" t="s">
        <v>575</v>
      </c>
      <c r="CI93" s="5">
        <v>130</v>
      </c>
      <c r="CJ93" s="5">
        <v>18</v>
      </c>
      <c r="CK93" s="5">
        <v>18</v>
      </c>
      <c r="CL93" s="5"/>
      <c r="CM93" s="5">
        <v>12</v>
      </c>
      <c r="CN93" s="5">
        <v>12</v>
      </c>
      <c r="CO93" s="5" t="s">
        <v>504</v>
      </c>
      <c r="CP93" s="5">
        <f>0.3</f>
        <v>0.3</v>
      </c>
      <c r="CQ93" s="5" t="s">
        <v>575</v>
      </c>
      <c r="CR93" s="5">
        <f>(W93/1000)+0.2</f>
        <v>0.264</v>
      </c>
      <c r="CS93" s="5">
        <f t="shared" si="3"/>
        <v>0.5640000000000001</v>
      </c>
      <c r="CT93" s="5">
        <f t="shared" si="4"/>
        <v>17.436</v>
      </c>
      <c r="CU93" s="5">
        <v>130</v>
      </c>
      <c r="CV93" s="5">
        <v>18</v>
      </c>
      <c r="CW93" s="5">
        <v>18</v>
      </c>
      <c r="CX93" s="5"/>
      <c r="CY93" s="5">
        <v>12</v>
      </c>
      <c r="CZ93" s="5">
        <v>12</v>
      </c>
      <c r="DA93" s="5" t="s">
        <v>504</v>
      </c>
      <c r="DB93" s="5" t="s">
        <v>575</v>
      </c>
      <c r="DC93" s="5">
        <v>130</v>
      </c>
    </row>
    <row r="94" spans="1:107" s="7" customFormat="1" ht="24">
      <c r="A94" s="4" t="s">
        <v>552</v>
      </c>
      <c r="B94" s="5" t="s">
        <v>487</v>
      </c>
      <c r="C94" s="6">
        <v>39279</v>
      </c>
      <c r="D94" s="5" t="s">
        <v>455</v>
      </c>
      <c r="E94" s="5" t="s">
        <v>468</v>
      </c>
      <c r="F94" s="5" t="s">
        <v>457</v>
      </c>
      <c r="G94" s="5" t="s">
        <v>478</v>
      </c>
      <c r="H94" s="5" t="s">
        <v>455</v>
      </c>
      <c r="I94" s="5" t="s">
        <v>485</v>
      </c>
      <c r="J94" s="5" t="s">
        <v>459</v>
      </c>
      <c r="K94" s="5"/>
      <c r="L94" s="5"/>
      <c r="M94" s="5"/>
      <c r="N94" s="5" t="s">
        <v>459</v>
      </c>
      <c r="O94" s="5"/>
      <c r="P94" s="5"/>
      <c r="Q94" s="5"/>
      <c r="R94" s="5" t="s">
        <v>459</v>
      </c>
      <c r="S94" s="5" t="s">
        <v>480</v>
      </c>
      <c r="T94" s="5"/>
      <c r="U94" s="5"/>
      <c r="V94" s="5">
        <v>24</v>
      </c>
      <c r="W94" s="5">
        <v>64</v>
      </c>
      <c r="X94" s="5">
        <v>0.1</v>
      </c>
      <c r="Y94" s="5" t="s">
        <v>459</v>
      </c>
      <c r="Z94" s="5">
        <v>11</v>
      </c>
      <c r="AA94" s="5">
        <v>11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>
        <v>18</v>
      </c>
      <c r="CC94" s="5">
        <v>18</v>
      </c>
      <c r="CD94" s="5"/>
      <c r="CE94" s="5">
        <v>12</v>
      </c>
      <c r="CF94" s="5">
        <v>12</v>
      </c>
      <c r="CG94" s="5" t="s">
        <v>504</v>
      </c>
      <c r="CH94" s="5" t="s">
        <v>575</v>
      </c>
      <c r="CI94" s="5">
        <v>130</v>
      </c>
      <c r="CJ94" s="5">
        <v>18</v>
      </c>
      <c r="CK94" s="5">
        <v>18</v>
      </c>
      <c r="CL94" s="5"/>
      <c r="CM94" s="5">
        <v>12</v>
      </c>
      <c r="CN94" s="5">
        <v>12</v>
      </c>
      <c r="CO94" s="5" t="s">
        <v>504</v>
      </c>
      <c r="CP94" s="5">
        <f>0.3</f>
        <v>0.3</v>
      </c>
      <c r="CQ94" s="5" t="s">
        <v>575</v>
      </c>
      <c r="CR94" s="5">
        <f>(W94/1000)+0.2</f>
        <v>0.264</v>
      </c>
      <c r="CS94" s="5">
        <f t="shared" si="3"/>
        <v>0.5640000000000001</v>
      </c>
      <c r="CT94" s="5">
        <f t="shared" si="4"/>
        <v>17.436</v>
      </c>
      <c r="CU94" s="5">
        <v>130</v>
      </c>
      <c r="CV94" s="5">
        <v>18</v>
      </c>
      <c r="CW94" s="5">
        <v>18</v>
      </c>
      <c r="CX94" s="5"/>
      <c r="CY94" s="5">
        <v>12</v>
      </c>
      <c r="CZ94" s="5">
        <v>12</v>
      </c>
      <c r="DA94" s="5" t="s">
        <v>504</v>
      </c>
      <c r="DB94" s="5" t="s">
        <v>575</v>
      </c>
      <c r="DC94" s="5">
        <v>130</v>
      </c>
    </row>
    <row r="95" spans="1:107" s="7" customFormat="1" ht="48">
      <c r="A95" s="4" t="s">
        <v>552</v>
      </c>
      <c r="B95" s="5" t="s">
        <v>487</v>
      </c>
      <c r="C95" s="6">
        <v>39279</v>
      </c>
      <c r="D95" s="5" t="s">
        <v>455</v>
      </c>
      <c r="E95" s="5" t="s">
        <v>468</v>
      </c>
      <c r="F95" s="5" t="s">
        <v>457</v>
      </c>
      <c r="G95" s="5" t="s">
        <v>478</v>
      </c>
      <c r="H95" s="5" t="s">
        <v>455</v>
      </c>
      <c r="I95" s="5" t="s">
        <v>485</v>
      </c>
      <c r="J95" s="5" t="s">
        <v>459</v>
      </c>
      <c r="K95" s="5"/>
      <c r="L95" s="5"/>
      <c r="M95" s="5"/>
      <c r="N95" s="5" t="s">
        <v>455</v>
      </c>
      <c r="O95" s="5" t="s">
        <v>580</v>
      </c>
      <c r="P95" s="5"/>
      <c r="Q95" s="5"/>
      <c r="R95" s="5" t="s">
        <v>455</v>
      </c>
      <c r="S95" s="5" t="s">
        <v>480</v>
      </c>
      <c r="T95" s="5"/>
      <c r="U95" s="5"/>
      <c r="V95" s="5">
        <v>42</v>
      </c>
      <c r="W95" s="5">
        <v>256</v>
      </c>
      <c r="X95" s="5">
        <v>30</v>
      </c>
      <c r="Y95" s="5" t="s">
        <v>459</v>
      </c>
      <c r="Z95" s="5">
        <v>24</v>
      </c>
      <c r="AA95" s="5">
        <v>24</v>
      </c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>
        <v>49.2</v>
      </c>
      <c r="CB95" s="5">
        <v>54.5</v>
      </c>
      <c r="CC95" s="5">
        <v>14</v>
      </c>
      <c r="CD95" s="5"/>
      <c r="CE95" s="5">
        <v>0.3</v>
      </c>
      <c r="CF95" s="5">
        <v>14</v>
      </c>
      <c r="CG95" s="5"/>
      <c r="CH95" s="5" t="s">
        <v>581</v>
      </c>
      <c r="CI95" s="5">
        <v>337</v>
      </c>
      <c r="CJ95" s="5">
        <v>55.3</v>
      </c>
      <c r="CK95" s="5">
        <v>14</v>
      </c>
      <c r="CL95" s="5"/>
      <c r="CM95" s="5">
        <v>0.3</v>
      </c>
      <c r="CN95" s="5">
        <v>14</v>
      </c>
      <c r="CO95" s="5"/>
      <c r="CP95" s="5"/>
      <c r="CQ95" s="5" t="s">
        <v>581</v>
      </c>
      <c r="CR95" s="5">
        <f>(W95/1000)+0.2+0.2</f>
        <v>0.656</v>
      </c>
      <c r="CS95" s="5">
        <f t="shared" si="3"/>
        <v>0.656</v>
      </c>
      <c r="CT95" s="5">
        <f t="shared" si="4"/>
        <v>13.344</v>
      </c>
      <c r="CU95" s="5">
        <v>337</v>
      </c>
      <c r="CV95" s="5">
        <v>56.5</v>
      </c>
      <c r="CW95" s="5">
        <v>14</v>
      </c>
      <c r="CX95" s="5"/>
      <c r="CY95" s="5">
        <v>0.3</v>
      </c>
      <c r="CZ95" s="5">
        <v>14</v>
      </c>
      <c r="DA95" s="5"/>
      <c r="DB95" s="5" t="s">
        <v>581</v>
      </c>
      <c r="DC95" s="5">
        <v>337</v>
      </c>
    </row>
    <row r="96" spans="1:107" s="7" customFormat="1" ht="48">
      <c r="A96" s="4" t="s">
        <v>552</v>
      </c>
      <c r="B96" s="5" t="s">
        <v>487</v>
      </c>
      <c r="C96" s="6">
        <v>39279</v>
      </c>
      <c r="D96" s="5" t="s">
        <v>455</v>
      </c>
      <c r="E96" s="5" t="s">
        <v>468</v>
      </c>
      <c r="F96" s="5" t="s">
        <v>457</v>
      </c>
      <c r="G96" s="5" t="s">
        <v>478</v>
      </c>
      <c r="H96" s="5" t="s">
        <v>455</v>
      </c>
      <c r="I96" s="5" t="s">
        <v>485</v>
      </c>
      <c r="J96" s="5" t="s">
        <v>459</v>
      </c>
      <c r="K96" s="5"/>
      <c r="L96" s="5"/>
      <c r="M96" s="5"/>
      <c r="N96" s="5" t="s">
        <v>455</v>
      </c>
      <c r="O96" s="5" t="s">
        <v>580</v>
      </c>
      <c r="P96" s="5"/>
      <c r="Q96" s="5"/>
      <c r="R96" s="5" t="s">
        <v>455</v>
      </c>
      <c r="S96" s="5" t="s">
        <v>480</v>
      </c>
      <c r="T96" s="5"/>
      <c r="U96" s="5"/>
      <c r="V96" s="5">
        <v>42</v>
      </c>
      <c r="W96" s="5">
        <v>256</v>
      </c>
      <c r="X96" s="5">
        <v>30</v>
      </c>
      <c r="Y96" s="5" t="s">
        <v>459</v>
      </c>
      <c r="Z96" s="5">
        <v>24</v>
      </c>
      <c r="AA96" s="5">
        <v>24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>
        <v>49.2</v>
      </c>
      <c r="CB96" s="5">
        <v>54.5</v>
      </c>
      <c r="CC96" s="5">
        <v>14</v>
      </c>
      <c r="CD96" s="5"/>
      <c r="CE96" s="5">
        <v>0.3</v>
      </c>
      <c r="CF96" s="5">
        <v>14</v>
      </c>
      <c r="CG96" s="5"/>
      <c r="CH96" s="5" t="s">
        <v>581</v>
      </c>
      <c r="CI96" s="5">
        <v>337</v>
      </c>
      <c r="CJ96" s="5">
        <v>55.3</v>
      </c>
      <c r="CK96" s="5">
        <v>14</v>
      </c>
      <c r="CL96" s="5"/>
      <c r="CM96" s="5">
        <v>0.3</v>
      </c>
      <c r="CN96" s="5">
        <v>14</v>
      </c>
      <c r="CO96" s="5"/>
      <c r="CP96" s="5"/>
      <c r="CQ96" s="5" t="s">
        <v>581</v>
      </c>
      <c r="CR96" s="5">
        <f>(W96/1000)+0.2+0.2</f>
        <v>0.656</v>
      </c>
      <c r="CS96" s="5">
        <f t="shared" si="3"/>
        <v>0.656</v>
      </c>
      <c r="CT96" s="5">
        <f t="shared" si="4"/>
        <v>13.344</v>
      </c>
      <c r="CU96" s="5">
        <v>337</v>
      </c>
      <c r="CV96" s="5">
        <v>56.5</v>
      </c>
      <c r="CW96" s="5">
        <v>14</v>
      </c>
      <c r="CX96" s="5"/>
      <c r="CY96" s="5">
        <v>0.3</v>
      </c>
      <c r="CZ96" s="5">
        <v>14</v>
      </c>
      <c r="DA96" s="5"/>
      <c r="DB96" s="5" t="s">
        <v>581</v>
      </c>
      <c r="DC96" s="5">
        <v>337</v>
      </c>
    </row>
    <row r="97" spans="1:107" s="7" customFormat="1" ht="36">
      <c r="A97" s="4" t="s">
        <v>552</v>
      </c>
      <c r="B97" s="5" t="s">
        <v>487</v>
      </c>
      <c r="C97" s="6">
        <v>39279</v>
      </c>
      <c r="D97" s="5" t="s">
        <v>455</v>
      </c>
      <c r="E97" s="5" t="s">
        <v>468</v>
      </c>
      <c r="F97" s="5" t="s">
        <v>457</v>
      </c>
      <c r="G97" s="5" t="s">
        <v>478</v>
      </c>
      <c r="H97" s="5" t="s">
        <v>455</v>
      </c>
      <c r="I97" s="5" t="s">
        <v>485</v>
      </c>
      <c r="J97" s="5" t="s">
        <v>459</v>
      </c>
      <c r="K97" s="5"/>
      <c r="L97" s="5"/>
      <c r="M97" s="5"/>
      <c r="N97" s="5" t="s">
        <v>455</v>
      </c>
      <c r="O97" s="5" t="s">
        <v>580</v>
      </c>
      <c r="P97" s="5"/>
      <c r="Q97" s="5"/>
      <c r="R97" s="5" t="s">
        <v>455</v>
      </c>
      <c r="S97" s="5" t="s">
        <v>480</v>
      </c>
      <c r="T97" s="5"/>
      <c r="U97" s="5"/>
      <c r="V97" s="5">
        <v>42</v>
      </c>
      <c r="W97" s="5">
        <v>256</v>
      </c>
      <c r="X97" s="5">
        <v>30</v>
      </c>
      <c r="Y97" s="5" t="s">
        <v>459</v>
      </c>
      <c r="Z97" s="5">
        <v>24</v>
      </c>
      <c r="AA97" s="5">
        <v>24</v>
      </c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>
        <v>49.2</v>
      </c>
      <c r="CB97" s="5">
        <v>56.1</v>
      </c>
      <c r="CC97" s="5">
        <v>14</v>
      </c>
      <c r="CD97" s="5"/>
      <c r="CE97" s="5">
        <v>0.3</v>
      </c>
      <c r="CF97" s="5">
        <v>0.3</v>
      </c>
      <c r="CG97" s="5" t="s">
        <v>584</v>
      </c>
      <c r="CH97" s="5" t="s">
        <v>585</v>
      </c>
      <c r="CI97" s="5">
        <v>337</v>
      </c>
      <c r="CJ97" s="5">
        <v>57.8</v>
      </c>
      <c r="CK97" s="5">
        <v>14</v>
      </c>
      <c r="CL97" s="5"/>
      <c r="CM97" s="5">
        <v>0.3</v>
      </c>
      <c r="CN97" s="5">
        <v>0.3</v>
      </c>
      <c r="CO97" s="5" t="s">
        <v>584</v>
      </c>
      <c r="CP97" s="5">
        <f>0.5</f>
        <v>0.5</v>
      </c>
      <c r="CQ97" s="5" t="s">
        <v>585</v>
      </c>
      <c r="CR97" s="5">
        <f>(W97/1000)+0.2</f>
        <v>0.456</v>
      </c>
      <c r="CS97" s="5">
        <f t="shared" si="3"/>
        <v>0.956</v>
      </c>
      <c r="CT97" s="5">
        <f t="shared" si="4"/>
        <v>13.044</v>
      </c>
      <c r="CU97" s="5">
        <v>337</v>
      </c>
      <c r="CV97" s="5">
        <v>58.9</v>
      </c>
      <c r="CW97" s="5">
        <v>14</v>
      </c>
      <c r="CX97" s="5"/>
      <c r="CY97" s="5">
        <v>0.3</v>
      </c>
      <c r="CZ97" s="5">
        <v>0.3</v>
      </c>
      <c r="DA97" s="5" t="s">
        <v>584</v>
      </c>
      <c r="DB97" s="5" t="s">
        <v>585</v>
      </c>
      <c r="DC97" s="5">
        <v>337</v>
      </c>
    </row>
    <row r="98" spans="1:107" s="7" customFormat="1" ht="36">
      <c r="A98" s="4" t="s">
        <v>552</v>
      </c>
      <c r="B98" s="5" t="s">
        <v>487</v>
      </c>
      <c r="C98" s="6">
        <v>39279</v>
      </c>
      <c r="D98" s="5" t="s">
        <v>455</v>
      </c>
      <c r="E98" s="5" t="s">
        <v>468</v>
      </c>
      <c r="F98" s="5" t="s">
        <v>457</v>
      </c>
      <c r="G98" s="5" t="s">
        <v>478</v>
      </c>
      <c r="H98" s="5" t="s">
        <v>455</v>
      </c>
      <c r="I98" s="5" t="s">
        <v>485</v>
      </c>
      <c r="J98" s="5" t="s">
        <v>459</v>
      </c>
      <c r="K98" s="5"/>
      <c r="L98" s="5"/>
      <c r="M98" s="5"/>
      <c r="N98" s="5" t="s">
        <v>455</v>
      </c>
      <c r="O98" s="5" t="s">
        <v>580</v>
      </c>
      <c r="P98" s="5"/>
      <c r="Q98" s="5"/>
      <c r="R98" s="5" t="s">
        <v>455</v>
      </c>
      <c r="S98" s="5" t="s">
        <v>480</v>
      </c>
      <c r="T98" s="5"/>
      <c r="U98" s="5"/>
      <c r="V98" s="5">
        <v>42</v>
      </c>
      <c r="W98" s="5">
        <v>256</v>
      </c>
      <c r="X98" s="5">
        <v>30</v>
      </c>
      <c r="Y98" s="5" t="s">
        <v>459</v>
      </c>
      <c r="Z98" s="5">
        <v>24</v>
      </c>
      <c r="AA98" s="5">
        <v>24</v>
      </c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>
        <v>49.2</v>
      </c>
      <c r="CB98" s="5">
        <v>56.1</v>
      </c>
      <c r="CC98" s="5">
        <v>14</v>
      </c>
      <c r="CD98" s="5"/>
      <c r="CE98" s="5">
        <v>0.3</v>
      </c>
      <c r="CF98" s="5">
        <v>0.3</v>
      </c>
      <c r="CG98" s="5" t="s">
        <v>584</v>
      </c>
      <c r="CH98" s="5" t="s">
        <v>585</v>
      </c>
      <c r="CI98" s="5">
        <v>337</v>
      </c>
      <c r="CJ98" s="5">
        <v>57.8</v>
      </c>
      <c r="CK98" s="5">
        <v>14</v>
      </c>
      <c r="CL98" s="5"/>
      <c r="CM98" s="5">
        <v>0.3</v>
      </c>
      <c r="CN98" s="5">
        <v>0.3</v>
      </c>
      <c r="CO98" s="5" t="s">
        <v>584</v>
      </c>
      <c r="CP98" s="5">
        <f>0.5</f>
        <v>0.5</v>
      </c>
      <c r="CQ98" s="5" t="s">
        <v>585</v>
      </c>
      <c r="CR98" s="5">
        <f>(W98/1000)+0.2</f>
        <v>0.456</v>
      </c>
      <c r="CS98" s="5">
        <f t="shared" si="3"/>
        <v>0.956</v>
      </c>
      <c r="CT98" s="5">
        <f t="shared" si="4"/>
        <v>13.044</v>
      </c>
      <c r="CU98" s="5">
        <v>337</v>
      </c>
      <c r="CV98" s="5">
        <v>58.9</v>
      </c>
      <c r="CW98" s="5">
        <v>14</v>
      </c>
      <c r="CX98" s="5"/>
      <c r="CY98" s="5">
        <v>0.3</v>
      </c>
      <c r="CZ98" s="5">
        <v>0.3</v>
      </c>
      <c r="DA98" s="5" t="s">
        <v>584</v>
      </c>
      <c r="DB98" s="5" t="s">
        <v>585</v>
      </c>
      <c r="DC98" s="5">
        <v>337</v>
      </c>
    </row>
    <row r="99" spans="1:107" s="7" customFormat="1" ht="36">
      <c r="A99" s="4" t="s">
        <v>552</v>
      </c>
      <c r="B99" s="5" t="s">
        <v>487</v>
      </c>
      <c r="C99" s="6">
        <v>39279</v>
      </c>
      <c r="D99" s="5" t="s">
        <v>455</v>
      </c>
      <c r="E99" s="5" t="s">
        <v>468</v>
      </c>
      <c r="F99" s="5" t="s">
        <v>457</v>
      </c>
      <c r="G99" s="5" t="s">
        <v>478</v>
      </c>
      <c r="H99" s="5" t="s">
        <v>455</v>
      </c>
      <c r="I99" s="5" t="s">
        <v>485</v>
      </c>
      <c r="J99" s="5" t="s">
        <v>459</v>
      </c>
      <c r="K99" s="5"/>
      <c r="L99" s="5"/>
      <c r="M99" s="5"/>
      <c r="N99" s="5" t="s">
        <v>459</v>
      </c>
      <c r="O99" s="5"/>
      <c r="P99" s="5"/>
      <c r="Q99" s="5"/>
      <c r="R99" s="5" t="s">
        <v>455</v>
      </c>
      <c r="S99" s="5" t="s">
        <v>480</v>
      </c>
      <c r="T99" s="5"/>
      <c r="U99" s="5"/>
      <c r="V99" s="5">
        <v>42</v>
      </c>
      <c r="W99" s="5">
        <v>16</v>
      </c>
      <c r="X99" s="5">
        <v>0.1</v>
      </c>
      <c r="Y99" s="5" t="s">
        <v>459</v>
      </c>
      <c r="Z99" s="5">
        <v>5</v>
      </c>
      <c r="AA99" s="5">
        <v>5</v>
      </c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>
        <v>16</v>
      </c>
      <c r="CC99" s="5">
        <v>16</v>
      </c>
      <c r="CD99" s="5"/>
      <c r="CE99" s="5">
        <v>1.5</v>
      </c>
      <c r="CF99" s="5">
        <v>1.5</v>
      </c>
      <c r="CG99" s="5" t="s">
        <v>504</v>
      </c>
      <c r="CH99" s="5" t="s">
        <v>587</v>
      </c>
      <c r="CI99" s="5">
        <v>130</v>
      </c>
      <c r="CJ99" s="5">
        <v>16</v>
      </c>
      <c r="CK99" s="5">
        <v>16</v>
      </c>
      <c r="CL99" s="5"/>
      <c r="CM99" s="5">
        <v>1.5</v>
      </c>
      <c r="CN99" s="5">
        <v>1.5</v>
      </c>
      <c r="CO99" s="5" t="s">
        <v>504</v>
      </c>
      <c r="CP99" s="5">
        <f>0.3</f>
        <v>0.3</v>
      </c>
      <c r="CQ99" s="5" t="s">
        <v>587</v>
      </c>
      <c r="CR99" s="5">
        <f>(W99/1000)-0.5+0.2</f>
        <v>-0.284</v>
      </c>
      <c r="CS99" s="5">
        <f t="shared" si="3"/>
        <v>0.016000000000000014</v>
      </c>
      <c r="CT99" s="5">
        <f t="shared" si="4"/>
        <v>15.984</v>
      </c>
      <c r="CU99" s="5">
        <v>130</v>
      </c>
      <c r="CV99" s="5">
        <v>16</v>
      </c>
      <c r="CW99" s="5">
        <v>16</v>
      </c>
      <c r="CX99" s="5"/>
      <c r="CY99" s="5">
        <v>1.5</v>
      </c>
      <c r="CZ99" s="5">
        <v>1.5</v>
      </c>
      <c r="DA99" s="5" t="s">
        <v>504</v>
      </c>
      <c r="DB99" s="5" t="s">
        <v>587</v>
      </c>
      <c r="DC99" s="5">
        <v>130</v>
      </c>
    </row>
    <row r="100" spans="1:107" s="7" customFormat="1" ht="36">
      <c r="A100" s="4" t="s">
        <v>552</v>
      </c>
      <c r="B100" s="5" t="s">
        <v>487</v>
      </c>
      <c r="C100" s="6">
        <v>39259</v>
      </c>
      <c r="D100" s="5" t="s">
        <v>455</v>
      </c>
      <c r="E100" s="5" t="s">
        <v>468</v>
      </c>
      <c r="F100" s="5" t="s">
        <v>457</v>
      </c>
      <c r="G100" s="5" t="s">
        <v>478</v>
      </c>
      <c r="H100" s="5" t="s">
        <v>459</v>
      </c>
      <c r="I100" s="5" t="s">
        <v>485</v>
      </c>
      <c r="J100" s="5" t="s">
        <v>459</v>
      </c>
      <c r="K100" s="5"/>
      <c r="L100" s="5"/>
      <c r="M100" s="5"/>
      <c r="N100" s="5" t="s">
        <v>459</v>
      </c>
      <c r="O100" s="5"/>
      <c r="P100" s="5"/>
      <c r="Q100" s="5"/>
      <c r="R100" s="5" t="s">
        <v>455</v>
      </c>
      <c r="S100" s="5" t="s">
        <v>480</v>
      </c>
      <c r="T100" s="5"/>
      <c r="U100" s="5"/>
      <c r="V100" s="5" t="s">
        <v>589</v>
      </c>
      <c r="W100" s="5">
        <v>64</v>
      </c>
      <c r="X100" s="5">
        <v>0.5</v>
      </c>
      <c r="Y100" s="5" t="s">
        <v>459</v>
      </c>
      <c r="Z100" s="5">
        <v>11</v>
      </c>
      <c r="AA100" s="5">
        <v>11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>
        <v>17.2</v>
      </c>
      <c r="CC100" s="5">
        <v>17.2</v>
      </c>
      <c r="CD100" s="5"/>
      <c r="CE100" s="5">
        <v>14</v>
      </c>
      <c r="CF100" s="5">
        <v>14</v>
      </c>
      <c r="CG100" s="5" t="s">
        <v>504</v>
      </c>
      <c r="CH100" s="5" t="s">
        <v>587</v>
      </c>
      <c r="CI100" s="5">
        <v>130</v>
      </c>
      <c r="CJ100" s="5">
        <v>17.8</v>
      </c>
      <c r="CK100" s="5">
        <v>17.8</v>
      </c>
      <c r="CL100" s="5"/>
      <c r="CM100" s="5">
        <v>14</v>
      </c>
      <c r="CN100" s="5">
        <v>14</v>
      </c>
      <c r="CO100" s="5" t="s">
        <v>504</v>
      </c>
      <c r="CP100" s="5">
        <f>0.3</f>
        <v>0.3</v>
      </c>
      <c r="CQ100" s="5" t="s">
        <v>587</v>
      </c>
      <c r="CR100" s="5">
        <f>(W100/1000)-0.5+0.2</f>
        <v>-0.236</v>
      </c>
      <c r="CS100" s="5">
        <f t="shared" si="3"/>
        <v>0.064</v>
      </c>
      <c r="CT100" s="5">
        <f t="shared" si="4"/>
        <v>17.736</v>
      </c>
      <c r="CU100" s="5">
        <v>130</v>
      </c>
      <c r="CV100" s="5">
        <v>17.4</v>
      </c>
      <c r="CW100" s="5">
        <v>17.4</v>
      </c>
      <c r="CX100" s="5"/>
      <c r="CY100" s="5">
        <v>14</v>
      </c>
      <c r="CZ100" s="5">
        <v>14</v>
      </c>
      <c r="DA100" s="5" t="s">
        <v>504</v>
      </c>
      <c r="DB100" s="5" t="s">
        <v>587</v>
      </c>
      <c r="DC100" s="5">
        <v>130</v>
      </c>
    </row>
    <row r="101" spans="1:107" s="7" customFormat="1" ht="36">
      <c r="A101" s="4" t="s">
        <v>552</v>
      </c>
      <c r="B101" s="5" t="s">
        <v>487</v>
      </c>
      <c r="C101" s="6">
        <v>39259</v>
      </c>
      <c r="D101" s="5" t="s">
        <v>455</v>
      </c>
      <c r="E101" s="5" t="s">
        <v>468</v>
      </c>
      <c r="F101" s="5" t="s">
        <v>457</v>
      </c>
      <c r="G101" s="5" t="s">
        <v>478</v>
      </c>
      <c r="H101" s="5" t="s">
        <v>459</v>
      </c>
      <c r="I101" s="5" t="s">
        <v>485</v>
      </c>
      <c r="J101" s="5" t="s">
        <v>459</v>
      </c>
      <c r="K101" s="5"/>
      <c r="L101" s="5"/>
      <c r="M101" s="5"/>
      <c r="N101" s="5" t="s">
        <v>459</v>
      </c>
      <c r="O101" s="5"/>
      <c r="P101" s="5"/>
      <c r="Q101" s="5"/>
      <c r="R101" s="5" t="s">
        <v>455</v>
      </c>
      <c r="S101" s="5" t="s">
        <v>480</v>
      </c>
      <c r="T101" s="5"/>
      <c r="U101" s="5"/>
      <c r="V101" s="5" t="s">
        <v>589</v>
      </c>
      <c r="W101" s="5">
        <v>64</v>
      </c>
      <c r="X101" s="5">
        <v>0.1</v>
      </c>
      <c r="Y101" s="5" t="s">
        <v>459</v>
      </c>
      <c r="Z101" s="5">
        <v>11</v>
      </c>
      <c r="AA101" s="5">
        <v>11</v>
      </c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>
        <v>17.2</v>
      </c>
      <c r="CC101" s="5">
        <v>17.2</v>
      </c>
      <c r="CD101" s="5"/>
      <c r="CE101" s="5">
        <v>14</v>
      </c>
      <c r="CF101" s="5">
        <v>14</v>
      </c>
      <c r="CG101" s="5" t="s">
        <v>504</v>
      </c>
      <c r="CH101" s="5" t="s">
        <v>587</v>
      </c>
      <c r="CI101" s="5">
        <v>130</v>
      </c>
      <c r="CJ101" s="5">
        <v>17.8</v>
      </c>
      <c r="CK101" s="5">
        <v>17.8</v>
      </c>
      <c r="CL101" s="5"/>
      <c r="CM101" s="5">
        <v>14</v>
      </c>
      <c r="CN101" s="5">
        <v>14</v>
      </c>
      <c r="CO101" s="5" t="s">
        <v>504</v>
      </c>
      <c r="CP101" s="5">
        <f>0.3</f>
        <v>0.3</v>
      </c>
      <c r="CQ101" s="5" t="s">
        <v>587</v>
      </c>
      <c r="CR101" s="5">
        <f>(W101/1000)-0.5+0.2</f>
        <v>-0.236</v>
      </c>
      <c r="CS101" s="5">
        <f t="shared" si="3"/>
        <v>0.064</v>
      </c>
      <c r="CT101" s="5">
        <f t="shared" si="4"/>
        <v>17.736</v>
      </c>
      <c r="CU101" s="5">
        <v>130</v>
      </c>
      <c r="CV101" s="5">
        <v>17.4</v>
      </c>
      <c r="CW101" s="5">
        <v>17.4</v>
      </c>
      <c r="CX101" s="5"/>
      <c r="CY101" s="5">
        <v>14</v>
      </c>
      <c r="CZ101" s="5">
        <v>14</v>
      </c>
      <c r="DA101" s="5" t="s">
        <v>504</v>
      </c>
      <c r="DB101" s="5" t="s">
        <v>587</v>
      </c>
      <c r="DC101" s="5">
        <v>130</v>
      </c>
    </row>
    <row r="102" spans="1:107" s="7" customFormat="1" ht="36">
      <c r="A102" s="4" t="s">
        <v>552</v>
      </c>
      <c r="B102" s="5" t="s">
        <v>487</v>
      </c>
      <c r="C102" s="6">
        <v>39259</v>
      </c>
      <c r="D102" s="5" t="s">
        <v>455</v>
      </c>
      <c r="E102" s="5" t="s">
        <v>468</v>
      </c>
      <c r="F102" s="5" t="s">
        <v>457</v>
      </c>
      <c r="G102" s="5" t="s">
        <v>478</v>
      </c>
      <c r="H102" s="5" t="s">
        <v>459</v>
      </c>
      <c r="I102" s="5" t="s">
        <v>485</v>
      </c>
      <c r="J102" s="5" t="s">
        <v>459</v>
      </c>
      <c r="K102" s="5"/>
      <c r="L102" s="5"/>
      <c r="M102" s="5"/>
      <c r="N102" s="5" t="s">
        <v>459</v>
      </c>
      <c r="O102" s="5"/>
      <c r="P102" s="5"/>
      <c r="Q102" s="5"/>
      <c r="R102" s="5" t="s">
        <v>455</v>
      </c>
      <c r="S102" s="5" t="s">
        <v>480</v>
      </c>
      <c r="T102" s="5"/>
      <c r="U102" s="5"/>
      <c r="V102" s="5" t="s">
        <v>589</v>
      </c>
      <c r="W102" s="5">
        <v>64</v>
      </c>
      <c r="X102" s="5">
        <v>0.1</v>
      </c>
      <c r="Y102" s="5" t="s">
        <v>459</v>
      </c>
      <c r="Z102" s="5">
        <v>11</v>
      </c>
      <c r="AA102" s="5">
        <v>11</v>
      </c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>
        <v>17.2</v>
      </c>
      <c r="CC102" s="5">
        <v>17.2</v>
      </c>
      <c r="CD102" s="5"/>
      <c r="CE102" s="5">
        <v>14</v>
      </c>
      <c r="CF102" s="5">
        <v>14</v>
      </c>
      <c r="CG102" s="5" t="s">
        <v>504</v>
      </c>
      <c r="CH102" s="5" t="s">
        <v>587</v>
      </c>
      <c r="CI102" s="5">
        <v>130</v>
      </c>
      <c r="CJ102" s="5">
        <v>17.8</v>
      </c>
      <c r="CK102" s="5">
        <v>17.8</v>
      </c>
      <c r="CL102" s="5"/>
      <c r="CM102" s="5">
        <v>14</v>
      </c>
      <c r="CN102" s="5">
        <v>14</v>
      </c>
      <c r="CO102" s="5" t="s">
        <v>504</v>
      </c>
      <c r="CP102" s="5">
        <f>0.3</f>
        <v>0.3</v>
      </c>
      <c r="CQ102" s="5" t="s">
        <v>587</v>
      </c>
      <c r="CR102" s="5">
        <f>(W102/1000)-0.5+0.2</f>
        <v>-0.236</v>
      </c>
      <c r="CS102" s="5">
        <f t="shared" si="3"/>
        <v>0.064</v>
      </c>
      <c r="CT102" s="5">
        <f t="shared" si="4"/>
        <v>17.736</v>
      </c>
      <c r="CU102" s="5">
        <v>130</v>
      </c>
      <c r="CV102" s="5">
        <v>17.4</v>
      </c>
      <c r="CW102" s="5">
        <v>17.4</v>
      </c>
      <c r="CX102" s="5"/>
      <c r="CY102" s="5">
        <v>14</v>
      </c>
      <c r="CZ102" s="5">
        <v>14</v>
      </c>
      <c r="DA102" s="5" t="s">
        <v>504</v>
      </c>
      <c r="DB102" s="5" t="s">
        <v>587</v>
      </c>
      <c r="DC102" s="5">
        <v>130</v>
      </c>
    </row>
    <row r="103" spans="1:107" s="7" customFormat="1" ht="36">
      <c r="A103" s="4" t="s">
        <v>552</v>
      </c>
      <c r="B103" s="5" t="s">
        <v>487</v>
      </c>
      <c r="C103" s="6">
        <v>39259</v>
      </c>
      <c r="D103" s="5" t="s">
        <v>455</v>
      </c>
      <c r="E103" s="5" t="s">
        <v>468</v>
      </c>
      <c r="F103" s="5" t="s">
        <v>457</v>
      </c>
      <c r="G103" s="5" t="s">
        <v>478</v>
      </c>
      <c r="H103" s="5" t="s">
        <v>459</v>
      </c>
      <c r="I103" s="5" t="s">
        <v>485</v>
      </c>
      <c r="J103" s="5" t="s">
        <v>459</v>
      </c>
      <c r="K103" s="5"/>
      <c r="L103" s="5"/>
      <c r="M103" s="5"/>
      <c r="N103" s="5" t="s">
        <v>459</v>
      </c>
      <c r="O103" s="5"/>
      <c r="P103" s="5"/>
      <c r="Q103" s="5"/>
      <c r="R103" s="5" t="s">
        <v>455</v>
      </c>
      <c r="S103" s="5" t="s">
        <v>480</v>
      </c>
      <c r="T103" s="5"/>
      <c r="U103" s="5"/>
      <c r="V103" s="5" t="s">
        <v>589</v>
      </c>
      <c r="W103" s="5">
        <v>64</v>
      </c>
      <c r="X103" s="5">
        <v>0.1</v>
      </c>
      <c r="Y103" s="5" t="s">
        <v>459</v>
      </c>
      <c r="Z103" s="5">
        <v>11</v>
      </c>
      <c r="AA103" s="5">
        <v>11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>
        <v>17.2</v>
      </c>
      <c r="CC103" s="5">
        <v>17.2</v>
      </c>
      <c r="CD103" s="5"/>
      <c r="CE103" s="5">
        <v>14</v>
      </c>
      <c r="CF103" s="5">
        <v>14</v>
      </c>
      <c r="CG103" s="5" t="s">
        <v>504</v>
      </c>
      <c r="CH103" s="5" t="s">
        <v>587</v>
      </c>
      <c r="CI103" s="5">
        <v>130</v>
      </c>
      <c r="CJ103" s="5">
        <v>17.8</v>
      </c>
      <c r="CK103" s="5">
        <v>17.8</v>
      </c>
      <c r="CL103" s="5"/>
      <c r="CM103" s="5">
        <v>14</v>
      </c>
      <c r="CN103" s="5">
        <v>14</v>
      </c>
      <c r="CO103" s="5" t="s">
        <v>504</v>
      </c>
      <c r="CP103" s="5">
        <f>0.3</f>
        <v>0.3</v>
      </c>
      <c r="CQ103" s="5" t="s">
        <v>587</v>
      </c>
      <c r="CR103" s="5">
        <f>(W103/1000)-0.5+0.2</f>
        <v>-0.236</v>
      </c>
      <c r="CS103" s="5">
        <f t="shared" si="3"/>
        <v>0.064</v>
      </c>
      <c r="CT103" s="5">
        <f t="shared" si="4"/>
        <v>17.736</v>
      </c>
      <c r="CU103" s="5">
        <v>130</v>
      </c>
      <c r="CV103" s="5">
        <v>17.4</v>
      </c>
      <c r="CW103" s="5">
        <v>17.4</v>
      </c>
      <c r="CX103" s="5"/>
      <c r="CY103" s="5">
        <v>14</v>
      </c>
      <c r="CZ103" s="5">
        <v>14</v>
      </c>
      <c r="DA103" s="5" t="s">
        <v>504</v>
      </c>
      <c r="DB103" s="5" t="s">
        <v>587</v>
      </c>
      <c r="DC103" s="5">
        <v>130</v>
      </c>
    </row>
    <row r="104" spans="1:107" s="7" customFormat="1" ht="24">
      <c r="A104" s="4" t="s">
        <v>552</v>
      </c>
      <c r="B104" s="5" t="s">
        <v>487</v>
      </c>
      <c r="C104" s="6">
        <v>39259</v>
      </c>
      <c r="D104" s="5" t="s">
        <v>455</v>
      </c>
      <c r="E104" s="5" t="s">
        <v>468</v>
      </c>
      <c r="F104" s="5" t="s">
        <v>457</v>
      </c>
      <c r="G104" s="5" t="s">
        <v>478</v>
      </c>
      <c r="H104" s="5" t="s">
        <v>459</v>
      </c>
      <c r="I104" s="5" t="s">
        <v>485</v>
      </c>
      <c r="J104" s="5" t="s">
        <v>459</v>
      </c>
      <c r="K104" s="5"/>
      <c r="L104" s="5"/>
      <c r="M104" s="5"/>
      <c r="N104" s="5" t="s">
        <v>455</v>
      </c>
      <c r="O104" s="5" t="s">
        <v>580</v>
      </c>
      <c r="P104" s="5"/>
      <c r="Q104" s="5"/>
      <c r="R104" s="5" t="s">
        <v>455</v>
      </c>
      <c r="S104" s="5" t="s">
        <v>480</v>
      </c>
      <c r="T104" s="5"/>
      <c r="U104" s="5"/>
      <c r="V104" s="5">
        <v>44</v>
      </c>
      <c r="W104" s="5">
        <v>256</v>
      </c>
      <c r="X104" s="5">
        <v>30</v>
      </c>
      <c r="Y104" s="5" t="s">
        <v>459</v>
      </c>
      <c r="Z104" s="5">
        <v>11</v>
      </c>
      <c r="AA104" s="5">
        <v>11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>
        <v>8.9</v>
      </c>
      <c r="CB104" s="5">
        <v>46.3</v>
      </c>
      <c r="CC104" s="5">
        <v>19.6</v>
      </c>
      <c r="CD104" s="5"/>
      <c r="CE104" s="5">
        <v>0.1</v>
      </c>
      <c r="CF104" s="5">
        <v>4.9</v>
      </c>
      <c r="CG104" s="5" t="s">
        <v>593</v>
      </c>
      <c r="CH104" s="5" t="s">
        <v>594</v>
      </c>
      <c r="CI104" s="5">
        <v>332</v>
      </c>
      <c r="CJ104" s="5">
        <v>46.6</v>
      </c>
      <c r="CK104" s="5">
        <v>19.1</v>
      </c>
      <c r="CL104" s="5"/>
      <c r="CM104" s="5">
        <v>0.06</v>
      </c>
      <c r="CN104" s="5">
        <v>3.8</v>
      </c>
      <c r="CO104" s="5" t="s">
        <v>593</v>
      </c>
      <c r="CP104" s="5">
        <v>1.5</v>
      </c>
      <c r="CQ104" s="5" t="s">
        <v>594</v>
      </c>
      <c r="CR104" s="5">
        <f>(W104/1000)+0.2</f>
        <v>0.456</v>
      </c>
      <c r="CS104" s="5">
        <f t="shared" si="3"/>
        <v>1.956</v>
      </c>
      <c r="CT104" s="5">
        <f t="shared" si="4"/>
        <v>17.144000000000002</v>
      </c>
      <c r="CU104" s="5">
        <v>332</v>
      </c>
      <c r="CV104" s="5">
        <v>46.3</v>
      </c>
      <c r="CW104" s="5">
        <v>19.1</v>
      </c>
      <c r="CX104" s="5"/>
      <c r="CY104" s="5">
        <v>0.04</v>
      </c>
      <c r="CZ104" s="5">
        <v>3.8</v>
      </c>
      <c r="DA104" s="5" t="s">
        <v>593</v>
      </c>
      <c r="DB104" s="5" t="s">
        <v>594</v>
      </c>
      <c r="DC104" s="5">
        <v>332</v>
      </c>
    </row>
    <row r="105" spans="1:107" s="7" customFormat="1" ht="24">
      <c r="A105" s="4" t="s">
        <v>552</v>
      </c>
      <c r="B105" s="5" t="s">
        <v>487</v>
      </c>
      <c r="C105" s="6">
        <v>39259</v>
      </c>
      <c r="D105" s="5" t="s">
        <v>455</v>
      </c>
      <c r="E105" s="5" t="s">
        <v>468</v>
      </c>
      <c r="F105" s="5" t="s">
        <v>457</v>
      </c>
      <c r="G105" s="5" t="s">
        <v>478</v>
      </c>
      <c r="H105" s="5" t="s">
        <v>459</v>
      </c>
      <c r="I105" s="5" t="s">
        <v>485</v>
      </c>
      <c r="J105" s="5" t="s">
        <v>459</v>
      </c>
      <c r="K105" s="5"/>
      <c r="L105" s="5"/>
      <c r="M105" s="5"/>
      <c r="N105" s="5" t="s">
        <v>455</v>
      </c>
      <c r="O105" s="5" t="s">
        <v>580</v>
      </c>
      <c r="P105" s="5"/>
      <c r="Q105" s="5"/>
      <c r="R105" s="5" t="s">
        <v>455</v>
      </c>
      <c r="S105" s="5" t="s">
        <v>480</v>
      </c>
      <c r="T105" s="5"/>
      <c r="U105" s="5"/>
      <c r="V105" s="5">
        <v>24</v>
      </c>
      <c r="W105" s="5">
        <v>256</v>
      </c>
      <c r="X105" s="5">
        <v>30</v>
      </c>
      <c r="Y105" s="5" t="s">
        <v>459</v>
      </c>
      <c r="Z105" s="5">
        <v>11</v>
      </c>
      <c r="AA105" s="5">
        <v>11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>
        <v>8.9</v>
      </c>
      <c r="CB105" s="5">
        <v>46.3</v>
      </c>
      <c r="CC105" s="5">
        <v>19.6</v>
      </c>
      <c r="CD105" s="5"/>
      <c r="CE105" s="5">
        <v>0.1</v>
      </c>
      <c r="CF105" s="5">
        <v>4.9</v>
      </c>
      <c r="CG105" s="5" t="s">
        <v>593</v>
      </c>
      <c r="CH105" s="5" t="s">
        <v>594</v>
      </c>
      <c r="CI105" s="5">
        <v>332</v>
      </c>
      <c r="CJ105" s="5">
        <v>46.6</v>
      </c>
      <c r="CK105" s="5">
        <v>19.1</v>
      </c>
      <c r="CL105" s="5"/>
      <c r="CM105" s="5">
        <v>0.06</v>
      </c>
      <c r="CN105" s="5">
        <v>3.8</v>
      </c>
      <c r="CO105" s="5" t="s">
        <v>593</v>
      </c>
      <c r="CP105" s="5">
        <v>1.5</v>
      </c>
      <c r="CQ105" s="5" t="s">
        <v>594</v>
      </c>
      <c r="CR105" s="5">
        <f>(W105/1000)+0.2</f>
        <v>0.456</v>
      </c>
      <c r="CS105" s="5">
        <f t="shared" si="3"/>
        <v>1.956</v>
      </c>
      <c r="CT105" s="5">
        <f t="shared" si="4"/>
        <v>17.144000000000002</v>
      </c>
      <c r="CU105" s="5">
        <v>332</v>
      </c>
      <c r="CV105" s="5">
        <v>46.3</v>
      </c>
      <c r="CW105" s="5">
        <v>19.1</v>
      </c>
      <c r="CX105" s="5"/>
      <c r="CY105" s="5">
        <v>0.04</v>
      </c>
      <c r="CZ105" s="5">
        <v>3.8</v>
      </c>
      <c r="DA105" s="5" t="s">
        <v>593</v>
      </c>
      <c r="DB105" s="5" t="s">
        <v>594</v>
      </c>
      <c r="DC105" s="5">
        <v>332</v>
      </c>
    </row>
    <row r="106" spans="1:107" s="7" customFormat="1" ht="24">
      <c r="A106" s="4" t="s">
        <v>552</v>
      </c>
      <c r="B106" s="5" t="s">
        <v>487</v>
      </c>
      <c r="C106" s="6">
        <v>39260</v>
      </c>
      <c r="D106" s="5" t="s">
        <v>455</v>
      </c>
      <c r="E106" s="5" t="s">
        <v>468</v>
      </c>
      <c r="F106" s="5" t="s">
        <v>457</v>
      </c>
      <c r="G106" s="5" t="s">
        <v>478</v>
      </c>
      <c r="H106" s="5" t="s">
        <v>459</v>
      </c>
      <c r="I106" s="5" t="s">
        <v>485</v>
      </c>
      <c r="J106" s="5" t="s">
        <v>459</v>
      </c>
      <c r="K106" s="5"/>
      <c r="L106" s="5"/>
      <c r="M106" s="5"/>
      <c r="N106" s="5" t="s">
        <v>455</v>
      </c>
      <c r="O106" s="5" t="s">
        <v>580</v>
      </c>
      <c r="P106" s="5"/>
      <c r="Q106" s="5"/>
      <c r="R106" s="5" t="s">
        <v>455</v>
      </c>
      <c r="S106" s="5" t="s">
        <v>480</v>
      </c>
      <c r="T106" s="5"/>
      <c r="U106" s="5"/>
      <c r="V106" s="5">
        <v>24</v>
      </c>
      <c r="W106" s="5">
        <v>256</v>
      </c>
      <c r="X106" s="5">
        <v>30</v>
      </c>
      <c r="Y106" s="5" t="s">
        <v>459</v>
      </c>
      <c r="Z106" s="5">
        <v>11</v>
      </c>
      <c r="AA106" s="5">
        <v>11</v>
      </c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>
        <v>8.9</v>
      </c>
      <c r="CB106" s="5">
        <v>46.3</v>
      </c>
      <c r="CC106" s="5">
        <v>19.6</v>
      </c>
      <c r="CD106" s="5"/>
      <c r="CE106" s="5">
        <v>0.1</v>
      </c>
      <c r="CF106" s="5">
        <v>4.9</v>
      </c>
      <c r="CG106" s="5" t="s">
        <v>593</v>
      </c>
      <c r="CH106" s="5" t="s">
        <v>594</v>
      </c>
      <c r="CI106" s="5">
        <v>332</v>
      </c>
      <c r="CJ106" s="5">
        <v>46.6</v>
      </c>
      <c r="CK106" s="5">
        <v>19.1</v>
      </c>
      <c r="CL106" s="5"/>
      <c r="CM106" s="5">
        <v>0.06</v>
      </c>
      <c r="CN106" s="5">
        <v>3.8</v>
      </c>
      <c r="CO106" s="5" t="s">
        <v>593</v>
      </c>
      <c r="CP106" s="5">
        <v>1.5</v>
      </c>
      <c r="CQ106" s="5" t="s">
        <v>594</v>
      </c>
      <c r="CR106" s="5">
        <f>(W106/1000)+0.2</f>
        <v>0.456</v>
      </c>
      <c r="CS106" s="5">
        <f t="shared" si="3"/>
        <v>1.956</v>
      </c>
      <c r="CT106" s="5">
        <f t="shared" si="4"/>
        <v>17.144000000000002</v>
      </c>
      <c r="CU106" s="5">
        <v>332</v>
      </c>
      <c r="CV106" s="5">
        <v>46.3</v>
      </c>
      <c r="CW106" s="5">
        <v>19.1</v>
      </c>
      <c r="CX106" s="5"/>
      <c r="CY106" s="5">
        <v>0.04</v>
      </c>
      <c r="CZ106" s="5">
        <v>3.8</v>
      </c>
      <c r="DA106" s="5" t="s">
        <v>593</v>
      </c>
      <c r="DB106" s="5" t="s">
        <v>594</v>
      </c>
      <c r="DC106" s="5">
        <v>332</v>
      </c>
    </row>
    <row r="107" spans="1:107" s="7" customFormat="1" ht="24">
      <c r="A107" s="4" t="s">
        <v>552</v>
      </c>
      <c r="B107" s="5" t="s">
        <v>487</v>
      </c>
      <c r="C107" s="6">
        <v>39259</v>
      </c>
      <c r="D107" s="5" t="s">
        <v>455</v>
      </c>
      <c r="E107" s="5" t="s">
        <v>468</v>
      </c>
      <c r="F107" s="5" t="s">
        <v>457</v>
      </c>
      <c r="G107" s="5" t="s">
        <v>478</v>
      </c>
      <c r="H107" s="5" t="s">
        <v>459</v>
      </c>
      <c r="I107" s="5" t="s">
        <v>485</v>
      </c>
      <c r="J107" s="5" t="s">
        <v>459</v>
      </c>
      <c r="K107" s="5"/>
      <c r="L107" s="5"/>
      <c r="M107" s="5"/>
      <c r="N107" s="5" t="s">
        <v>455</v>
      </c>
      <c r="O107" s="5" t="s">
        <v>580</v>
      </c>
      <c r="P107" s="5"/>
      <c r="Q107" s="5"/>
      <c r="R107" s="5" t="s">
        <v>455</v>
      </c>
      <c r="S107" s="5" t="s">
        <v>480</v>
      </c>
      <c r="T107" s="5"/>
      <c r="U107" s="5"/>
      <c r="V107" s="5">
        <v>44</v>
      </c>
      <c r="W107" s="5">
        <v>128</v>
      </c>
      <c r="X107" s="5">
        <v>30</v>
      </c>
      <c r="Y107" s="5" t="s">
        <v>459</v>
      </c>
      <c r="Z107" s="5">
        <v>11</v>
      </c>
      <c r="AA107" s="5">
        <v>11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>
        <v>8.9</v>
      </c>
      <c r="CB107" s="5">
        <v>46.3</v>
      </c>
      <c r="CC107" s="5">
        <v>19.6</v>
      </c>
      <c r="CD107" s="5"/>
      <c r="CE107" s="5">
        <v>0.1</v>
      </c>
      <c r="CF107" s="5">
        <v>4.9</v>
      </c>
      <c r="CG107" s="5" t="s">
        <v>493</v>
      </c>
      <c r="CH107" s="5" t="s">
        <v>531</v>
      </c>
      <c r="CI107" s="5">
        <v>332</v>
      </c>
      <c r="CJ107" s="5">
        <v>46.6</v>
      </c>
      <c r="CK107" s="5">
        <v>19.1</v>
      </c>
      <c r="CL107" s="5"/>
      <c r="CM107" s="5">
        <v>0.06</v>
      </c>
      <c r="CN107" s="5">
        <v>3.8</v>
      </c>
      <c r="CO107" s="5" t="s">
        <v>493</v>
      </c>
      <c r="CP107" s="5">
        <v>0.5</v>
      </c>
      <c r="CQ107" s="5" t="s">
        <v>531</v>
      </c>
      <c r="CR107" s="5">
        <f>(W107/1000)</f>
        <v>0.128</v>
      </c>
      <c r="CS107" s="5">
        <f t="shared" si="3"/>
        <v>0.628</v>
      </c>
      <c r="CT107" s="5">
        <f t="shared" si="4"/>
        <v>18.472</v>
      </c>
      <c r="CU107" s="5">
        <v>332</v>
      </c>
      <c r="CV107" s="5">
        <v>46.3</v>
      </c>
      <c r="CW107" s="5">
        <v>19.1</v>
      </c>
      <c r="CX107" s="5"/>
      <c r="CY107" s="5">
        <v>0.04</v>
      </c>
      <c r="CZ107" s="5">
        <v>3.8</v>
      </c>
      <c r="DA107" s="5" t="s">
        <v>493</v>
      </c>
      <c r="DB107" s="5" t="s">
        <v>531</v>
      </c>
      <c r="DC107" s="5">
        <v>332</v>
      </c>
    </row>
    <row r="108" spans="1:107" s="7" customFormat="1" ht="24">
      <c r="A108" s="4" t="s">
        <v>552</v>
      </c>
      <c r="B108" s="5" t="s">
        <v>487</v>
      </c>
      <c r="C108" s="6">
        <v>39259</v>
      </c>
      <c r="D108" s="5" t="s">
        <v>455</v>
      </c>
      <c r="E108" s="5" t="s">
        <v>468</v>
      </c>
      <c r="F108" s="5" t="s">
        <v>457</v>
      </c>
      <c r="G108" s="5" t="s">
        <v>478</v>
      </c>
      <c r="H108" s="5" t="s">
        <v>459</v>
      </c>
      <c r="I108" s="5" t="s">
        <v>485</v>
      </c>
      <c r="J108" s="5" t="s">
        <v>459</v>
      </c>
      <c r="K108" s="5"/>
      <c r="L108" s="5"/>
      <c r="M108" s="5"/>
      <c r="N108" s="5" t="s">
        <v>455</v>
      </c>
      <c r="O108" s="5" t="s">
        <v>580</v>
      </c>
      <c r="P108" s="5"/>
      <c r="Q108" s="5"/>
      <c r="R108" s="5" t="s">
        <v>455</v>
      </c>
      <c r="S108" s="5" t="s">
        <v>480</v>
      </c>
      <c r="T108" s="5"/>
      <c r="U108" s="5"/>
      <c r="V108" s="5">
        <v>24</v>
      </c>
      <c r="W108" s="5">
        <v>128</v>
      </c>
      <c r="X108" s="5">
        <v>30</v>
      </c>
      <c r="Y108" s="5" t="s">
        <v>459</v>
      </c>
      <c r="Z108" s="5">
        <v>11</v>
      </c>
      <c r="AA108" s="5">
        <v>11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>
        <v>8.9</v>
      </c>
      <c r="CB108" s="5">
        <v>46.3</v>
      </c>
      <c r="CC108" s="5">
        <v>19.6</v>
      </c>
      <c r="CD108" s="5"/>
      <c r="CE108" s="5">
        <v>0.1</v>
      </c>
      <c r="CF108" s="5">
        <v>4.9</v>
      </c>
      <c r="CG108" s="5" t="s">
        <v>493</v>
      </c>
      <c r="CH108" s="5" t="s">
        <v>531</v>
      </c>
      <c r="CI108" s="5">
        <v>332</v>
      </c>
      <c r="CJ108" s="5">
        <v>46.6</v>
      </c>
      <c r="CK108" s="5">
        <v>19.1</v>
      </c>
      <c r="CL108" s="5"/>
      <c r="CM108" s="5">
        <v>0.06</v>
      </c>
      <c r="CN108" s="5">
        <v>3.8</v>
      </c>
      <c r="CO108" s="5" t="s">
        <v>493</v>
      </c>
      <c r="CP108" s="5">
        <v>0.5</v>
      </c>
      <c r="CQ108" s="5" t="s">
        <v>531</v>
      </c>
      <c r="CR108" s="5">
        <f>(W108/1000)</f>
        <v>0.128</v>
      </c>
      <c r="CS108" s="5">
        <f t="shared" si="3"/>
        <v>0.628</v>
      </c>
      <c r="CT108" s="5">
        <f t="shared" si="4"/>
        <v>18.472</v>
      </c>
      <c r="CU108" s="5">
        <v>332</v>
      </c>
      <c r="CV108" s="5">
        <v>46.3</v>
      </c>
      <c r="CW108" s="5">
        <v>19.1</v>
      </c>
      <c r="CX108" s="5"/>
      <c r="CY108" s="5">
        <v>0.04</v>
      </c>
      <c r="CZ108" s="5">
        <v>3.8</v>
      </c>
      <c r="DA108" s="5" t="s">
        <v>493</v>
      </c>
      <c r="DB108" s="5" t="s">
        <v>531</v>
      </c>
      <c r="DC108" s="5">
        <v>332</v>
      </c>
    </row>
    <row r="109" spans="1:107" s="7" customFormat="1" ht="24">
      <c r="A109" s="4" t="s">
        <v>552</v>
      </c>
      <c r="B109" s="5" t="s">
        <v>487</v>
      </c>
      <c r="C109" s="6">
        <v>39275</v>
      </c>
      <c r="D109" s="5" t="s">
        <v>455</v>
      </c>
      <c r="E109" s="5" t="s">
        <v>468</v>
      </c>
      <c r="F109" s="5" t="s">
        <v>457</v>
      </c>
      <c r="G109" s="5" t="s">
        <v>478</v>
      </c>
      <c r="H109" s="5" t="s">
        <v>455</v>
      </c>
      <c r="I109" s="5" t="s">
        <v>485</v>
      </c>
      <c r="J109" s="5" t="s">
        <v>459</v>
      </c>
      <c r="K109" s="5"/>
      <c r="L109" s="5"/>
      <c r="M109" s="5"/>
      <c r="N109" s="5" t="s">
        <v>455</v>
      </c>
      <c r="O109" s="5" t="s">
        <v>580</v>
      </c>
      <c r="P109" s="5"/>
      <c r="Q109" s="5"/>
      <c r="R109" s="5" t="s">
        <v>455</v>
      </c>
      <c r="S109" s="5" t="s">
        <v>480</v>
      </c>
      <c r="T109" s="5"/>
      <c r="U109" s="5"/>
      <c r="V109" s="5">
        <v>24</v>
      </c>
      <c r="W109" s="5">
        <v>128</v>
      </c>
      <c r="X109" s="5">
        <v>30</v>
      </c>
      <c r="Y109" s="5" t="s">
        <v>459</v>
      </c>
      <c r="Z109" s="5">
        <v>4</v>
      </c>
      <c r="AA109" s="5">
        <v>4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>
        <v>8.3</v>
      </c>
      <c r="CB109" s="5">
        <v>46.3</v>
      </c>
      <c r="CC109" s="5">
        <v>20.2</v>
      </c>
      <c r="CD109" s="5"/>
      <c r="CE109" s="5">
        <v>0.1</v>
      </c>
      <c r="CF109" s="5">
        <v>20.2</v>
      </c>
      <c r="CG109" s="5" t="s">
        <v>584</v>
      </c>
      <c r="CH109" s="5" t="s">
        <v>594</v>
      </c>
      <c r="CI109" s="5">
        <v>386</v>
      </c>
      <c r="CJ109" s="5">
        <v>46.6</v>
      </c>
      <c r="CK109" s="5">
        <v>19.7</v>
      </c>
      <c r="CL109" s="5"/>
      <c r="CM109" s="5">
        <v>0.1</v>
      </c>
      <c r="CN109" s="5">
        <v>19.7</v>
      </c>
      <c r="CO109" s="5" t="s">
        <v>584</v>
      </c>
      <c r="CP109" s="5">
        <v>0.5</v>
      </c>
      <c r="CQ109" s="5" t="s">
        <v>594</v>
      </c>
      <c r="CR109" s="5">
        <f aca="true" t="shared" si="5" ref="CR109:CR118">(W109/1000)+0.2</f>
        <v>0.328</v>
      </c>
      <c r="CS109" s="5">
        <f t="shared" si="3"/>
        <v>0.8280000000000001</v>
      </c>
      <c r="CT109" s="5">
        <f t="shared" si="4"/>
        <v>18.872</v>
      </c>
      <c r="CU109" s="5">
        <v>386</v>
      </c>
      <c r="CV109" s="5">
        <v>46.3</v>
      </c>
      <c r="CW109" s="5">
        <v>19.7</v>
      </c>
      <c r="CX109" s="5"/>
      <c r="CY109" s="5">
        <v>0.1</v>
      </c>
      <c r="CZ109" s="5">
        <v>19.7</v>
      </c>
      <c r="DA109" s="5" t="s">
        <v>584</v>
      </c>
      <c r="DB109" s="5" t="s">
        <v>594</v>
      </c>
      <c r="DC109" s="5">
        <v>386</v>
      </c>
    </row>
    <row r="110" spans="1:107" s="7" customFormat="1" ht="24">
      <c r="A110" s="4" t="s">
        <v>552</v>
      </c>
      <c r="B110" s="5" t="s">
        <v>487</v>
      </c>
      <c r="C110" s="6">
        <v>39275</v>
      </c>
      <c r="D110" s="5" t="s">
        <v>455</v>
      </c>
      <c r="E110" s="5" t="s">
        <v>468</v>
      </c>
      <c r="F110" s="5" t="s">
        <v>457</v>
      </c>
      <c r="G110" s="5" t="s">
        <v>478</v>
      </c>
      <c r="H110" s="5" t="s">
        <v>455</v>
      </c>
      <c r="I110" s="5" t="s">
        <v>485</v>
      </c>
      <c r="J110" s="5" t="s">
        <v>459</v>
      </c>
      <c r="K110" s="5"/>
      <c r="L110" s="5"/>
      <c r="M110" s="5"/>
      <c r="N110" s="5" t="s">
        <v>455</v>
      </c>
      <c r="O110" s="5" t="s">
        <v>580</v>
      </c>
      <c r="P110" s="5"/>
      <c r="Q110" s="5"/>
      <c r="R110" s="5" t="s">
        <v>455</v>
      </c>
      <c r="S110" s="5" t="s">
        <v>480</v>
      </c>
      <c r="T110" s="5"/>
      <c r="U110" s="5"/>
      <c r="V110" s="5">
        <v>44</v>
      </c>
      <c r="W110" s="5">
        <v>128</v>
      </c>
      <c r="X110" s="5">
        <v>30</v>
      </c>
      <c r="Y110" s="5" t="s">
        <v>459</v>
      </c>
      <c r="Z110" s="5">
        <v>4</v>
      </c>
      <c r="AA110" s="5">
        <v>4</v>
      </c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>
        <v>8.3</v>
      </c>
      <c r="CB110" s="5">
        <v>46.3</v>
      </c>
      <c r="CC110" s="5">
        <v>20.2</v>
      </c>
      <c r="CD110" s="5"/>
      <c r="CE110" s="5">
        <v>0.1</v>
      </c>
      <c r="CF110" s="5">
        <v>20.2</v>
      </c>
      <c r="CG110" s="5" t="s">
        <v>584</v>
      </c>
      <c r="CH110" s="5" t="s">
        <v>594</v>
      </c>
      <c r="CI110" s="5">
        <v>386</v>
      </c>
      <c r="CJ110" s="5">
        <v>46.6</v>
      </c>
      <c r="CK110" s="5">
        <v>19.7</v>
      </c>
      <c r="CL110" s="5"/>
      <c r="CM110" s="5">
        <v>0.1</v>
      </c>
      <c r="CN110" s="5">
        <v>19.7</v>
      </c>
      <c r="CO110" s="5" t="s">
        <v>584</v>
      </c>
      <c r="CP110" s="5">
        <v>0.5</v>
      </c>
      <c r="CQ110" s="5" t="s">
        <v>594</v>
      </c>
      <c r="CR110" s="5">
        <f t="shared" si="5"/>
        <v>0.328</v>
      </c>
      <c r="CS110" s="5">
        <f t="shared" si="3"/>
        <v>0.8280000000000001</v>
      </c>
      <c r="CT110" s="5">
        <f t="shared" si="4"/>
        <v>18.872</v>
      </c>
      <c r="CU110" s="5">
        <v>386</v>
      </c>
      <c r="CV110" s="5">
        <v>46.3</v>
      </c>
      <c r="CW110" s="5">
        <v>19.7</v>
      </c>
      <c r="CX110" s="5"/>
      <c r="CY110" s="5">
        <v>0.1</v>
      </c>
      <c r="CZ110" s="5">
        <v>19.7</v>
      </c>
      <c r="DA110" s="5" t="s">
        <v>584</v>
      </c>
      <c r="DB110" s="5" t="s">
        <v>594</v>
      </c>
      <c r="DC110" s="5">
        <v>386</v>
      </c>
    </row>
    <row r="111" spans="1:107" s="7" customFormat="1" ht="24">
      <c r="A111" s="4" t="s">
        <v>552</v>
      </c>
      <c r="B111" s="5" t="s">
        <v>487</v>
      </c>
      <c r="C111" s="6">
        <v>39318</v>
      </c>
      <c r="D111" s="5" t="s">
        <v>455</v>
      </c>
      <c r="E111" s="5" t="s">
        <v>468</v>
      </c>
      <c r="F111" s="5" t="s">
        <v>457</v>
      </c>
      <c r="G111" s="5" t="s">
        <v>478</v>
      </c>
      <c r="H111" s="5" t="s">
        <v>455</v>
      </c>
      <c r="I111" s="5" t="s">
        <v>485</v>
      </c>
      <c r="J111" s="5" t="s">
        <v>459</v>
      </c>
      <c r="K111" s="5"/>
      <c r="L111" s="5"/>
      <c r="M111" s="5"/>
      <c r="N111" s="5" t="s">
        <v>455</v>
      </c>
      <c r="O111" s="5" t="s">
        <v>580</v>
      </c>
      <c r="P111" s="5"/>
      <c r="Q111" s="5"/>
      <c r="R111" s="5" t="s">
        <v>455</v>
      </c>
      <c r="S111" s="5" t="s">
        <v>480</v>
      </c>
      <c r="T111" s="5"/>
      <c r="U111" s="5"/>
      <c r="V111" s="5">
        <v>24</v>
      </c>
      <c r="W111" s="5">
        <v>128</v>
      </c>
      <c r="X111" s="5">
        <v>30</v>
      </c>
      <c r="Y111" s="5" t="s">
        <v>459</v>
      </c>
      <c r="Z111" s="5">
        <v>4</v>
      </c>
      <c r="AA111" s="5">
        <v>4</v>
      </c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>
        <v>8.3</v>
      </c>
      <c r="CB111" s="5">
        <v>46.3</v>
      </c>
      <c r="CC111" s="5">
        <v>20.2</v>
      </c>
      <c r="CD111" s="5"/>
      <c r="CE111" s="5">
        <v>0.1</v>
      </c>
      <c r="CF111" s="5">
        <v>20.2</v>
      </c>
      <c r="CG111" s="5" t="s">
        <v>584</v>
      </c>
      <c r="CH111" s="5" t="s">
        <v>594</v>
      </c>
      <c r="CI111" s="5">
        <v>386</v>
      </c>
      <c r="CJ111" s="5">
        <v>46.6</v>
      </c>
      <c r="CK111" s="5">
        <v>19.7</v>
      </c>
      <c r="CL111" s="5"/>
      <c r="CM111" s="5">
        <v>0.1</v>
      </c>
      <c r="CN111" s="5">
        <v>19.7</v>
      </c>
      <c r="CO111" s="5" t="s">
        <v>584</v>
      </c>
      <c r="CP111" s="5">
        <v>0.5</v>
      </c>
      <c r="CQ111" s="5" t="s">
        <v>594</v>
      </c>
      <c r="CR111" s="5">
        <f t="shared" si="5"/>
        <v>0.328</v>
      </c>
      <c r="CS111" s="5">
        <f t="shared" si="3"/>
        <v>0.8280000000000001</v>
      </c>
      <c r="CT111" s="5">
        <f t="shared" si="4"/>
        <v>18.872</v>
      </c>
      <c r="CU111" s="5">
        <v>386</v>
      </c>
      <c r="CV111" s="5">
        <v>46.3</v>
      </c>
      <c r="CW111" s="5">
        <v>19.7</v>
      </c>
      <c r="CX111" s="5"/>
      <c r="CY111" s="5">
        <v>0.1</v>
      </c>
      <c r="CZ111" s="5">
        <v>19.7</v>
      </c>
      <c r="DA111" s="5" t="s">
        <v>584</v>
      </c>
      <c r="DB111" s="5" t="s">
        <v>594</v>
      </c>
      <c r="DC111" s="5">
        <v>386</v>
      </c>
    </row>
    <row r="112" spans="1:107" s="7" customFormat="1" ht="24">
      <c r="A112" s="4" t="s">
        <v>552</v>
      </c>
      <c r="B112" s="5" t="s">
        <v>487</v>
      </c>
      <c r="C112" s="6">
        <v>39318</v>
      </c>
      <c r="D112" s="5" t="s">
        <v>455</v>
      </c>
      <c r="E112" s="5" t="s">
        <v>468</v>
      </c>
      <c r="F112" s="5" t="s">
        <v>457</v>
      </c>
      <c r="G112" s="5" t="s">
        <v>478</v>
      </c>
      <c r="H112" s="5" t="s">
        <v>455</v>
      </c>
      <c r="I112" s="5" t="s">
        <v>485</v>
      </c>
      <c r="J112" s="5" t="s">
        <v>459</v>
      </c>
      <c r="K112" s="5"/>
      <c r="L112" s="5"/>
      <c r="M112" s="5"/>
      <c r="N112" s="5" t="s">
        <v>455</v>
      </c>
      <c r="O112" s="5" t="s">
        <v>580</v>
      </c>
      <c r="P112" s="5"/>
      <c r="Q112" s="5"/>
      <c r="R112" s="5" t="s">
        <v>455</v>
      </c>
      <c r="S112" s="5" t="s">
        <v>480</v>
      </c>
      <c r="T112" s="5"/>
      <c r="U112" s="5"/>
      <c r="V112" s="5">
        <v>44</v>
      </c>
      <c r="W112" s="5">
        <v>128</v>
      </c>
      <c r="X112" s="5">
        <v>30</v>
      </c>
      <c r="Y112" s="5" t="s">
        <v>459</v>
      </c>
      <c r="Z112" s="5">
        <v>4</v>
      </c>
      <c r="AA112" s="5">
        <v>4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>
        <v>8.3</v>
      </c>
      <c r="CB112" s="5">
        <v>46.3</v>
      </c>
      <c r="CC112" s="5">
        <v>20.2</v>
      </c>
      <c r="CD112" s="5"/>
      <c r="CE112" s="5">
        <v>0.1</v>
      </c>
      <c r="CF112" s="5">
        <v>20.2</v>
      </c>
      <c r="CG112" s="5" t="s">
        <v>584</v>
      </c>
      <c r="CH112" s="5" t="s">
        <v>594</v>
      </c>
      <c r="CI112" s="5">
        <v>386</v>
      </c>
      <c r="CJ112" s="5">
        <v>46.6</v>
      </c>
      <c r="CK112" s="5">
        <v>19.7</v>
      </c>
      <c r="CL112" s="5"/>
      <c r="CM112" s="5">
        <v>0.1</v>
      </c>
      <c r="CN112" s="5">
        <v>19.7</v>
      </c>
      <c r="CO112" s="5" t="s">
        <v>584</v>
      </c>
      <c r="CP112" s="5">
        <v>0.5</v>
      </c>
      <c r="CQ112" s="5" t="s">
        <v>594</v>
      </c>
      <c r="CR112" s="5">
        <f t="shared" si="5"/>
        <v>0.328</v>
      </c>
      <c r="CS112" s="5">
        <f t="shared" si="3"/>
        <v>0.8280000000000001</v>
      </c>
      <c r="CT112" s="5">
        <f t="shared" si="4"/>
        <v>18.872</v>
      </c>
      <c r="CU112" s="5">
        <v>386</v>
      </c>
      <c r="CV112" s="5">
        <v>46.3</v>
      </c>
      <c r="CW112" s="5">
        <v>19.7</v>
      </c>
      <c r="CX112" s="5"/>
      <c r="CY112" s="5">
        <v>0.1</v>
      </c>
      <c r="CZ112" s="5">
        <v>19.7</v>
      </c>
      <c r="DA112" s="5" t="s">
        <v>584</v>
      </c>
      <c r="DB112" s="5" t="s">
        <v>594</v>
      </c>
      <c r="DC112" s="5">
        <v>386</v>
      </c>
    </row>
    <row r="113" spans="1:107" s="7" customFormat="1" ht="24">
      <c r="A113" s="4" t="s">
        <v>552</v>
      </c>
      <c r="B113" s="5" t="s">
        <v>487</v>
      </c>
      <c r="C113" s="6">
        <v>39318</v>
      </c>
      <c r="D113" s="5" t="s">
        <v>455</v>
      </c>
      <c r="E113" s="5" t="s">
        <v>468</v>
      </c>
      <c r="F113" s="5" t="s">
        <v>457</v>
      </c>
      <c r="G113" s="5" t="s">
        <v>478</v>
      </c>
      <c r="H113" s="5" t="s">
        <v>455</v>
      </c>
      <c r="I113" s="5" t="s">
        <v>485</v>
      </c>
      <c r="J113" s="5" t="s">
        <v>459</v>
      </c>
      <c r="K113" s="5"/>
      <c r="L113" s="5"/>
      <c r="M113" s="5"/>
      <c r="N113" s="5" t="s">
        <v>455</v>
      </c>
      <c r="O113" s="5" t="s">
        <v>580</v>
      </c>
      <c r="P113" s="5"/>
      <c r="Q113" s="5"/>
      <c r="R113" s="5" t="s">
        <v>455</v>
      </c>
      <c r="S113" s="5" t="s">
        <v>480</v>
      </c>
      <c r="T113" s="5"/>
      <c r="U113" s="5"/>
      <c r="V113" s="5">
        <v>44</v>
      </c>
      <c r="W113" s="5">
        <v>128</v>
      </c>
      <c r="X113" s="5">
        <v>30</v>
      </c>
      <c r="Y113" s="5" t="s">
        <v>459</v>
      </c>
      <c r="Z113" s="5">
        <v>4</v>
      </c>
      <c r="AA113" s="5">
        <v>4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>
        <v>8.3</v>
      </c>
      <c r="CB113" s="5">
        <v>46.3</v>
      </c>
      <c r="CC113" s="5">
        <v>20.2</v>
      </c>
      <c r="CD113" s="5"/>
      <c r="CE113" s="5">
        <v>0.1</v>
      </c>
      <c r="CF113" s="5">
        <v>20.2</v>
      </c>
      <c r="CG113" s="5" t="s">
        <v>584</v>
      </c>
      <c r="CH113" s="5" t="s">
        <v>594</v>
      </c>
      <c r="CI113" s="5">
        <v>386</v>
      </c>
      <c r="CJ113" s="5">
        <v>46.6</v>
      </c>
      <c r="CK113" s="5">
        <v>19.7</v>
      </c>
      <c r="CL113" s="5"/>
      <c r="CM113" s="5">
        <v>0.1</v>
      </c>
      <c r="CN113" s="5">
        <v>19.7</v>
      </c>
      <c r="CO113" s="5" t="s">
        <v>584</v>
      </c>
      <c r="CP113" s="5">
        <v>0.5</v>
      </c>
      <c r="CQ113" s="5" t="s">
        <v>594</v>
      </c>
      <c r="CR113" s="5">
        <f t="shared" si="5"/>
        <v>0.328</v>
      </c>
      <c r="CS113" s="5">
        <f t="shared" si="3"/>
        <v>0.8280000000000001</v>
      </c>
      <c r="CT113" s="5">
        <f t="shared" si="4"/>
        <v>18.872</v>
      </c>
      <c r="CU113" s="5">
        <v>386</v>
      </c>
      <c r="CV113" s="5">
        <v>46.3</v>
      </c>
      <c r="CW113" s="5">
        <v>19.7</v>
      </c>
      <c r="CX113" s="5"/>
      <c r="CY113" s="5">
        <v>0.1</v>
      </c>
      <c r="CZ113" s="5">
        <v>19.7</v>
      </c>
      <c r="DA113" s="5" t="s">
        <v>584</v>
      </c>
      <c r="DB113" s="5" t="s">
        <v>594</v>
      </c>
      <c r="DC113" s="5">
        <v>386</v>
      </c>
    </row>
    <row r="114" spans="1:107" s="7" customFormat="1" ht="24">
      <c r="A114" s="4" t="s">
        <v>552</v>
      </c>
      <c r="B114" s="5" t="s">
        <v>487</v>
      </c>
      <c r="C114" s="6">
        <v>39318</v>
      </c>
      <c r="D114" s="5" t="s">
        <v>455</v>
      </c>
      <c r="E114" s="5" t="s">
        <v>468</v>
      </c>
      <c r="F114" s="5" t="s">
        <v>457</v>
      </c>
      <c r="G114" s="5" t="s">
        <v>478</v>
      </c>
      <c r="H114" s="5" t="s">
        <v>455</v>
      </c>
      <c r="I114" s="5" t="s">
        <v>485</v>
      </c>
      <c r="J114" s="5" t="s">
        <v>459</v>
      </c>
      <c r="K114" s="5"/>
      <c r="L114" s="5"/>
      <c r="M114" s="5"/>
      <c r="N114" s="5" t="s">
        <v>455</v>
      </c>
      <c r="O114" s="5" t="s">
        <v>580</v>
      </c>
      <c r="P114" s="5"/>
      <c r="Q114" s="5"/>
      <c r="R114" s="5" t="s">
        <v>455</v>
      </c>
      <c r="S114" s="5" t="s">
        <v>480</v>
      </c>
      <c r="T114" s="5"/>
      <c r="U114" s="5"/>
      <c r="V114" s="5">
        <v>24</v>
      </c>
      <c r="W114" s="5">
        <v>128</v>
      </c>
      <c r="X114" s="5">
        <v>30</v>
      </c>
      <c r="Y114" s="5" t="s">
        <v>459</v>
      </c>
      <c r="Z114" s="5">
        <v>4</v>
      </c>
      <c r="AA114" s="5">
        <v>4</v>
      </c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>
        <v>8.3</v>
      </c>
      <c r="CB114" s="5">
        <v>46.3</v>
      </c>
      <c r="CC114" s="5">
        <v>20.2</v>
      </c>
      <c r="CD114" s="5"/>
      <c r="CE114" s="5">
        <v>0.1</v>
      </c>
      <c r="CF114" s="5">
        <v>20.2</v>
      </c>
      <c r="CG114" s="5" t="s">
        <v>584</v>
      </c>
      <c r="CH114" s="5" t="s">
        <v>594</v>
      </c>
      <c r="CI114" s="5">
        <v>386</v>
      </c>
      <c r="CJ114" s="5">
        <v>46.6</v>
      </c>
      <c r="CK114" s="5">
        <v>19.7</v>
      </c>
      <c r="CL114" s="5"/>
      <c r="CM114" s="5">
        <v>0.1</v>
      </c>
      <c r="CN114" s="5">
        <v>19.7</v>
      </c>
      <c r="CO114" s="5" t="s">
        <v>584</v>
      </c>
      <c r="CP114" s="5">
        <v>0.5</v>
      </c>
      <c r="CQ114" s="5" t="s">
        <v>594</v>
      </c>
      <c r="CR114" s="5">
        <f t="shared" si="5"/>
        <v>0.328</v>
      </c>
      <c r="CS114" s="5">
        <f t="shared" si="3"/>
        <v>0.8280000000000001</v>
      </c>
      <c r="CT114" s="5">
        <f t="shared" si="4"/>
        <v>18.872</v>
      </c>
      <c r="CU114" s="5">
        <v>386</v>
      </c>
      <c r="CV114" s="5">
        <v>46.3</v>
      </c>
      <c r="CW114" s="5">
        <v>19.7</v>
      </c>
      <c r="CX114" s="5"/>
      <c r="CY114" s="5">
        <v>0.1</v>
      </c>
      <c r="CZ114" s="5">
        <v>19.7</v>
      </c>
      <c r="DA114" s="5" t="s">
        <v>584</v>
      </c>
      <c r="DB114" s="5" t="s">
        <v>594</v>
      </c>
      <c r="DC114" s="5">
        <v>386</v>
      </c>
    </row>
    <row r="115" spans="1:107" s="7" customFormat="1" ht="24">
      <c r="A115" s="4" t="s">
        <v>552</v>
      </c>
      <c r="B115" s="5" t="s">
        <v>487</v>
      </c>
      <c r="C115" s="6">
        <v>39259</v>
      </c>
      <c r="D115" s="5" t="s">
        <v>455</v>
      </c>
      <c r="E115" s="5" t="s">
        <v>468</v>
      </c>
      <c r="F115" s="5" t="s">
        <v>457</v>
      </c>
      <c r="G115" s="5" t="s">
        <v>478</v>
      </c>
      <c r="H115" s="5" t="s">
        <v>455</v>
      </c>
      <c r="I115" s="5" t="s">
        <v>485</v>
      </c>
      <c r="J115" s="5" t="s">
        <v>459</v>
      </c>
      <c r="K115" s="5"/>
      <c r="L115" s="5"/>
      <c r="M115" s="5"/>
      <c r="N115" s="5" t="s">
        <v>455</v>
      </c>
      <c r="O115" s="5" t="s">
        <v>580</v>
      </c>
      <c r="P115" s="5"/>
      <c r="Q115" s="5"/>
      <c r="R115" s="5" t="s">
        <v>455</v>
      </c>
      <c r="S115" s="5" t="s">
        <v>480</v>
      </c>
      <c r="T115" s="5"/>
      <c r="U115" s="5"/>
      <c r="V115" s="5">
        <v>60</v>
      </c>
      <c r="W115" s="5">
        <v>512</v>
      </c>
      <c r="X115" s="5">
        <v>30</v>
      </c>
      <c r="Y115" s="5" t="s">
        <v>459</v>
      </c>
      <c r="Z115" s="5">
        <v>28</v>
      </c>
      <c r="AA115" s="5">
        <v>28</v>
      </c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>
        <v>50.2</v>
      </c>
      <c r="CB115" s="5">
        <v>113.4</v>
      </c>
      <c r="CC115" s="5">
        <v>25.8</v>
      </c>
      <c r="CD115" s="5"/>
      <c r="CE115" s="5">
        <v>0.4</v>
      </c>
      <c r="CF115" s="5">
        <v>4.6</v>
      </c>
      <c r="CG115" s="5" t="s">
        <v>593</v>
      </c>
      <c r="CH115" s="5" t="s">
        <v>594</v>
      </c>
      <c r="CI115" s="5">
        <v>337</v>
      </c>
      <c r="CJ115" s="5">
        <v>115</v>
      </c>
      <c r="CK115" s="5">
        <v>27.3</v>
      </c>
      <c r="CL115" s="5"/>
      <c r="CM115" s="5">
        <v>0.11</v>
      </c>
      <c r="CN115" s="5">
        <v>4.2</v>
      </c>
      <c r="CO115" s="5" t="s">
        <v>593</v>
      </c>
      <c r="CP115" s="5">
        <v>1.5</v>
      </c>
      <c r="CQ115" s="5" t="s">
        <v>594</v>
      </c>
      <c r="CR115" s="5">
        <f t="shared" si="5"/>
        <v>0.712</v>
      </c>
      <c r="CS115" s="5">
        <f t="shared" si="3"/>
        <v>2.2119999999999997</v>
      </c>
      <c r="CT115" s="5">
        <f t="shared" si="4"/>
        <v>25.088</v>
      </c>
      <c r="CU115" s="5">
        <v>337</v>
      </c>
      <c r="CV115" s="5">
        <v>117.7</v>
      </c>
      <c r="CW115" s="5">
        <v>27.9</v>
      </c>
      <c r="CX115" s="5"/>
      <c r="CY115" s="5">
        <v>0.09</v>
      </c>
      <c r="CZ115" s="5">
        <v>4.13</v>
      </c>
      <c r="DA115" s="5" t="s">
        <v>593</v>
      </c>
      <c r="DB115" s="5" t="s">
        <v>594</v>
      </c>
      <c r="DC115" s="5">
        <v>337</v>
      </c>
    </row>
    <row r="116" spans="1:107" s="7" customFormat="1" ht="24">
      <c r="A116" s="4" t="s">
        <v>552</v>
      </c>
      <c r="B116" s="5" t="s">
        <v>487</v>
      </c>
      <c r="C116" s="6">
        <v>39259</v>
      </c>
      <c r="D116" s="5" t="s">
        <v>455</v>
      </c>
      <c r="E116" s="5" t="s">
        <v>468</v>
      </c>
      <c r="F116" s="5" t="s">
        <v>457</v>
      </c>
      <c r="G116" s="5" t="s">
        <v>478</v>
      </c>
      <c r="H116" s="5" t="s">
        <v>455</v>
      </c>
      <c r="I116" s="5" t="s">
        <v>485</v>
      </c>
      <c r="J116" s="5" t="s">
        <v>459</v>
      </c>
      <c r="K116" s="5"/>
      <c r="L116" s="5"/>
      <c r="M116" s="5"/>
      <c r="N116" s="5" t="s">
        <v>455</v>
      </c>
      <c r="O116" s="5" t="s">
        <v>580</v>
      </c>
      <c r="P116" s="5"/>
      <c r="Q116" s="5"/>
      <c r="R116" s="5" t="s">
        <v>455</v>
      </c>
      <c r="S116" s="5" t="s">
        <v>480</v>
      </c>
      <c r="T116" s="5"/>
      <c r="U116" s="5"/>
      <c r="V116" s="5">
        <v>60</v>
      </c>
      <c r="W116" s="5">
        <v>512</v>
      </c>
      <c r="X116" s="5">
        <v>30</v>
      </c>
      <c r="Y116" s="5" t="s">
        <v>459</v>
      </c>
      <c r="Z116" s="5">
        <v>28</v>
      </c>
      <c r="AA116" s="5">
        <v>28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>
        <v>50.2</v>
      </c>
      <c r="CB116" s="5">
        <v>113.4</v>
      </c>
      <c r="CC116" s="5">
        <v>25.8</v>
      </c>
      <c r="CD116" s="5"/>
      <c r="CE116" s="5">
        <v>0.4</v>
      </c>
      <c r="CF116" s="5">
        <v>4.6</v>
      </c>
      <c r="CG116" s="5" t="s">
        <v>593</v>
      </c>
      <c r="CH116" s="5" t="s">
        <v>594</v>
      </c>
      <c r="CI116" s="5">
        <v>337</v>
      </c>
      <c r="CJ116" s="5">
        <v>115</v>
      </c>
      <c r="CK116" s="5">
        <v>27.3</v>
      </c>
      <c r="CL116" s="5"/>
      <c r="CM116" s="5">
        <v>0.11</v>
      </c>
      <c r="CN116" s="5">
        <v>4.2</v>
      </c>
      <c r="CO116" s="5" t="s">
        <v>593</v>
      </c>
      <c r="CP116" s="5">
        <v>1.5</v>
      </c>
      <c r="CQ116" s="5" t="s">
        <v>594</v>
      </c>
      <c r="CR116" s="5">
        <f t="shared" si="5"/>
        <v>0.712</v>
      </c>
      <c r="CS116" s="5">
        <f t="shared" si="3"/>
        <v>2.2119999999999997</v>
      </c>
      <c r="CT116" s="5">
        <f t="shared" si="4"/>
        <v>25.088</v>
      </c>
      <c r="CU116" s="5">
        <v>337</v>
      </c>
      <c r="CV116" s="5">
        <v>117.7</v>
      </c>
      <c r="CW116" s="5">
        <v>27.9</v>
      </c>
      <c r="CX116" s="5"/>
      <c r="CY116" s="5">
        <v>0.09</v>
      </c>
      <c r="CZ116" s="5">
        <v>4.13</v>
      </c>
      <c r="DA116" s="5" t="s">
        <v>593</v>
      </c>
      <c r="DB116" s="5" t="s">
        <v>594</v>
      </c>
      <c r="DC116" s="5">
        <v>337</v>
      </c>
    </row>
    <row r="117" spans="1:107" s="7" customFormat="1" ht="24">
      <c r="A117" s="4" t="s">
        <v>552</v>
      </c>
      <c r="B117" s="5" t="s">
        <v>487</v>
      </c>
      <c r="C117" s="6">
        <v>39259</v>
      </c>
      <c r="D117" s="5" t="s">
        <v>455</v>
      </c>
      <c r="E117" s="5" t="s">
        <v>468</v>
      </c>
      <c r="F117" s="5" t="s">
        <v>457</v>
      </c>
      <c r="G117" s="5" t="s">
        <v>478</v>
      </c>
      <c r="H117" s="5" t="s">
        <v>455</v>
      </c>
      <c r="I117" s="5" t="s">
        <v>485</v>
      </c>
      <c r="J117" s="5" t="s">
        <v>459</v>
      </c>
      <c r="K117" s="5"/>
      <c r="L117" s="5"/>
      <c r="M117" s="5"/>
      <c r="N117" s="5" t="s">
        <v>455</v>
      </c>
      <c r="O117" s="5" t="s">
        <v>580</v>
      </c>
      <c r="P117" s="5"/>
      <c r="Q117" s="5"/>
      <c r="R117" s="5" t="s">
        <v>455</v>
      </c>
      <c r="S117" s="5" t="s">
        <v>480</v>
      </c>
      <c r="T117" s="5"/>
      <c r="U117" s="5"/>
      <c r="V117" s="5">
        <v>60</v>
      </c>
      <c r="W117" s="5">
        <v>512</v>
      </c>
      <c r="X117" s="5">
        <v>30</v>
      </c>
      <c r="Y117" s="5" t="s">
        <v>459</v>
      </c>
      <c r="Z117" s="5">
        <v>28</v>
      </c>
      <c r="AA117" s="5">
        <v>28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>
        <v>50.2</v>
      </c>
      <c r="CB117" s="5">
        <v>113.4</v>
      </c>
      <c r="CC117" s="5">
        <v>25.8</v>
      </c>
      <c r="CD117" s="5"/>
      <c r="CE117" s="5">
        <v>0.4</v>
      </c>
      <c r="CF117" s="5">
        <v>4.6</v>
      </c>
      <c r="CG117" s="5" t="s">
        <v>593</v>
      </c>
      <c r="CH117" s="5" t="s">
        <v>594</v>
      </c>
      <c r="CI117" s="5">
        <v>337</v>
      </c>
      <c r="CJ117" s="5">
        <v>115</v>
      </c>
      <c r="CK117" s="5">
        <v>27.3</v>
      </c>
      <c r="CL117" s="5"/>
      <c r="CM117" s="5">
        <v>0.11</v>
      </c>
      <c r="CN117" s="5">
        <v>4.2</v>
      </c>
      <c r="CO117" s="5" t="s">
        <v>593</v>
      </c>
      <c r="CP117" s="5">
        <v>1.5</v>
      </c>
      <c r="CQ117" s="5" t="s">
        <v>594</v>
      </c>
      <c r="CR117" s="5">
        <f t="shared" si="5"/>
        <v>0.712</v>
      </c>
      <c r="CS117" s="5">
        <f t="shared" si="3"/>
        <v>2.2119999999999997</v>
      </c>
      <c r="CT117" s="5">
        <f t="shared" si="4"/>
        <v>25.088</v>
      </c>
      <c r="CU117" s="5">
        <v>337</v>
      </c>
      <c r="CV117" s="5">
        <v>117.7</v>
      </c>
      <c r="CW117" s="5">
        <v>27.9</v>
      </c>
      <c r="CX117" s="5"/>
      <c r="CY117" s="5">
        <v>0.09</v>
      </c>
      <c r="CZ117" s="5">
        <v>4.13</v>
      </c>
      <c r="DA117" s="5" t="s">
        <v>593</v>
      </c>
      <c r="DB117" s="5" t="s">
        <v>594</v>
      </c>
      <c r="DC117" s="5">
        <v>337</v>
      </c>
    </row>
    <row r="118" spans="1:107" s="7" customFormat="1" ht="24">
      <c r="A118" s="4" t="s">
        <v>552</v>
      </c>
      <c r="B118" s="5" t="s">
        <v>487</v>
      </c>
      <c r="C118" s="6">
        <v>39259</v>
      </c>
      <c r="D118" s="5" t="s">
        <v>455</v>
      </c>
      <c r="E118" s="5" t="s">
        <v>468</v>
      </c>
      <c r="F118" s="5" t="s">
        <v>457</v>
      </c>
      <c r="G118" s="5" t="s">
        <v>478</v>
      </c>
      <c r="H118" s="5" t="s">
        <v>455</v>
      </c>
      <c r="I118" s="5" t="s">
        <v>485</v>
      </c>
      <c r="J118" s="5" t="s">
        <v>459</v>
      </c>
      <c r="K118" s="5"/>
      <c r="L118" s="5"/>
      <c r="M118" s="5"/>
      <c r="N118" s="5" t="s">
        <v>455</v>
      </c>
      <c r="O118" s="5" t="s">
        <v>580</v>
      </c>
      <c r="P118" s="5"/>
      <c r="Q118" s="5"/>
      <c r="R118" s="5" t="s">
        <v>455</v>
      </c>
      <c r="S118" s="5" t="s">
        <v>480</v>
      </c>
      <c r="T118" s="5"/>
      <c r="U118" s="5"/>
      <c r="V118" s="5">
        <v>60</v>
      </c>
      <c r="W118" s="5">
        <v>512</v>
      </c>
      <c r="X118" s="5">
        <v>30</v>
      </c>
      <c r="Y118" s="5" t="s">
        <v>459</v>
      </c>
      <c r="Z118" s="5">
        <v>28</v>
      </c>
      <c r="AA118" s="5">
        <v>28</v>
      </c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>
        <v>50.2</v>
      </c>
      <c r="CB118" s="5">
        <v>113.4</v>
      </c>
      <c r="CC118" s="5">
        <v>25.8</v>
      </c>
      <c r="CD118" s="5"/>
      <c r="CE118" s="5">
        <v>0.4</v>
      </c>
      <c r="CF118" s="5">
        <v>4.6</v>
      </c>
      <c r="CG118" s="5" t="s">
        <v>593</v>
      </c>
      <c r="CH118" s="5" t="s">
        <v>594</v>
      </c>
      <c r="CI118" s="5">
        <v>337</v>
      </c>
      <c r="CJ118" s="5">
        <v>115</v>
      </c>
      <c r="CK118" s="5">
        <v>27.3</v>
      </c>
      <c r="CL118" s="5"/>
      <c r="CM118" s="5">
        <v>0.11</v>
      </c>
      <c r="CN118" s="5">
        <v>4.2</v>
      </c>
      <c r="CO118" s="5" t="s">
        <v>593</v>
      </c>
      <c r="CP118" s="5">
        <v>1.5</v>
      </c>
      <c r="CQ118" s="5" t="s">
        <v>594</v>
      </c>
      <c r="CR118" s="5">
        <f t="shared" si="5"/>
        <v>0.712</v>
      </c>
      <c r="CS118" s="5">
        <f t="shared" si="3"/>
        <v>2.2119999999999997</v>
      </c>
      <c r="CT118" s="5">
        <f t="shared" si="4"/>
        <v>25.088</v>
      </c>
      <c r="CU118" s="5">
        <v>337</v>
      </c>
      <c r="CV118" s="5">
        <v>117.7</v>
      </c>
      <c r="CW118" s="5">
        <v>27.9</v>
      </c>
      <c r="CX118" s="5"/>
      <c r="CY118" s="5">
        <v>0.09</v>
      </c>
      <c r="CZ118" s="5">
        <v>4.13</v>
      </c>
      <c r="DA118" s="5" t="s">
        <v>593</v>
      </c>
      <c r="DB118" s="5" t="s">
        <v>594</v>
      </c>
      <c r="DC118" s="5">
        <v>337</v>
      </c>
    </row>
    <row r="119" spans="1:107" s="7" customFormat="1" ht="36">
      <c r="A119" s="4" t="s">
        <v>552</v>
      </c>
      <c r="B119" s="5" t="s">
        <v>487</v>
      </c>
      <c r="C119" s="6">
        <v>39279</v>
      </c>
      <c r="D119" s="5" t="s">
        <v>455</v>
      </c>
      <c r="E119" s="5" t="s">
        <v>468</v>
      </c>
      <c r="F119" s="5" t="s">
        <v>457</v>
      </c>
      <c r="G119" s="5" t="s">
        <v>478</v>
      </c>
      <c r="H119" s="5" t="s">
        <v>455</v>
      </c>
      <c r="I119" s="5" t="s">
        <v>485</v>
      </c>
      <c r="J119" s="5" t="s">
        <v>459</v>
      </c>
      <c r="K119" s="5"/>
      <c r="L119" s="5"/>
      <c r="M119" s="5"/>
      <c r="N119" s="5" t="s">
        <v>459</v>
      </c>
      <c r="O119" s="5"/>
      <c r="P119" s="5"/>
      <c r="Q119" s="5"/>
      <c r="R119" s="5" t="s">
        <v>455</v>
      </c>
      <c r="S119" s="5" t="s">
        <v>480</v>
      </c>
      <c r="T119" s="5"/>
      <c r="U119" s="5"/>
      <c r="V119" s="5">
        <v>42</v>
      </c>
      <c r="W119" s="5">
        <v>16</v>
      </c>
      <c r="X119" s="5">
        <v>0.1</v>
      </c>
      <c r="Y119" s="5" t="s">
        <v>459</v>
      </c>
      <c r="Z119" s="5">
        <v>5</v>
      </c>
      <c r="AA119" s="5">
        <v>5</v>
      </c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>
        <v>16</v>
      </c>
      <c r="CC119" s="5">
        <v>16</v>
      </c>
      <c r="CD119" s="5"/>
      <c r="CE119" s="5">
        <v>1.5</v>
      </c>
      <c r="CF119" s="5">
        <v>1.5</v>
      </c>
      <c r="CG119" s="5" t="s">
        <v>504</v>
      </c>
      <c r="CH119" s="5" t="s">
        <v>587</v>
      </c>
      <c r="CI119" s="5">
        <v>130</v>
      </c>
      <c r="CJ119" s="5">
        <v>16</v>
      </c>
      <c r="CK119" s="5">
        <v>16</v>
      </c>
      <c r="CL119" s="5"/>
      <c r="CM119" s="5">
        <v>1.5</v>
      </c>
      <c r="CN119" s="5">
        <v>1.5</v>
      </c>
      <c r="CO119" s="5" t="s">
        <v>504</v>
      </c>
      <c r="CP119" s="5">
        <v>0.3</v>
      </c>
      <c r="CQ119" s="5" t="s">
        <v>587</v>
      </c>
      <c r="CR119" s="5">
        <f>(W119/1000)-0.5+0.2</f>
        <v>-0.284</v>
      </c>
      <c r="CS119" s="5">
        <f t="shared" si="3"/>
        <v>0.016000000000000014</v>
      </c>
      <c r="CT119" s="5">
        <f t="shared" si="4"/>
        <v>15.984</v>
      </c>
      <c r="CU119" s="5">
        <v>130</v>
      </c>
      <c r="CV119" s="5">
        <v>16</v>
      </c>
      <c r="CW119" s="5">
        <v>16</v>
      </c>
      <c r="CX119" s="5"/>
      <c r="CY119" s="5">
        <v>1.5</v>
      </c>
      <c r="CZ119" s="5">
        <v>1.5</v>
      </c>
      <c r="DA119" s="5" t="s">
        <v>504</v>
      </c>
      <c r="DB119" s="5" t="s">
        <v>587</v>
      </c>
      <c r="DC119" s="5">
        <v>130</v>
      </c>
    </row>
    <row r="120" spans="1:107" s="7" customFormat="1" ht="24">
      <c r="A120" s="4" t="s">
        <v>552</v>
      </c>
      <c r="B120" s="5" t="s">
        <v>487</v>
      </c>
      <c r="C120" s="6">
        <v>39377</v>
      </c>
      <c r="D120" s="5" t="s">
        <v>455</v>
      </c>
      <c r="E120" s="5" t="s">
        <v>468</v>
      </c>
      <c r="F120" s="5" t="s">
        <v>457</v>
      </c>
      <c r="G120" s="5" t="s">
        <v>478</v>
      </c>
      <c r="H120" s="5" t="s">
        <v>459</v>
      </c>
      <c r="I120" s="5">
        <v>60</v>
      </c>
      <c r="J120" s="5" t="s">
        <v>459</v>
      </c>
      <c r="K120" s="5"/>
      <c r="L120" s="5"/>
      <c r="M120" s="5"/>
      <c r="N120" s="5" t="s">
        <v>455</v>
      </c>
      <c r="O120" s="5" t="s">
        <v>580</v>
      </c>
      <c r="P120" s="5"/>
      <c r="Q120" s="5"/>
      <c r="R120" s="5" t="s">
        <v>455</v>
      </c>
      <c r="S120" s="5" t="s">
        <v>480</v>
      </c>
      <c r="T120" s="5"/>
      <c r="U120" s="5"/>
      <c r="V120" s="5" t="s">
        <v>596</v>
      </c>
      <c r="W120" s="5">
        <v>128</v>
      </c>
      <c r="X120" s="5">
        <v>30</v>
      </c>
      <c r="Y120" s="5" t="s">
        <v>459</v>
      </c>
      <c r="Z120" s="5">
        <v>23</v>
      </c>
      <c r="AA120" s="5">
        <v>23</v>
      </c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>
        <v>42</v>
      </c>
      <c r="CB120" s="5">
        <v>156</v>
      </c>
      <c r="CC120" s="5">
        <v>3</v>
      </c>
      <c r="CD120" s="5"/>
      <c r="CE120" s="5">
        <v>0</v>
      </c>
      <c r="CF120" s="5">
        <v>0</v>
      </c>
      <c r="CG120" s="5"/>
      <c r="CH120" s="5"/>
      <c r="CI120" s="5">
        <v>233</v>
      </c>
      <c r="CJ120" s="5">
        <v>156</v>
      </c>
      <c r="CK120" s="5">
        <v>3</v>
      </c>
      <c r="CL120" s="5"/>
      <c r="CM120" s="5">
        <v>0</v>
      </c>
      <c r="CN120" s="5">
        <v>0</v>
      </c>
      <c r="CO120" s="5"/>
      <c r="CP120" s="5"/>
      <c r="CQ120" s="5"/>
      <c r="CR120" s="5"/>
      <c r="CS120" s="5">
        <f t="shared" si="3"/>
        <v>0</v>
      </c>
      <c r="CT120" s="5">
        <f t="shared" si="4"/>
        <v>3</v>
      </c>
      <c r="CU120" s="5">
        <v>233</v>
      </c>
      <c r="CV120" s="5">
        <v>156</v>
      </c>
      <c r="CW120" s="5">
        <v>3</v>
      </c>
      <c r="CX120" s="5"/>
      <c r="CY120" s="5">
        <v>0</v>
      </c>
      <c r="CZ120" s="5">
        <v>0</v>
      </c>
      <c r="DA120" s="5"/>
      <c r="DB120" s="5"/>
      <c r="DC120" s="5">
        <v>233</v>
      </c>
    </row>
    <row r="121" spans="1:107" s="7" customFormat="1" ht="24">
      <c r="A121" s="4" t="s">
        <v>552</v>
      </c>
      <c r="B121" s="5" t="s">
        <v>487</v>
      </c>
      <c r="C121" s="6">
        <v>39377</v>
      </c>
      <c r="D121" s="5" t="s">
        <v>455</v>
      </c>
      <c r="E121" s="5" t="s">
        <v>468</v>
      </c>
      <c r="F121" s="5" t="s">
        <v>457</v>
      </c>
      <c r="G121" s="5" t="s">
        <v>478</v>
      </c>
      <c r="H121" s="5" t="s">
        <v>459</v>
      </c>
      <c r="I121" s="5">
        <v>60</v>
      </c>
      <c r="J121" s="5" t="s">
        <v>459</v>
      </c>
      <c r="K121" s="5"/>
      <c r="L121" s="5"/>
      <c r="M121" s="5"/>
      <c r="N121" s="5" t="s">
        <v>455</v>
      </c>
      <c r="O121" s="5" t="s">
        <v>580</v>
      </c>
      <c r="P121" s="5"/>
      <c r="Q121" s="5"/>
      <c r="R121" s="5" t="s">
        <v>455</v>
      </c>
      <c r="S121" s="5" t="s">
        <v>480</v>
      </c>
      <c r="T121" s="5"/>
      <c r="U121" s="5"/>
      <c r="V121" s="5" t="s">
        <v>596</v>
      </c>
      <c r="W121" s="5">
        <v>128</v>
      </c>
      <c r="X121" s="5">
        <v>30</v>
      </c>
      <c r="Y121" s="5" t="s">
        <v>459</v>
      </c>
      <c r="Z121" s="5">
        <v>23</v>
      </c>
      <c r="AA121" s="5">
        <v>23</v>
      </c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>
        <v>42</v>
      </c>
      <c r="CB121" s="5">
        <v>156</v>
      </c>
      <c r="CC121" s="5">
        <v>3</v>
      </c>
      <c r="CD121" s="5"/>
      <c r="CE121" s="5">
        <v>0</v>
      </c>
      <c r="CF121" s="5">
        <v>0</v>
      </c>
      <c r="CG121" s="5"/>
      <c r="CH121" s="5"/>
      <c r="CI121" s="5">
        <v>233</v>
      </c>
      <c r="CJ121" s="5">
        <v>156</v>
      </c>
      <c r="CK121" s="5">
        <v>3</v>
      </c>
      <c r="CL121" s="5"/>
      <c r="CM121" s="5">
        <v>0</v>
      </c>
      <c r="CN121" s="5">
        <v>0</v>
      </c>
      <c r="CO121" s="5"/>
      <c r="CP121" s="5"/>
      <c r="CQ121" s="5"/>
      <c r="CR121" s="5"/>
      <c r="CS121" s="5">
        <f t="shared" si="3"/>
        <v>0</v>
      </c>
      <c r="CT121" s="5">
        <f t="shared" si="4"/>
        <v>3</v>
      </c>
      <c r="CU121" s="5">
        <v>233</v>
      </c>
      <c r="CV121" s="5">
        <v>156</v>
      </c>
      <c r="CW121" s="5">
        <v>3</v>
      </c>
      <c r="CX121" s="5"/>
      <c r="CY121" s="5">
        <v>0</v>
      </c>
      <c r="CZ121" s="5">
        <v>0</v>
      </c>
      <c r="DA121" s="5"/>
      <c r="DB121" s="5"/>
      <c r="DC121" s="5">
        <v>233</v>
      </c>
    </row>
    <row r="122" spans="1:107" s="7" customFormat="1" ht="24">
      <c r="A122" s="4" t="s">
        <v>598</v>
      </c>
      <c r="B122" s="5" t="s">
        <v>599</v>
      </c>
      <c r="C122" s="6">
        <v>39533</v>
      </c>
      <c r="D122" s="5" t="s">
        <v>455</v>
      </c>
      <c r="E122" s="5" t="s">
        <v>456</v>
      </c>
      <c r="F122" s="5" t="s">
        <v>485</v>
      </c>
      <c r="G122" s="5" t="s">
        <v>478</v>
      </c>
      <c r="H122" s="5" t="s">
        <v>459</v>
      </c>
      <c r="I122" s="5">
        <v>2</v>
      </c>
      <c r="J122" s="5" t="s">
        <v>459</v>
      </c>
      <c r="K122" s="5"/>
      <c r="L122" s="5"/>
      <c r="M122" s="5"/>
      <c r="N122" s="5" t="s">
        <v>459</v>
      </c>
      <c r="O122" s="5"/>
      <c r="P122" s="5"/>
      <c r="Q122" s="5"/>
      <c r="R122" s="5" t="s">
        <v>459</v>
      </c>
      <c r="S122" s="5" t="s">
        <v>460</v>
      </c>
      <c r="T122" s="5"/>
      <c r="U122" s="5"/>
      <c r="V122" s="5" t="s">
        <v>601</v>
      </c>
      <c r="W122" s="5">
        <v>32</v>
      </c>
      <c r="X122" s="5">
        <v>2</v>
      </c>
      <c r="Y122" s="5" t="s">
        <v>459</v>
      </c>
      <c r="Z122" s="5">
        <v>40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>
        <v>11.49</v>
      </c>
      <c r="CK122" s="5">
        <v>7.36</v>
      </c>
      <c r="CL122" s="5">
        <v>0</v>
      </c>
      <c r="CM122" s="5"/>
      <c r="CN122" s="5"/>
      <c r="CO122" s="5" t="s">
        <v>602</v>
      </c>
      <c r="CP122" s="5">
        <f>0.3+0.5</f>
        <v>0.8</v>
      </c>
      <c r="CQ122" s="5" t="s">
        <v>514</v>
      </c>
      <c r="CR122" s="5"/>
      <c r="CS122" s="5">
        <f t="shared" si="3"/>
        <v>0.8</v>
      </c>
      <c r="CT122" s="5">
        <f t="shared" si="4"/>
        <v>6.5600000000000005</v>
      </c>
      <c r="CU122" s="5">
        <v>116.6</v>
      </c>
      <c r="CV122" s="5"/>
      <c r="CW122" s="5"/>
      <c r="CX122" s="5"/>
      <c r="CY122" s="5"/>
      <c r="CZ122" s="5"/>
      <c r="DA122" s="5"/>
      <c r="DB122" s="5"/>
      <c r="DC122" s="5"/>
    </row>
    <row r="123" spans="1:107" s="7" customFormat="1" ht="36">
      <c r="A123" s="4" t="s">
        <v>598</v>
      </c>
      <c r="B123" s="5" t="s">
        <v>599</v>
      </c>
      <c r="C123" s="6">
        <v>39533</v>
      </c>
      <c r="D123" s="5" t="s">
        <v>455</v>
      </c>
      <c r="E123" s="5" t="s">
        <v>456</v>
      </c>
      <c r="F123" s="5" t="s">
        <v>485</v>
      </c>
      <c r="G123" s="5" t="s">
        <v>478</v>
      </c>
      <c r="H123" s="5" t="s">
        <v>459</v>
      </c>
      <c r="I123" s="5">
        <v>2</v>
      </c>
      <c r="J123" s="5" t="s">
        <v>459</v>
      </c>
      <c r="K123" s="5"/>
      <c r="L123" s="5"/>
      <c r="M123" s="5"/>
      <c r="N123" s="5" t="s">
        <v>459</v>
      </c>
      <c r="O123" s="5"/>
      <c r="P123" s="5"/>
      <c r="Q123" s="5"/>
      <c r="R123" s="5" t="s">
        <v>459</v>
      </c>
      <c r="S123" s="5" t="s">
        <v>460</v>
      </c>
      <c r="T123" s="5"/>
      <c r="U123" s="5"/>
      <c r="V123" s="5" t="s">
        <v>601</v>
      </c>
      <c r="W123" s="5">
        <v>32</v>
      </c>
      <c r="X123" s="5">
        <v>2</v>
      </c>
      <c r="Y123" s="5" t="s">
        <v>459</v>
      </c>
      <c r="Z123" s="5">
        <v>50</v>
      </c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>
        <v>10.38</v>
      </c>
      <c r="CK123" s="5">
        <v>6.69</v>
      </c>
      <c r="CL123" s="5">
        <v>0</v>
      </c>
      <c r="CM123" s="5"/>
      <c r="CN123" s="5"/>
      <c r="CO123" s="5" t="s">
        <v>605</v>
      </c>
      <c r="CP123" s="5">
        <f>0.3+0.3+0.5</f>
        <v>1.1</v>
      </c>
      <c r="CQ123" s="5" t="s">
        <v>514</v>
      </c>
      <c r="CR123" s="5"/>
      <c r="CS123" s="5">
        <f t="shared" si="3"/>
        <v>1.1</v>
      </c>
      <c r="CT123" s="5">
        <f t="shared" si="4"/>
        <v>5.59</v>
      </c>
      <c r="CU123" s="5">
        <v>116.6</v>
      </c>
      <c r="CV123" s="5"/>
      <c r="CW123" s="5"/>
      <c r="CX123" s="5"/>
      <c r="CY123" s="5"/>
      <c r="CZ123" s="5"/>
      <c r="DA123" s="5"/>
      <c r="DB123" s="5"/>
      <c r="DC123" s="5"/>
    </row>
    <row r="124" spans="1:107" s="7" customFormat="1" ht="36">
      <c r="A124" s="4" t="s">
        <v>598</v>
      </c>
      <c r="B124" s="5" t="s">
        <v>599</v>
      </c>
      <c r="C124" s="6">
        <v>39533</v>
      </c>
      <c r="D124" s="5" t="s">
        <v>455</v>
      </c>
      <c r="E124" s="5" t="s">
        <v>456</v>
      </c>
      <c r="F124" s="5" t="s">
        <v>485</v>
      </c>
      <c r="G124" s="5" t="s">
        <v>478</v>
      </c>
      <c r="H124" s="5" t="s">
        <v>459</v>
      </c>
      <c r="I124" s="5">
        <v>2</v>
      </c>
      <c r="J124" s="5" t="s">
        <v>459</v>
      </c>
      <c r="K124" s="5"/>
      <c r="L124" s="5"/>
      <c r="M124" s="5"/>
      <c r="N124" s="5" t="s">
        <v>459</v>
      </c>
      <c r="O124" s="5"/>
      <c r="P124" s="5"/>
      <c r="Q124" s="5"/>
      <c r="R124" s="5" t="s">
        <v>459</v>
      </c>
      <c r="S124" s="5" t="s">
        <v>460</v>
      </c>
      <c r="T124" s="5"/>
      <c r="U124" s="5"/>
      <c r="V124" s="5" t="s">
        <v>601</v>
      </c>
      <c r="W124" s="5">
        <v>32</v>
      </c>
      <c r="X124" s="5">
        <v>2</v>
      </c>
      <c r="Y124" s="5" t="s">
        <v>459</v>
      </c>
      <c r="Z124" s="5">
        <v>115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>
        <v>12.55</v>
      </c>
      <c r="CK124" s="5">
        <v>7.36</v>
      </c>
      <c r="CL124" s="5">
        <v>0</v>
      </c>
      <c r="CM124" s="5"/>
      <c r="CN124" s="5"/>
      <c r="CO124" s="5" t="s">
        <v>605</v>
      </c>
      <c r="CP124" s="5">
        <f>0.3+0.3+0.5</f>
        <v>1.1</v>
      </c>
      <c r="CQ124" s="5" t="s">
        <v>514</v>
      </c>
      <c r="CR124" s="5"/>
      <c r="CS124" s="5">
        <f t="shared" si="3"/>
        <v>1.1</v>
      </c>
      <c r="CT124" s="5">
        <f t="shared" si="4"/>
        <v>6.26</v>
      </c>
      <c r="CU124" s="5">
        <v>116.6</v>
      </c>
      <c r="CV124" s="5"/>
      <c r="CW124" s="5"/>
      <c r="CX124" s="5"/>
      <c r="CY124" s="5"/>
      <c r="CZ124" s="5"/>
      <c r="DA124" s="5"/>
      <c r="DB124" s="5"/>
      <c r="DC124" s="5"/>
    </row>
    <row r="125" spans="1:107" s="7" customFormat="1" ht="36">
      <c r="A125" s="4" t="s">
        <v>598</v>
      </c>
      <c r="B125" s="5" t="s">
        <v>599</v>
      </c>
      <c r="C125" s="6">
        <v>39533</v>
      </c>
      <c r="D125" s="5" t="s">
        <v>455</v>
      </c>
      <c r="E125" s="5" t="s">
        <v>456</v>
      </c>
      <c r="F125" s="5" t="s">
        <v>485</v>
      </c>
      <c r="G125" s="5" t="s">
        <v>478</v>
      </c>
      <c r="H125" s="5" t="s">
        <v>459</v>
      </c>
      <c r="I125" s="5">
        <v>2</v>
      </c>
      <c r="J125" s="5" t="s">
        <v>459</v>
      </c>
      <c r="K125" s="5"/>
      <c r="L125" s="5"/>
      <c r="M125" s="5"/>
      <c r="N125" s="5" t="s">
        <v>459</v>
      </c>
      <c r="O125" s="5"/>
      <c r="P125" s="5"/>
      <c r="Q125" s="5"/>
      <c r="R125" s="5" t="s">
        <v>459</v>
      </c>
      <c r="S125" s="5" t="s">
        <v>460</v>
      </c>
      <c r="T125" s="5"/>
      <c r="U125" s="5"/>
      <c r="V125" s="5" t="s">
        <v>601</v>
      </c>
      <c r="W125" s="5">
        <v>32</v>
      </c>
      <c r="X125" s="5">
        <v>2</v>
      </c>
      <c r="Y125" s="5" t="s">
        <v>459</v>
      </c>
      <c r="Z125" s="5">
        <v>150</v>
      </c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>
        <v>16.44</v>
      </c>
      <c r="CK125" s="5">
        <v>8</v>
      </c>
      <c r="CL125" s="5">
        <v>0</v>
      </c>
      <c r="CM125" s="5"/>
      <c r="CN125" s="5"/>
      <c r="CO125" s="5" t="s">
        <v>605</v>
      </c>
      <c r="CP125" s="5">
        <f>0.3+0.3+0.5</f>
        <v>1.1</v>
      </c>
      <c r="CQ125" s="5" t="s">
        <v>514</v>
      </c>
      <c r="CR125" s="5"/>
      <c r="CS125" s="5">
        <f t="shared" si="3"/>
        <v>1.1</v>
      </c>
      <c r="CT125" s="5">
        <f t="shared" si="4"/>
        <v>6.9</v>
      </c>
      <c r="CU125" s="5">
        <v>116.6</v>
      </c>
      <c r="CV125" s="5"/>
      <c r="CW125" s="5"/>
      <c r="CX125" s="5"/>
      <c r="CY125" s="5"/>
      <c r="CZ125" s="5"/>
      <c r="DA125" s="5"/>
      <c r="DB125" s="5"/>
      <c r="DC125" s="5"/>
    </row>
    <row r="126" spans="1:107" s="7" customFormat="1" ht="24">
      <c r="A126" s="4" t="s">
        <v>598</v>
      </c>
      <c r="B126" s="5" t="s">
        <v>599</v>
      </c>
      <c r="C126" s="6">
        <v>39533</v>
      </c>
      <c r="D126" s="5" t="s">
        <v>455</v>
      </c>
      <c r="E126" s="5" t="s">
        <v>456</v>
      </c>
      <c r="F126" s="5" t="s">
        <v>485</v>
      </c>
      <c r="G126" s="5" t="s">
        <v>478</v>
      </c>
      <c r="H126" s="5" t="s">
        <v>459</v>
      </c>
      <c r="I126" s="5">
        <v>2</v>
      </c>
      <c r="J126" s="5" t="s">
        <v>459</v>
      </c>
      <c r="K126" s="5"/>
      <c r="L126" s="5"/>
      <c r="M126" s="5"/>
      <c r="N126" s="5" t="s">
        <v>459</v>
      </c>
      <c r="O126" s="5"/>
      <c r="P126" s="5"/>
      <c r="Q126" s="5"/>
      <c r="R126" s="5" t="s">
        <v>459</v>
      </c>
      <c r="S126" s="5" t="s">
        <v>460</v>
      </c>
      <c r="T126" s="5"/>
      <c r="U126" s="5"/>
      <c r="V126" s="5" t="s">
        <v>601</v>
      </c>
      <c r="W126" s="5">
        <v>32</v>
      </c>
      <c r="X126" s="5">
        <v>2</v>
      </c>
      <c r="Y126" s="5" t="s">
        <v>459</v>
      </c>
      <c r="Z126" s="5">
        <v>40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>
        <v>11.49</v>
      </c>
      <c r="CK126" s="5">
        <v>7.36</v>
      </c>
      <c r="CL126" s="5">
        <v>0</v>
      </c>
      <c r="CM126" s="5"/>
      <c r="CN126" s="5"/>
      <c r="CO126" s="5" t="s">
        <v>504</v>
      </c>
      <c r="CP126" s="5">
        <v>0.3</v>
      </c>
      <c r="CQ126" s="5" t="s">
        <v>608</v>
      </c>
      <c r="CR126" s="5">
        <f>0.2</f>
        <v>0.2</v>
      </c>
      <c r="CS126" s="5">
        <f t="shared" si="3"/>
        <v>0.5</v>
      </c>
      <c r="CT126" s="5">
        <f t="shared" si="4"/>
        <v>6.86</v>
      </c>
      <c r="CU126" s="5">
        <v>116.16</v>
      </c>
      <c r="CV126" s="5"/>
      <c r="CW126" s="5"/>
      <c r="CX126" s="5"/>
      <c r="CY126" s="5"/>
      <c r="CZ126" s="5"/>
      <c r="DA126" s="5"/>
      <c r="DB126" s="5"/>
      <c r="DC126" s="5"/>
    </row>
    <row r="127" spans="1:107" s="7" customFormat="1" ht="36">
      <c r="A127" s="4" t="s">
        <v>598</v>
      </c>
      <c r="B127" s="5" t="s">
        <v>599</v>
      </c>
      <c r="C127" s="6">
        <v>39533</v>
      </c>
      <c r="D127" s="5" t="s">
        <v>455</v>
      </c>
      <c r="E127" s="5" t="s">
        <v>456</v>
      </c>
      <c r="F127" s="5" t="s">
        <v>485</v>
      </c>
      <c r="G127" s="5" t="s">
        <v>478</v>
      </c>
      <c r="H127" s="5" t="s">
        <v>459</v>
      </c>
      <c r="I127" s="5">
        <v>2</v>
      </c>
      <c r="J127" s="5" t="s">
        <v>459</v>
      </c>
      <c r="K127" s="5"/>
      <c r="L127" s="5"/>
      <c r="M127" s="5"/>
      <c r="N127" s="5" t="s">
        <v>459</v>
      </c>
      <c r="O127" s="5"/>
      <c r="P127" s="5"/>
      <c r="Q127" s="5"/>
      <c r="R127" s="5" t="s">
        <v>459</v>
      </c>
      <c r="S127" s="5" t="s">
        <v>460</v>
      </c>
      <c r="T127" s="5"/>
      <c r="U127" s="5"/>
      <c r="V127" s="5" t="s">
        <v>601</v>
      </c>
      <c r="W127" s="5">
        <v>32</v>
      </c>
      <c r="X127" s="5">
        <v>2</v>
      </c>
      <c r="Y127" s="5" t="s">
        <v>459</v>
      </c>
      <c r="Z127" s="5">
        <v>50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>
        <v>10.38</v>
      </c>
      <c r="CK127" s="5">
        <v>6.69</v>
      </c>
      <c r="CL127" s="5">
        <v>0</v>
      </c>
      <c r="CM127" s="5"/>
      <c r="CN127" s="5"/>
      <c r="CO127" s="5" t="s">
        <v>605</v>
      </c>
      <c r="CP127" s="5">
        <f>0.3+0.3+0.5</f>
        <v>1.1</v>
      </c>
      <c r="CQ127" s="5" t="s">
        <v>514</v>
      </c>
      <c r="CR127" s="5"/>
      <c r="CS127" s="5">
        <f t="shared" si="3"/>
        <v>1.1</v>
      </c>
      <c r="CT127" s="5">
        <f t="shared" si="4"/>
        <v>5.59</v>
      </c>
      <c r="CU127" s="5">
        <v>116.6</v>
      </c>
      <c r="CV127" s="5"/>
      <c r="CW127" s="5"/>
      <c r="CX127" s="5"/>
      <c r="CY127" s="5"/>
      <c r="CZ127" s="5"/>
      <c r="DA127" s="5"/>
      <c r="DB127" s="5"/>
      <c r="DC127" s="5"/>
    </row>
    <row r="128" spans="1:107" s="7" customFormat="1" ht="36">
      <c r="A128" s="4" t="s">
        <v>598</v>
      </c>
      <c r="B128" s="5" t="s">
        <v>599</v>
      </c>
      <c r="C128" s="6">
        <v>39533</v>
      </c>
      <c r="D128" s="5" t="s">
        <v>455</v>
      </c>
      <c r="E128" s="5" t="s">
        <v>456</v>
      </c>
      <c r="F128" s="5" t="s">
        <v>485</v>
      </c>
      <c r="G128" s="5" t="s">
        <v>478</v>
      </c>
      <c r="H128" s="5" t="s">
        <v>459</v>
      </c>
      <c r="I128" s="5">
        <v>2</v>
      </c>
      <c r="J128" s="5" t="s">
        <v>459</v>
      </c>
      <c r="K128" s="5"/>
      <c r="L128" s="5"/>
      <c r="M128" s="5"/>
      <c r="N128" s="5" t="s">
        <v>459</v>
      </c>
      <c r="O128" s="5"/>
      <c r="P128" s="5"/>
      <c r="Q128" s="5"/>
      <c r="R128" s="5" t="s">
        <v>459</v>
      </c>
      <c r="S128" s="5" t="s">
        <v>460</v>
      </c>
      <c r="T128" s="5"/>
      <c r="U128" s="5"/>
      <c r="V128" s="5" t="s">
        <v>601</v>
      </c>
      <c r="W128" s="5">
        <v>32</v>
      </c>
      <c r="X128" s="5">
        <v>2</v>
      </c>
      <c r="Y128" s="5" t="s">
        <v>459</v>
      </c>
      <c r="Z128" s="5">
        <v>115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>
        <v>12.55</v>
      </c>
      <c r="CK128" s="5">
        <v>7.36</v>
      </c>
      <c r="CL128" s="5">
        <v>0</v>
      </c>
      <c r="CM128" s="5"/>
      <c r="CN128" s="5"/>
      <c r="CO128" s="5" t="s">
        <v>605</v>
      </c>
      <c r="CP128" s="5">
        <f>0.3+0.3+0.5</f>
        <v>1.1</v>
      </c>
      <c r="CQ128" s="5" t="s">
        <v>514</v>
      </c>
      <c r="CR128" s="5"/>
      <c r="CS128" s="5">
        <f t="shared" si="3"/>
        <v>1.1</v>
      </c>
      <c r="CT128" s="5">
        <f t="shared" si="4"/>
        <v>6.26</v>
      </c>
      <c r="CU128" s="5">
        <v>116.6</v>
      </c>
      <c r="CV128" s="5"/>
      <c r="CW128" s="5"/>
      <c r="CX128" s="5"/>
      <c r="CY128" s="5"/>
      <c r="CZ128" s="5"/>
      <c r="DA128" s="5"/>
      <c r="DB128" s="5"/>
      <c r="DC128" s="5"/>
    </row>
    <row r="129" spans="1:107" s="7" customFormat="1" ht="36">
      <c r="A129" s="4" t="s">
        <v>598</v>
      </c>
      <c r="B129" s="5" t="s">
        <v>599</v>
      </c>
      <c r="C129" s="6">
        <v>39533</v>
      </c>
      <c r="D129" s="5" t="s">
        <v>455</v>
      </c>
      <c r="E129" s="5" t="s">
        <v>456</v>
      </c>
      <c r="F129" s="5" t="s">
        <v>485</v>
      </c>
      <c r="G129" s="5" t="s">
        <v>478</v>
      </c>
      <c r="H129" s="5" t="s">
        <v>459</v>
      </c>
      <c r="I129" s="5">
        <v>2</v>
      </c>
      <c r="J129" s="5" t="s">
        <v>459</v>
      </c>
      <c r="K129" s="5"/>
      <c r="L129" s="5"/>
      <c r="M129" s="5"/>
      <c r="N129" s="5" t="s">
        <v>459</v>
      </c>
      <c r="O129" s="5"/>
      <c r="P129" s="5"/>
      <c r="Q129" s="5"/>
      <c r="R129" s="5" t="s">
        <v>459</v>
      </c>
      <c r="S129" s="5" t="s">
        <v>460</v>
      </c>
      <c r="T129" s="5"/>
      <c r="U129" s="5"/>
      <c r="V129" s="5" t="s">
        <v>601</v>
      </c>
      <c r="W129" s="5">
        <v>32</v>
      </c>
      <c r="X129" s="5">
        <v>2</v>
      </c>
      <c r="Y129" s="5" t="s">
        <v>459</v>
      </c>
      <c r="Z129" s="5">
        <v>150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>
        <v>16.44</v>
      </c>
      <c r="CK129" s="5">
        <v>8</v>
      </c>
      <c r="CL129" s="5">
        <v>0</v>
      </c>
      <c r="CM129" s="5"/>
      <c r="CN129" s="5"/>
      <c r="CO129" s="5" t="s">
        <v>605</v>
      </c>
      <c r="CP129" s="5">
        <f>0.3+0.3+0.5</f>
        <v>1.1</v>
      </c>
      <c r="CQ129" s="5" t="s">
        <v>514</v>
      </c>
      <c r="CR129" s="5"/>
      <c r="CS129" s="5">
        <f aca="true" t="shared" si="6" ref="CS129:CS192">SUM(CP129,CR129)</f>
        <v>1.1</v>
      </c>
      <c r="CT129" s="5">
        <f aca="true" t="shared" si="7" ref="CT129:CT192">CK129-CS129</f>
        <v>6.9</v>
      </c>
      <c r="CU129" s="5">
        <v>116.6</v>
      </c>
      <c r="CV129" s="5"/>
      <c r="CW129" s="5"/>
      <c r="CX129" s="5"/>
      <c r="CY129" s="5"/>
      <c r="CZ129" s="5"/>
      <c r="DA129" s="5"/>
      <c r="DB129" s="5"/>
      <c r="DC129" s="5"/>
    </row>
    <row r="130" spans="1:107" s="7" customFormat="1" ht="24">
      <c r="A130" s="4" t="s">
        <v>598</v>
      </c>
      <c r="B130" s="5" t="s">
        <v>599</v>
      </c>
      <c r="C130" s="6">
        <v>39350</v>
      </c>
      <c r="D130" s="5" t="s">
        <v>455</v>
      </c>
      <c r="E130" s="5" t="s">
        <v>456</v>
      </c>
      <c r="F130" s="5" t="s">
        <v>485</v>
      </c>
      <c r="G130" s="5" t="s">
        <v>478</v>
      </c>
      <c r="H130" s="5" t="s">
        <v>459</v>
      </c>
      <c r="I130" s="5" t="s">
        <v>485</v>
      </c>
      <c r="J130" s="5" t="s">
        <v>459</v>
      </c>
      <c r="K130" s="5"/>
      <c r="L130" s="5"/>
      <c r="M130" s="5"/>
      <c r="N130" s="5" t="s">
        <v>459</v>
      </c>
      <c r="O130" s="5"/>
      <c r="P130" s="5"/>
      <c r="Q130" s="5"/>
      <c r="R130" s="5" t="s">
        <v>459</v>
      </c>
      <c r="S130" s="5" t="s">
        <v>460</v>
      </c>
      <c r="T130" s="5"/>
      <c r="U130" s="5"/>
      <c r="V130" s="5" t="s">
        <v>611</v>
      </c>
      <c r="W130" s="5">
        <v>16</v>
      </c>
      <c r="X130" s="5">
        <v>10</v>
      </c>
      <c r="Y130" s="5" t="s">
        <v>459</v>
      </c>
      <c r="Z130" s="5">
        <v>30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>
        <v>6.53</v>
      </c>
      <c r="CK130" s="5">
        <v>5.91</v>
      </c>
      <c r="CL130" s="5"/>
      <c r="CM130" s="5"/>
      <c r="CN130" s="5"/>
      <c r="CO130" s="5" t="s">
        <v>612</v>
      </c>
      <c r="CP130" s="5">
        <v>0.3</v>
      </c>
      <c r="CQ130" s="5" t="s">
        <v>613</v>
      </c>
      <c r="CR130" s="5">
        <f>0.2+0.2</f>
        <v>0.4</v>
      </c>
      <c r="CS130" s="5">
        <f t="shared" si="6"/>
        <v>0.7</v>
      </c>
      <c r="CT130" s="5">
        <f t="shared" si="7"/>
        <v>5.21</v>
      </c>
      <c r="CU130" s="5">
        <v>75.7</v>
      </c>
      <c r="CV130" s="5"/>
      <c r="CW130" s="5"/>
      <c r="CX130" s="5"/>
      <c r="CY130" s="5"/>
      <c r="CZ130" s="5"/>
      <c r="DA130" s="5"/>
      <c r="DB130" s="5"/>
      <c r="DC130" s="5"/>
    </row>
    <row r="131" spans="1:107" s="7" customFormat="1" ht="24">
      <c r="A131" s="4" t="s">
        <v>598</v>
      </c>
      <c r="B131" s="5" t="s">
        <v>599</v>
      </c>
      <c r="C131" s="6">
        <v>39350</v>
      </c>
      <c r="D131" s="5" t="s">
        <v>455</v>
      </c>
      <c r="E131" s="5" t="s">
        <v>456</v>
      </c>
      <c r="F131" s="5" t="s">
        <v>485</v>
      </c>
      <c r="G131" s="5" t="s">
        <v>478</v>
      </c>
      <c r="H131" s="5" t="s">
        <v>459</v>
      </c>
      <c r="I131" s="5" t="s">
        <v>485</v>
      </c>
      <c r="J131" s="5" t="s">
        <v>459</v>
      </c>
      <c r="K131" s="5"/>
      <c r="L131" s="5"/>
      <c r="M131" s="5"/>
      <c r="N131" s="5" t="s">
        <v>459</v>
      </c>
      <c r="O131" s="5"/>
      <c r="P131" s="5"/>
      <c r="Q131" s="5"/>
      <c r="R131" s="5" t="s">
        <v>459</v>
      </c>
      <c r="S131" s="5" t="s">
        <v>460</v>
      </c>
      <c r="T131" s="5"/>
      <c r="U131" s="5"/>
      <c r="V131" s="5" t="s">
        <v>611</v>
      </c>
      <c r="W131" s="5">
        <v>16</v>
      </c>
      <c r="X131" s="5">
        <v>10</v>
      </c>
      <c r="Y131" s="5" t="s">
        <v>459</v>
      </c>
      <c r="Z131" s="5">
        <v>40</v>
      </c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>
        <v>6.53</v>
      </c>
      <c r="CK131" s="5">
        <v>5.91</v>
      </c>
      <c r="CL131" s="5"/>
      <c r="CM131" s="5"/>
      <c r="CN131" s="5"/>
      <c r="CO131" s="5" t="s">
        <v>612</v>
      </c>
      <c r="CP131" s="5">
        <v>0.3</v>
      </c>
      <c r="CQ131" s="5" t="s">
        <v>614</v>
      </c>
      <c r="CR131" s="5">
        <f>0.2+0.2</f>
        <v>0.4</v>
      </c>
      <c r="CS131" s="5">
        <f t="shared" si="6"/>
        <v>0.7</v>
      </c>
      <c r="CT131" s="5">
        <f t="shared" si="7"/>
        <v>5.21</v>
      </c>
      <c r="CU131" s="5">
        <v>75.7</v>
      </c>
      <c r="CV131" s="5"/>
      <c r="CW131" s="5"/>
      <c r="CX131" s="5"/>
      <c r="CY131" s="5"/>
      <c r="CZ131" s="5"/>
      <c r="DA131" s="5"/>
      <c r="DB131" s="5"/>
      <c r="DC131" s="5"/>
    </row>
    <row r="132" spans="1:107" s="7" customFormat="1" ht="48">
      <c r="A132" s="4" t="s">
        <v>598</v>
      </c>
      <c r="B132" s="5" t="s">
        <v>599</v>
      </c>
      <c r="C132" s="6">
        <v>39380</v>
      </c>
      <c r="D132" s="5" t="s">
        <v>455</v>
      </c>
      <c r="E132" s="5" t="s">
        <v>489</v>
      </c>
      <c r="F132" s="5" t="s">
        <v>485</v>
      </c>
      <c r="G132" s="5" t="s">
        <v>478</v>
      </c>
      <c r="H132" s="5" t="s">
        <v>459</v>
      </c>
      <c r="I132" s="5" t="s">
        <v>485</v>
      </c>
      <c r="J132" s="5" t="s">
        <v>459</v>
      </c>
      <c r="K132" s="5"/>
      <c r="L132" s="5"/>
      <c r="M132" s="5"/>
      <c r="N132" s="5" t="s">
        <v>459</v>
      </c>
      <c r="O132" s="5"/>
      <c r="P132" s="5"/>
      <c r="Q132" s="5"/>
      <c r="R132" s="5" t="s">
        <v>459</v>
      </c>
      <c r="S132" s="5" t="s">
        <v>460</v>
      </c>
      <c r="T132" s="5"/>
      <c r="U132" s="5"/>
      <c r="V132" s="5" t="s">
        <v>611</v>
      </c>
      <c r="W132" s="5">
        <v>16</v>
      </c>
      <c r="X132" s="5">
        <v>10</v>
      </c>
      <c r="Y132" s="5" t="s">
        <v>459</v>
      </c>
      <c r="Z132" s="5">
        <v>65</v>
      </c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>
        <v>9.47</v>
      </c>
      <c r="CC132" s="5">
        <v>7.195</v>
      </c>
      <c r="CD132" s="5"/>
      <c r="CE132" s="5"/>
      <c r="CF132" s="5"/>
      <c r="CG132" s="5" t="s">
        <v>612</v>
      </c>
      <c r="CH132" s="5" t="s">
        <v>616</v>
      </c>
      <c r="CI132" s="5">
        <v>80.2</v>
      </c>
      <c r="CJ132" s="5">
        <v>8.711</v>
      </c>
      <c r="CK132" s="5">
        <v>6.401</v>
      </c>
      <c r="CL132" s="5"/>
      <c r="CM132" s="5"/>
      <c r="CN132" s="5"/>
      <c r="CO132" s="5" t="s">
        <v>612</v>
      </c>
      <c r="CP132" s="5">
        <v>0.3</v>
      </c>
      <c r="CQ132" s="5" t="s">
        <v>616</v>
      </c>
      <c r="CR132" s="5">
        <f>0.2+0.2+0.2+0.2</f>
        <v>0.8</v>
      </c>
      <c r="CS132" s="5">
        <f t="shared" si="6"/>
        <v>1.1</v>
      </c>
      <c r="CT132" s="5">
        <f t="shared" si="7"/>
        <v>5.301</v>
      </c>
      <c r="CU132" s="5">
        <v>80.2</v>
      </c>
      <c r="CV132" s="5">
        <v>8.76</v>
      </c>
      <c r="CW132" s="5">
        <v>6.357</v>
      </c>
      <c r="CX132" s="5"/>
      <c r="CY132" s="5"/>
      <c r="CZ132" s="5"/>
      <c r="DA132" s="5" t="s">
        <v>612</v>
      </c>
      <c r="DB132" s="5" t="s">
        <v>616</v>
      </c>
      <c r="DC132" s="5">
        <v>80.2</v>
      </c>
    </row>
    <row r="133" spans="1:107" s="7" customFormat="1" ht="48">
      <c r="A133" s="4" t="s">
        <v>598</v>
      </c>
      <c r="B133" s="5" t="s">
        <v>599</v>
      </c>
      <c r="C133" s="6">
        <v>39330</v>
      </c>
      <c r="D133" s="5" t="s">
        <v>455</v>
      </c>
      <c r="E133" s="5" t="s">
        <v>489</v>
      </c>
      <c r="F133" s="5" t="s">
        <v>485</v>
      </c>
      <c r="G133" s="5" t="s">
        <v>478</v>
      </c>
      <c r="H133" s="5" t="s">
        <v>459</v>
      </c>
      <c r="I133" s="5" t="s">
        <v>485</v>
      </c>
      <c r="J133" s="5" t="s">
        <v>459</v>
      </c>
      <c r="K133" s="5"/>
      <c r="L133" s="5"/>
      <c r="M133" s="5"/>
      <c r="N133" s="5" t="s">
        <v>459</v>
      </c>
      <c r="O133" s="5"/>
      <c r="P133" s="5"/>
      <c r="Q133" s="5"/>
      <c r="R133" s="5" t="s">
        <v>459</v>
      </c>
      <c r="S133" s="5" t="s">
        <v>460</v>
      </c>
      <c r="T133" s="5"/>
      <c r="U133" s="5"/>
      <c r="V133" s="5" t="s">
        <v>618</v>
      </c>
      <c r="W133" s="5">
        <v>16</v>
      </c>
      <c r="X133" s="5">
        <v>10</v>
      </c>
      <c r="Y133" s="5" t="s">
        <v>459</v>
      </c>
      <c r="Z133" s="5">
        <v>95</v>
      </c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>
        <v>11.42</v>
      </c>
      <c r="CC133" s="5">
        <v>8.52</v>
      </c>
      <c r="CD133" s="5"/>
      <c r="CE133" s="5"/>
      <c r="CF133" s="5"/>
      <c r="CG133" s="5" t="s">
        <v>612</v>
      </c>
      <c r="CH133" s="5" t="s">
        <v>616</v>
      </c>
      <c r="CI133" s="5">
        <v>131.1</v>
      </c>
      <c r="CJ133" s="5">
        <v>9.8</v>
      </c>
      <c r="CK133" s="5">
        <v>8.057</v>
      </c>
      <c r="CL133" s="5"/>
      <c r="CM133" s="5"/>
      <c r="CN133" s="5"/>
      <c r="CO133" s="5" t="s">
        <v>612</v>
      </c>
      <c r="CP133" s="5">
        <v>0.3</v>
      </c>
      <c r="CQ133" s="5" t="s">
        <v>616</v>
      </c>
      <c r="CR133" s="5">
        <f>0.2+0.2+0.2+0.2</f>
        <v>0.8</v>
      </c>
      <c r="CS133" s="5">
        <f t="shared" si="6"/>
        <v>1.1</v>
      </c>
      <c r="CT133" s="5">
        <f t="shared" si="7"/>
        <v>6.957000000000001</v>
      </c>
      <c r="CU133" s="5">
        <v>131.1</v>
      </c>
      <c r="CV133" s="5">
        <v>9.5</v>
      </c>
      <c r="CW133" s="5">
        <v>7.72</v>
      </c>
      <c r="CX133" s="5"/>
      <c r="CY133" s="5"/>
      <c r="CZ133" s="5"/>
      <c r="DA133" s="5" t="s">
        <v>612</v>
      </c>
      <c r="DB133" s="5" t="s">
        <v>616</v>
      </c>
      <c r="DC133" s="5">
        <v>131.1</v>
      </c>
    </row>
    <row r="134" spans="1:107" s="7" customFormat="1" ht="48">
      <c r="A134" s="4" t="s">
        <v>598</v>
      </c>
      <c r="B134" s="5" t="s">
        <v>599</v>
      </c>
      <c r="C134" s="6">
        <v>39351</v>
      </c>
      <c r="D134" s="5" t="s">
        <v>455</v>
      </c>
      <c r="E134" s="5" t="s">
        <v>508</v>
      </c>
      <c r="F134" s="5" t="s">
        <v>485</v>
      </c>
      <c r="G134" s="5" t="s">
        <v>478</v>
      </c>
      <c r="H134" s="5" t="s">
        <v>459</v>
      </c>
      <c r="I134" s="5" t="s">
        <v>485</v>
      </c>
      <c r="J134" s="5" t="s">
        <v>459</v>
      </c>
      <c r="K134" s="5"/>
      <c r="L134" s="5"/>
      <c r="M134" s="5"/>
      <c r="N134" s="5" t="s">
        <v>459</v>
      </c>
      <c r="O134" s="5"/>
      <c r="P134" s="5"/>
      <c r="Q134" s="5"/>
      <c r="R134" s="5" t="s">
        <v>459</v>
      </c>
      <c r="S134" s="5" t="s">
        <v>460</v>
      </c>
      <c r="T134" s="5"/>
      <c r="U134" s="5"/>
      <c r="V134" s="5" t="s">
        <v>611</v>
      </c>
      <c r="W134" s="5">
        <v>16</v>
      </c>
      <c r="X134" s="5">
        <v>10</v>
      </c>
      <c r="Y134" s="5" t="s">
        <v>459</v>
      </c>
      <c r="Z134" s="5">
        <v>120</v>
      </c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>
        <v>11.42</v>
      </c>
      <c r="CC134" s="5">
        <v>8.52</v>
      </c>
      <c r="CD134" s="5"/>
      <c r="CE134" s="5"/>
      <c r="CF134" s="5"/>
      <c r="CG134" s="5" t="s">
        <v>612</v>
      </c>
      <c r="CH134" s="5" t="s">
        <v>616</v>
      </c>
      <c r="CI134" s="5">
        <v>131.1</v>
      </c>
      <c r="CJ134" s="5">
        <v>9.8</v>
      </c>
      <c r="CK134" s="5">
        <v>8.057</v>
      </c>
      <c r="CL134" s="5"/>
      <c r="CM134" s="5"/>
      <c r="CN134" s="5"/>
      <c r="CO134" s="5" t="s">
        <v>612</v>
      </c>
      <c r="CP134" s="5">
        <v>0.3</v>
      </c>
      <c r="CQ134" s="5" t="s">
        <v>616</v>
      </c>
      <c r="CR134" s="5">
        <f>0.2+0.2+0.2+0.2</f>
        <v>0.8</v>
      </c>
      <c r="CS134" s="5">
        <f t="shared" si="6"/>
        <v>1.1</v>
      </c>
      <c r="CT134" s="5">
        <f t="shared" si="7"/>
        <v>6.957000000000001</v>
      </c>
      <c r="CU134" s="5">
        <v>131.1</v>
      </c>
      <c r="CV134" s="5"/>
      <c r="CW134" s="5"/>
      <c r="CX134" s="5"/>
      <c r="CY134" s="5"/>
      <c r="CZ134" s="5"/>
      <c r="DA134" s="5"/>
      <c r="DB134" s="5"/>
      <c r="DC134" s="5"/>
    </row>
    <row r="135" spans="1:107" s="7" customFormat="1" ht="36">
      <c r="A135" s="4" t="s">
        <v>598</v>
      </c>
      <c r="B135" s="5" t="s">
        <v>599</v>
      </c>
      <c r="C135" s="6">
        <v>39377</v>
      </c>
      <c r="D135" s="5" t="s">
        <v>455</v>
      </c>
      <c r="E135" s="5" t="s">
        <v>620</v>
      </c>
      <c r="F135" s="5" t="s">
        <v>485</v>
      </c>
      <c r="G135" s="5" t="s">
        <v>478</v>
      </c>
      <c r="H135" s="5" t="s">
        <v>459</v>
      </c>
      <c r="I135" s="5" t="s">
        <v>485</v>
      </c>
      <c r="J135" s="5" t="s">
        <v>459</v>
      </c>
      <c r="K135" s="5"/>
      <c r="L135" s="5"/>
      <c r="M135" s="5"/>
      <c r="N135" s="5" t="s">
        <v>459</v>
      </c>
      <c r="O135" s="5"/>
      <c r="P135" s="5"/>
      <c r="Q135" s="5"/>
      <c r="R135" s="5" t="s">
        <v>459</v>
      </c>
      <c r="S135" s="5" t="s">
        <v>460</v>
      </c>
      <c r="T135" s="5"/>
      <c r="U135" s="5"/>
      <c r="V135" s="5" t="s">
        <v>621</v>
      </c>
      <c r="W135" s="5">
        <v>16</v>
      </c>
      <c r="X135" s="5">
        <v>10</v>
      </c>
      <c r="Y135" s="5" t="s">
        <v>459</v>
      </c>
      <c r="Z135" s="5">
        <v>18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>
        <v>5</v>
      </c>
      <c r="CK135" s="5">
        <v>4.997</v>
      </c>
      <c r="CL135" s="5"/>
      <c r="CM135" s="5"/>
      <c r="CN135" s="5"/>
      <c r="CO135" s="5" t="s">
        <v>612</v>
      </c>
      <c r="CP135" s="5">
        <v>0.3</v>
      </c>
      <c r="CQ135" s="5" t="s">
        <v>622</v>
      </c>
      <c r="CR135" s="5">
        <f>0.2+0.2</f>
        <v>0.4</v>
      </c>
      <c r="CS135" s="5">
        <f t="shared" si="6"/>
        <v>0.7</v>
      </c>
      <c r="CT135" s="5">
        <f t="shared" si="7"/>
        <v>4.297</v>
      </c>
      <c r="CU135" s="5">
        <v>40.6</v>
      </c>
      <c r="CV135" s="5">
        <v>4.81</v>
      </c>
      <c r="CW135" s="5">
        <v>4.79</v>
      </c>
      <c r="CX135" s="5"/>
      <c r="CY135" s="5"/>
      <c r="CZ135" s="5"/>
      <c r="DA135" s="5" t="s">
        <v>612</v>
      </c>
      <c r="DB135" s="5" t="s">
        <v>622</v>
      </c>
      <c r="DC135" s="5">
        <v>40.6</v>
      </c>
    </row>
    <row r="136" spans="1:107" s="7" customFormat="1" ht="36">
      <c r="A136" s="4" t="s">
        <v>623</v>
      </c>
      <c r="B136" s="5" t="s">
        <v>487</v>
      </c>
      <c r="C136" s="6">
        <v>39246</v>
      </c>
      <c r="D136" s="5" t="s">
        <v>455</v>
      </c>
      <c r="E136" s="5" t="s">
        <v>468</v>
      </c>
      <c r="F136" s="5" t="s">
        <v>626</v>
      </c>
      <c r="G136" s="5" t="s">
        <v>627</v>
      </c>
      <c r="H136" s="5" t="s">
        <v>459</v>
      </c>
      <c r="I136" s="5">
        <v>1</v>
      </c>
      <c r="J136" s="5" t="s">
        <v>459</v>
      </c>
      <c r="K136" s="5"/>
      <c r="L136" s="5"/>
      <c r="M136" s="5"/>
      <c r="N136" s="5" t="s">
        <v>459</v>
      </c>
      <c r="O136" s="5"/>
      <c r="P136" s="5"/>
      <c r="Q136" s="5"/>
      <c r="R136" s="5" t="s">
        <v>455</v>
      </c>
      <c r="S136" s="5" t="s">
        <v>460</v>
      </c>
      <c r="T136" s="5"/>
      <c r="U136" s="5"/>
      <c r="V136" s="5" t="s">
        <v>628</v>
      </c>
      <c r="W136" s="5">
        <v>64</v>
      </c>
      <c r="X136" s="5">
        <v>5</v>
      </c>
      <c r="Y136" s="5" t="s">
        <v>459</v>
      </c>
      <c r="Z136" s="5">
        <v>7.78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>
        <v>13.6</v>
      </c>
      <c r="CC136" s="5">
        <v>12.2</v>
      </c>
      <c r="CD136" s="5">
        <v>12.2</v>
      </c>
      <c r="CE136" s="5">
        <v>0</v>
      </c>
      <c r="CF136" s="5">
        <v>0</v>
      </c>
      <c r="CG136" s="5" t="s">
        <v>629</v>
      </c>
      <c r="CH136" s="5" t="s">
        <v>630</v>
      </c>
      <c r="CI136" s="5">
        <v>165</v>
      </c>
      <c r="CJ136" s="5">
        <v>12.2</v>
      </c>
      <c r="CK136" s="5">
        <v>10.5</v>
      </c>
      <c r="CL136" s="5">
        <v>10.5</v>
      </c>
      <c r="CM136" s="5">
        <v>0</v>
      </c>
      <c r="CN136" s="5">
        <v>0</v>
      </c>
      <c r="CO136" s="5" t="s">
        <v>629</v>
      </c>
      <c r="CP136" s="9">
        <f aca="true" t="shared" si="8" ref="CP136:CP142">0.3+0.5+0.5</f>
        <v>1.3</v>
      </c>
      <c r="CQ136" s="5" t="s">
        <v>630</v>
      </c>
      <c r="CR136" s="5">
        <f aca="true" t="shared" si="9" ref="CR136:CR142">0.2+0.1</f>
        <v>0.30000000000000004</v>
      </c>
      <c r="CS136" s="5">
        <f t="shared" si="6"/>
        <v>1.6</v>
      </c>
      <c r="CT136" s="5">
        <f t="shared" si="7"/>
        <v>8.9</v>
      </c>
      <c r="CU136" s="5">
        <v>165</v>
      </c>
      <c r="CV136" s="5">
        <v>12.2</v>
      </c>
      <c r="CW136" s="5">
        <v>10.6</v>
      </c>
      <c r="CX136" s="5">
        <v>10.6</v>
      </c>
      <c r="CY136" s="5">
        <v>0</v>
      </c>
      <c r="CZ136" s="5">
        <v>0</v>
      </c>
      <c r="DA136" s="5" t="s">
        <v>629</v>
      </c>
      <c r="DB136" s="5" t="s">
        <v>630</v>
      </c>
      <c r="DC136" s="5">
        <v>165</v>
      </c>
    </row>
    <row r="137" spans="1:107" s="7" customFormat="1" ht="36">
      <c r="A137" s="4" t="s">
        <v>623</v>
      </c>
      <c r="B137" s="5" t="s">
        <v>487</v>
      </c>
      <c r="C137" s="6">
        <v>39246</v>
      </c>
      <c r="D137" s="5" t="s">
        <v>455</v>
      </c>
      <c r="E137" s="5" t="s">
        <v>468</v>
      </c>
      <c r="F137" s="5" t="s">
        <v>626</v>
      </c>
      <c r="G137" s="5" t="s">
        <v>627</v>
      </c>
      <c r="H137" s="5" t="s">
        <v>459</v>
      </c>
      <c r="I137" s="5">
        <v>1</v>
      </c>
      <c r="J137" s="5" t="s">
        <v>459</v>
      </c>
      <c r="K137" s="5"/>
      <c r="L137" s="5"/>
      <c r="M137" s="5"/>
      <c r="N137" s="5" t="s">
        <v>459</v>
      </c>
      <c r="O137" s="5"/>
      <c r="P137" s="5"/>
      <c r="Q137" s="5"/>
      <c r="R137" s="5" t="s">
        <v>455</v>
      </c>
      <c r="S137" s="5" t="s">
        <v>460</v>
      </c>
      <c r="T137" s="5"/>
      <c r="U137" s="5"/>
      <c r="V137" s="5" t="s">
        <v>632</v>
      </c>
      <c r="W137" s="5">
        <v>64</v>
      </c>
      <c r="X137" s="5">
        <v>5</v>
      </c>
      <c r="Y137" s="5" t="s">
        <v>459</v>
      </c>
      <c r="Z137" s="5">
        <v>10.18</v>
      </c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>
        <v>13.6</v>
      </c>
      <c r="CC137" s="5">
        <v>12.2</v>
      </c>
      <c r="CD137" s="5">
        <v>12.2</v>
      </c>
      <c r="CE137" s="5">
        <v>0</v>
      </c>
      <c r="CF137" s="5">
        <v>0</v>
      </c>
      <c r="CG137" s="5" t="s">
        <v>629</v>
      </c>
      <c r="CH137" s="5" t="s">
        <v>630</v>
      </c>
      <c r="CI137" s="5">
        <v>165</v>
      </c>
      <c r="CJ137" s="5">
        <v>12.2</v>
      </c>
      <c r="CK137" s="5">
        <v>10.5</v>
      </c>
      <c r="CL137" s="5">
        <v>10.5</v>
      </c>
      <c r="CM137" s="5">
        <v>0</v>
      </c>
      <c r="CN137" s="5">
        <v>0</v>
      </c>
      <c r="CO137" s="5" t="s">
        <v>629</v>
      </c>
      <c r="CP137" s="5">
        <f t="shared" si="8"/>
        <v>1.3</v>
      </c>
      <c r="CQ137" s="5" t="s">
        <v>630</v>
      </c>
      <c r="CR137" s="5">
        <f t="shared" si="9"/>
        <v>0.30000000000000004</v>
      </c>
      <c r="CS137" s="5">
        <f t="shared" si="6"/>
        <v>1.6</v>
      </c>
      <c r="CT137" s="5">
        <f t="shared" si="7"/>
        <v>8.9</v>
      </c>
      <c r="CU137" s="5">
        <v>165</v>
      </c>
      <c r="CV137" s="5">
        <v>12.2</v>
      </c>
      <c r="CW137" s="5">
        <v>10.6</v>
      </c>
      <c r="CX137" s="5">
        <v>10.6</v>
      </c>
      <c r="CY137" s="5">
        <v>0</v>
      </c>
      <c r="CZ137" s="5">
        <v>0</v>
      </c>
      <c r="DA137" s="5" t="s">
        <v>629</v>
      </c>
      <c r="DB137" s="5" t="s">
        <v>630</v>
      </c>
      <c r="DC137" s="5">
        <v>165</v>
      </c>
    </row>
    <row r="138" spans="1:107" s="7" customFormat="1" ht="36">
      <c r="A138" s="4" t="s">
        <v>623</v>
      </c>
      <c r="B138" s="5" t="s">
        <v>487</v>
      </c>
      <c r="C138" s="6">
        <v>39246</v>
      </c>
      <c r="D138" s="5" t="s">
        <v>455</v>
      </c>
      <c r="E138" s="5" t="s">
        <v>468</v>
      </c>
      <c r="F138" s="5" t="s">
        <v>626</v>
      </c>
      <c r="G138" s="5" t="s">
        <v>627</v>
      </c>
      <c r="H138" s="5" t="s">
        <v>459</v>
      </c>
      <c r="I138" s="5">
        <v>1</v>
      </c>
      <c r="J138" s="5" t="s">
        <v>459</v>
      </c>
      <c r="K138" s="5"/>
      <c r="L138" s="5"/>
      <c r="M138" s="5"/>
      <c r="N138" s="5" t="s">
        <v>459</v>
      </c>
      <c r="O138" s="5"/>
      <c r="P138" s="5"/>
      <c r="Q138" s="5"/>
      <c r="R138" s="5" t="s">
        <v>455</v>
      </c>
      <c r="S138" s="5" t="s">
        <v>460</v>
      </c>
      <c r="T138" s="5"/>
      <c r="U138" s="5"/>
      <c r="V138" s="5" t="s">
        <v>634</v>
      </c>
      <c r="W138" s="5">
        <v>64</v>
      </c>
      <c r="X138" s="5">
        <v>30</v>
      </c>
      <c r="Y138" s="5" t="s">
        <v>459</v>
      </c>
      <c r="Z138" s="5">
        <v>31.1</v>
      </c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>
        <v>13.6</v>
      </c>
      <c r="CC138" s="5">
        <v>12.2</v>
      </c>
      <c r="CD138" s="5">
        <v>12.2</v>
      </c>
      <c r="CE138" s="5">
        <v>0</v>
      </c>
      <c r="CF138" s="5">
        <v>0</v>
      </c>
      <c r="CG138" s="5" t="s">
        <v>629</v>
      </c>
      <c r="CH138" s="5" t="s">
        <v>630</v>
      </c>
      <c r="CI138" s="5">
        <v>165</v>
      </c>
      <c r="CJ138" s="5">
        <v>12.2</v>
      </c>
      <c r="CK138" s="5">
        <v>10.5</v>
      </c>
      <c r="CL138" s="5">
        <v>10.5</v>
      </c>
      <c r="CM138" s="5">
        <v>0</v>
      </c>
      <c r="CN138" s="5">
        <v>0</v>
      </c>
      <c r="CO138" s="5" t="s">
        <v>629</v>
      </c>
      <c r="CP138" s="5">
        <f t="shared" si="8"/>
        <v>1.3</v>
      </c>
      <c r="CQ138" s="5" t="s">
        <v>630</v>
      </c>
      <c r="CR138" s="5">
        <f t="shared" si="9"/>
        <v>0.30000000000000004</v>
      </c>
      <c r="CS138" s="5">
        <f t="shared" si="6"/>
        <v>1.6</v>
      </c>
      <c r="CT138" s="5">
        <f t="shared" si="7"/>
        <v>8.9</v>
      </c>
      <c r="CU138" s="5">
        <v>165</v>
      </c>
      <c r="CV138" s="5">
        <v>12.2</v>
      </c>
      <c r="CW138" s="5">
        <v>10.6</v>
      </c>
      <c r="CX138" s="5">
        <v>10.6</v>
      </c>
      <c r="CY138" s="5">
        <v>0</v>
      </c>
      <c r="CZ138" s="5">
        <v>0</v>
      </c>
      <c r="DA138" s="5" t="s">
        <v>629</v>
      </c>
      <c r="DB138" s="5" t="s">
        <v>630</v>
      </c>
      <c r="DC138" s="5">
        <v>165</v>
      </c>
    </row>
    <row r="139" spans="1:107" s="7" customFormat="1" ht="36">
      <c r="A139" s="4" t="s">
        <v>623</v>
      </c>
      <c r="B139" s="5" t="s">
        <v>487</v>
      </c>
      <c r="C139" s="6">
        <v>39246</v>
      </c>
      <c r="D139" s="5" t="s">
        <v>455</v>
      </c>
      <c r="E139" s="5" t="s">
        <v>468</v>
      </c>
      <c r="F139" s="5" t="s">
        <v>626</v>
      </c>
      <c r="G139" s="5" t="s">
        <v>627</v>
      </c>
      <c r="H139" s="5" t="s">
        <v>459</v>
      </c>
      <c r="I139" s="5">
        <v>1</v>
      </c>
      <c r="J139" s="5" t="s">
        <v>459</v>
      </c>
      <c r="K139" s="5"/>
      <c r="L139" s="5"/>
      <c r="M139" s="5"/>
      <c r="N139" s="5" t="s">
        <v>459</v>
      </c>
      <c r="O139" s="5"/>
      <c r="P139" s="5"/>
      <c r="Q139" s="5"/>
      <c r="R139" s="5" t="s">
        <v>455</v>
      </c>
      <c r="S139" s="5" t="s">
        <v>460</v>
      </c>
      <c r="T139" s="5"/>
      <c r="U139" s="5"/>
      <c r="V139" s="5" t="s">
        <v>636</v>
      </c>
      <c r="W139" s="5">
        <v>64</v>
      </c>
      <c r="X139" s="5">
        <v>30</v>
      </c>
      <c r="Y139" s="5" t="s">
        <v>459</v>
      </c>
      <c r="Z139" s="5">
        <v>31.1</v>
      </c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>
        <v>13.6</v>
      </c>
      <c r="CC139" s="5">
        <v>12.2</v>
      </c>
      <c r="CD139" s="5">
        <v>12.2</v>
      </c>
      <c r="CE139" s="5">
        <v>0</v>
      </c>
      <c r="CF139" s="5">
        <v>0</v>
      </c>
      <c r="CG139" s="5" t="s">
        <v>629</v>
      </c>
      <c r="CH139" s="5" t="s">
        <v>630</v>
      </c>
      <c r="CI139" s="5">
        <v>165</v>
      </c>
      <c r="CJ139" s="5">
        <v>12.2</v>
      </c>
      <c r="CK139" s="5">
        <v>10.5</v>
      </c>
      <c r="CL139" s="5">
        <v>10.5</v>
      </c>
      <c r="CM139" s="5">
        <v>0</v>
      </c>
      <c r="CN139" s="5">
        <v>0</v>
      </c>
      <c r="CO139" s="5" t="s">
        <v>629</v>
      </c>
      <c r="CP139" s="5">
        <f t="shared" si="8"/>
        <v>1.3</v>
      </c>
      <c r="CQ139" s="5" t="s">
        <v>630</v>
      </c>
      <c r="CR139" s="5">
        <f t="shared" si="9"/>
        <v>0.30000000000000004</v>
      </c>
      <c r="CS139" s="5">
        <f t="shared" si="6"/>
        <v>1.6</v>
      </c>
      <c r="CT139" s="5">
        <f t="shared" si="7"/>
        <v>8.9</v>
      </c>
      <c r="CU139" s="5">
        <v>165</v>
      </c>
      <c r="CV139" s="5">
        <v>12.2</v>
      </c>
      <c r="CW139" s="5">
        <v>10.6</v>
      </c>
      <c r="CX139" s="5">
        <v>10.6</v>
      </c>
      <c r="CY139" s="5">
        <v>0</v>
      </c>
      <c r="CZ139" s="5">
        <v>0</v>
      </c>
      <c r="DA139" s="5" t="s">
        <v>629</v>
      </c>
      <c r="DB139" s="5" t="s">
        <v>630</v>
      </c>
      <c r="DC139" s="5">
        <v>165</v>
      </c>
    </row>
    <row r="140" spans="1:107" s="7" customFormat="1" ht="36">
      <c r="A140" s="4" t="s">
        <v>623</v>
      </c>
      <c r="B140" s="5" t="s">
        <v>487</v>
      </c>
      <c r="C140" s="6">
        <v>39246</v>
      </c>
      <c r="D140" s="5" t="s">
        <v>455</v>
      </c>
      <c r="E140" s="5" t="s">
        <v>468</v>
      </c>
      <c r="F140" s="5" t="s">
        <v>626</v>
      </c>
      <c r="G140" s="5" t="s">
        <v>627</v>
      </c>
      <c r="H140" s="5" t="s">
        <v>459</v>
      </c>
      <c r="I140" s="5">
        <v>1</v>
      </c>
      <c r="J140" s="5" t="s">
        <v>459</v>
      </c>
      <c r="K140" s="5"/>
      <c r="L140" s="5"/>
      <c r="M140" s="5"/>
      <c r="N140" s="5" t="s">
        <v>459</v>
      </c>
      <c r="O140" s="5"/>
      <c r="P140" s="5"/>
      <c r="Q140" s="5"/>
      <c r="R140" s="5" t="s">
        <v>455</v>
      </c>
      <c r="S140" s="5" t="s">
        <v>460</v>
      </c>
      <c r="T140" s="5"/>
      <c r="U140" s="5"/>
      <c r="V140" s="5" t="s">
        <v>632</v>
      </c>
      <c r="W140" s="5">
        <v>64</v>
      </c>
      <c r="X140" s="5">
        <v>15</v>
      </c>
      <c r="Y140" s="5" t="s">
        <v>459</v>
      </c>
      <c r="Z140" s="5">
        <v>19.97</v>
      </c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>
        <v>13.6</v>
      </c>
      <c r="CC140" s="5">
        <v>12.2</v>
      </c>
      <c r="CD140" s="5">
        <v>12.2</v>
      </c>
      <c r="CE140" s="5">
        <v>0</v>
      </c>
      <c r="CF140" s="5">
        <v>0</v>
      </c>
      <c r="CG140" s="5" t="s">
        <v>629</v>
      </c>
      <c r="CH140" s="5" t="s">
        <v>630</v>
      </c>
      <c r="CI140" s="5">
        <v>165</v>
      </c>
      <c r="CJ140" s="5">
        <v>12.2</v>
      </c>
      <c r="CK140" s="5">
        <v>10.5</v>
      </c>
      <c r="CL140" s="5">
        <v>10.5</v>
      </c>
      <c r="CM140" s="5">
        <v>0</v>
      </c>
      <c r="CN140" s="5">
        <v>0</v>
      </c>
      <c r="CO140" s="5" t="s">
        <v>629</v>
      </c>
      <c r="CP140" s="5">
        <f t="shared" si="8"/>
        <v>1.3</v>
      </c>
      <c r="CQ140" s="5" t="s">
        <v>630</v>
      </c>
      <c r="CR140" s="5">
        <f t="shared" si="9"/>
        <v>0.30000000000000004</v>
      </c>
      <c r="CS140" s="5">
        <f t="shared" si="6"/>
        <v>1.6</v>
      </c>
      <c r="CT140" s="5">
        <f t="shared" si="7"/>
        <v>8.9</v>
      </c>
      <c r="CU140" s="5">
        <v>165</v>
      </c>
      <c r="CV140" s="5">
        <v>12.2</v>
      </c>
      <c r="CW140" s="5">
        <v>10.6</v>
      </c>
      <c r="CX140" s="5">
        <v>10.6</v>
      </c>
      <c r="CY140" s="5">
        <v>0</v>
      </c>
      <c r="CZ140" s="5">
        <v>0</v>
      </c>
      <c r="DA140" s="5" t="s">
        <v>629</v>
      </c>
      <c r="DB140" s="5" t="s">
        <v>630</v>
      </c>
      <c r="DC140" s="5">
        <v>165</v>
      </c>
    </row>
    <row r="141" spans="1:107" s="7" customFormat="1" ht="36">
      <c r="A141" s="4" t="s">
        <v>623</v>
      </c>
      <c r="B141" s="5" t="s">
        <v>487</v>
      </c>
      <c r="C141" s="6">
        <v>39246</v>
      </c>
      <c r="D141" s="5" t="s">
        <v>455</v>
      </c>
      <c r="E141" s="5" t="s">
        <v>468</v>
      </c>
      <c r="F141" s="5" t="s">
        <v>626</v>
      </c>
      <c r="G141" s="5" t="s">
        <v>627</v>
      </c>
      <c r="H141" s="5" t="s">
        <v>459</v>
      </c>
      <c r="I141" s="5">
        <v>1</v>
      </c>
      <c r="J141" s="5" t="s">
        <v>459</v>
      </c>
      <c r="K141" s="5"/>
      <c r="L141" s="5"/>
      <c r="M141" s="5"/>
      <c r="N141" s="5" t="s">
        <v>459</v>
      </c>
      <c r="O141" s="5"/>
      <c r="P141" s="5"/>
      <c r="Q141" s="5"/>
      <c r="R141" s="5" t="s">
        <v>455</v>
      </c>
      <c r="S141" s="5" t="s">
        <v>460</v>
      </c>
      <c r="T141" s="5"/>
      <c r="U141" s="5"/>
      <c r="V141" s="5" t="s">
        <v>632</v>
      </c>
      <c r="W141" s="5">
        <v>64</v>
      </c>
      <c r="X141" s="5">
        <v>15</v>
      </c>
      <c r="Y141" s="5" t="s">
        <v>459</v>
      </c>
      <c r="Z141" s="5">
        <v>20.28</v>
      </c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>
        <v>13.6</v>
      </c>
      <c r="CC141" s="5">
        <v>12.2</v>
      </c>
      <c r="CD141" s="5">
        <v>12.2</v>
      </c>
      <c r="CE141" s="5">
        <v>0</v>
      </c>
      <c r="CF141" s="5">
        <v>0</v>
      </c>
      <c r="CG141" s="5" t="s">
        <v>629</v>
      </c>
      <c r="CH141" s="5" t="s">
        <v>630</v>
      </c>
      <c r="CI141" s="5">
        <v>165</v>
      </c>
      <c r="CJ141" s="5">
        <v>12.2</v>
      </c>
      <c r="CK141" s="5">
        <v>10.5</v>
      </c>
      <c r="CL141" s="5">
        <v>10.5</v>
      </c>
      <c r="CM141" s="5">
        <v>0</v>
      </c>
      <c r="CN141" s="5">
        <v>0</v>
      </c>
      <c r="CO141" s="5" t="s">
        <v>629</v>
      </c>
      <c r="CP141" s="5">
        <f t="shared" si="8"/>
        <v>1.3</v>
      </c>
      <c r="CQ141" s="5" t="s">
        <v>630</v>
      </c>
      <c r="CR141" s="5">
        <f t="shared" si="9"/>
        <v>0.30000000000000004</v>
      </c>
      <c r="CS141" s="5">
        <f t="shared" si="6"/>
        <v>1.6</v>
      </c>
      <c r="CT141" s="5">
        <f t="shared" si="7"/>
        <v>8.9</v>
      </c>
      <c r="CU141" s="5">
        <v>165</v>
      </c>
      <c r="CV141" s="5">
        <v>12.2</v>
      </c>
      <c r="CW141" s="5">
        <v>10.6</v>
      </c>
      <c r="CX141" s="5">
        <v>10.6</v>
      </c>
      <c r="CY141" s="5">
        <v>0</v>
      </c>
      <c r="CZ141" s="5">
        <v>0</v>
      </c>
      <c r="DA141" s="5" t="s">
        <v>629</v>
      </c>
      <c r="DB141" s="5" t="s">
        <v>630</v>
      </c>
      <c r="DC141" s="5">
        <v>165</v>
      </c>
    </row>
    <row r="142" spans="1:107" s="7" customFormat="1" ht="36">
      <c r="A142" s="4" t="s">
        <v>623</v>
      </c>
      <c r="B142" s="5" t="s">
        <v>487</v>
      </c>
      <c r="C142" s="6">
        <v>39246</v>
      </c>
      <c r="D142" s="5" t="s">
        <v>455</v>
      </c>
      <c r="E142" s="5" t="s">
        <v>468</v>
      </c>
      <c r="F142" s="5" t="s">
        <v>626</v>
      </c>
      <c r="G142" s="5" t="s">
        <v>627</v>
      </c>
      <c r="H142" s="5" t="s">
        <v>459</v>
      </c>
      <c r="I142" s="5">
        <v>1</v>
      </c>
      <c r="J142" s="5" t="s">
        <v>459</v>
      </c>
      <c r="K142" s="5"/>
      <c r="L142" s="5"/>
      <c r="M142" s="5"/>
      <c r="N142" s="5" t="s">
        <v>459</v>
      </c>
      <c r="O142" s="5"/>
      <c r="P142" s="5"/>
      <c r="Q142" s="5"/>
      <c r="R142" s="5" t="s">
        <v>455</v>
      </c>
      <c r="S142" s="5" t="s">
        <v>460</v>
      </c>
      <c r="T142" s="5"/>
      <c r="U142" s="5"/>
      <c r="V142" s="5" t="s">
        <v>632</v>
      </c>
      <c r="W142" s="5">
        <v>64</v>
      </c>
      <c r="X142" s="5">
        <v>5</v>
      </c>
      <c r="Y142" s="5" t="s">
        <v>459</v>
      </c>
      <c r="Z142" s="5">
        <v>10.18</v>
      </c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>
        <v>13.6</v>
      </c>
      <c r="CC142" s="5">
        <v>12.2</v>
      </c>
      <c r="CD142" s="5">
        <v>12.2</v>
      </c>
      <c r="CE142" s="5">
        <v>0</v>
      </c>
      <c r="CF142" s="5">
        <v>0</v>
      </c>
      <c r="CG142" s="5" t="s">
        <v>629</v>
      </c>
      <c r="CH142" s="5" t="s">
        <v>630</v>
      </c>
      <c r="CI142" s="5">
        <v>165</v>
      </c>
      <c r="CJ142" s="5">
        <v>12.2</v>
      </c>
      <c r="CK142" s="5">
        <v>10.5</v>
      </c>
      <c r="CL142" s="5">
        <v>10.5</v>
      </c>
      <c r="CM142" s="5">
        <v>0</v>
      </c>
      <c r="CN142" s="5">
        <v>0</v>
      </c>
      <c r="CO142" s="5" t="s">
        <v>629</v>
      </c>
      <c r="CP142" s="5">
        <f t="shared" si="8"/>
        <v>1.3</v>
      </c>
      <c r="CQ142" s="5" t="s">
        <v>630</v>
      </c>
      <c r="CR142" s="5">
        <f t="shared" si="9"/>
        <v>0.30000000000000004</v>
      </c>
      <c r="CS142" s="5">
        <f t="shared" si="6"/>
        <v>1.6</v>
      </c>
      <c r="CT142" s="5">
        <f t="shared" si="7"/>
        <v>8.9</v>
      </c>
      <c r="CU142" s="5">
        <v>165</v>
      </c>
      <c r="CV142" s="5">
        <v>12.2</v>
      </c>
      <c r="CW142" s="5">
        <v>10.6</v>
      </c>
      <c r="CX142" s="5">
        <v>10.6</v>
      </c>
      <c r="CY142" s="5">
        <v>0</v>
      </c>
      <c r="CZ142" s="5">
        <v>0</v>
      </c>
      <c r="DA142" s="5" t="s">
        <v>629</v>
      </c>
      <c r="DB142" s="5" t="s">
        <v>630</v>
      </c>
      <c r="DC142" s="5">
        <v>165</v>
      </c>
    </row>
    <row r="143" spans="1:107" s="7" customFormat="1" ht="48">
      <c r="A143" s="4" t="s">
        <v>623</v>
      </c>
      <c r="B143" s="5" t="s">
        <v>487</v>
      </c>
      <c r="C143" s="6">
        <v>39336</v>
      </c>
      <c r="D143" s="5" t="s">
        <v>455</v>
      </c>
      <c r="E143" s="5" t="s">
        <v>476</v>
      </c>
      <c r="F143" s="5" t="s">
        <v>626</v>
      </c>
      <c r="G143" s="5" t="s">
        <v>478</v>
      </c>
      <c r="H143" s="5" t="s">
        <v>459</v>
      </c>
      <c r="I143" s="5" t="s">
        <v>485</v>
      </c>
      <c r="J143" s="5" t="s">
        <v>455</v>
      </c>
      <c r="K143" s="5" t="s">
        <v>490</v>
      </c>
      <c r="L143" s="5" t="s">
        <v>491</v>
      </c>
      <c r="M143" s="5"/>
      <c r="N143" s="5" t="s">
        <v>459</v>
      </c>
      <c r="O143" s="5"/>
      <c r="P143" s="5"/>
      <c r="Q143" s="5"/>
      <c r="R143" s="5" t="s">
        <v>459</v>
      </c>
      <c r="S143" s="5" t="s">
        <v>480</v>
      </c>
      <c r="T143" s="5"/>
      <c r="U143" s="5"/>
      <c r="V143" s="5" t="s">
        <v>640</v>
      </c>
      <c r="W143" s="5">
        <v>64</v>
      </c>
      <c r="X143" s="5">
        <v>5</v>
      </c>
      <c r="Y143" s="5" t="s">
        <v>459</v>
      </c>
      <c r="Z143" s="5">
        <v>1</v>
      </c>
      <c r="AA143" s="5">
        <v>1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>
        <v>5</v>
      </c>
      <c r="CK143" s="5">
        <v>4.3</v>
      </c>
      <c r="CL143" s="5"/>
      <c r="CM143" s="5">
        <v>0.5</v>
      </c>
      <c r="CN143" s="5">
        <v>0.5</v>
      </c>
      <c r="CO143" s="5" t="s">
        <v>526</v>
      </c>
      <c r="CP143" s="5">
        <f>0.5+0.5</f>
        <v>1</v>
      </c>
      <c r="CQ143" s="5" t="s">
        <v>641</v>
      </c>
      <c r="CR143" s="5">
        <f>(0.1+0.1)</f>
        <v>0.2</v>
      </c>
      <c r="CS143" s="5">
        <f t="shared" si="6"/>
        <v>1.2</v>
      </c>
      <c r="CT143" s="5">
        <f t="shared" si="7"/>
        <v>3.0999999999999996</v>
      </c>
      <c r="CU143" s="5">
        <v>33.6</v>
      </c>
      <c r="CV143" s="5"/>
      <c r="CW143" s="5"/>
      <c r="CX143" s="5"/>
      <c r="CY143" s="5"/>
      <c r="CZ143" s="5"/>
      <c r="DA143" s="5"/>
      <c r="DB143" s="5"/>
      <c r="DC143" s="5"/>
    </row>
    <row r="144" spans="1:107" s="7" customFormat="1" ht="48">
      <c r="A144" s="4" t="s">
        <v>623</v>
      </c>
      <c r="B144" s="5" t="s">
        <v>487</v>
      </c>
      <c r="C144" s="6">
        <v>39336</v>
      </c>
      <c r="D144" s="5" t="s">
        <v>455</v>
      </c>
      <c r="E144" s="5" t="s">
        <v>456</v>
      </c>
      <c r="F144" s="5" t="s">
        <v>626</v>
      </c>
      <c r="G144" s="5" t="s">
        <v>478</v>
      </c>
      <c r="H144" s="5" t="s">
        <v>459</v>
      </c>
      <c r="I144" s="5" t="s">
        <v>485</v>
      </c>
      <c r="J144" s="5" t="s">
        <v>455</v>
      </c>
      <c r="K144" s="5" t="s">
        <v>490</v>
      </c>
      <c r="L144" s="5" t="s">
        <v>491</v>
      </c>
      <c r="M144" s="5"/>
      <c r="N144" s="5" t="s">
        <v>459</v>
      </c>
      <c r="O144" s="5"/>
      <c r="P144" s="5"/>
      <c r="Q144" s="5"/>
      <c r="R144" s="5" t="s">
        <v>459</v>
      </c>
      <c r="S144" s="5" t="s">
        <v>480</v>
      </c>
      <c r="T144" s="5"/>
      <c r="U144" s="5"/>
      <c r="V144" s="5" t="s">
        <v>640</v>
      </c>
      <c r="W144" s="5">
        <v>64</v>
      </c>
      <c r="X144" s="5">
        <v>5</v>
      </c>
      <c r="Y144" s="5" t="s">
        <v>459</v>
      </c>
      <c r="Z144" s="5">
        <v>1</v>
      </c>
      <c r="AA144" s="5">
        <v>1</v>
      </c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>
        <v>5</v>
      </c>
      <c r="CK144" s="5">
        <v>5.4</v>
      </c>
      <c r="CL144" s="5"/>
      <c r="CM144" s="5">
        <v>0.3</v>
      </c>
      <c r="CN144" s="5">
        <v>0.3</v>
      </c>
      <c r="CO144" s="5" t="s">
        <v>526</v>
      </c>
      <c r="CP144" s="5">
        <f>0.5+0.5</f>
        <v>1</v>
      </c>
      <c r="CQ144" s="5" t="s">
        <v>642</v>
      </c>
      <c r="CR144" s="5">
        <f>0.2+0.1+0.1</f>
        <v>0.4</v>
      </c>
      <c r="CS144" s="5">
        <f t="shared" si="6"/>
        <v>1.4</v>
      </c>
      <c r="CT144" s="5">
        <f t="shared" si="7"/>
        <v>4</v>
      </c>
      <c r="CU144" s="5">
        <v>33.6</v>
      </c>
      <c r="CV144" s="5"/>
      <c r="CW144" s="5"/>
      <c r="CX144" s="5"/>
      <c r="CY144" s="5"/>
      <c r="CZ144" s="5"/>
      <c r="DA144" s="5"/>
      <c r="DB144" s="5"/>
      <c r="DC144" s="5"/>
    </row>
    <row r="145" spans="1:107" s="7" customFormat="1" ht="36">
      <c r="A145" s="4" t="s">
        <v>643</v>
      </c>
      <c r="B145" s="5" t="s">
        <v>487</v>
      </c>
      <c r="C145" s="6">
        <v>39415</v>
      </c>
      <c r="D145" s="5" t="s">
        <v>455</v>
      </c>
      <c r="E145" s="5" t="s">
        <v>476</v>
      </c>
      <c r="F145" s="5" t="s">
        <v>477</v>
      </c>
      <c r="G145" s="5" t="s">
        <v>646</v>
      </c>
      <c r="H145" s="5" t="s">
        <v>455</v>
      </c>
      <c r="I145" s="5">
        <v>1</v>
      </c>
      <c r="J145" s="5" t="s">
        <v>459</v>
      </c>
      <c r="K145" s="5"/>
      <c r="L145" s="5"/>
      <c r="M145" s="5"/>
      <c r="N145" s="5" t="s">
        <v>459</v>
      </c>
      <c r="O145" s="5"/>
      <c r="P145" s="5"/>
      <c r="Q145" s="5"/>
      <c r="R145" s="5" t="s">
        <v>459</v>
      </c>
      <c r="S145" s="5" t="s">
        <v>460</v>
      </c>
      <c r="T145" s="5"/>
      <c r="U145" s="5"/>
      <c r="V145" s="5" t="s">
        <v>647</v>
      </c>
      <c r="W145" s="5">
        <v>32</v>
      </c>
      <c r="X145" s="5">
        <v>0.1</v>
      </c>
      <c r="Y145" s="5" t="s">
        <v>459</v>
      </c>
      <c r="Z145" s="5">
        <v>18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>
        <v>6.1</v>
      </c>
      <c r="CK145" s="5">
        <v>6.1</v>
      </c>
      <c r="CL145" s="5"/>
      <c r="CM145" s="5">
        <v>0</v>
      </c>
      <c r="CN145" s="5">
        <v>0</v>
      </c>
      <c r="CO145" s="5" t="s">
        <v>612</v>
      </c>
      <c r="CP145" s="5">
        <v>0.3</v>
      </c>
      <c r="CQ145" s="5" t="s">
        <v>648</v>
      </c>
      <c r="CR145" s="5">
        <f>0.2+0.2</f>
        <v>0.4</v>
      </c>
      <c r="CS145" s="5">
        <f t="shared" si="6"/>
        <v>0.7</v>
      </c>
      <c r="CT145" s="5">
        <f t="shared" si="7"/>
        <v>5.3999999999999995</v>
      </c>
      <c r="CU145" s="5">
        <v>65</v>
      </c>
      <c r="CV145" s="5"/>
      <c r="CW145" s="5"/>
      <c r="CX145" s="5"/>
      <c r="CY145" s="5"/>
      <c r="CZ145" s="5"/>
      <c r="DA145" s="5"/>
      <c r="DB145" s="5"/>
      <c r="DC145" s="5"/>
    </row>
    <row r="146" spans="1:107" s="7" customFormat="1" ht="36">
      <c r="A146" s="4" t="s">
        <v>643</v>
      </c>
      <c r="B146" s="5" t="s">
        <v>487</v>
      </c>
      <c r="C146" s="6">
        <v>39415</v>
      </c>
      <c r="D146" s="5" t="s">
        <v>455</v>
      </c>
      <c r="E146" s="5" t="s">
        <v>476</v>
      </c>
      <c r="F146" s="5" t="s">
        <v>477</v>
      </c>
      <c r="G146" s="5" t="s">
        <v>646</v>
      </c>
      <c r="H146" s="5" t="s">
        <v>455</v>
      </c>
      <c r="I146" s="5">
        <v>1</v>
      </c>
      <c r="J146" s="5" t="s">
        <v>459</v>
      </c>
      <c r="K146" s="5"/>
      <c r="L146" s="5"/>
      <c r="M146" s="5"/>
      <c r="N146" s="5" t="s">
        <v>459</v>
      </c>
      <c r="O146" s="5"/>
      <c r="P146" s="5"/>
      <c r="Q146" s="5"/>
      <c r="R146" s="5" t="s">
        <v>459</v>
      </c>
      <c r="S146" s="5" t="s">
        <v>460</v>
      </c>
      <c r="T146" s="5"/>
      <c r="U146" s="5"/>
      <c r="V146" s="5" t="s">
        <v>650</v>
      </c>
      <c r="W146" s="5">
        <v>32</v>
      </c>
      <c r="X146" s="5">
        <v>0.1</v>
      </c>
      <c r="Y146" s="5" t="s">
        <v>459</v>
      </c>
      <c r="Z146" s="5">
        <v>13</v>
      </c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>
        <v>6.1</v>
      </c>
      <c r="CK146" s="5">
        <v>6.1</v>
      </c>
      <c r="CL146" s="5"/>
      <c r="CM146" s="5">
        <v>0</v>
      </c>
      <c r="CN146" s="5">
        <v>0</v>
      </c>
      <c r="CO146" s="5" t="s">
        <v>612</v>
      </c>
      <c r="CP146" s="5">
        <v>0.3</v>
      </c>
      <c r="CQ146" s="5" t="s">
        <v>651</v>
      </c>
      <c r="CR146" s="5">
        <f>0.2+0.2+0.2</f>
        <v>0.6000000000000001</v>
      </c>
      <c r="CS146" s="5">
        <f t="shared" si="6"/>
        <v>0.9000000000000001</v>
      </c>
      <c r="CT146" s="5">
        <f t="shared" si="7"/>
        <v>5.199999999999999</v>
      </c>
      <c r="CU146" s="5">
        <v>65</v>
      </c>
      <c r="CV146" s="5"/>
      <c r="CW146" s="5"/>
      <c r="CX146" s="5"/>
      <c r="CY146" s="5"/>
      <c r="CZ146" s="5"/>
      <c r="DA146" s="5"/>
      <c r="DB146" s="5"/>
      <c r="DC146" s="5"/>
    </row>
    <row r="147" spans="1:107" s="7" customFormat="1" ht="36">
      <c r="A147" s="4" t="s">
        <v>643</v>
      </c>
      <c r="B147" s="5" t="s">
        <v>487</v>
      </c>
      <c r="C147" s="6">
        <v>39413</v>
      </c>
      <c r="D147" s="5" t="s">
        <v>455</v>
      </c>
      <c r="E147" s="5" t="s">
        <v>532</v>
      </c>
      <c r="F147" s="5" t="s">
        <v>477</v>
      </c>
      <c r="G147" s="5" t="s">
        <v>646</v>
      </c>
      <c r="H147" s="5" t="s">
        <v>455</v>
      </c>
      <c r="I147" s="5" t="s">
        <v>485</v>
      </c>
      <c r="J147" s="5" t="s">
        <v>459</v>
      </c>
      <c r="K147" s="5"/>
      <c r="L147" s="5"/>
      <c r="M147" s="5"/>
      <c r="N147" s="5" t="s">
        <v>459</v>
      </c>
      <c r="O147" s="5"/>
      <c r="P147" s="5"/>
      <c r="Q147" s="5"/>
      <c r="R147" s="5" t="s">
        <v>455</v>
      </c>
      <c r="S147" s="5" t="s">
        <v>460</v>
      </c>
      <c r="T147" s="5"/>
      <c r="U147" s="5"/>
      <c r="V147" s="5" t="s">
        <v>652</v>
      </c>
      <c r="W147" s="5">
        <v>79</v>
      </c>
      <c r="X147" s="5">
        <v>0.1</v>
      </c>
      <c r="Y147" s="5" t="s">
        <v>459</v>
      </c>
      <c r="Z147" s="5">
        <v>2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>
        <v>6.83</v>
      </c>
      <c r="CC147" s="5">
        <v>6.83</v>
      </c>
      <c r="CD147" s="5"/>
      <c r="CE147" s="5">
        <v>0.189</v>
      </c>
      <c r="CF147" s="5">
        <v>0.189</v>
      </c>
      <c r="CG147" s="5" t="s">
        <v>464</v>
      </c>
      <c r="CH147" s="5" t="s">
        <v>575</v>
      </c>
      <c r="CI147" s="5">
        <v>69.6</v>
      </c>
      <c r="CJ147" s="5">
        <v>7.09</v>
      </c>
      <c r="CK147" s="5">
        <v>7.09</v>
      </c>
      <c r="CL147" s="5"/>
      <c r="CM147" s="5">
        <v>0.048</v>
      </c>
      <c r="CN147" s="5">
        <v>0.048</v>
      </c>
      <c r="CO147" s="5" t="s">
        <v>464</v>
      </c>
      <c r="CP147" s="5">
        <f aca="true" t="shared" si="10" ref="CP147:CP154">0.5+0.5</f>
        <v>1</v>
      </c>
      <c r="CQ147" s="5" t="s">
        <v>575</v>
      </c>
      <c r="CR147" s="5">
        <f aca="true" t="shared" si="11" ref="CR147:CR154">(W147/1000)+0.2</f>
        <v>0.279</v>
      </c>
      <c r="CS147" s="5">
        <f t="shared" si="6"/>
        <v>1.279</v>
      </c>
      <c r="CT147" s="5">
        <f t="shared" si="7"/>
        <v>5.811</v>
      </c>
      <c r="CU147" s="5">
        <v>69.6</v>
      </c>
      <c r="CV147" s="5"/>
      <c r="CW147" s="5"/>
      <c r="CX147" s="5"/>
      <c r="CY147" s="5"/>
      <c r="CZ147" s="5"/>
      <c r="DA147" s="5"/>
      <c r="DB147" s="5"/>
      <c r="DC147" s="5"/>
    </row>
    <row r="148" spans="1:107" s="7" customFormat="1" ht="36">
      <c r="A148" s="4" t="s">
        <v>643</v>
      </c>
      <c r="B148" s="5" t="s">
        <v>487</v>
      </c>
      <c r="C148" s="6">
        <v>39413</v>
      </c>
      <c r="D148" s="5" t="s">
        <v>455</v>
      </c>
      <c r="E148" s="5" t="s">
        <v>532</v>
      </c>
      <c r="F148" s="5" t="s">
        <v>477</v>
      </c>
      <c r="G148" s="5" t="s">
        <v>646</v>
      </c>
      <c r="H148" s="5" t="s">
        <v>455</v>
      </c>
      <c r="I148" s="5">
        <v>0</v>
      </c>
      <c r="J148" s="5" t="s">
        <v>459</v>
      </c>
      <c r="K148" s="5"/>
      <c r="L148" s="5"/>
      <c r="M148" s="5"/>
      <c r="N148" s="5" t="s">
        <v>459</v>
      </c>
      <c r="O148" s="5"/>
      <c r="P148" s="5"/>
      <c r="Q148" s="5"/>
      <c r="R148" s="5" t="s">
        <v>455</v>
      </c>
      <c r="S148" s="5" t="s">
        <v>460</v>
      </c>
      <c r="T148" s="5"/>
      <c r="U148" s="5"/>
      <c r="V148" s="5" t="s">
        <v>653</v>
      </c>
      <c r="W148" s="5">
        <v>32</v>
      </c>
      <c r="X148" s="5">
        <v>0.1</v>
      </c>
      <c r="Y148" s="5" t="s">
        <v>459</v>
      </c>
      <c r="Z148" s="5">
        <v>2</v>
      </c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>
        <v>7.91</v>
      </c>
      <c r="CC148" s="5">
        <v>7.91</v>
      </c>
      <c r="CD148" s="5"/>
      <c r="CE148" s="5">
        <v>0.189</v>
      </c>
      <c r="CF148" s="5">
        <v>0.189</v>
      </c>
      <c r="CG148" s="5" t="s">
        <v>464</v>
      </c>
      <c r="CH148" s="5" t="s">
        <v>575</v>
      </c>
      <c r="CI148" s="5">
        <v>69.6</v>
      </c>
      <c r="CJ148" s="5">
        <v>6.94</v>
      </c>
      <c r="CK148" s="5">
        <v>6.94</v>
      </c>
      <c r="CL148" s="5"/>
      <c r="CM148" s="5">
        <v>0.048</v>
      </c>
      <c r="CN148" s="5">
        <v>0.048</v>
      </c>
      <c r="CO148" s="5" t="s">
        <v>464</v>
      </c>
      <c r="CP148" s="5">
        <f t="shared" si="10"/>
        <v>1</v>
      </c>
      <c r="CQ148" s="5" t="s">
        <v>575</v>
      </c>
      <c r="CR148" s="5">
        <f t="shared" si="11"/>
        <v>0.232</v>
      </c>
      <c r="CS148" s="5">
        <f t="shared" si="6"/>
        <v>1.232</v>
      </c>
      <c r="CT148" s="5">
        <f t="shared" si="7"/>
        <v>5.708</v>
      </c>
      <c r="CU148" s="5">
        <v>69.6</v>
      </c>
      <c r="CV148" s="5"/>
      <c r="CW148" s="5"/>
      <c r="CX148" s="5"/>
      <c r="CY148" s="5"/>
      <c r="CZ148" s="5"/>
      <c r="DA148" s="5"/>
      <c r="DB148" s="5"/>
      <c r="DC148" s="5"/>
    </row>
    <row r="149" spans="1:107" s="7" customFormat="1" ht="36">
      <c r="A149" s="4" t="s">
        <v>643</v>
      </c>
      <c r="B149" s="5" t="s">
        <v>487</v>
      </c>
      <c r="C149" s="6">
        <v>39413</v>
      </c>
      <c r="D149" s="5" t="s">
        <v>455</v>
      </c>
      <c r="E149" s="5" t="s">
        <v>532</v>
      </c>
      <c r="F149" s="5" t="s">
        <v>477</v>
      </c>
      <c r="G149" s="5" t="s">
        <v>646</v>
      </c>
      <c r="H149" s="5" t="s">
        <v>455</v>
      </c>
      <c r="I149" s="5">
        <v>0</v>
      </c>
      <c r="J149" s="5" t="s">
        <v>459</v>
      </c>
      <c r="K149" s="5"/>
      <c r="L149" s="5"/>
      <c r="M149" s="5"/>
      <c r="N149" s="5" t="s">
        <v>459</v>
      </c>
      <c r="O149" s="5"/>
      <c r="P149" s="5"/>
      <c r="Q149" s="5"/>
      <c r="R149" s="5" t="s">
        <v>455</v>
      </c>
      <c r="S149" s="5" t="s">
        <v>460</v>
      </c>
      <c r="T149" s="5"/>
      <c r="U149" s="5"/>
      <c r="V149" s="5" t="s">
        <v>654</v>
      </c>
      <c r="W149" s="5">
        <v>32</v>
      </c>
      <c r="X149" s="5">
        <v>0.1</v>
      </c>
      <c r="Y149" s="5" t="s">
        <v>459</v>
      </c>
      <c r="Z149" s="5">
        <v>2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>
        <v>8.53</v>
      </c>
      <c r="CC149" s="5">
        <v>8.53</v>
      </c>
      <c r="CD149" s="5"/>
      <c r="CE149" s="5">
        <v>0.189</v>
      </c>
      <c r="CF149" s="5">
        <v>0.189</v>
      </c>
      <c r="CG149" s="5" t="s">
        <v>464</v>
      </c>
      <c r="CH149" s="5" t="s">
        <v>575</v>
      </c>
      <c r="CI149" s="5">
        <v>69.6</v>
      </c>
      <c r="CJ149" s="5">
        <v>6.87</v>
      </c>
      <c r="CK149" s="5">
        <v>6.87</v>
      </c>
      <c r="CL149" s="5"/>
      <c r="CM149" s="5">
        <v>0.048</v>
      </c>
      <c r="CN149" s="5">
        <v>0.048</v>
      </c>
      <c r="CO149" s="5" t="s">
        <v>464</v>
      </c>
      <c r="CP149" s="5">
        <f t="shared" si="10"/>
        <v>1</v>
      </c>
      <c r="CQ149" s="5" t="s">
        <v>575</v>
      </c>
      <c r="CR149" s="5">
        <f t="shared" si="11"/>
        <v>0.232</v>
      </c>
      <c r="CS149" s="5">
        <f t="shared" si="6"/>
        <v>1.232</v>
      </c>
      <c r="CT149" s="5">
        <f t="shared" si="7"/>
        <v>5.638</v>
      </c>
      <c r="CU149" s="5">
        <v>69.6</v>
      </c>
      <c r="CV149" s="5"/>
      <c r="CW149" s="5"/>
      <c r="CX149" s="5"/>
      <c r="CY149" s="5"/>
      <c r="CZ149" s="5"/>
      <c r="DA149" s="5"/>
      <c r="DB149" s="5"/>
      <c r="DC149" s="5"/>
    </row>
    <row r="150" spans="1:107" s="7" customFormat="1" ht="36">
      <c r="A150" s="4" t="s">
        <v>643</v>
      </c>
      <c r="B150" s="5" t="s">
        <v>487</v>
      </c>
      <c r="C150" s="6">
        <v>39413</v>
      </c>
      <c r="D150" s="5" t="s">
        <v>455</v>
      </c>
      <c r="E150" s="5" t="s">
        <v>532</v>
      </c>
      <c r="F150" s="5" t="s">
        <v>477</v>
      </c>
      <c r="G150" s="5" t="s">
        <v>646</v>
      </c>
      <c r="H150" s="5" t="s">
        <v>455</v>
      </c>
      <c r="I150" s="5">
        <v>0</v>
      </c>
      <c r="J150" s="5" t="s">
        <v>459</v>
      </c>
      <c r="K150" s="5"/>
      <c r="L150" s="5"/>
      <c r="M150" s="5"/>
      <c r="N150" s="5" t="s">
        <v>459</v>
      </c>
      <c r="O150" s="5"/>
      <c r="P150" s="5"/>
      <c r="Q150" s="5"/>
      <c r="R150" s="5" t="s">
        <v>455</v>
      </c>
      <c r="S150" s="5" t="s">
        <v>460</v>
      </c>
      <c r="T150" s="5"/>
      <c r="U150" s="5"/>
      <c r="V150" s="5" t="s">
        <v>653</v>
      </c>
      <c r="W150" s="5">
        <v>32</v>
      </c>
      <c r="X150" s="5">
        <v>0.1</v>
      </c>
      <c r="Y150" s="5" t="s">
        <v>459</v>
      </c>
      <c r="Z150" s="5">
        <v>2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>
        <v>7.43</v>
      </c>
      <c r="CC150" s="5">
        <v>7.43</v>
      </c>
      <c r="CD150" s="5"/>
      <c r="CE150" s="5">
        <v>0.189</v>
      </c>
      <c r="CF150" s="5">
        <v>0.189</v>
      </c>
      <c r="CG150" s="5" t="s">
        <v>464</v>
      </c>
      <c r="CH150" s="5" t="s">
        <v>575</v>
      </c>
      <c r="CI150" s="5">
        <v>69.6</v>
      </c>
      <c r="CJ150" s="5">
        <v>6.47</v>
      </c>
      <c r="CK150" s="5">
        <v>6.47</v>
      </c>
      <c r="CL150" s="5"/>
      <c r="CM150" s="5">
        <v>0.048</v>
      </c>
      <c r="CN150" s="5">
        <v>0.048</v>
      </c>
      <c r="CO150" s="5" t="s">
        <v>464</v>
      </c>
      <c r="CP150" s="5">
        <f t="shared" si="10"/>
        <v>1</v>
      </c>
      <c r="CQ150" s="5" t="s">
        <v>575</v>
      </c>
      <c r="CR150" s="5">
        <f t="shared" si="11"/>
        <v>0.232</v>
      </c>
      <c r="CS150" s="5">
        <f t="shared" si="6"/>
        <v>1.232</v>
      </c>
      <c r="CT150" s="5">
        <f t="shared" si="7"/>
        <v>5.2379999999999995</v>
      </c>
      <c r="CU150" s="5">
        <v>69.6</v>
      </c>
      <c r="CV150" s="5"/>
      <c r="CW150" s="5"/>
      <c r="CX150" s="5"/>
      <c r="CY150" s="5"/>
      <c r="CZ150" s="5"/>
      <c r="DA150" s="5"/>
      <c r="DB150" s="5"/>
      <c r="DC150" s="5"/>
    </row>
    <row r="151" spans="1:107" s="7" customFormat="1" ht="36">
      <c r="A151" s="4" t="s">
        <v>643</v>
      </c>
      <c r="B151" s="5" t="s">
        <v>487</v>
      </c>
      <c r="C151" s="6">
        <v>39413</v>
      </c>
      <c r="D151" s="5" t="s">
        <v>455</v>
      </c>
      <c r="E151" s="5" t="s">
        <v>532</v>
      </c>
      <c r="F151" s="5" t="s">
        <v>477</v>
      </c>
      <c r="G151" s="5" t="s">
        <v>646</v>
      </c>
      <c r="H151" s="5" t="s">
        <v>455</v>
      </c>
      <c r="I151" s="5" t="s">
        <v>485</v>
      </c>
      <c r="J151" s="5" t="s">
        <v>459</v>
      </c>
      <c r="K151" s="5"/>
      <c r="L151" s="5"/>
      <c r="M151" s="5"/>
      <c r="N151" s="5" t="s">
        <v>459</v>
      </c>
      <c r="O151" s="5"/>
      <c r="P151" s="5"/>
      <c r="Q151" s="5"/>
      <c r="R151" s="5" t="s">
        <v>455</v>
      </c>
      <c r="S151" s="5" t="s">
        <v>460</v>
      </c>
      <c r="T151" s="5"/>
      <c r="U151" s="5"/>
      <c r="V151" s="5" t="s">
        <v>652</v>
      </c>
      <c r="W151" s="5">
        <v>79</v>
      </c>
      <c r="X151" s="5">
        <v>0.1</v>
      </c>
      <c r="Y151" s="5" t="s">
        <v>459</v>
      </c>
      <c r="Z151" s="5">
        <v>2</v>
      </c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>
        <v>6.83</v>
      </c>
      <c r="CC151" s="5">
        <v>6.83</v>
      </c>
      <c r="CD151" s="5"/>
      <c r="CE151" s="5">
        <v>0.189</v>
      </c>
      <c r="CF151" s="5">
        <v>0.189</v>
      </c>
      <c r="CG151" s="5" t="s">
        <v>464</v>
      </c>
      <c r="CH151" s="5" t="s">
        <v>575</v>
      </c>
      <c r="CI151" s="5">
        <v>69.6</v>
      </c>
      <c r="CJ151" s="5">
        <v>7.09</v>
      </c>
      <c r="CK151" s="5">
        <v>7.09</v>
      </c>
      <c r="CL151" s="5"/>
      <c r="CM151" s="5">
        <v>0.048</v>
      </c>
      <c r="CN151" s="5">
        <v>0.048</v>
      </c>
      <c r="CO151" s="5" t="s">
        <v>464</v>
      </c>
      <c r="CP151" s="5">
        <f t="shared" si="10"/>
        <v>1</v>
      </c>
      <c r="CQ151" s="5" t="s">
        <v>575</v>
      </c>
      <c r="CR151" s="5">
        <f t="shared" si="11"/>
        <v>0.279</v>
      </c>
      <c r="CS151" s="5">
        <f t="shared" si="6"/>
        <v>1.279</v>
      </c>
      <c r="CT151" s="5">
        <f t="shared" si="7"/>
        <v>5.811</v>
      </c>
      <c r="CU151" s="5">
        <v>69.6</v>
      </c>
      <c r="CV151" s="5"/>
      <c r="CW151" s="5"/>
      <c r="CX151" s="5"/>
      <c r="CY151" s="5"/>
      <c r="CZ151" s="5"/>
      <c r="DA151" s="5"/>
      <c r="DB151" s="5"/>
      <c r="DC151" s="5"/>
    </row>
    <row r="152" spans="1:107" s="7" customFormat="1" ht="36">
      <c r="A152" s="4" t="s">
        <v>643</v>
      </c>
      <c r="B152" s="5" t="s">
        <v>487</v>
      </c>
      <c r="C152" s="6">
        <v>39413</v>
      </c>
      <c r="D152" s="5" t="s">
        <v>455</v>
      </c>
      <c r="E152" s="5" t="s">
        <v>532</v>
      </c>
      <c r="F152" s="5" t="s">
        <v>477</v>
      </c>
      <c r="G152" s="5" t="s">
        <v>646</v>
      </c>
      <c r="H152" s="5" t="s">
        <v>455</v>
      </c>
      <c r="I152" s="5">
        <v>0</v>
      </c>
      <c r="J152" s="5" t="s">
        <v>459</v>
      </c>
      <c r="K152" s="5"/>
      <c r="L152" s="5"/>
      <c r="M152" s="5"/>
      <c r="N152" s="5" t="s">
        <v>459</v>
      </c>
      <c r="O152" s="5"/>
      <c r="P152" s="5"/>
      <c r="Q152" s="5"/>
      <c r="R152" s="5" t="s">
        <v>455</v>
      </c>
      <c r="S152" s="5" t="s">
        <v>460</v>
      </c>
      <c r="T152" s="5"/>
      <c r="U152" s="5"/>
      <c r="V152" s="5" t="s">
        <v>653</v>
      </c>
      <c r="W152" s="5">
        <v>32</v>
      </c>
      <c r="X152" s="5">
        <v>0.1</v>
      </c>
      <c r="Y152" s="5" t="s">
        <v>459</v>
      </c>
      <c r="Z152" s="5">
        <v>2</v>
      </c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>
        <v>7.91</v>
      </c>
      <c r="CC152" s="5">
        <v>7.91</v>
      </c>
      <c r="CD152" s="5"/>
      <c r="CE152" s="5">
        <v>0.189</v>
      </c>
      <c r="CF152" s="5">
        <v>0.189</v>
      </c>
      <c r="CG152" s="5" t="s">
        <v>464</v>
      </c>
      <c r="CH152" s="5" t="s">
        <v>575</v>
      </c>
      <c r="CI152" s="5">
        <v>69.6</v>
      </c>
      <c r="CJ152" s="5">
        <v>6.94</v>
      </c>
      <c r="CK152" s="5">
        <v>6.94</v>
      </c>
      <c r="CL152" s="5"/>
      <c r="CM152" s="5">
        <v>0.048</v>
      </c>
      <c r="CN152" s="5">
        <v>0.048</v>
      </c>
      <c r="CO152" s="5" t="s">
        <v>464</v>
      </c>
      <c r="CP152" s="5">
        <f t="shared" si="10"/>
        <v>1</v>
      </c>
      <c r="CQ152" s="5" t="s">
        <v>575</v>
      </c>
      <c r="CR152" s="5">
        <f t="shared" si="11"/>
        <v>0.232</v>
      </c>
      <c r="CS152" s="5">
        <f t="shared" si="6"/>
        <v>1.232</v>
      </c>
      <c r="CT152" s="5">
        <f t="shared" si="7"/>
        <v>5.708</v>
      </c>
      <c r="CU152" s="5">
        <v>69.6</v>
      </c>
      <c r="CV152" s="5"/>
      <c r="CW152" s="5"/>
      <c r="CX152" s="5"/>
      <c r="CY152" s="5"/>
      <c r="CZ152" s="5"/>
      <c r="DA152" s="5"/>
      <c r="DB152" s="5"/>
      <c r="DC152" s="5"/>
    </row>
    <row r="153" spans="1:107" s="7" customFormat="1" ht="36">
      <c r="A153" s="4" t="s">
        <v>643</v>
      </c>
      <c r="B153" s="5" t="s">
        <v>487</v>
      </c>
      <c r="C153" s="6">
        <v>39413</v>
      </c>
      <c r="D153" s="5" t="s">
        <v>455</v>
      </c>
      <c r="E153" s="5" t="s">
        <v>532</v>
      </c>
      <c r="F153" s="5" t="s">
        <v>477</v>
      </c>
      <c r="G153" s="5" t="s">
        <v>646</v>
      </c>
      <c r="H153" s="5" t="s">
        <v>455</v>
      </c>
      <c r="I153" s="5">
        <v>0</v>
      </c>
      <c r="J153" s="5" t="s">
        <v>459</v>
      </c>
      <c r="K153" s="5"/>
      <c r="L153" s="5"/>
      <c r="M153" s="5"/>
      <c r="N153" s="5" t="s">
        <v>459</v>
      </c>
      <c r="O153" s="5"/>
      <c r="P153" s="5"/>
      <c r="Q153" s="5"/>
      <c r="R153" s="5" t="s">
        <v>455</v>
      </c>
      <c r="S153" s="5" t="s">
        <v>460</v>
      </c>
      <c r="T153" s="5"/>
      <c r="U153" s="5"/>
      <c r="V153" s="5" t="s">
        <v>654</v>
      </c>
      <c r="W153" s="5">
        <v>32</v>
      </c>
      <c r="X153" s="5">
        <v>0.1</v>
      </c>
      <c r="Y153" s="5" t="s">
        <v>459</v>
      </c>
      <c r="Z153" s="5">
        <v>2</v>
      </c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>
        <v>8.53</v>
      </c>
      <c r="CC153" s="5">
        <v>8.53</v>
      </c>
      <c r="CD153" s="5"/>
      <c r="CE153" s="5">
        <v>0.189</v>
      </c>
      <c r="CF153" s="5">
        <v>0.189</v>
      </c>
      <c r="CG153" s="5" t="s">
        <v>464</v>
      </c>
      <c r="CH153" s="5" t="s">
        <v>575</v>
      </c>
      <c r="CI153" s="5">
        <v>69.6</v>
      </c>
      <c r="CJ153" s="5">
        <v>6.87</v>
      </c>
      <c r="CK153" s="5">
        <v>6.87</v>
      </c>
      <c r="CL153" s="5"/>
      <c r="CM153" s="5">
        <v>0.048</v>
      </c>
      <c r="CN153" s="5">
        <v>0.048</v>
      </c>
      <c r="CO153" s="5" t="s">
        <v>464</v>
      </c>
      <c r="CP153" s="5">
        <f t="shared" si="10"/>
        <v>1</v>
      </c>
      <c r="CQ153" s="5" t="s">
        <v>575</v>
      </c>
      <c r="CR153" s="5">
        <f t="shared" si="11"/>
        <v>0.232</v>
      </c>
      <c r="CS153" s="5">
        <f t="shared" si="6"/>
        <v>1.232</v>
      </c>
      <c r="CT153" s="5">
        <f t="shared" si="7"/>
        <v>5.638</v>
      </c>
      <c r="CU153" s="5">
        <v>69.6</v>
      </c>
      <c r="CV153" s="5"/>
      <c r="CW153" s="5"/>
      <c r="CX153" s="5"/>
      <c r="CY153" s="5"/>
      <c r="CZ153" s="5"/>
      <c r="DA153" s="5"/>
      <c r="DB153" s="5"/>
      <c r="DC153" s="5"/>
    </row>
    <row r="154" spans="1:107" s="7" customFormat="1" ht="36">
      <c r="A154" s="4" t="s">
        <v>643</v>
      </c>
      <c r="B154" s="5" t="s">
        <v>487</v>
      </c>
      <c r="C154" s="6">
        <v>39413</v>
      </c>
      <c r="D154" s="5" t="s">
        <v>455</v>
      </c>
      <c r="E154" s="5" t="s">
        <v>532</v>
      </c>
      <c r="F154" s="5" t="s">
        <v>477</v>
      </c>
      <c r="G154" s="5" t="s">
        <v>646</v>
      </c>
      <c r="H154" s="5" t="s">
        <v>455</v>
      </c>
      <c r="I154" s="5">
        <v>0</v>
      </c>
      <c r="J154" s="5" t="s">
        <v>459</v>
      </c>
      <c r="K154" s="5"/>
      <c r="L154" s="5"/>
      <c r="M154" s="5"/>
      <c r="N154" s="5" t="s">
        <v>459</v>
      </c>
      <c r="O154" s="5"/>
      <c r="P154" s="5"/>
      <c r="Q154" s="5"/>
      <c r="R154" s="5" t="s">
        <v>455</v>
      </c>
      <c r="S154" s="5" t="s">
        <v>460</v>
      </c>
      <c r="T154" s="5"/>
      <c r="U154" s="5"/>
      <c r="V154" s="5" t="s">
        <v>653</v>
      </c>
      <c r="W154" s="5">
        <v>32</v>
      </c>
      <c r="X154" s="5">
        <v>0.1</v>
      </c>
      <c r="Y154" s="5" t="s">
        <v>459</v>
      </c>
      <c r="Z154" s="5">
        <v>2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>
        <v>7.43</v>
      </c>
      <c r="CC154" s="5">
        <v>7.43</v>
      </c>
      <c r="CD154" s="5"/>
      <c r="CE154" s="5">
        <v>0.189</v>
      </c>
      <c r="CF154" s="5">
        <v>0.189</v>
      </c>
      <c r="CG154" s="5" t="s">
        <v>464</v>
      </c>
      <c r="CH154" s="5" t="s">
        <v>575</v>
      </c>
      <c r="CI154" s="5">
        <v>69.6</v>
      </c>
      <c r="CJ154" s="5">
        <v>6.47</v>
      </c>
      <c r="CK154" s="5">
        <v>6.47</v>
      </c>
      <c r="CL154" s="5"/>
      <c r="CM154" s="5">
        <v>0.048</v>
      </c>
      <c r="CN154" s="5">
        <v>0.048</v>
      </c>
      <c r="CO154" s="5" t="s">
        <v>464</v>
      </c>
      <c r="CP154" s="5">
        <f t="shared" si="10"/>
        <v>1</v>
      </c>
      <c r="CQ154" s="5" t="s">
        <v>575</v>
      </c>
      <c r="CR154" s="5">
        <f t="shared" si="11"/>
        <v>0.232</v>
      </c>
      <c r="CS154" s="5">
        <f t="shared" si="6"/>
        <v>1.232</v>
      </c>
      <c r="CT154" s="5">
        <f t="shared" si="7"/>
        <v>5.2379999999999995</v>
      </c>
      <c r="CU154" s="5">
        <v>69.6</v>
      </c>
      <c r="CV154" s="5"/>
      <c r="CW154" s="5"/>
      <c r="CX154" s="5"/>
      <c r="CY154" s="5"/>
      <c r="CZ154" s="5"/>
      <c r="DA154" s="5"/>
      <c r="DB154" s="5"/>
      <c r="DC154" s="5"/>
    </row>
    <row r="155" spans="1:107" s="7" customFormat="1" ht="24">
      <c r="A155" s="4" t="s">
        <v>643</v>
      </c>
      <c r="B155" s="5" t="s">
        <v>487</v>
      </c>
      <c r="C155" s="6">
        <v>39293</v>
      </c>
      <c r="D155" s="5" t="s">
        <v>455</v>
      </c>
      <c r="E155" s="5" t="s">
        <v>502</v>
      </c>
      <c r="F155" s="5" t="s">
        <v>477</v>
      </c>
      <c r="G155" s="5" t="s">
        <v>646</v>
      </c>
      <c r="H155" s="5" t="s">
        <v>455</v>
      </c>
      <c r="I155" s="5" t="s">
        <v>485</v>
      </c>
      <c r="J155" s="5" t="s">
        <v>459</v>
      </c>
      <c r="K155" s="5"/>
      <c r="L155" s="5"/>
      <c r="M155" s="5"/>
      <c r="N155" s="5" t="s">
        <v>459</v>
      </c>
      <c r="O155" s="5"/>
      <c r="P155" s="5"/>
      <c r="Q155" s="5"/>
      <c r="R155" s="5" t="s">
        <v>455</v>
      </c>
      <c r="S155" s="5" t="s">
        <v>460</v>
      </c>
      <c r="T155" s="5"/>
      <c r="U155" s="5"/>
      <c r="V155" s="5" t="s">
        <v>655</v>
      </c>
      <c r="W155" s="5">
        <v>0.5</v>
      </c>
      <c r="X155" s="5">
        <v>5</v>
      </c>
      <c r="Y155" s="5" t="s">
        <v>459</v>
      </c>
      <c r="Z155" s="5">
        <v>2</v>
      </c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>
        <v>12</v>
      </c>
      <c r="CC155" s="5">
        <v>9.54</v>
      </c>
      <c r="CD155" s="5"/>
      <c r="CE155" s="5">
        <v>0</v>
      </c>
      <c r="CF155" s="5">
        <v>0</v>
      </c>
      <c r="CG155" s="5" t="s">
        <v>656</v>
      </c>
      <c r="CH155" s="5" t="s">
        <v>505</v>
      </c>
      <c r="CI155" s="5">
        <v>84.95</v>
      </c>
      <c r="CJ155" s="5">
        <v>11</v>
      </c>
      <c r="CK155" s="5">
        <v>8.97</v>
      </c>
      <c r="CL155" s="5"/>
      <c r="CM155" s="5">
        <v>0</v>
      </c>
      <c r="CN155" s="5">
        <v>0</v>
      </c>
      <c r="CO155" s="5" t="s">
        <v>656</v>
      </c>
      <c r="CP155" s="5">
        <f aca="true" t="shared" si="12" ref="CP155:CP161">0.3+0.3</f>
        <v>0.6</v>
      </c>
      <c r="CQ155" s="5" t="s">
        <v>505</v>
      </c>
      <c r="CR155" s="5">
        <f>0.2</f>
        <v>0.2</v>
      </c>
      <c r="CS155" s="5">
        <f t="shared" si="6"/>
        <v>0.8</v>
      </c>
      <c r="CT155" s="5">
        <f t="shared" si="7"/>
        <v>8.17</v>
      </c>
      <c r="CU155" s="5">
        <v>84.95</v>
      </c>
      <c r="CV155" s="5"/>
      <c r="CW155" s="5"/>
      <c r="CX155" s="5"/>
      <c r="CY155" s="5"/>
      <c r="CZ155" s="5"/>
      <c r="DA155" s="5"/>
      <c r="DB155" s="5"/>
      <c r="DC155" s="5"/>
    </row>
    <row r="156" spans="1:107" s="7" customFormat="1" ht="24">
      <c r="A156" s="4" t="s">
        <v>643</v>
      </c>
      <c r="B156" s="5" t="s">
        <v>487</v>
      </c>
      <c r="C156" s="6">
        <v>39293</v>
      </c>
      <c r="D156" s="5" t="s">
        <v>455</v>
      </c>
      <c r="E156" s="5" t="s">
        <v>502</v>
      </c>
      <c r="F156" s="5" t="s">
        <v>477</v>
      </c>
      <c r="G156" s="5" t="s">
        <v>646</v>
      </c>
      <c r="H156" s="5" t="s">
        <v>455</v>
      </c>
      <c r="I156" s="5" t="s">
        <v>485</v>
      </c>
      <c r="J156" s="5" t="s">
        <v>459</v>
      </c>
      <c r="K156" s="5"/>
      <c r="L156" s="5"/>
      <c r="M156" s="5"/>
      <c r="N156" s="5" t="s">
        <v>459</v>
      </c>
      <c r="O156" s="5"/>
      <c r="P156" s="5"/>
      <c r="Q156" s="5"/>
      <c r="R156" s="5" t="s">
        <v>455</v>
      </c>
      <c r="S156" s="5" t="s">
        <v>460</v>
      </c>
      <c r="T156" s="5"/>
      <c r="U156" s="5"/>
      <c r="V156" s="5" t="s">
        <v>655</v>
      </c>
      <c r="W156" s="5">
        <v>0.5</v>
      </c>
      <c r="X156" s="5">
        <v>5</v>
      </c>
      <c r="Y156" s="5" t="s">
        <v>459</v>
      </c>
      <c r="Z156" s="5">
        <v>2</v>
      </c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>
        <v>12</v>
      </c>
      <c r="CC156" s="5">
        <v>9.54</v>
      </c>
      <c r="CD156" s="5"/>
      <c r="CE156" s="5">
        <v>0</v>
      </c>
      <c r="CF156" s="5">
        <v>0</v>
      </c>
      <c r="CG156" s="5" t="s">
        <v>656</v>
      </c>
      <c r="CH156" s="5" t="s">
        <v>505</v>
      </c>
      <c r="CI156" s="5">
        <v>84.95</v>
      </c>
      <c r="CJ156" s="5">
        <v>11</v>
      </c>
      <c r="CK156" s="5">
        <v>8.97</v>
      </c>
      <c r="CL156" s="5"/>
      <c r="CM156" s="5">
        <v>0</v>
      </c>
      <c r="CN156" s="5">
        <v>0</v>
      </c>
      <c r="CO156" s="5" t="s">
        <v>656</v>
      </c>
      <c r="CP156" s="5">
        <f t="shared" si="12"/>
        <v>0.6</v>
      </c>
      <c r="CQ156" s="5" t="s">
        <v>505</v>
      </c>
      <c r="CR156" s="5">
        <f>0.2</f>
        <v>0.2</v>
      </c>
      <c r="CS156" s="5">
        <f t="shared" si="6"/>
        <v>0.8</v>
      </c>
      <c r="CT156" s="5">
        <f t="shared" si="7"/>
        <v>8.17</v>
      </c>
      <c r="CU156" s="5">
        <v>84.95</v>
      </c>
      <c r="CV156" s="5"/>
      <c r="CW156" s="5"/>
      <c r="CX156" s="5"/>
      <c r="CY156" s="5"/>
      <c r="CZ156" s="5"/>
      <c r="DA156" s="5"/>
      <c r="DB156" s="5"/>
      <c r="DC156" s="5"/>
    </row>
    <row r="157" spans="1:107" s="7" customFormat="1" ht="24">
      <c r="A157" s="4" t="s">
        <v>643</v>
      </c>
      <c r="B157" s="5" t="s">
        <v>487</v>
      </c>
      <c r="C157" s="6">
        <v>39370</v>
      </c>
      <c r="D157" s="5" t="s">
        <v>455</v>
      </c>
      <c r="E157" s="5" t="s">
        <v>476</v>
      </c>
      <c r="F157" s="5" t="s">
        <v>477</v>
      </c>
      <c r="G157" s="5" t="s">
        <v>646</v>
      </c>
      <c r="H157" s="5" t="s">
        <v>459</v>
      </c>
      <c r="I157" s="5" t="s">
        <v>485</v>
      </c>
      <c r="J157" s="5" t="s">
        <v>459</v>
      </c>
      <c r="K157" s="5"/>
      <c r="L157" s="5"/>
      <c r="M157" s="5"/>
      <c r="N157" s="5" t="s">
        <v>459</v>
      </c>
      <c r="O157" s="5"/>
      <c r="P157" s="5"/>
      <c r="Q157" s="5"/>
      <c r="R157" s="5" t="s">
        <v>455</v>
      </c>
      <c r="S157" s="5" t="s">
        <v>460</v>
      </c>
      <c r="T157" s="5"/>
      <c r="U157" s="5"/>
      <c r="V157" s="5" t="s">
        <v>657</v>
      </c>
      <c r="W157" s="5">
        <v>0.5</v>
      </c>
      <c r="X157" s="5">
        <v>5</v>
      </c>
      <c r="Y157" s="5" t="s">
        <v>459</v>
      </c>
      <c r="Z157" s="5">
        <v>4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>
        <v>9.72</v>
      </c>
      <c r="CK157" s="5">
        <v>9.72</v>
      </c>
      <c r="CL157" s="5"/>
      <c r="CM157" s="5">
        <v>0</v>
      </c>
      <c r="CN157" s="5">
        <v>0</v>
      </c>
      <c r="CO157" s="5" t="s">
        <v>658</v>
      </c>
      <c r="CP157" s="5">
        <f t="shared" si="12"/>
        <v>0.6</v>
      </c>
      <c r="CQ157" s="5" t="s">
        <v>514</v>
      </c>
      <c r="CR157" s="5"/>
      <c r="CS157" s="5">
        <f t="shared" si="6"/>
        <v>0.6</v>
      </c>
      <c r="CT157" s="5">
        <f t="shared" si="7"/>
        <v>9.120000000000001</v>
      </c>
      <c r="CU157" s="5">
        <v>84.95</v>
      </c>
      <c r="CV157" s="5"/>
      <c r="CW157" s="5"/>
      <c r="CX157" s="5"/>
      <c r="CY157" s="5"/>
      <c r="CZ157" s="5"/>
      <c r="DA157" s="5"/>
      <c r="DB157" s="5"/>
      <c r="DC157" s="5"/>
    </row>
    <row r="158" spans="1:107" s="7" customFormat="1" ht="24">
      <c r="A158" s="4" t="s">
        <v>643</v>
      </c>
      <c r="B158" s="5" t="s">
        <v>487</v>
      </c>
      <c r="C158" s="6">
        <v>39246</v>
      </c>
      <c r="D158" s="5" t="s">
        <v>455</v>
      </c>
      <c r="E158" s="5" t="s">
        <v>502</v>
      </c>
      <c r="F158" s="5" t="s">
        <v>477</v>
      </c>
      <c r="G158" s="5" t="s">
        <v>646</v>
      </c>
      <c r="H158" s="5" t="s">
        <v>459</v>
      </c>
      <c r="I158" s="5" t="s">
        <v>485</v>
      </c>
      <c r="J158" s="5" t="s">
        <v>459</v>
      </c>
      <c r="K158" s="5"/>
      <c r="L158" s="5"/>
      <c r="M158" s="5"/>
      <c r="N158" s="5" t="s">
        <v>459</v>
      </c>
      <c r="O158" s="5"/>
      <c r="P158" s="5"/>
      <c r="Q158" s="5"/>
      <c r="R158" s="5" t="s">
        <v>455</v>
      </c>
      <c r="S158" s="5" t="s">
        <v>460</v>
      </c>
      <c r="T158" s="5"/>
      <c r="U158" s="5"/>
      <c r="V158" s="5" t="s">
        <v>655</v>
      </c>
      <c r="W158" s="5">
        <v>0.5</v>
      </c>
      <c r="X158" s="5">
        <v>5</v>
      </c>
      <c r="Y158" s="5" t="s">
        <v>459</v>
      </c>
      <c r="Z158" s="5">
        <v>4</v>
      </c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>
        <v>14.2</v>
      </c>
      <c r="CC158" s="5">
        <v>8.16</v>
      </c>
      <c r="CD158" s="5"/>
      <c r="CE158" s="5">
        <v>0</v>
      </c>
      <c r="CF158" s="5">
        <v>0</v>
      </c>
      <c r="CG158" s="5" t="s">
        <v>658</v>
      </c>
      <c r="CH158" s="5" t="s">
        <v>514</v>
      </c>
      <c r="CI158" s="5">
        <v>161.98</v>
      </c>
      <c r="CJ158" s="5">
        <v>13.5</v>
      </c>
      <c r="CK158" s="5">
        <v>8.16</v>
      </c>
      <c r="CL158" s="5"/>
      <c r="CM158" s="5">
        <v>0</v>
      </c>
      <c r="CN158" s="5">
        <v>0</v>
      </c>
      <c r="CO158" s="5" t="s">
        <v>658</v>
      </c>
      <c r="CP158" s="5">
        <f t="shared" si="12"/>
        <v>0.6</v>
      </c>
      <c r="CQ158" s="5" t="s">
        <v>514</v>
      </c>
      <c r="CR158" s="5"/>
      <c r="CS158" s="5">
        <f t="shared" si="6"/>
        <v>0.6</v>
      </c>
      <c r="CT158" s="5">
        <f t="shared" si="7"/>
        <v>7.5600000000000005</v>
      </c>
      <c r="CU158" s="5">
        <v>161.98</v>
      </c>
      <c r="CV158" s="5"/>
      <c r="CW158" s="5"/>
      <c r="CX158" s="5"/>
      <c r="CY158" s="5"/>
      <c r="CZ158" s="5"/>
      <c r="DA158" s="5"/>
      <c r="DB158" s="5"/>
      <c r="DC158" s="5"/>
    </row>
    <row r="159" spans="1:107" s="7" customFormat="1" ht="24">
      <c r="A159" s="4" t="s">
        <v>643</v>
      </c>
      <c r="B159" s="5" t="s">
        <v>487</v>
      </c>
      <c r="C159" s="6">
        <v>39246</v>
      </c>
      <c r="D159" s="5" t="s">
        <v>455</v>
      </c>
      <c r="E159" s="5" t="s">
        <v>502</v>
      </c>
      <c r="F159" s="5" t="s">
        <v>477</v>
      </c>
      <c r="G159" s="5" t="s">
        <v>646</v>
      </c>
      <c r="H159" s="5" t="s">
        <v>459</v>
      </c>
      <c r="I159" s="5" t="s">
        <v>485</v>
      </c>
      <c r="J159" s="5" t="s">
        <v>459</v>
      </c>
      <c r="K159" s="5"/>
      <c r="L159" s="5"/>
      <c r="M159" s="5"/>
      <c r="N159" s="5" t="s">
        <v>459</v>
      </c>
      <c r="O159" s="5"/>
      <c r="P159" s="5"/>
      <c r="Q159" s="5"/>
      <c r="R159" s="5" t="s">
        <v>455</v>
      </c>
      <c r="S159" s="5" t="s">
        <v>460</v>
      </c>
      <c r="T159" s="5"/>
      <c r="U159" s="5"/>
      <c r="V159" s="5" t="s">
        <v>655</v>
      </c>
      <c r="W159" s="5">
        <v>0.5</v>
      </c>
      <c r="X159" s="5">
        <v>5</v>
      </c>
      <c r="Y159" s="5" t="s">
        <v>459</v>
      </c>
      <c r="Z159" s="5">
        <v>4</v>
      </c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>
        <v>15</v>
      </c>
      <c r="CC159" s="5">
        <v>10.06</v>
      </c>
      <c r="CD159" s="5"/>
      <c r="CE159" s="5">
        <v>0</v>
      </c>
      <c r="CF159" s="5">
        <v>0</v>
      </c>
      <c r="CG159" s="5" t="s">
        <v>658</v>
      </c>
      <c r="CH159" s="5" t="s">
        <v>659</v>
      </c>
      <c r="CI159" s="5">
        <v>161.98</v>
      </c>
      <c r="CJ159" s="5">
        <v>13.5</v>
      </c>
      <c r="CK159" s="5">
        <v>9.46</v>
      </c>
      <c r="CL159" s="5"/>
      <c r="CM159" s="5">
        <v>0</v>
      </c>
      <c r="CN159" s="5">
        <v>0</v>
      </c>
      <c r="CO159" s="5" t="s">
        <v>658</v>
      </c>
      <c r="CP159" s="5">
        <f t="shared" si="12"/>
        <v>0.6</v>
      </c>
      <c r="CQ159" s="5" t="s">
        <v>659</v>
      </c>
      <c r="CR159" s="5">
        <f>0.2</f>
        <v>0.2</v>
      </c>
      <c r="CS159" s="5">
        <f t="shared" si="6"/>
        <v>0.8</v>
      </c>
      <c r="CT159" s="5">
        <f t="shared" si="7"/>
        <v>8.66</v>
      </c>
      <c r="CU159" s="5">
        <v>161.98</v>
      </c>
      <c r="CV159" s="5"/>
      <c r="CW159" s="5"/>
      <c r="CX159" s="5"/>
      <c r="CY159" s="5"/>
      <c r="CZ159" s="5"/>
      <c r="DA159" s="5"/>
      <c r="DB159" s="5"/>
      <c r="DC159" s="5"/>
    </row>
    <row r="160" spans="1:107" s="7" customFormat="1" ht="24">
      <c r="A160" s="4" t="s">
        <v>643</v>
      </c>
      <c r="B160" s="5" t="s">
        <v>487</v>
      </c>
      <c r="C160" s="6">
        <v>39246</v>
      </c>
      <c r="D160" s="5" t="s">
        <v>455</v>
      </c>
      <c r="E160" s="5" t="s">
        <v>502</v>
      </c>
      <c r="F160" s="5" t="s">
        <v>477</v>
      </c>
      <c r="G160" s="5" t="s">
        <v>646</v>
      </c>
      <c r="H160" s="5" t="s">
        <v>459</v>
      </c>
      <c r="I160" s="5" t="s">
        <v>485</v>
      </c>
      <c r="J160" s="5" t="s">
        <v>459</v>
      </c>
      <c r="K160" s="5"/>
      <c r="L160" s="5"/>
      <c r="M160" s="5"/>
      <c r="N160" s="5" t="s">
        <v>459</v>
      </c>
      <c r="O160" s="5"/>
      <c r="P160" s="5"/>
      <c r="Q160" s="5"/>
      <c r="R160" s="5" t="s">
        <v>455</v>
      </c>
      <c r="S160" s="5" t="s">
        <v>460</v>
      </c>
      <c r="T160" s="5"/>
      <c r="U160" s="5"/>
      <c r="V160" s="5" t="s">
        <v>655</v>
      </c>
      <c r="W160" s="5">
        <v>0.5</v>
      </c>
      <c r="X160" s="5">
        <v>5</v>
      </c>
      <c r="Y160" s="5" t="s">
        <v>459</v>
      </c>
      <c r="Z160" s="5">
        <v>3</v>
      </c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>
        <v>15.2</v>
      </c>
      <c r="CC160" s="5">
        <v>8.88</v>
      </c>
      <c r="CD160" s="5"/>
      <c r="CE160" s="5">
        <v>0</v>
      </c>
      <c r="CF160" s="5">
        <v>0</v>
      </c>
      <c r="CG160" s="5" t="s">
        <v>658</v>
      </c>
      <c r="CH160" s="5" t="s">
        <v>514</v>
      </c>
      <c r="CI160" s="5">
        <v>161.98</v>
      </c>
      <c r="CJ160" s="5">
        <v>13.7</v>
      </c>
      <c r="CK160" s="5">
        <v>7.56</v>
      </c>
      <c r="CL160" s="5"/>
      <c r="CM160" s="5">
        <v>0</v>
      </c>
      <c r="CN160" s="5">
        <v>0</v>
      </c>
      <c r="CO160" s="5" t="s">
        <v>658</v>
      </c>
      <c r="CP160" s="5">
        <f t="shared" si="12"/>
        <v>0.6</v>
      </c>
      <c r="CQ160" s="5" t="s">
        <v>514</v>
      </c>
      <c r="CR160" s="5"/>
      <c r="CS160" s="5">
        <f t="shared" si="6"/>
        <v>0.6</v>
      </c>
      <c r="CT160" s="5">
        <f t="shared" si="7"/>
        <v>6.96</v>
      </c>
      <c r="CU160" s="5">
        <v>161.98</v>
      </c>
      <c r="CV160" s="5"/>
      <c r="CW160" s="5"/>
      <c r="CX160" s="5"/>
      <c r="CY160" s="5"/>
      <c r="CZ160" s="5"/>
      <c r="DA160" s="5"/>
      <c r="DB160" s="5"/>
      <c r="DC160" s="5"/>
    </row>
    <row r="161" spans="1:107" s="7" customFormat="1" ht="24">
      <c r="A161" s="4" t="s">
        <v>643</v>
      </c>
      <c r="B161" s="5" t="s">
        <v>487</v>
      </c>
      <c r="C161" s="6">
        <v>39248</v>
      </c>
      <c r="D161" s="5" t="s">
        <v>455</v>
      </c>
      <c r="E161" s="5" t="s">
        <v>502</v>
      </c>
      <c r="F161" s="5" t="s">
        <v>477</v>
      </c>
      <c r="G161" s="5" t="s">
        <v>646</v>
      </c>
      <c r="H161" s="5" t="s">
        <v>459</v>
      </c>
      <c r="I161" s="5" t="s">
        <v>485</v>
      </c>
      <c r="J161" s="5" t="s">
        <v>459</v>
      </c>
      <c r="K161" s="5"/>
      <c r="L161" s="5"/>
      <c r="M161" s="5"/>
      <c r="N161" s="5" t="s">
        <v>459</v>
      </c>
      <c r="O161" s="5"/>
      <c r="P161" s="5"/>
      <c r="Q161" s="5"/>
      <c r="R161" s="5" t="s">
        <v>455</v>
      </c>
      <c r="S161" s="5" t="s">
        <v>460</v>
      </c>
      <c r="T161" s="5"/>
      <c r="U161" s="5"/>
      <c r="V161" s="5" t="s">
        <v>655</v>
      </c>
      <c r="W161" s="5">
        <v>0.5</v>
      </c>
      <c r="X161" s="5">
        <v>5</v>
      </c>
      <c r="Y161" s="5" t="s">
        <v>459</v>
      </c>
      <c r="Z161" s="5">
        <v>3</v>
      </c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>
        <v>16</v>
      </c>
      <c r="CC161" s="5">
        <v>10.18</v>
      </c>
      <c r="CD161" s="5"/>
      <c r="CE161" s="5">
        <v>0</v>
      </c>
      <c r="CF161" s="5">
        <v>0</v>
      </c>
      <c r="CG161" s="5" t="s">
        <v>658</v>
      </c>
      <c r="CH161" s="5" t="s">
        <v>659</v>
      </c>
      <c r="CI161" s="5">
        <v>161.98</v>
      </c>
      <c r="CJ161" s="5">
        <v>15</v>
      </c>
      <c r="CK161" s="5">
        <v>8.88</v>
      </c>
      <c r="CL161" s="5"/>
      <c r="CM161" s="5">
        <v>0</v>
      </c>
      <c r="CN161" s="5">
        <v>0</v>
      </c>
      <c r="CO161" s="5" t="s">
        <v>658</v>
      </c>
      <c r="CP161" s="5">
        <f t="shared" si="12"/>
        <v>0.6</v>
      </c>
      <c r="CQ161" s="5" t="s">
        <v>659</v>
      </c>
      <c r="CR161" s="5">
        <f>0.2</f>
        <v>0.2</v>
      </c>
      <c r="CS161" s="5">
        <f t="shared" si="6"/>
        <v>0.8</v>
      </c>
      <c r="CT161" s="5">
        <f t="shared" si="7"/>
        <v>8.08</v>
      </c>
      <c r="CU161" s="5">
        <v>161.98</v>
      </c>
      <c r="CV161" s="5"/>
      <c r="CW161" s="5"/>
      <c r="CX161" s="5"/>
      <c r="CY161" s="5"/>
      <c r="CZ161" s="5"/>
      <c r="DA161" s="5"/>
      <c r="DB161" s="5"/>
      <c r="DC161" s="5"/>
    </row>
    <row r="162" spans="1:107" s="7" customFormat="1" ht="24">
      <c r="A162" s="4" t="s">
        <v>660</v>
      </c>
      <c r="B162" s="5" t="s">
        <v>662</v>
      </c>
      <c r="C162" s="6">
        <v>39246</v>
      </c>
      <c r="D162" s="5" t="s">
        <v>455</v>
      </c>
      <c r="E162" s="5" t="s">
        <v>664</v>
      </c>
      <c r="F162" s="5" t="s">
        <v>477</v>
      </c>
      <c r="G162" s="5" t="s">
        <v>485</v>
      </c>
      <c r="H162" s="5" t="s">
        <v>455</v>
      </c>
      <c r="I162" s="5">
        <v>60</v>
      </c>
      <c r="J162" s="5" t="s">
        <v>455</v>
      </c>
      <c r="K162" s="5" t="s">
        <v>490</v>
      </c>
      <c r="L162" s="5" t="s">
        <v>517</v>
      </c>
      <c r="M162" s="5"/>
      <c r="N162" s="5" t="s">
        <v>459</v>
      </c>
      <c r="O162" s="5"/>
      <c r="P162" s="5"/>
      <c r="Q162" s="5"/>
      <c r="R162" s="5" t="s">
        <v>455</v>
      </c>
      <c r="S162" s="5" t="s">
        <v>480</v>
      </c>
      <c r="T162" s="5"/>
      <c r="U162" s="5"/>
      <c r="V162" s="5" t="s">
        <v>665</v>
      </c>
      <c r="W162" s="5" t="s">
        <v>666</v>
      </c>
      <c r="X162" s="5">
        <v>15</v>
      </c>
      <c r="Y162" s="5" t="s">
        <v>459</v>
      </c>
      <c r="Z162" s="5">
        <v>24</v>
      </c>
      <c r="AA162" s="5">
        <v>48</v>
      </c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>
        <v>13.8</v>
      </c>
      <c r="CC162" s="5">
        <v>5.8</v>
      </c>
      <c r="CD162" s="5"/>
      <c r="CE162" s="5">
        <v>0.2</v>
      </c>
      <c r="CF162" s="5">
        <v>0.2</v>
      </c>
      <c r="CG162" s="5" t="s">
        <v>493</v>
      </c>
      <c r="CH162" s="5" t="s">
        <v>667</v>
      </c>
      <c r="CI162" s="5"/>
      <c r="CJ162" s="5">
        <v>13</v>
      </c>
      <c r="CK162" s="5">
        <v>5.5</v>
      </c>
      <c r="CL162" s="5"/>
      <c r="CM162" s="5">
        <v>0.3</v>
      </c>
      <c r="CN162" s="5">
        <v>0.3</v>
      </c>
      <c r="CO162" s="5" t="s">
        <v>493</v>
      </c>
      <c r="CP162" s="5">
        <f aca="true" t="shared" si="13" ref="CP162:CP170">0.5</f>
        <v>0.5</v>
      </c>
      <c r="CQ162" s="5" t="s">
        <v>667</v>
      </c>
      <c r="CR162" s="5">
        <f>2</f>
        <v>2</v>
      </c>
      <c r="CS162" s="5">
        <f t="shared" si="6"/>
        <v>2.5</v>
      </c>
      <c r="CT162" s="5">
        <f t="shared" si="7"/>
        <v>3</v>
      </c>
      <c r="CU162" s="5"/>
      <c r="CV162" s="5">
        <v>13</v>
      </c>
      <c r="CW162" s="5">
        <v>5.5</v>
      </c>
      <c r="CX162" s="5"/>
      <c r="CY162" s="5">
        <v>0.2</v>
      </c>
      <c r="CZ162" s="5">
        <v>0.2</v>
      </c>
      <c r="DA162" s="5" t="s">
        <v>493</v>
      </c>
      <c r="DB162" s="5" t="s">
        <v>667</v>
      </c>
      <c r="DC162" s="5"/>
    </row>
    <row r="163" spans="1:107" s="7" customFormat="1" ht="24">
      <c r="A163" s="4" t="s">
        <v>660</v>
      </c>
      <c r="B163" s="5" t="s">
        <v>662</v>
      </c>
      <c r="C163" s="6">
        <v>39413</v>
      </c>
      <c r="D163" s="5" t="s">
        <v>455</v>
      </c>
      <c r="E163" s="5" t="s">
        <v>468</v>
      </c>
      <c r="F163" s="5" t="s">
        <v>477</v>
      </c>
      <c r="G163" s="5" t="s">
        <v>485</v>
      </c>
      <c r="H163" s="5" t="s">
        <v>455</v>
      </c>
      <c r="I163" s="5">
        <v>15</v>
      </c>
      <c r="J163" s="5" t="s">
        <v>455</v>
      </c>
      <c r="K163" s="5" t="s">
        <v>490</v>
      </c>
      <c r="L163" s="5" t="s">
        <v>517</v>
      </c>
      <c r="M163" s="5"/>
      <c r="N163" s="5" t="s">
        <v>459</v>
      </c>
      <c r="O163" s="5"/>
      <c r="P163" s="5"/>
      <c r="Q163" s="5"/>
      <c r="R163" s="5" t="s">
        <v>455</v>
      </c>
      <c r="S163" s="5" t="s">
        <v>480</v>
      </c>
      <c r="T163" s="5"/>
      <c r="U163" s="5"/>
      <c r="V163" s="5" t="s">
        <v>521</v>
      </c>
      <c r="W163" s="5">
        <v>64</v>
      </c>
      <c r="X163" s="5">
        <v>15</v>
      </c>
      <c r="Y163" s="5" t="s">
        <v>459</v>
      </c>
      <c r="Z163" s="5">
        <v>35</v>
      </c>
      <c r="AA163" s="5">
        <v>35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>
        <v>13</v>
      </c>
      <c r="CC163" s="5">
        <v>4.07</v>
      </c>
      <c r="CD163" s="5"/>
      <c r="CE163" s="5">
        <v>0.16</v>
      </c>
      <c r="CF163" s="5">
        <v>0.16</v>
      </c>
      <c r="CG163" s="5" t="s">
        <v>493</v>
      </c>
      <c r="CH163" s="5" t="s">
        <v>667</v>
      </c>
      <c r="CI163" s="5">
        <v>30</v>
      </c>
      <c r="CJ163" s="5">
        <v>12.9</v>
      </c>
      <c r="CK163" s="5">
        <v>4.01</v>
      </c>
      <c r="CL163" s="5"/>
      <c r="CM163" s="5">
        <v>0.09</v>
      </c>
      <c r="CN163" s="5">
        <v>0.09</v>
      </c>
      <c r="CO163" s="5" t="s">
        <v>493</v>
      </c>
      <c r="CP163" s="5">
        <f t="shared" si="13"/>
        <v>0.5</v>
      </c>
      <c r="CQ163" s="5" t="s">
        <v>667</v>
      </c>
      <c r="CR163" s="5">
        <f>2</f>
        <v>2</v>
      </c>
      <c r="CS163" s="5">
        <f t="shared" si="6"/>
        <v>2.5</v>
      </c>
      <c r="CT163" s="5">
        <f t="shared" si="7"/>
        <v>1.5099999999999998</v>
      </c>
      <c r="CU163" s="5">
        <v>30</v>
      </c>
      <c r="CV163" s="5">
        <v>12.9</v>
      </c>
      <c r="CW163" s="5">
        <v>4.02</v>
      </c>
      <c r="CX163" s="5"/>
      <c r="CY163" s="5">
        <v>0.09</v>
      </c>
      <c r="CZ163" s="5">
        <v>0.09</v>
      </c>
      <c r="DA163" s="5" t="s">
        <v>493</v>
      </c>
      <c r="DB163" s="5" t="s">
        <v>667</v>
      </c>
      <c r="DC163" s="5">
        <v>30</v>
      </c>
    </row>
    <row r="164" spans="1:107" s="7" customFormat="1" ht="24">
      <c r="A164" s="4" t="s">
        <v>660</v>
      </c>
      <c r="B164" s="5" t="s">
        <v>662</v>
      </c>
      <c r="C164" s="6">
        <v>39413</v>
      </c>
      <c r="D164" s="5" t="s">
        <v>455</v>
      </c>
      <c r="E164" s="5" t="s">
        <v>468</v>
      </c>
      <c r="F164" s="5" t="s">
        <v>477</v>
      </c>
      <c r="G164" s="5" t="s">
        <v>485</v>
      </c>
      <c r="H164" s="5" t="s">
        <v>455</v>
      </c>
      <c r="I164" s="5">
        <v>15</v>
      </c>
      <c r="J164" s="5" t="s">
        <v>455</v>
      </c>
      <c r="K164" s="5" t="s">
        <v>490</v>
      </c>
      <c r="L164" s="5" t="s">
        <v>517</v>
      </c>
      <c r="M164" s="5"/>
      <c r="N164" s="5" t="s">
        <v>459</v>
      </c>
      <c r="O164" s="5"/>
      <c r="P164" s="5"/>
      <c r="Q164" s="5"/>
      <c r="R164" s="5" t="s">
        <v>455</v>
      </c>
      <c r="S164" s="5" t="s">
        <v>480</v>
      </c>
      <c r="T164" s="5"/>
      <c r="U164" s="5"/>
      <c r="V164" s="5" t="s">
        <v>521</v>
      </c>
      <c r="W164" s="5">
        <v>64</v>
      </c>
      <c r="X164" s="5">
        <v>15</v>
      </c>
      <c r="Y164" s="5" t="s">
        <v>459</v>
      </c>
      <c r="Z164" s="5">
        <v>35</v>
      </c>
      <c r="AA164" s="5">
        <v>35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>
        <v>13</v>
      </c>
      <c r="CC164" s="5">
        <v>4.07</v>
      </c>
      <c r="CD164" s="5"/>
      <c r="CE164" s="5">
        <v>0.16</v>
      </c>
      <c r="CF164" s="5">
        <v>0.16</v>
      </c>
      <c r="CG164" s="5" t="s">
        <v>493</v>
      </c>
      <c r="CH164" s="5" t="s">
        <v>667</v>
      </c>
      <c r="CI164" s="5">
        <v>30</v>
      </c>
      <c r="CJ164" s="5">
        <v>12.9</v>
      </c>
      <c r="CK164" s="5">
        <v>4.01</v>
      </c>
      <c r="CL164" s="5"/>
      <c r="CM164" s="5">
        <v>0.09</v>
      </c>
      <c r="CN164" s="5">
        <v>0.09</v>
      </c>
      <c r="CO164" s="5" t="s">
        <v>493</v>
      </c>
      <c r="CP164" s="5">
        <f t="shared" si="13"/>
        <v>0.5</v>
      </c>
      <c r="CQ164" s="5" t="s">
        <v>667</v>
      </c>
      <c r="CR164" s="5">
        <f>2</f>
        <v>2</v>
      </c>
      <c r="CS164" s="5">
        <f t="shared" si="6"/>
        <v>2.5</v>
      </c>
      <c r="CT164" s="5">
        <f t="shared" si="7"/>
        <v>1.5099999999999998</v>
      </c>
      <c r="CU164" s="5">
        <v>30</v>
      </c>
      <c r="CV164" s="5">
        <v>12.9</v>
      </c>
      <c r="CW164" s="5">
        <v>4.02</v>
      </c>
      <c r="CX164" s="5"/>
      <c r="CY164" s="5">
        <v>0.09</v>
      </c>
      <c r="CZ164" s="5">
        <v>0.09</v>
      </c>
      <c r="DA164" s="5" t="s">
        <v>493</v>
      </c>
      <c r="DB164" s="5" t="s">
        <v>667</v>
      </c>
      <c r="DC164" s="5">
        <v>30</v>
      </c>
    </row>
    <row r="165" spans="1:107" s="7" customFormat="1" ht="24">
      <c r="A165" s="4" t="s">
        <v>660</v>
      </c>
      <c r="B165" s="5" t="s">
        <v>662</v>
      </c>
      <c r="C165" s="6">
        <v>39413</v>
      </c>
      <c r="D165" s="5" t="s">
        <v>455</v>
      </c>
      <c r="E165" s="5" t="s">
        <v>468</v>
      </c>
      <c r="F165" s="5" t="s">
        <v>477</v>
      </c>
      <c r="G165" s="5" t="s">
        <v>485</v>
      </c>
      <c r="H165" s="5" t="s">
        <v>455</v>
      </c>
      <c r="I165" s="5">
        <v>15</v>
      </c>
      <c r="J165" s="5" t="s">
        <v>455</v>
      </c>
      <c r="K165" s="5" t="s">
        <v>490</v>
      </c>
      <c r="L165" s="5" t="s">
        <v>517</v>
      </c>
      <c r="M165" s="5"/>
      <c r="N165" s="5" t="s">
        <v>459</v>
      </c>
      <c r="O165" s="5"/>
      <c r="P165" s="5"/>
      <c r="Q165" s="5"/>
      <c r="R165" s="5" t="s">
        <v>455</v>
      </c>
      <c r="S165" s="5" t="s">
        <v>480</v>
      </c>
      <c r="T165" s="5"/>
      <c r="U165" s="5"/>
      <c r="V165" s="5" t="s">
        <v>521</v>
      </c>
      <c r="W165" s="5" t="s">
        <v>485</v>
      </c>
      <c r="X165" s="5">
        <v>15</v>
      </c>
      <c r="Y165" s="5" t="s">
        <v>459</v>
      </c>
      <c r="Z165" s="5">
        <v>24</v>
      </c>
      <c r="AA165" s="5">
        <v>48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>
        <v>13.1</v>
      </c>
      <c r="CC165" s="5">
        <v>4.53</v>
      </c>
      <c r="CD165" s="5"/>
      <c r="CE165" s="5">
        <v>0.25</v>
      </c>
      <c r="CF165" s="5">
        <v>0.25</v>
      </c>
      <c r="CG165" s="5" t="s">
        <v>493</v>
      </c>
      <c r="CH165" s="5" t="s">
        <v>667</v>
      </c>
      <c r="CI165" s="5">
        <v>48</v>
      </c>
      <c r="CJ165" s="5">
        <v>12.88</v>
      </c>
      <c r="CK165" s="5">
        <v>4.42</v>
      </c>
      <c r="CL165" s="5"/>
      <c r="CM165" s="5">
        <v>0.11</v>
      </c>
      <c r="CN165" s="5">
        <v>0.11</v>
      </c>
      <c r="CO165" s="5" t="s">
        <v>493</v>
      </c>
      <c r="CP165" s="5">
        <f t="shared" si="13"/>
        <v>0.5</v>
      </c>
      <c r="CQ165" s="5" t="s">
        <v>667</v>
      </c>
      <c r="CR165" s="5">
        <f>2</f>
        <v>2</v>
      </c>
      <c r="CS165" s="5">
        <f t="shared" si="6"/>
        <v>2.5</v>
      </c>
      <c r="CT165" s="5">
        <f t="shared" si="7"/>
        <v>1.92</v>
      </c>
      <c r="CU165" s="5">
        <v>48</v>
      </c>
      <c r="CV165" s="5">
        <v>12.97</v>
      </c>
      <c r="CW165" s="5">
        <v>4.39</v>
      </c>
      <c r="CX165" s="5"/>
      <c r="CY165" s="5">
        <v>0.11</v>
      </c>
      <c r="CZ165" s="5">
        <v>0.11</v>
      </c>
      <c r="DA165" s="5" t="s">
        <v>493</v>
      </c>
      <c r="DB165" s="5" t="s">
        <v>667</v>
      </c>
      <c r="DC165" s="5">
        <v>48</v>
      </c>
    </row>
    <row r="166" spans="1:107" s="7" customFormat="1" ht="24">
      <c r="A166" s="4" t="s">
        <v>660</v>
      </c>
      <c r="B166" s="5" t="s">
        <v>662</v>
      </c>
      <c r="C166" s="6">
        <v>39371</v>
      </c>
      <c r="D166" s="5" t="s">
        <v>455</v>
      </c>
      <c r="E166" s="5" t="s">
        <v>672</v>
      </c>
      <c r="F166" s="5" t="s">
        <v>477</v>
      </c>
      <c r="G166" s="5" t="s">
        <v>485</v>
      </c>
      <c r="H166" s="5" t="s">
        <v>455</v>
      </c>
      <c r="I166" s="5">
        <v>45</v>
      </c>
      <c r="J166" s="5" t="s">
        <v>455</v>
      </c>
      <c r="K166" s="5" t="s">
        <v>490</v>
      </c>
      <c r="L166" s="5" t="s">
        <v>517</v>
      </c>
      <c r="M166" s="5"/>
      <c r="N166" s="5" t="s">
        <v>459</v>
      </c>
      <c r="O166" s="5"/>
      <c r="P166" s="5"/>
      <c r="Q166" s="5"/>
      <c r="R166" s="5" t="s">
        <v>455</v>
      </c>
      <c r="S166" s="5" t="s">
        <v>480</v>
      </c>
      <c r="T166" s="5"/>
      <c r="U166" s="5"/>
      <c r="V166" s="5" t="s">
        <v>673</v>
      </c>
      <c r="W166" s="5">
        <v>64</v>
      </c>
      <c r="X166" s="5">
        <v>15</v>
      </c>
      <c r="Y166" s="5" t="s">
        <v>459</v>
      </c>
      <c r="Z166" s="5">
        <v>24</v>
      </c>
      <c r="AA166" s="5">
        <v>48</v>
      </c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>
        <v>12.9</v>
      </c>
      <c r="CC166" s="5">
        <v>5.73</v>
      </c>
      <c r="CD166" s="5"/>
      <c r="CE166" s="5">
        <v>0.17</v>
      </c>
      <c r="CF166" s="5">
        <v>0.17</v>
      </c>
      <c r="CG166" s="5" t="s">
        <v>493</v>
      </c>
      <c r="CH166" s="5" t="s">
        <v>667</v>
      </c>
      <c r="CI166" s="5">
        <v>38.4</v>
      </c>
      <c r="CJ166" s="5">
        <v>12.7</v>
      </c>
      <c r="CK166" s="5">
        <v>5.66</v>
      </c>
      <c r="CL166" s="5"/>
      <c r="CM166" s="5">
        <v>0.11</v>
      </c>
      <c r="CN166" s="5">
        <v>0.11</v>
      </c>
      <c r="CO166" s="5" t="s">
        <v>493</v>
      </c>
      <c r="CP166" s="5">
        <f t="shared" si="13"/>
        <v>0.5</v>
      </c>
      <c r="CQ166" s="5" t="s">
        <v>667</v>
      </c>
      <c r="CR166" s="5">
        <f>2</f>
        <v>2</v>
      </c>
      <c r="CS166" s="5">
        <f t="shared" si="6"/>
        <v>2.5</v>
      </c>
      <c r="CT166" s="5">
        <f t="shared" si="7"/>
        <v>3.16</v>
      </c>
      <c r="CU166" s="5">
        <v>38.4</v>
      </c>
      <c r="CV166" s="5"/>
      <c r="CW166" s="5"/>
      <c r="CX166" s="5"/>
      <c r="CY166" s="5"/>
      <c r="CZ166" s="5"/>
      <c r="DA166" s="5"/>
      <c r="DB166" s="5"/>
      <c r="DC166" s="5"/>
    </row>
    <row r="167" spans="1:107" s="7" customFormat="1" ht="24">
      <c r="A167" s="4" t="s">
        <v>660</v>
      </c>
      <c r="B167" s="5" t="s">
        <v>662</v>
      </c>
      <c r="C167" s="6">
        <v>39433</v>
      </c>
      <c r="D167" s="5" t="s">
        <v>455</v>
      </c>
      <c r="E167" s="5" t="s">
        <v>468</v>
      </c>
      <c r="F167" s="5" t="s">
        <v>477</v>
      </c>
      <c r="G167" s="5" t="s">
        <v>485</v>
      </c>
      <c r="H167" s="5" t="s">
        <v>455</v>
      </c>
      <c r="I167" s="5">
        <v>20</v>
      </c>
      <c r="J167" s="5" t="s">
        <v>455</v>
      </c>
      <c r="K167" s="5" t="s">
        <v>490</v>
      </c>
      <c r="L167" s="5" t="s">
        <v>517</v>
      </c>
      <c r="M167" s="5"/>
      <c r="N167" s="5" t="s">
        <v>459</v>
      </c>
      <c r="O167" s="5"/>
      <c r="P167" s="5"/>
      <c r="Q167" s="5"/>
      <c r="R167" s="5" t="s">
        <v>455</v>
      </c>
      <c r="S167" s="5" t="s">
        <v>480</v>
      </c>
      <c r="T167" s="5"/>
      <c r="U167" s="5"/>
      <c r="V167" s="5" t="s">
        <v>675</v>
      </c>
      <c r="W167" s="5">
        <v>64</v>
      </c>
      <c r="X167" s="5">
        <v>15</v>
      </c>
      <c r="Y167" s="5" t="s">
        <v>459</v>
      </c>
      <c r="Z167" s="5">
        <v>35</v>
      </c>
      <c r="AA167" s="5">
        <v>35</v>
      </c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>
        <v>13.94</v>
      </c>
      <c r="CC167" s="5">
        <v>5.4</v>
      </c>
      <c r="CD167" s="5"/>
      <c r="CE167" s="5">
        <v>0.26</v>
      </c>
      <c r="CF167" s="5">
        <v>0.26</v>
      </c>
      <c r="CG167" s="5" t="s">
        <v>493</v>
      </c>
      <c r="CH167" s="5" t="s">
        <v>667</v>
      </c>
      <c r="CI167" s="5">
        <v>48</v>
      </c>
      <c r="CJ167" s="5">
        <v>13.53</v>
      </c>
      <c r="CK167" s="5">
        <v>5.31</v>
      </c>
      <c r="CL167" s="5"/>
      <c r="CM167" s="5">
        <v>0.14</v>
      </c>
      <c r="CN167" s="5">
        <v>0.14</v>
      </c>
      <c r="CO167" s="5" t="s">
        <v>493</v>
      </c>
      <c r="CP167" s="5">
        <f t="shared" si="13"/>
        <v>0.5</v>
      </c>
      <c r="CQ167" s="5" t="s">
        <v>667</v>
      </c>
      <c r="CR167" s="5">
        <f>2</f>
        <v>2</v>
      </c>
      <c r="CS167" s="5">
        <f t="shared" si="6"/>
        <v>2.5</v>
      </c>
      <c r="CT167" s="5">
        <f t="shared" si="7"/>
        <v>2.8099999999999996</v>
      </c>
      <c r="CU167" s="5">
        <v>48</v>
      </c>
      <c r="CV167" s="5">
        <v>13.6</v>
      </c>
      <c r="CW167" s="5">
        <v>5.33</v>
      </c>
      <c r="CX167" s="5"/>
      <c r="CY167" s="5">
        <v>0.14</v>
      </c>
      <c r="CZ167" s="5">
        <v>0.14</v>
      </c>
      <c r="DA167" s="5" t="s">
        <v>493</v>
      </c>
      <c r="DB167" s="5" t="s">
        <v>667</v>
      </c>
      <c r="DC167" s="5">
        <v>48</v>
      </c>
    </row>
    <row r="168" spans="1:107" s="7" customFormat="1" ht="24">
      <c r="A168" s="4" t="s">
        <v>660</v>
      </c>
      <c r="B168" s="5" t="s">
        <v>662</v>
      </c>
      <c r="C168" s="6">
        <v>39556</v>
      </c>
      <c r="D168" s="5" t="s">
        <v>455</v>
      </c>
      <c r="E168" s="5" t="s">
        <v>496</v>
      </c>
      <c r="F168" s="5" t="s">
        <v>477</v>
      </c>
      <c r="G168" s="5" t="s">
        <v>485</v>
      </c>
      <c r="H168" s="5" t="s">
        <v>455</v>
      </c>
      <c r="I168" s="5" t="s">
        <v>485</v>
      </c>
      <c r="J168" s="5" t="s">
        <v>459</v>
      </c>
      <c r="K168" s="5"/>
      <c r="L168" s="5"/>
      <c r="M168" s="5"/>
      <c r="N168" s="5" t="s">
        <v>459</v>
      </c>
      <c r="O168" s="5"/>
      <c r="P168" s="5"/>
      <c r="Q168" s="5"/>
      <c r="R168" s="5" t="s">
        <v>459</v>
      </c>
      <c r="S168" s="5" t="s">
        <v>480</v>
      </c>
      <c r="T168" s="5"/>
      <c r="U168" s="5"/>
      <c r="V168" s="5" t="s">
        <v>678</v>
      </c>
      <c r="W168" s="5">
        <v>256</v>
      </c>
      <c r="X168" s="5">
        <v>15</v>
      </c>
      <c r="Y168" s="5" t="s">
        <v>455</v>
      </c>
      <c r="Z168" s="5">
        <v>76</v>
      </c>
      <c r="AA168" s="5">
        <v>24</v>
      </c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>
        <v>13.7</v>
      </c>
      <c r="CC168" s="5">
        <v>6</v>
      </c>
      <c r="CD168" s="5">
        <v>0</v>
      </c>
      <c r="CE168" s="5">
        <v>0</v>
      </c>
      <c r="CF168" s="5">
        <v>0</v>
      </c>
      <c r="CG168" s="5" t="s">
        <v>493</v>
      </c>
      <c r="CH168" s="5" t="s">
        <v>679</v>
      </c>
      <c r="CI168" s="5">
        <v>50</v>
      </c>
      <c r="CJ168" s="5">
        <v>17</v>
      </c>
      <c r="CK168" s="5">
        <v>3.5</v>
      </c>
      <c r="CL168" s="5">
        <v>0</v>
      </c>
      <c r="CM168" s="5">
        <v>0</v>
      </c>
      <c r="CN168" s="5">
        <v>0</v>
      </c>
      <c r="CO168" s="5" t="s">
        <v>493</v>
      </c>
      <c r="CP168" s="5">
        <f t="shared" si="13"/>
        <v>0.5</v>
      </c>
      <c r="CQ168" s="5" t="s">
        <v>679</v>
      </c>
      <c r="CR168" s="5">
        <f>(W168/1000)+0.5</f>
        <v>0.756</v>
      </c>
      <c r="CS168" s="5">
        <f t="shared" si="6"/>
        <v>1.256</v>
      </c>
      <c r="CT168" s="5">
        <f t="shared" si="7"/>
        <v>2.2439999999999998</v>
      </c>
      <c r="CU168" s="5">
        <v>50</v>
      </c>
      <c r="CV168" s="5"/>
      <c r="CW168" s="5"/>
      <c r="CX168" s="5"/>
      <c r="CY168" s="5"/>
      <c r="CZ168" s="5"/>
      <c r="DA168" s="5"/>
      <c r="DB168" s="5"/>
      <c r="DC168" s="5"/>
    </row>
    <row r="169" spans="1:107" s="7" customFormat="1" ht="24">
      <c r="A169" s="4" t="s">
        <v>660</v>
      </c>
      <c r="B169" s="5" t="s">
        <v>662</v>
      </c>
      <c r="C169" s="6">
        <v>39556</v>
      </c>
      <c r="D169" s="5" t="s">
        <v>455</v>
      </c>
      <c r="E169" s="5" t="s">
        <v>489</v>
      </c>
      <c r="F169" s="5" t="s">
        <v>477</v>
      </c>
      <c r="G169" s="5" t="s">
        <v>485</v>
      </c>
      <c r="H169" s="5" t="s">
        <v>455</v>
      </c>
      <c r="I169" s="5" t="s">
        <v>485</v>
      </c>
      <c r="J169" s="5" t="s">
        <v>459</v>
      </c>
      <c r="K169" s="5"/>
      <c r="L169" s="5"/>
      <c r="M169" s="5"/>
      <c r="N169" s="5" t="s">
        <v>459</v>
      </c>
      <c r="O169" s="5"/>
      <c r="P169" s="5"/>
      <c r="Q169" s="5"/>
      <c r="R169" s="5" t="s">
        <v>455</v>
      </c>
      <c r="S169" s="5" t="s">
        <v>480</v>
      </c>
      <c r="T169" s="5"/>
      <c r="U169" s="5"/>
      <c r="V169" s="5" t="s">
        <v>681</v>
      </c>
      <c r="W169" s="5">
        <v>64</v>
      </c>
      <c r="X169" s="5">
        <v>15</v>
      </c>
      <c r="Y169" s="5" t="s">
        <v>455</v>
      </c>
      <c r="Z169" s="5">
        <v>106</v>
      </c>
      <c r="AA169" s="5">
        <v>106</v>
      </c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>
        <v>34</v>
      </c>
      <c r="CC169" s="5">
        <v>5.6</v>
      </c>
      <c r="CD169" s="5">
        <v>0</v>
      </c>
      <c r="CE169" s="5">
        <v>0</v>
      </c>
      <c r="CF169" s="5">
        <v>0</v>
      </c>
      <c r="CG169" s="5" t="s">
        <v>493</v>
      </c>
      <c r="CH169" s="5" t="s">
        <v>682</v>
      </c>
      <c r="CI169" s="5">
        <v>180</v>
      </c>
      <c r="CJ169" s="5">
        <v>36</v>
      </c>
      <c r="CK169" s="5">
        <v>4.3</v>
      </c>
      <c r="CL169" s="5">
        <v>0</v>
      </c>
      <c r="CM169" s="5">
        <v>0</v>
      </c>
      <c r="CN169" s="5">
        <v>0</v>
      </c>
      <c r="CO169" s="5" t="s">
        <v>493</v>
      </c>
      <c r="CP169" s="5">
        <f t="shared" si="13"/>
        <v>0.5</v>
      </c>
      <c r="CQ169" s="5" t="s">
        <v>682</v>
      </c>
      <c r="CR169" s="5">
        <f>0.5</f>
        <v>0.5</v>
      </c>
      <c r="CS169" s="5">
        <f t="shared" si="6"/>
        <v>1</v>
      </c>
      <c r="CT169" s="5">
        <f t="shared" si="7"/>
        <v>3.3</v>
      </c>
      <c r="CU169" s="5">
        <v>180</v>
      </c>
      <c r="CV169" s="5">
        <v>36</v>
      </c>
      <c r="CW169" s="5">
        <v>4.1</v>
      </c>
      <c r="CX169" s="5">
        <v>0</v>
      </c>
      <c r="CY169" s="5">
        <v>0</v>
      </c>
      <c r="CZ169" s="5">
        <v>0</v>
      </c>
      <c r="DA169" s="5" t="s">
        <v>493</v>
      </c>
      <c r="DB169" s="5" t="s">
        <v>682</v>
      </c>
      <c r="DC169" s="5">
        <v>180</v>
      </c>
    </row>
    <row r="170" spans="1:107" s="7" customFormat="1" ht="24">
      <c r="A170" s="4" t="s">
        <v>660</v>
      </c>
      <c r="B170" s="5" t="s">
        <v>662</v>
      </c>
      <c r="C170" s="6">
        <v>39556</v>
      </c>
      <c r="D170" s="5" t="s">
        <v>455</v>
      </c>
      <c r="E170" s="5" t="s">
        <v>489</v>
      </c>
      <c r="F170" s="5" t="s">
        <v>477</v>
      </c>
      <c r="G170" s="5" t="s">
        <v>485</v>
      </c>
      <c r="H170" s="5" t="s">
        <v>455</v>
      </c>
      <c r="I170" s="5" t="s">
        <v>666</v>
      </c>
      <c r="J170" s="5" t="s">
        <v>459</v>
      </c>
      <c r="K170" s="5"/>
      <c r="L170" s="5"/>
      <c r="M170" s="5"/>
      <c r="N170" s="5" t="s">
        <v>459</v>
      </c>
      <c r="O170" s="5"/>
      <c r="P170" s="5"/>
      <c r="Q170" s="5"/>
      <c r="R170" s="5" t="s">
        <v>455</v>
      </c>
      <c r="S170" s="5" t="s">
        <v>480</v>
      </c>
      <c r="T170" s="5"/>
      <c r="U170" s="5"/>
      <c r="V170" s="5" t="s">
        <v>681</v>
      </c>
      <c r="W170" s="5">
        <v>64</v>
      </c>
      <c r="X170" s="5">
        <v>15</v>
      </c>
      <c r="Y170" s="5" t="s">
        <v>455</v>
      </c>
      <c r="Z170" s="5">
        <v>106</v>
      </c>
      <c r="AA170" s="5">
        <v>106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>
        <v>34</v>
      </c>
      <c r="CC170" s="5">
        <v>5.6</v>
      </c>
      <c r="CD170" s="5">
        <v>0</v>
      </c>
      <c r="CE170" s="5">
        <v>0</v>
      </c>
      <c r="CF170" s="5">
        <v>0</v>
      </c>
      <c r="CG170" s="5" t="s">
        <v>493</v>
      </c>
      <c r="CH170" s="5" t="s">
        <v>684</v>
      </c>
      <c r="CI170" s="5">
        <v>180</v>
      </c>
      <c r="CJ170" s="5">
        <v>36</v>
      </c>
      <c r="CK170" s="5">
        <v>4.3</v>
      </c>
      <c r="CL170" s="5">
        <v>0</v>
      </c>
      <c r="CM170" s="5">
        <v>0</v>
      </c>
      <c r="CN170" s="5">
        <v>0</v>
      </c>
      <c r="CO170" s="5" t="s">
        <v>493</v>
      </c>
      <c r="CP170" s="5">
        <f t="shared" si="13"/>
        <v>0.5</v>
      </c>
      <c r="CQ170" s="5" t="s">
        <v>684</v>
      </c>
      <c r="CR170" s="5">
        <f>(W170/1000)+0.5</f>
        <v>0.5640000000000001</v>
      </c>
      <c r="CS170" s="5">
        <f t="shared" si="6"/>
        <v>1.064</v>
      </c>
      <c r="CT170" s="5">
        <f t="shared" si="7"/>
        <v>3.2359999999999998</v>
      </c>
      <c r="CU170" s="5">
        <v>180</v>
      </c>
      <c r="CV170" s="5">
        <v>36</v>
      </c>
      <c r="CW170" s="5">
        <v>4.1</v>
      </c>
      <c r="CX170" s="5">
        <v>0</v>
      </c>
      <c r="CY170" s="5">
        <v>0</v>
      </c>
      <c r="CZ170" s="5">
        <v>0</v>
      </c>
      <c r="DA170" s="5" t="s">
        <v>493</v>
      </c>
      <c r="DB170" s="5" t="s">
        <v>684</v>
      </c>
      <c r="DC170" s="5">
        <v>180</v>
      </c>
    </row>
    <row r="171" spans="1:107" s="7" customFormat="1" ht="12.75">
      <c r="A171" s="4" t="s">
        <v>660</v>
      </c>
      <c r="B171" s="5" t="s">
        <v>662</v>
      </c>
      <c r="C171" s="6">
        <v>39380</v>
      </c>
      <c r="D171" s="5" t="s">
        <v>455</v>
      </c>
      <c r="E171" s="5" t="s">
        <v>476</v>
      </c>
      <c r="F171" s="5" t="s">
        <v>477</v>
      </c>
      <c r="G171" s="5" t="s">
        <v>485</v>
      </c>
      <c r="H171" s="5" t="s">
        <v>459</v>
      </c>
      <c r="I171" s="5" t="s">
        <v>479</v>
      </c>
      <c r="J171" s="5" t="s">
        <v>459</v>
      </c>
      <c r="K171" s="5"/>
      <c r="L171" s="5"/>
      <c r="M171" s="5"/>
      <c r="N171" s="5" t="s">
        <v>459</v>
      </c>
      <c r="O171" s="5"/>
      <c r="P171" s="5"/>
      <c r="Q171" s="5"/>
      <c r="R171" s="5" t="s">
        <v>459</v>
      </c>
      <c r="S171" s="5" t="s">
        <v>480</v>
      </c>
      <c r="T171" s="5"/>
      <c r="U171" s="5"/>
      <c r="V171" s="5" t="s">
        <v>481</v>
      </c>
      <c r="W171" s="5">
        <v>0.25</v>
      </c>
      <c r="X171" s="5">
        <v>12</v>
      </c>
      <c r="Y171" s="5" t="s">
        <v>459</v>
      </c>
      <c r="Z171" s="5">
        <v>12</v>
      </c>
      <c r="AA171" s="5">
        <v>11</v>
      </c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>
        <v>0.01</v>
      </c>
      <c r="CK171" s="5">
        <v>0.49</v>
      </c>
      <c r="CL171" s="5"/>
      <c r="CM171" s="5">
        <v>0.01</v>
      </c>
      <c r="CN171" s="5">
        <v>0.01</v>
      </c>
      <c r="CO171" s="5"/>
      <c r="CP171" s="5"/>
      <c r="CQ171" s="5"/>
      <c r="CR171" s="5"/>
      <c r="CS171" s="5">
        <f t="shared" si="6"/>
        <v>0</v>
      </c>
      <c r="CT171" s="5">
        <f t="shared" si="7"/>
        <v>0.49</v>
      </c>
      <c r="CU171" s="5">
        <v>0</v>
      </c>
      <c r="CV171" s="5"/>
      <c r="CW171" s="5"/>
      <c r="CX171" s="5"/>
      <c r="CY171" s="5"/>
      <c r="CZ171" s="5"/>
      <c r="DA171" s="5"/>
      <c r="DB171" s="5"/>
      <c r="DC171" s="5"/>
    </row>
    <row r="172" spans="1:107" s="7" customFormat="1" ht="24">
      <c r="A172" s="4" t="s">
        <v>660</v>
      </c>
      <c r="B172" s="5" t="s">
        <v>662</v>
      </c>
      <c r="C172" s="6">
        <v>39314</v>
      </c>
      <c r="D172" s="5" t="s">
        <v>455</v>
      </c>
      <c r="E172" s="5" t="s">
        <v>476</v>
      </c>
      <c r="F172" s="5" t="s">
        <v>477</v>
      </c>
      <c r="G172" s="5" t="s">
        <v>485</v>
      </c>
      <c r="H172" s="5" t="s">
        <v>459</v>
      </c>
      <c r="I172" s="5">
        <v>30</v>
      </c>
      <c r="J172" s="5" t="s">
        <v>455</v>
      </c>
      <c r="K172" s="5" t="s">
        <v>686</v>
      </c>
      <c r="L172" s="5" t="s">
        <v>491</v>
      </c>
      <c r="M172" s="5"/>
      <c r="N172" s="5" t="s">
        <v>459</v>
      </c>
      <c r="O172" s="5"/>
      <c r="P172" s="5"/>
      <c r="Q172" s="5"/>
      <c r="R172" s="5" t="s">
        <v>459</v>
      </c>
      <c r="S172" s="5" t="s">
        <v>480</v>
      </c>
      <c r="T172" s="5"/>
      <c r="U172" s="5"/>
      <c r="V172" s="5" t="s">
        <v>687</v>
      </c>
      <c r="W172" s="5">
        <v>0.032</v>
      </c>
      <c r="X172" s="5">
        <v>12</v>
      </c>
      <c r="Y172" s="5" t="s">
        <v>459</v>
      </c>
      <c r="Z172" s="5">
        <v>12</v>
      </c>
      <c r="AA172" s="5">
        <v>11</v>
      </c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>
        <v>11.86</v>
      </c>
      <c r="CK172" s="5">
        <v>4.96</v>
      </c>
      <c r="CL172" s="5"/>
      <c r="CM172" s="5">
        <v>0.44</v>
      </c>
      <c r="CN172" s="5">
        <v>0.44</v>
      </c>
      <c r="CO172" s="5"/>
      <c r="CP172" s="5"/>
      <c r="CQ172" s="5"/>
      <c r="CR172" s="5"/>
      <c r="CS172" s="5">
        <f t="shared" si="6"/>
        <v>0</v>
      </c>
      <c r="CT172" s="5">
        <f t="shared" si="7"/>
        <v>4.96</v>
      </c>
      <c r="CU172" s="5">
        <v>0.44</v>
      </c>
      <c r="CV172" s="5"/>
      <c r="CW172" s="5"/>
      <c r="CX172" s="5"/>
      <c r="CY172" s="5"/>
      <c r="CZ172" s="5"/>
      <c r="DA172" s="5"/>
      <c r="DB172" s="5"/>
      <c r="DC172" s="5"/>
    </row>
    <row r="173" spans="1:107" s="7" customFormat="1" ht="24">
      <c r="A173" s="4" t="s">
        <v>660</v>
      </c>
      <c r="B173" s="5" t="s">
        <v>662</v>
      </c>
      <c r="C173" s="6">
        <v>39237</v>
      </c>
      <c r="D173" s="5" t="s">
        <v>455</v>
      </c>
      <c r="E173" s="5" t="s">
        <v>468</v>
      </c>
      <c r="F173" s="5" t="s">
        <v>477</v>
      </c>
      <c r="G173" s="5" t="s">
        <v>485</v>
      </c>
      <c r="H173" s="5" t="s">
        <v>455</v>
      </c>
      <c r="I173" s="5" t="s">
        <v>479</v>
      </c>
      <c r="J173" s="5" t="s">
        <v>455</v>
      </c>
      <c r="K173" s="5" t="s">
        <v>490</v>
      </c>
      <c r="L173" s="5" t="s">
        <v>491</v>
      </c>
      <c r="M173" s="5"/>
      <c r="N173" s="5" t="s">
        <v>459</v>
      </c>
      <c r="O173" s="5"/>
      <c r="P173" s="5"/>
      <c r="Q173" s="5"/>
      <c r="R173" s="5" t="s">
        <v>459</v>
      </c>
      <c r="S173" s="5" t="s">
        <v>480</v>
      </c>
      <c r="T173" s="5"/>
      <c r="U173" s="5"/>
      <c r="V173" s="5" t="s">
        <v>689</v>
      </c>
      <c r="W173" s="5">
        <v>0.008</v>
      </c>
      <c r="X173" s="5">
        <v>0.2</v>
      </c>
      <c r="Y173" s="5" t="s">
        <v>455</v>
      </c>
      <c r="Z173" s="5">
        <v>20</v>
      </c>
      <c r="AA173" s="5">
        <v>18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>
        <v>6.96</v>
      </c>
      <c r="CC173" s="5">
        <v>3.06</v>
      </c>
      <c r="CD173" s="5"/>
      <c r="CE173" s="5">
        <v>0.24</v>
      </c>
      <c r="CF173" s="5">
        <v>0.24</v>
      </c>
      <c r="CG173" s="5"/>
      <c r="CH173" s="5"/>
      <c r="CI173" s="5"/>
      <c r="CJ173" s="5">
        <v>5.53</v>
      </c>
      <c r="CK173" s="5">
        <v>3.06</v>
      </c>
      <c r="CL173" s="5"/>
      <c r="CM173" s="5">
        <v>0.1</v>
      </c>
      <c r="CN173" s="5">
        <v>0.1</v>
      </c>
      <c r="CO173" s="5"/>
      <c r="CP173" s="5"/>
      <c r="CQ173" s="5"/>
      <c r="CR173" s="5"/>
      <c r="CS173" s="5">
        <f t="shared" si="6"/>
        <v>0</v>
      </c>
      <c r="CT173" s="5">
        <f t="shared" si="7"/>
        <v>3.06</v>
      </c>
      <c r="CU173" s="5"/>
      <c r="CV173" s="5">
        <v>6.48</v>
      </c>
      <c r="CW173" s="5">
        <v>3.12</v>
      </c>
      <c r="CX173" s="5"/>
      <c r="CY173" s="5">
        <v>0.1</v>
      </c>
      <c r="CZ173" s="5">
        <v>0.1</v>
      </c>
      <c r="DA173" s="5"/>
      <c r="DB173" s="5"/>
      <c r="DC173" s="5"/>
    </row>
    <row r="174" spans="1:107" s="7" customFormat="1" ht="24">
      <c r="A174" s="4" t="s">
        <v>660</v>
      </c>
      <c r="B174" s="5" t="s">
        <v>662</v>
      </c>
      <c r="C174" s="6">
        <v>39237</v>
      </c>
      <c r="D174" s="5" t="s">
        <v>455</v>
      </c>
      <c r="E174" s="5" t="s">
        <v>691</v>
      </c>
      <c r="F174" s="5" t="s">
        <v>477</v>
      </c>
      <c r="G174" s="5" t="s">
        <v>485</v>
      </c>
      <c r="H174" s="5" t="s">
        <v>455</v>
      </c>
      <c r="I174" s="5">
        <v>0</v>
      </c>
      <c r="J174" s="5" t="s">
        <v>455</v>
      </c>
      <c r="K174" s="5" t="s">
        <v>490</v>
      </c>
      <c r="L174" s="5" t="s">
        <v>491</v>
      </c>
      <c r="M174" s="5"/>
      <c r="N174" s="5" t="s">
        <v>459</v>
      </c>
      <c r="O174" s="5"/>
      <c r="P174" s="5"/>
      <c r="Q174" s="5"/>
      <c r="R174" s="5" t="s">
        <v>459</v>
      </c>
      <c r="S174" s="5" t="s">
        <v>480</v>
      </c>
      <c r="T174" s="5"/>
      <c r="U174" s="5"/>
      <c r="V174" s="5" t="s">
        <v>692</v>
      </c>
      <c r="W174" s="5">
        <v>0.136</v>
      </c>
      <c r="X174" s="5">
        <v>0.2</v>
      </c>
      <c r="Y174" s="5" t="s">
        <v>455</v>
      </c>
      <c r="Z174" s="5">
        <v>20</v>
      </c>
      <c r="AA174" s="5">
        <v>18</v>
      </c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>
        <v>6.24</v>
      </c>
      <c r="CC174" s="5">
        <v>4.53</v>
      </c>
      <c r="CD174" s="5"/>
      <c r="CE174" s="5">
        <v>0.14</v>
      </c>
      <c r="CF174" s="5">
        <v>0.14</v>
      </c>
      <c r="CG174" s="5"/>
      <c r="CH174" s="5"/>
      <c r="CI174" s="5"/>
      <c r="CJ174" s="5">
        <v>6.6</v>
      </c>
      <c r="CK174" s="5">
        <v>4.65</v>
      </c>
      <c r="CL174" s="5"/>
      <c r="CM174" s="5">
        <v>0.05</v>
      </c>
      <c r="CN174" s="5">
        <v>0.05</v>
      </c>
      <c r="CO174" s="5"/>
      <c r="CP174" s="5"/>
      <c r="CQ174" s="5"/>
      <c r="CR174" s="5"/>
      <c r="CS174" s="5">
        <f t="shared" si="6"/>
        <v>0</v>
      </c>
      <c r="CT174" s="5">
        <f t="shared" si="7"/>
        <v>4.65</v>
      </c>
      <c r="CU174" s="5"/>
      <c r="CV174" s="5">
        <v>6.57</v>
      </c>
      <c r="CW174" s="5">
        <v>4.65</v>
      </c>
      <c r="CX174" s="5"/>
      <c r="CY174" s="5">
        <v>0.05</v>
      </c>
      <c r="CZ174" s="5">
        <v>0.05</v>
      </c>
      <c r="DA174" s="5"/>
      <c r="DB174" s="5"/>
      <c r="DC174" s="5"/>
    </row>
    <row r="175" spans="1:107" s="7" customFormat="1" ht="24">
      <c r="A175" s="4" t="s">
        <v>660</v>
      </c>
      <c r="B175" s="5" t="s">
        <v>662</v>
      </c>
      <c r="C175" s="6">
        <v>39237</v>
      </c>
      <c r="D175" s="5" t="s">
        <v>455</v>
      </c>
      <c r="E175" s="5" t="s">
        <v>468</v>
      </c>
      <c r="F175" s="5" t="s">
        <v>477</v>
      </c>
      <c r="G175" s="5" t="s">
        <v>485</v>
      </c>
      <c r="H175" s="5" t="s">
        <v>455</v>
      </c>
      <c r="I175" s="5">
        <v>0</v>
      </c>
      <c r="J175" s="5" t="s">
        <v>455</v>
      </c>
      <c r="K175" s="5" t="s">
        <v>490</v>
      </c>
      <c r="L175" s="5" t="s">
        <v>491</v>
      </c>
      <c r="M175" s="5"/>
      <c r="N175" s="5" t="s">
        <v>459</v>
      </c>
      <c r="O175" s="5"/>
      <c r="P175" s="5"/>
      <c r="Q175" s="5"/>
      <c r="R175" s="5" t="s">
        <v>459</v>
      </c>
      <c r="S175" s="5" t="s">
        <v>480</v>
      </c>
      <c r="T175" s="5"/>
      <c r="U175" s="5"/>
      <c r="V175" s="5" t="s">
        <v>694</v>
      </c>
      <c r="W175" s="5">
        <v>0.008</v>
      </c>
      <c r="X175" s="5">
        <v>0.2</v>
      </c>
      <c r="Y175" s="5" t="s">
        <v>455</v>
      </c>
      <c r="Z175" s="5">
        <v>25</v>
      </c>
      <c r="AA175" s="5">
        <v>13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>
        <v>8.26</v>
      </c>
      <c r="CC175" s="5">
        <v>3.35</v>
      </c>
      <c r="CD175" s="5"/>
      <c r="CE175" s="5">
        <v>0.28</v>
      </c>
      <c r="CF175" s="5">
        <v>0.28</v>
      </c>
      <c r="CG175" s="5"/>
      <c r="CH175" s="5"/>
      <c r="CI175" s="5"/>
      <c r="CJ175" s="5">
        <v>7.8</v>
      </c>
      <c r="CK175" s="5">
        <v>3.38</v>
      </c>
      <c r="CL175" s="5"/>
      <c r="CM175" s="5">
        <v>0.24</v>
      </c>
      <c r="CN175" s="5">
        <v>0.24</v>
      </c>
      <c r="CO175" s="5"/>
      <c r="CP175" s="5"/>
      <c r="CQ175" s="5"/>
      <c r="CR175" s="5"/>
      <c r="CS175" s="5">
        <f t="shared" si="6"/>
        <v>0</v>
      </c>
      <c r="CT175" s="5">
        <f t="shared" si="7"/>
        <v>3.38</v>
      </c>
      <c r="CU175" s="5"/>
      <c r="CV175" s="5">
        <v>7.7</v>
      </c>
      <c r="CW175" s="5">
        <v>3.43</v>
      </c>
      <c r="CX175" s="5"/>
      <c r="CY175" s="5">
        <v>0.24</v>
      </c>
      <c r="CZ175" s="5">
        <v>0.24</v>
      </c>
      <c r="DA175" s="5"/>
      <c r="DB175" s="5"/>
      <c r="DC175" s="5"/>
    </row>
    <row r="176" spans="1:107" s="7" customFormat="1" ht="24">
      <c r="A176" s="4" t="s">
        <v>660</v>
      </c>
      <c r="B176" s="5" t="s">
        <v>662</v>
      </c>
      <c r="C176" s="6">
        <v>39237</v>
      </c>
      <c r="D176" s="5" t="s">
        <v>455</v>
      </c>
      <c r="E176" s="5" t="s">
        <v>468</v>
      </c>
      <c r="F176" s="5" t="s">
        <v>477</v>
      </c>
      <c r="G176" s="5" t="s">
        <v>485</v>
      </c>
      <c r="H176" s="5" t="s">
        <v>455</v>
      </c>
      <c r="I176" s="5" t="s">
        <v>485</v>
      </c>
      <c r="J176" s="5" t="s">
        <v>459</v>
      </c>
      <c r="K176" s="5"/>
      <c r="L176" s="5"/>
      <c r="M176" s="5"/>
      <c r="N176" s="5" t="s">
        <v>459</v>
      </c>
      <c r="O176" s="5"/>
      <c r="P176" s="5"/>
      <c r="Q176" s="5"/>
      <c r="R176" s="5" t="s">
        <v>459</v>
      </c>
      <c r="S176" s="5" t="s">
        <v>480</v>
      </c>
      <c r="T176" s="5"/>
      <c r="U176" s="5"/>
      <c r="V176" s="5" t="s">
        <v>696</v>
      </c>
      <c r="W176" s="5">
        <v>0.132</v>
      </c>
      <c r="X176" s="5">
        <v>0.2</v>
      </c>
      <c r="Y176" s="5" t="s">
        <v>455</v>
      </c>
      <c r="Z176" s="5">
        <v>42</v>
      </c>
      <c r="AA176" s="5">
        <v>42</v>
      </c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>
        <v>12.8</v>
      </c>
      <c r="CC176" s="5">
        <v>2.75</v>
      </c>
      <c r="CD176" s="5"/>
      <c r="CE176" s="5">
        <v>0</v>
      </c>
      <c r="CF176" s="5">
        <v>0</v>
      </c>
      <c r="CG176" s="5"/>
      <c r="CH176" s="5"/>
      <c r="CI176" s="5"/>
      <c r="CJ176" s="5">
        <v>13</v>
      </c>
      <c r="CK176" s="5">
        <v>2.66</v>
      </c>
      <c r="CL176" s="5"/>
      <c r="CM176" s="5">
        <v>0</v>
      </c>
      <c r="CN176" s="5">
        <v>0</v>
      </c>
      <c r="CO176" s="5"/>
      <c r="CP176" s="5"/>
      <c r="CQ176" s="5"/>
      <c r="CR176" s="5"/>
      <c r="CS176" s="5">
        <f t="shared" si="6"/>
        <v>0</v>
      </c>
      <c r="CT176" s="5">
        <f t="shared" si="7"/>
        <v>2.66</v>
      </c>
      <c r="CU176" s="5"/>
      <c r="CV176" s="5">
        <v>13</v>
      </c>
      <c r="CW176" s="5">
        <v>2.68</v>
      </c>
      <c r="CX176" s="5"/>
      <c r="CY176" s="5">
        <v>0</v>
      </c>
      <c r="CZ176" s="5">
        <v>0</v>
      </c>
      <c r="DA176" s="5"/>
      <c r="DB176" s="5"/>
      <c r="DC176" s="5"/>
    </row>
    <row r="177" spans="1:107" s="7" customFormat="1" ht="24">
      <c r="A177" s="4" t="s">
        <v>660</v>
      </c>
      <c r="B177" s="5" t="s">
        <v>662</v>
      </c>
      <c r="C177" s="6">
        <v>39234</v>
      </c>
      <c r="D177" s="5" t="s">
        <v>455</v>
      </c>
      <c r="E177" s="5" t="s">
        <v>468</v>
      </c>
      <c r="F177" s="5" t="s">
        <v>477</v>
      </c>
      <c r="G177" s="5" t="s">
        <v>485</v>
      </c>
      <c r="H177" s="5" t="s">
        <v>455</v>
      </c>
      <c r="I177" s="5" t="s">
        <v>485</v>
      </c>
      <c r="J177" s="5" t="s">
        <v>459</v>
      </c>
      <c r="K177" s="5"/>
      <c r="L177" s="5"/>
      <c r="M177" s="5"/>
      <c r="N177" s="5" t="s">
        <v>459</v>
      </c>
      <c r="O177" s="5"/>
      <c r="P177" s="5"/>
      <c r="Q177" s="5"/>
      <c r="R177" s="5" t="s">
        <v>459</v>
      </c>
      <c r="S177" s="5" t="s">
        <v>480</v>
      </c>
      <c r="T177" s="5"/>
      <c r="U177" s="5"/>
      <c r="V177" s="5" t="s">
        <v>698</v>
      </c>
      <c r="W177" s="5">
        <v>0.132</v>
      </c>
      <c r="X177" s="5">
        <v>0.2</v>
      </c>
      <c r="Y177" s="5" t="s">
        <v>455</v>
      </c>
      <c r="Z177" s="5">
        <v>50</v>
      </c>
      <c r="AA177" s="5">
        <v>50</v>
      </c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>
        <v>22</v>
      </c>
      <c r="CC177" s="5">
        <v>4.3</v>
      </c>
      <c r="CD177" s="5"/>
      <c r="CE177" s="5">
        <v>0</v>
      </c>
      <c r="CF177" s="5">
        <v>0</v>
      </c>
      <c r="CG177" s="5"/>
      <c r="CH177" s="5"/>
      <c r="CI177" s="5"/>
      <c r="CJ177" s="5">
        <v>21.6</v>
      </c>
      <c r="CK177" s="5">
        <v>4.18</v>
      </c>
      <c r="CL177" s="5"/>
      <c r="CM177" s="5">
        <v>0</v>
      </c>
      <c r="CN177" s="5">
        <v>0</v>
      </c>
      <c r="CO177" s="5"/>
      <c r="CP177" s="5"/>
      <c r="CQ177" s="5"/>
      <c r="CR177" s="5"/>
      <c r="CS177" s="5">
        <f t="shared" si="6"/>
        <v>0</v>
      </c>
      <c r="CT177" s="5">
        <f t="shared" si="7"/>
        <v>4.18</v>
      </c>
      <c r="CU177" s="5"/>
      <c r="CV177" s="5">
        <v>22.3</v>
      </c>
      <c r="CW177" s="5">
        <v>4.14</v>
      </c>
      <c r="CX177" s="5"/>
      <c r="CY177" s="5">
        <v>0</v>
      </c>
      <c r="CZ177" s="5">
        <v>0</v>
      </c>
      <c r="DA177" s="5"/>
      <c r="DB177" s="5"/>
      <c r="DC177" s="5"/>
    </row>
    <row r="178" spans="1:107" s="7" customFormat="1" ht="24">
      <c r="A178" s="4" t="s">
        <v>660</v>
      </c>
      <c r="B178" s="5" t="s">
        <v>662</v>
      </c>
      <c r="C178" s="6">
        <v>39318</v>
      </c>
      <c r="D178" s="5" t="s">
        <v>455</v>
      </c>
      <c r="E178" s="5" t="s">
        <v>468</v>
      </c>
      <c r="F178" s="5" t="s">
        <v>477</v>
      </c>
      <c r="G178" s="5" t="s">
        <v>485</v>
      </c>
      <c r="H178" s="5" t="s">
        <v>455</v>
      </c>
      <c r="I178" s="5" t="s">
        <v>485</v>
      </c>
      <c r="J178" s="5" t="s">
        <v>455</v>
      </c>
      <c r="K178" s="5" t="s">
        <v>490</v>
      </c>
      <c r="L178" s="5" t="s">
        <v>517</v>
      </c>
      <c r="M178" s="5"/>
      <c r="N178" s="5" t="s">
        <v>459</v>
      </c>
      <c r="O178" s="5"/>
      <c r="P178" s="5"/>
      <c r="Q178" s="5"/>
      <c r="R178" s="5" t="s">
        <v>459</v>
      </c>
      <c r="S178" s="5" t="s">
        <v>480</v>
      </c>
      <c r="T178" s="5"/>
      <c r="U178" s="5"/>
      <c r="V178" s="5" t="s">
        <v>700</v>
      </c>
      <c r="W178" s="5">
        <v>32</v>
      </c>
      <c r="X178" s="5">
        <v>15</v>
      </c>
      <c r="Y178" s="5" t="s">
        <v>455</v>
      </c>
      <c r="Z178" s="5">
        <v>120</v>
      </c>
      <c r="AA178" s="5">
        <v>60</v>
      </c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>
        <v>29.5</v>
      </c>
      <c r="CC178" s="5">
        <v>3.06</v>
      </c>
      <c r="CD178" s="5"/>
      <c r="CE178" s="5">
        <v>0.74</v>
      </c>
      <c r="CF178" s="5">
        <v>0.74</v>
      </c>
      <c r="CG178" s="5" t="s">
        <v>493</v>
      </c>
      <c r="CH178" s="5" t="s">
        <v>701</v>
      </c>
      <c r="CI178" s="5">
        <v>60</v>
      </c>
      <c r="CJ178" s="5">
        <v>28.9</v>
      </c>
      <c r="CK178" s="5">
        <v>2.9</v>
      </c>
      <c r="CL178" s="5"/>
      <c r="CM178" s="5">
        <v>0.74</v>
      </c>
      <c r="CN178" s="5">
        <v>0.74</v>
      </c>
      <c r="CO178" s="5" t="s">
        <v>493</v>
      </c>
      <c r="CP178" s="5">
        <f aca="true" t="shared" si="14" ref="CP178:CP200">0.5</f>
        <v>0.5</v>
      </c>
      <c r="CQ178" s="5" t="s">
        <v>701</v>
      </c>
      <c r="CR178" s="5">
        <f>(W178/1000)-0.5+2</f>
        <v>1.532</v>
      </c>
      <c r="CS178" s="5">
        <f t="shared" si="6"/>
        <v>2.032</v>
      </c>
      <c r="CT178" s="5">
        <f t="shared" si="7"/>
        <v>0.8679999999999999</v>
      </c>
      <c r="CU178" s="5">
        <v>60</v>
      </c>
      <c r="CV178" s="5">
        <v>29.6</v>
      </c>
      <c r="CW178" s="5">
        <v>2.9</v>
      </c>
      <c r="CX178" s="5"/>
      <c r="CY178" s="5">
        <v>0.74</v>
      </c>
      <c r="CZ178" s="5">
        <v>0.74</v>
      </c>
      <c r="DA178" s="5" t="s">
        <v>493</v>
      </c>
      <c r="DB178" s="5" t="s">
        <v>701</v>
      </c>
      <c r="DC178" s="5">
        <v>60</v>
      </c>
    </row>
    <row r="179" spans="1:107" s="7" customFormat="1" ht="24">
      <c r="A179" s="4" t="s">
        <v>660</v>
      </c>
      <c r="B179" s="5" t="s">
        <v>662</v>
      </c>
      <c r="C179" s="6">
        <v>39318</v>
      </c>
      <c r="D179" s="5" t="s">
        <v>455</v>
      </c>
      <c r="E179" s="5" t="s">
        <v>468</v>
      </c>
      <c r="F179" s="5" t="s">
        <v>477</v>
      </c>
      <c r="G179" s="5" t="s">
        <v>485</v>
      </c>
      <c r="H179" s="5" t="s">
        <v>455</v>
      </c>
      <c r="I179" s="5" t="s">
        <v>485</v>
      </c>
      <c r="J179" s="5" t="s">
        <v>455</v>
      </c>
      <c r="K179" s="5" t="s">
        <v>490</v>
      </c>
      <c r="L179" s="5" t="s">
        <v>517</v>
      </c>
      <c r="M179" s="5"/>
      <c r="N179" s="5" t="s">
        <v>459</v>
      </c>
      <c r="O179" s="5"/>
      <c r="P179" s="5"/>
      <c r="Q179" s="5"/>
      <c r="R179" s="5" t="s">
        <v>459</v>
      </c>
      <c r="S179" s="5" t="s">
        <v>480</v>
      </c>
      <c r="T179" s="5"/>
      <c r="U179" s="5"/>
      <c r="V179" s="5" t="s">
        <v>700</v>
      </c>
      <c r="W179" s="5">
        <v>32</v>
      </c>
      <c r="X179" s="5">
        <v>15</v>
      </c>
      <c r="Y179" s="5" t="s">
        <v>455</v>
      </c>
      <c r="Z179" s="5">
        <v>120</v>
      </c>
      <c r="AA179" s="5">
        <v>60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>
        <v>29.5</v>
      </c>
      <c r="CC179" s="5">
        <v>3.06</v>
      </c>
      <c r="CD179" s="5"/>
      <c r="CE179" s="5">
        <v>0.74</v>
      </c>
      <c r="CF179" s="5">
        <v>0.74</v>
      </c>
      <c r="CG179" s="5" t="s">
        <v>493</v>
      </c>
      <c r="CH179" s="5" t="s">
        <v>701</v>
      </c>
      <c r="CI179" s="5">
        <v>60</v>
      </c>
      <c r="CJ179" s="5">
        <v>28.9</v>
      </c>
      <c r="CK179" s="5">
        <v>2.9</v>
      </c>
      <c r="CL179" s="5"/>
      <c r="CM179" s="5">
        <v>0.74</v>
      </c>
      <c r="CN179" s="5">
        <v>0.74</v>
      </c>
      <c r="CO179" s="5" t="s">
        <v>493</v>
      </c>
      <c r="CP179" s="5">
        <f t="shared" si="14"/>
        <v>0.5</v>
      </c>
      <c r="CQ179" s="5" t="s">
        <v>701</v>
      </c>
      <c r="CR179" s="5">
        <f>(W179/1000)-0.5+2</f>
        <v>1.532</v>
      </c>
      <c r="CS179" s="5">
        <f t="shared" si="6"/>
        <v>2.032</v>
      </c>
      <c r="CT179" s="5">
        <f t="shared" si="7"/>
        <v>0.8679999999999999</v>
      </c>
      <c r="CU179" s="5">
        <v>60</v>
      </c>
      <c r="CV179" s="5">
        <v>29.6</v>
      </c>
      <c r="CW179" s="5">
        <v>2.9</v>
      </c>
      <c r="CX179" s="5"/>
      <c r="CY179" s="5">
        <v>0.74</v>
      </c>
      <c r="CZ179" s="5">
        <v>0.74</v>
      </c>
      <c r="DA179" s="5" t="s">
        <v>493</v>
      </c>
      <c r="DB179" s="5" t="s">
        <v>701</v>
      </c>
      <c r="DC179" s="5">
        <v>60</v>
      </c>
    </row>
    <row r="180" spans="1:107" s="7" customFormat="1" ht="24">
      <c r="A180" s="4" t="s">
        <v>660</v>
      </c>
      <c r="B180" s="5" t="s">
        <v>662</v>
      </c>
      <c r="C180" s="6">
        <v>39318</v>
      </c>
      <c r="D180" s="5" t="s">
        <v>455</v>
      </c>
      <c r="E180" s="5" t="s">
        <v>468</v>
      </c>
      <c r="F180" s="5" t="s">
        <v>477</v>
      </c>
      <c r="G180" s="5" t="s">
        <v>485</v>
      </c>
      <c r="H180" s="5" t="s">
        <v>455</v>
      </c>
      <c r="I180" s="5" t="s">
        <v>485</v>
      </c>
      <c r="J180" s="5" t="s">
        <v>455</v>
      </c>
      <c r="K180" s="5" t="s">
        <v>490</v>
      </c>
      <c r="L180" s="5" t="s">
        <v>517</v>
      </c>
      <c r="M180" s="5"/>
      <c r="N180" s="5" t="s">
        <v>459</v>
      </c>
      <c r="O180" s="5"/>
      <c r="P180" s="5"/>
      <c r="Q180" s="5"/>
      <c r="R180" s="5" t="s">
        <v>459</v>
      </c>
      <c r="S180" s="5" t="s">
        <v>480</v>
      </c>
      <c r="T180" s="5"/>
      <c r="U180" s="5"/>
      <c r="V180" s="5" t="s">
        <v>700</v>
      </c>
      <c r="W180" s="5">
        <v>32</v>
      </c>
      <c r="X180" s="5">
        <v>15</v>
      </c>
      <c r="Y180" s="5" t="s">
        <v>455</v>
      </c>
      <c r="Z180" s="5">
        <v>120</v>
      </c>
      <c r="AA180" s="5">
        <v>60</v>
      </c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>
        <v>29.5</v>
      </c>
      <c r="CC180" s="5">
        <v>3.06</v>
      </c>
      <c r="CD180" s="5"/>
      <c r="CE180" s="5">
        <v>0.74</v>
      </c>
      <c r="CF180" s="5">
        <v>0.74</v>
      </c>
      <c r="CG180" s="5" t="s">
        <v>493</v>
      </c>
      <c r="CH180" s="5" t="s">
        <v>701</v>
      </c>
      <c r="CI180" s="5">
        <v>60</v>
      </c>
      <c r="CJ180" s="5">
        <v>28.9</v>
      </c>
      <c r="CK180" s="5">
        <v>2.9</v>
      </c>
      <c r="CL180" s="5"/>
      <c r="CM180" s="5">
        <v>0.74</v>
      </c>
      <c r="CN180" s="5">
        <v>0.74</v>
      </c>
      <c r="CO180" s="5" t="s">
        <v>493</v>
      </c>
      <c r="CP180" s="5">
        <f t="shared" si="14"/>
        <v>0.5</v>
      </c>
      <c r="CQ180" s="5" t="s">
        <v>701</v>
      </c>
      <c r="CR180" s="5">
        <f>(W180/1000)-0.5+2</f>
        <v>1.532</v>
      </c>
      <c r="CS180" s="5">
        <f t="shared" si="6"/>
        <v>2.032</v>
      </c>
      <c r="CT180" s="5">
        <f t="shared" si="7"/>
        <v>0.8679999999999999</v>
      </c>
      <c r="CU180" s="5">
        <v>60</v>
      </c>
      <c r="CV180" s="5">
        <v>29.6</v>
      </c>
      <c r="CW180" s="5">
        <v>2.9</v>
      </c>
      <c r="CX180" s="5"/>
      <c r="CY180" s="5">
        <v>0.74</v>
      </c>
      <c r="CZ180" s="5">
        <v>0.74</v>
      </c>
      <c r="DA180" s="5" t="s">
        <v>493</v>
      </c>
      <c r="DB180" s="5" t="s">
        <v>701</v>
      </c>
      <c r="DC180" s="5">
        <v>60</v>
      </c>
    </row>
    <row r="181" spans="1:107" s="7" customFormat="1" ht="24">
      <c r="A181" s="4" t="s">
        <v>660</v>
      </c>
      <c r="B181" s="5" t="s">
        <v>662</v>
      </c>
      <c r="C181" s="6">
        <v>39318</v>
      </c>
      <c r="D181" s="5" t="s">
        <v>455</v>
      </c>
      <c r="E181" s="5" t="s">
        <v>468</v>
      </c>
      <c r="F181" s="5" t="s">
        <v>477</v>
      </c>
      <c r="G181" s="5" t="s">
        <v>485</v>
      </c>
      <c r="H181" s="5" t="s">
        <v>455</v>
      </c>
      <c r="I181" s="5" t="s">
        <v>485</v>
      </c>
      <c r="J181" s="5" t="s">
        <v>455</v>
      </c>
      <c r="K181" s="5" t="s">
        <v>490</v>
      </c>
      <c r="L181" s="5" t="s">
        <v>517</v>
      </c>
      <c r="M181" s="5"/>
      <c r="N181" s="5" t="s">
        <v>459</v>
      </c>
      <c r="O181" s="5"/>
      <c r="P181" s="5"/>
      <c r="Q181" s="5"/>
      <c r="R181" s="5" t="s">
        <v>459</v>
      </c>
      <c r="S181" s="5" t="s">
        <v>480</v>
      </c>
      <c r="T181" s="5"/>
      <c r="U181" s="5"/>
      <c r="V181" s="5" t="s">
        <v>700</v>
      </c>
      <c r="W181" s="5">
        <v>32</v>
      </c>
      <c r="X181" s="5">
        <v>15</v>
      </c>
      <c r="Y181" s="5" t="s">
        <v>455</v>
      </c>
      <c r="Z181" s="5">
        <v>120</v>
      </c>
      <c r="AA181" s="5">
        <v>60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>
        <v>29.5</v>
      </c>
      <c r="CC181" s="5">
        <v>3.06</v>
      </c>
      <c r="CD181" s="5"/>
      <c r="CE181" s="5">
        <v>0.74</v>
      </c>
      <c r="CF181" s="5">
        <v>0.74</v>
      </c>
      <c r="CG181" s="5" t="s">
        <v>493</v>
      </c>
      <c r="CH181" s="5" t="s">
        <v>701</v>
      </c>
      <c r="CI181" s="5">
        <v>60</v>
      </c>
      <c r="CJ181" s="5">
        <v>28.9</v>
      </c>
      <c r="CK181" s="5">
        <v>2.9</v>
      </c>
      <c r="CL181" s="5"/>
      <c r="CM181" s="5">
        <v>0.74</v>
      </c>
      <c r="CN181" s="5">
        <v>0.74</v>
      </c>
      <c r="CO181" s="5" t="s">
        <v>493</v>
      </c>
      <c r="CP181" s="5">
        <f t="shared" si="14"/>
        <v>0.5</v>
      </c>
      <c r="CQ181" s="5" t="s">
        <v>701</v>
      </c>
      <c r="CR181" s="5">
        <f>(W181/1000)-0.5+2</f>
        <v>1.532</v>
      </c>
      <c r="CS181" s="5">
        <f t="shared" si="6"/>
        <v>2.032</v>
      </c>
      <c r="CT181" s="5">
        <f t="shared" si="7"/>
        <v>0.8679999999999999</v>
      </c>
      <c r="CU181" s="5">
        <v>60</v>
      </c>
      <c r="CV181" s="5">
        <v>29.6</v>
      </c>
      <c r="CW181" s="5">
        <v>2.9</v>
      </c>
      <c r="CX181" s="5"/>
      <c r="CY181" s="5">
        <v>0.74</v>
      </c>
      <c r="CZ181" s="5">
        <v>0.74</v>
      </c>
      <c r="DA181" s="5" t="s">
        <v>493</v>
      </c>
      <c r="DB181" s="5" t="s">
        <v>701</v>
      </c>
      <c r="DC181" s="5">
        <v>60</v>
      </c>
    </row>
    <row r="182" spans="1:107" s="7" customFormat="1" ht="24">
      <c r="A182" s="4" t="s">
        <v>660</v>
      </c>
      <c r="B182" s="5" t="s">
        <v>662</v>
      </c>
      <c r="C182" s="6">
        <v>39213</v>
      </c>
      <c r="D182" s="5" t="s">
        <v>455</v>
      </c>
      <c r="E182" s="5" t="s">
        <v>468</v>
      </c>
      <c r="F182" s="5" t="s">
        <v>477</v>
      </c>
      <c r="G182" s="5" t="s">
        <v>485</v>
      </c>
      <c r="H182" s="5" t="s">
        <v>459</v>
      </c>
      <c r="I182" s="5" t="s">
        <v>479</v>
      </c>
      <c r="J182" s="5" t="s">
        <v>459</v>
      </c>
      <c r="K182" s="5"/>
      <c r="L182" s="5"/>
      <c r="M182" s="5"/>
      <c r="N182" s="5" t="s">
        <v>459</v>
      </c>
      <c r="O182" s="5"/>
      <c r="P182" s="5"/>
      <c r="Q182" s="5"/>
      <c r="R182" s="5" t="s">
        <v>459</v>
      </c>
      <c r="S182" s="5" t="s">
        <v>480</v>
      </c>
      <c r="T182" s="5"/>
      <c r="U182" s="5"/>
      <c r="V182" s="5" t="s">
        <v>706</v>
      </c>
      <c r="W182" s="5">
        <v>1408</v>
      </c>
      <c r="X182" s="5">
        <v>15</v>
      </c>
      <c r="Y182" s="5" t="s">
        <v>455</v>
      </c>
      <c r="Z182" s="5">
        <v>320</v>
      </c>
      <c r="AA182" s="5">
        <v>320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>
        <v>184.1</v>
      </c>
      <c r="CC182" s="5">
        <v>5.52</v>
      </c>
      <c r="CD182" s="5"/>
      <c r="CE182" s="5">
        <v>0</v>
      </c>
      <c r="CF182" s="5">
        <v>0</v>
      </c>
      <c r="CG182" s="5" t="s">
        <v>568</v>
      </c>
      <c r="CH182" s="5" t="s">
        <v>707</v>
      </c>
      <c r="CI182" s="5">
        <v>310</v>
      </c>
      <c r="CJ182" s="5">
        <v>191.1</v>
      </c>
      <c r="CK182" s="5">
        <v>4.56</v>
      </c>
      <c r="CL182" s="5"/>
      <c r="CM182" s="5">
        <v>0</v>
      </c>
      <c r="CN182" s="5">
        <v>0</v>
      </c>
      <c r="CO182" s="5" t="s">
        <v>568</v>
      </c>
      <c r="CP182" s="5">
        <f t="shared" si="14"/>
        <v>0.5</v>
      </c>
      <c r="CQ182" s="5" t="s">
        <v>707</v>
      </c>
      <c r="CR182" s="5">
        <f>(W182/1000)-0.5+0.5</f>
        <v>1.408</v>
      </c>
      <c r="CS182" s="5">
        <f t="shared" si="6"/>
        <v>1.908</v>
      </c>
      <c r="CT182" s="5">
        <f t="shared" si="7"/>
        <v>2.6519999999999997</v>
      </c>
      <c r="CU182" s="5">
        <v>310</v>
      </c>
      <c r="CV182" s="5">
        <v>193.1</v>
      </c>
      <c r="CW182" s="5">
        <v>4.56</v>
      </c>
      <c r="CX182" s="5"/>
      <c r="CY182" s="5">
        <v>0</v>
      </c>
      <c r="CZ182" s="5">
        <v>0</v>
      </c>
      <c r="DA182" s="5" t="s">
        <v>568</v>
      </c>
      <c r="DB182" s="5" t="s">
        <v>707</v>
      </c>
      <c r="DC182" s="5">
        <v>310</v>
      </c>
    </row>
    <row r="183" spans="1:107" s="7" customFormat="1" ht="24">
      <c r="A183" s="4" t="s">
        <v>660</v>
      </c>
      <c r="B183" s="5" t="s">
        <v>662</v>
      </c>
      <c r="C183" s="6">
        <v>39318</v>
      </c>
      <c r="D183" s="5" t="s">
        <v>455</v>
      </c>
      <c r="E183" s="5" t="s">
        <v>468</v>
      </c>
      <c r="F183" s="5" t="s">
        <v>477</v>
      </c>
      <c r="G183" s="5" t="s">
        <v>485</v>
      </c>
      <c r="H183" s="5" t="s">
        <v>459</v>
      </c>
      <c r="I183" s="5" t="s">
        <v>485</v>
      </c>
      <c r="J183" s="5" t="s">
        <v>459</v>
      </c>
      <c r="K183" s="5"/>
      <c r="L183" s="5"/>
      <c r="M183" s="5"/>
      <c r="N183" s="5" t="s">
        <v>459</v>
      </c>
      <c r="O183" s="5"/>
      <c r="P183" s="5"/>
      <c r="Q183" s="5"/>
      <c r="R183" s="5" t="s">
        <v>459</v>
      </c>
      <c r="S183" s="5" t="s">
        <v>480</v>
      </c>
      <c r="T183" s="5"/>
      <c r="U183" s="5"/>
      <c r="V183" s="5" t="s">
        <v>709</v>
      </c>
      <c r="W183" s="5">
        <v>1408</v>
      </c>
      <c r="X183" s="5">
        <v>15</v>
      </c>
      <c r="Y183" s="5" t="s">
        <v>455</v>
      </c>
      <c r="Z183" s="5">
        <v>400</v>
      </c>
      <c r="AA183" s="5">
        <v>400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>
        <v>184.1</v>
      </c>
      <c r="CC183" s="5">
        <v>5.52</v>
      </c>
      <c r="CD183" s="5"/>
      <c r="CE183" s="5">
        <v>0</v>
      </c>
      <c r="CF183" s="5">
        <v>0</v>
      </c>
      <c r="CG183" s="5" t="s">
        <v>568</v>
      </c>
      <c r="CH183" s="5" t="s">
        <v>707</v>
      </c>
      <c r="CI183" s="5">
        <v>310</v>
      </c>
      <c r="CJ183" s="5">
        <v>191.1</v>
      </c>
      <c r="CK183" s="5">
        <v>4.56</v>
      </c>
      <c r="CL183" s="5"/>
      <c r="CM183" s="5">
        <v>0</v>
      </c>
      <c r="CN183" s="5">
        <v>0</v>
      </c>
      <c r="CO183" s="5" t="s">
        <v>568</v>
      </c>
      <c r="CP183" s="5">
        <f t="shared" si="14"/>
        <v>0.5</v>
      </c>
      <c r="CQ183" s="5" t="s">
        <v>707</v>
      </c>
      <c r="CR183" s="5">
        <f>(W183/1000)-0.5+0.5</f>
        <v>1.408</v>
      </c>
      <c r="CS183" s="5">
        <f t="shared" si="6"/>
        <v>1.908</v>
      </c>
      <c r="CT183" s="5">
        <f t="shared" si="7"/>
        <v>2.6519999999999997</v>
      </c>
      <c r="CU183" s="5">
        <v>310</v>
      </c>
      <c r="CV183" s="5">
        <v>193.1</v>
      </c>
      <c r="CW183" s="5">
        <v>4.56</v>
      </c>
      <c r="CX183" s="5"/>
      <c r="CY183" s="5">
        <v>0</v>
      </c>
      <c r="CZ183" s="5">
        <v>0</v>
      </c>
      <c r="DA183" s="5" t="s">
        <v>568</v>
      </c>
      <c r="DB183" s="5" t="s">
        <v>707</v>
      </c>
      <c r="DC183" s="5">
        <v>310</v>
      </c>
    </row>
    <row r="184" spans="1:107" s="7" customFormat="1" ht="24">
      <c r="A184" s="4" t="s">
        <v>660</v>
      </c>
      <c r="B184" s="5" t="s">
        <v>662</v>
      </c>
      <c r="C184" s="6">
        <v>39318</v>
      </c>
      <c r="D184" s="5" t="s">
        <v>455</v>
      </c>
      <c r="E184" s="5" t="s">
        <v>468</v>
      </c>
      <c r="F184" s="5" t="s">
        <v>477</v>
      </c>
      <c r="G184" s="5" t="s">
        <v>485</v>
      </c>
      <c r="H184" s="5" t="s">
        <v>455</v>
      </c>
      <c r="I184" s="5" t="s">
        <v>485</v>
      </c>
      <c r="J184" s="5" t="s">
        <v>455</v>
      </c>
      <c r="K184" s="5" t="s">
        <v>490</v>
      </c>
      <c r="L184" s="5" t="s">
        <v>517</v>
      </c>
      <c r="M184" s="5"/>
      <c r="N184" s="5" t="s">
        <v>459</v>
      </c>
      <c r="O184" s="5"/>
      <c r="P184" s="5"/>
      <c r="Q184" s="5"/>
      <c r="R184" s="5" t="s">
        <v>459</v>
      </c>
      <c r="S184" s="5" t="s">
        <v>480</v>
      </c>
      <c r="T184" s="5"/>
      <c r="U184" s="5"/>
      <c r="V184" s="5" t="s">
        <v>711</v>
      </c>
      <c r="W184" s="5">
        <v>256</v>
      </c>
      <c r="X184" s="5">
        <v>15</v>
      </c>
      <c r="Y184" s="5" t="s">
        <v>455</v>
      </c>
      <c r="Z184" s="5">
        <v>124</v>
      </c>
      <c r="AA184" s="5">
        <v>124</v>
      </c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>
        <v>100</v>
      </c>
      <c r="CC184" s="5">
        <v>4.56</v>
      </c>
      <c r="CD184" s="5"/>
      <c r="CE184" s="5">
        <v>0</v>
      </c>
      <c r="CF184" s="5">
        <v>0</v>
      </c>
      <c r="CG184" s="5" t="s">
        <v>568</v>
      </c>
      <c r="CH184" s="5" t="s">
        <v>707</v>
      </c>
      <c r="CI184" s="5">
        <v>130</v>
      </c>
      <c r="CJ184" s="5">
        <v>100</v>
      </c>
      <c r="CK184" s="5">
        <v>4.09</v>
      </c>
      <c r="CL184" s="5"/>
      <c r="CM184" s="5">
        <v>0</v>
      </c>
      <c r="CN184" s="5">
        <v>0</v>
      </c>
      <c r="CO184" s="5" t="s">
        <v>568</v>
      </c>
      <c r="CP184" s="5">
        <f t="shared" si="14"/>
        <v>0.5</v>
      </c>
      <c r="CQ184" s="5" t="s">
        <v>707</v>
      </c>
      <c r="CR184" s="5">
        <f>(W184/1000)-0.5+0.5</f>
        <v>0.256</v>
      </c>
      <c r="CS184" s="5">
        <f t="shared" si="6"/>
        <v>0.756</v>
      </c>
      <c r="CT184" s="5">
        <f t="shared" si="7"/>
        <v>3.3339999999999996</v>
      </c>
      <c r="CU184" s="5">
        <v>130</v>
      </c>
      <c r="CV184" s="5">
        <v>100</v>
      </c>
      <c r="CW184" s="5">
        <v>4.26</v>
      </c>
      <c r="CX184" s="5"/>
      <c r="CY184" s="5">
        <v>0</v>
      </c>
      <c r="CZ184" s="5">
        <v>0</v>
      </c>
      <c r="DA184" s="5" t="s">
        <v>568</v>
      </c>
      <c r="DB184" s="5" t="s">
        <v>707</v>
      </c>
      <c r="DC184" s="5">
        <v>130</v>
      </c>
    </row>
    <row r="185" spans="1:107" s="7" customFormat="1" ht="24">
      <c r="A185" s="4" t="s">
        <v>660</v>
      </c>
      <c r="B185" s="5" t="s">
        <v>662</v>
      </c>
      <c r="C185" s="6">
        <v>39318</v>
      </c>
      <c r="D185" s="5" t="s">
        <v>455</v>
      </c>
      <c r="E185" s="5" t="s">
        <v>468</v>
      </c>
      <c r="F185" s="5" t="s">
        <v>477</v>
      </c>
      <c r="G185" s="5" t="s">
        <v>485</v>
      </c>
      <c r="H185" s="5" t="s">
        <v>455</v>
      </c>
      <c r="I185" s="5" t="s">
        <v>485</v>
      </c>
      <c r="J185" s="5" t="s">
        <v>455</v>
      </c>
      <c r="K185" s="5" t="s">
        <v>490</v>
      </c>
      <c r="L185" s="5" t="s">
        <v>517</v>
      </c>
      <c r="M185" s="5"/>
      <c r="N185" s="5" t="s">
        <v>459</v>
      </c>
      <c r="O185" s="5"/>
      <c r="P185" s="5"/>
      <c r="Q185" s="5"/>
      <c r="R185" s="5" t="s">
        <v>459</v>
      </c>
      <c r="S185" s="5" t="s">
        <v>480</v>
      </c>
      <c r="T185" s="5"/>
      <c r="U185" s="5"/>
      <c r="V185" s="5" t="s">
        <v>711</v>
      </c>
      <c r="W185" s="5">
        <v>256</v>
      </c>
      <c r="X185" s="5">
        <v>15</v>
      </c>
      <c r="Y185" s="5" t="s">
        <v>455</v>
      </c>
      <c r="Z185" s="5">
        <v>124</v>
      </c>
      <c r="AA185" s="5">
        <v>124</v>
      </c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>
        <v>100</v>
      </c>
      <c r="CC185" s="5">
        <v>4.56</v>
      </c>
      <c r="CD185" s="5"/>
      <c r="CE185" s="5">
        <v>0</v>
      </c>
      <c r="CF185" s="5">
        <v>0</v>
      </c>
      <c r="CG185" s="5" t="s">
        <v>568</v>
      </c>
      <c r="CH185" s="5" t="s">
        <v>707</v>
      </c>
      <c r="CI185" s="5">
        <v>130</v>
      </c>
      <c r="CJ185" s="5">
        <v>100</v>
      </c>
      <c r="CK185" s="5">
        <v>4.09</v>
      </c>
      <c r="CL185" s="5"/>
      <c r="CM185" s="5">
        <v>0</v>
      </c>
      <c r="CN185" s="5">
        <v>0</v>
      </c>
      <c r="CO185" s="5" t="s">
        <v>568</v>
      </c>
      <c r="CP185" s="5">
        <f t="shared" si="14"/>
        <v>0.5</v>
      </c>
      <c r="CQ185" s="5" t="s">
        <v>707</v>
      </c>
      <c r="CR185" s="5">
        <f>(W185/1000)-0.5+0.5</f>
        <v>0.256</v>
      </c>
      <c r="CS185" s="5">
        <f t="shared" si="6"/>
        <v>0.756</v>
      </c>
      <c r="CT185" s="5">
        <f t="shared" si="7"/>
        <v>3.3339999999999996</v>
      </c>
      <c r="CU185" s="5">
        <v>130</v>
      </c>
      <c r="CV185" s="5">
        <v>100</v>
      </c>
      <c r="CW185" s="5">
        <v>4.26</v>
      </c>
      <c r="CX185" s="5"/>
      <c r="CY185" s="5">
        <v>0</v>
      </c>
      <c r="CZ185" s="5">
        <v>0</v>
      </c>
      <c r="DA185" s="5" t="s">
        <v>568</v>
      </c>
      <c r="DB185" s="5" t="s">
        <v>707</v>
      </c>
      <c r="DC185" s="5">
        <v>130</v>
      </c>
    </row>
    <row r="186" spans="1:107" s="7" customFormat="1" ht="24">
      <c r="A186" s="4" t="s">
        <v>660</v>
      </c>
      <c r="B186" s="5" t="s">
        <v>662</v>
      </c>
      <c r="C186" s="6">
        <v>39318</v>
      </c>
      <c r="D186" s="5" t="s">
        <v>455</v>
      </c>
      <c r="E186" s="5" t="s">
        <v>468</v>
      </c>
      <c r="F186" s="5" t="s">
        <v>477</v>
      </c>
      <c r="G186" s="5" t="s">
        <v>485</v>
      </c>
      <c r="H186" s="5" t="s">
        <v>455</v>
      </c>
      <c r="I186" s="5" t="s">
        <v>485</v>
      </c>
      <c r="J186" s="5" t="s">
        <v>455</v>
      </c>
      <c r="K186" s="5" t="s">
        <v>490</v>
      </c>
      <c r="L186" s="5" t="s">
        <v>517</v>
      </c>
      <c r="M186" s="5"/>
      <c r="N186" s="5" t="s">
        <v>459</v>
      </c>
      <c r="O186" s="5"/>
      <c r="P186" s="5"/>
      <c r="Q186" s="5"/>
      <c r="R186" s="5" t="s">
        <v>459</v>
      </c>
      <c r="S186" s="5" t="s">
        <v>480</v>
      </c>
      <c r="T186" s="5"/>
      <c r="U186" s="5"/>
      <c r="V186" s="5" t="s">
        <v>711</v>
      </c>
      <c r="W186" s="5">
        <v>256</v>
      </c>
      <c r="X186" s="5">
        <v>15</v>
      </c>
      <c r="Y186" s="5" t="s">
        <v>455</v>
      </c>
      <c r="Z186" s="5">
        <v>124</v>
      </c>
      <c r="AA186" s="5">
        <v>124</v>
      </c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>
        <v>100</v>
      </c>
      <c r="CC186" s="5">
        <v>4.56</v>
      </c>
      <c r="CD186" s="5"/>
      <c r="CE186" s="5">
        <v>0</v>
      </c>
      <c r="CF186" s="5">
        <v>0</v>
      </c>
      <c r="CG186" s="5" t="s">
        <v>568</v>
      </c>
      <c r="CH186" s="5" t="s">
        <v>707</v>
      </c>
      <c r="CI186" s="5">
        <v>130</v>
      </c>
      <c r="CJ186" s="5">
        <v>100</v>
      </c>
      <c r="CK186" s="5">
        <v>4.09</v>
      </c>
      <c r="CL186" s="5"/>
      <c r="CM186" s="5">
        <v>0</v>
      </c>
      <c r="CN186" s="5">
        <v>0</v>
      </c>
      <c r="CO186" s="5" t="s">
        <v>568</v>
      </c>
      <c r="CP186" s="5">
        <f t="shared" si="14"/>
        <v>0.5</v>
      </c>
      <c r="CQ186" s="5" t="s">
        <v>707</v>
      </c>
      <c r="CR186" s="5">
        <f>(W186/1000)-0.5+0.5</f>
        <v>0.256</v>
      </c>
      <c r="CS186" s="5">
        <f t="shared" si="6"/>
        <v>0.756</v>
      </c>
      <c r="CT186" s="5">
        <f t="shared" si="7"/>
        <v>3.3339999999999996</v>
      </c>
      <c r="CU186" s="5">
        <v>130</v>
      </c>
      <c r="CV186" s="5">
        <v>100</v>
      </c>
      <c r="CW186" s="5">
        <v>4.26</v>
      </c>
      <c r="CX186" s="5"/>
      <c r="CY186" s="5">
        <v>0</v>
      </c>
      <c r="CZ186" s="5">
        <v>0</v>
      </c>
      <c r="DA186" s="5" t="s">
        <v>568</v>
      </c>
      <c r="DB186" s="5" t="s">
        <v>707</v>
      </c>
      <c r="DC186" s="5">
        <v>130</v>
      </c>
    </row>
    <row r="187" spans="1:107" s="7" customFormat="1" ht="24">
      <c r="A187" s="4" t="s">
        <v>660</v>
      </c>
      <c r="B187" s="5" t="s">
        <v>662</v>
      </c>
      <c r="C187" s="6">
        <v>39318</v>
      </c>
      <c r="D187" s="5" t="s">
        <v>455</v>
      </c>
      <c r="E187" s="5" t="s">
        <v>468</v>
      </c>
      <c r="F187" s="5" t="s">
        <v>477</v>
      </c>
      <c r="G187" s="5" t="s">
        <v>485</v>
      </c>
      <c r="H187" s="5" t="s">
        <v>455</v>
      </c>
      <c r="I187" s="5" t="s">
        <v>485</v>
      </c>
      <c r="J187" s="5" t="s">
        <v>455</v>
      </c>
      <c r="K187" s="5" t="s">
        <v>490</v>
      </c>
      <c r="L187" s="5" t="s">
        <v>517</v>
      </c>
      <c r="M187" s="5"/>
      <c r="N187" s="5" t="s">
        <v>459</v>
      </c>
      <c r="O187" s="5"/>
      <c r="P187" s="5"/>
      <c r="Q187" s="5"/>
      <c r="R187" s="5" t="s">
        <v>459</v>
      </c>
      <c r="S187" s="5" t="s">
        <v>480</v>
      </c>
      <c r="T187" s="5"/>
      <c r="U187" s="5"/>
      <c r="V187" s="5" t="s">
        <v>700</v>
      </c>
      <c r="W187" s="5">
        <v>32</v>
      </c>
      <c r="X187" s="5">
        <v>15</v>
      </c>
      <c r="Y187" s="5" t="s">
        <v>455</v>
      </c>
      <c r="Z187" s="5">
        <v>50</v>
      </c>
      <c r="AA187" s="5">
        <v>40</v>
      </c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>
        <v>40</v>
      </c>
      <c r="CC187" s="5">
        <v>4.58</v>
      </c>
      <c r="CD187" s="5"/>
      <c r="CE187" s="5">
        <v>0.14</v>
      </c>
      <c r="CF187" s="5">
        <v>0.14</v>
      </c>
      <c r="CG187" s="5" t="s">
        <v>493</v>
      </c>
      <c r="CH187" s="5" t="s">
        <v>701</v>
      </c>
      <c r="CI187" s="5">
        <v>48</v>
      </c>
      <c r="CJ187" s="5">
        <v>40</v>
      </c>
      <c r="CK187" s="5">
        <v>4.5</v>
      </c>
      <c r="CL187" s="5"/>
      <c r="CM187" s="5">
        <v>0.14</v>
      </c>
      <c r="CN187" s="5">
        <v>0.14</v>
      </c>
      <c r="CO187" s="5" t="s">
        <v>493</v>
      </c>
      <c r="CP187" s="5">
        <f t="shared" si="14"/>
        <v>0.5</v>
      </c>
      <c r="CQ187" s="5" t="s">
        <v>701</v>
      </c>
      <c r="CR187" s="5">
        <f>(W187/1000)-0.5+2</f>
        <v>1.532</v>
      </c>
      <c r="CS187" s="5">
        <f t="shared" si="6"/>
        <v>2.032</v>
      </c>
      <c r="CT187" s="5">
        <f t="shared" si="7"/>
        <v>2.468</v>
      </c>
      <c r="CU187" s="5">
        <v>48</v>
      </c>
      <c r="CV187" s="5">
        <v>40</v>
      </c>
      <c r="CW187" s="5">
        <v>4.52</v>
      </c>
      <c r="CX187" s="5"/>
      <c r="CY187" s="5">
        <v>0.14</v>
      </c>
      <c r="CZ187" s="5">
        <v>0.14</v>
      </c>
      <c r="DA187" s="5" t="s">
        <v>493</v>
      </c>
      <c r="DB187" s="5" t="s">
        <v>701</v>
      </c>
      <c r="DC187" s="5">
        <v>48</v>
      </c>
    </row>
    <row r="188" spans="1:107" s="7" customFormat="1" ht="24">
      <c r="A188" s="4" t="s">
        <v>660</v>
      </c>
      <c r="B188" s="5" t="s">
        <v>662</v>
      </c>
      <c r="C188" s="6">
        <v>39318</v>
      </c>
      <c r="D188" s="5" t="s">
        <v>455</v>
      </c>
      <c r="E188" s="5" t="s">
        <v>468</v>
      </c>
      <c r="F188" s="5" t="s">
        <v>477</v>
      </c>
      <c r="G188" s="5" t="s">
        <v>485</v>
      </c>
      <c r="H188" s="5" t="s">
        <v>455</v>
      </c>
      <c r="I188" s="5" t="s">
        <v>485</v>
      </c>
      <c r="J188" s="5" t="s">
        <v>455</v>
      </c>
      <c r="K188" s="5" t="s">
        <v>490</v>
      </c>
      <c r="L188" s="5" t="s">
        <v>517</v>
      </c>
      <c r="M188" s="5"/>
      <c r="N188" s="5" t="s">
        <v>459</v>
      </c>
      <c r="O188" s="5"/>
      <c r="P188" s="5"/>
      <c r="Q188" s="5"/>
      <c r="R188" s="5" t="s">
        <v>459</v>
      </c>
      <c r="S188" s="5" t="s">
        <v>480</v>
      </c>
      <c r="T188" s="5"/>
      <c r="U188" s="5"/>
      <c r="V188" s="5" t="s">
        <v>700</v>
      </c>
      <c r="W188" s="5">
        <v>32</v>
      </c>
      <c r="X188" s="5">
        <v>15</v>
      </c>
      <c r="Y188" s="5" t="s">
        <v>455</v>
      </c>
      <c r="Z188" s="5">
        <v>50</v>
      </c>
      <c r="AA188" s="5">
        <v>40</v>
      </c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>
        <v>40</v>
      </c>
      <c r="CC188" s="5">
        <v>4.58</v>
      </c>
      <c r="CD188" s="5"/>
      <c r="CE188" s="5">
        <v>0.14</v>
      </c>
      <c r="CF188" s="5">
        <v>0.14</v>
      </c>
      <c r="CG188" s="5" t="s">
        <v>493</v>
      </c>
      <c r="CH188" s="5" t="s">
        <v>701</v>
      </c>
      <c r="CI188" s="5">
        <v>48</v>
      </c>
      <c r="CJ188" s="5">
        <v>40</v>
      </c>
      <c r="CK188" s="5">
        <v>4.5</v>
      </c>
      <c r="CL188" s="5"/>
      <c r="CM188" s="5">
        <v>0.14</v>
      </c>
      <c r="CN188" s="5">
        <v>0.14</v>
      </c>
      <c r="CO188" s="5" t="s">
        <v>493</v>
      </c>
      <c r="CP188" s="5">
        <f t="shared" si="14"/>
        <v>0.5</v>
      </c>
      <c r="CQ188" s="5" t="s">
        <v>701</v>
      </c>
      <c r="CR188" s="5">
        <f>(W188/1000)-0.5+2</f>
        <v>1.532</v>
      </c>
      <c r="CS188" s="5">
        <f t="shared" si="6"/>
        <v>2.032</v>
      </c>
      <c r="CT188" s="5">
        <f t="shared" si="7"/>
        <v>2.468</v>
      </c>
      <c r="CU188" s="5">
        <v>48</v>
      </c>
      <c r="CV188" s="5">
        <v>40</v>
      </c>
      <c r="CW188" s="5">
        <v>4.52</v>
      </c>
      <c r="CX188" s="5"/>
      <c r="CY188" s="5">
        <v>0.14</v>
      </c>
      <c r="CZ188" s="5">
        <v>0.14</v>
      </c>
      <c r="DA188" s="5" t="s">
        <v>493</v>
      </c>
      <c r="DB188" s="5" t="s">
        <v>701</v>
      </c>
      <c r="DC188" s="5">
        <v>48</v>
      </c>
    </row>
    <row r="189" spans="1:107" s="7" customFormat="1" ht="24">
      <c r="A189" s="4" t="s">
        <v>660</v>
      </c>
      <c r="B189" s="5" t="s">
        <v>662</v>
      </c>
      <c r="C189" s="6">
        <v>39318</v>
      </c>
      <c r="D189" s="5" t="s">
        <v>455</v>
      </c>
      <c r="E189" s="5" t="s">
        <v>468</v>
      </c>
      <c r="F189" s="5" t="s">
        <v>477</v>
      </c>
      <c r="G189" s="5" t="s">
        <v>485</v>
      </c>
      <c r="H189" s="5" t="s">
        <v>455</v>
      </c>
      <c r="I189" s="5" t="s">
        <v>485</v>
      </c>
      <c r="J189" s="5" t="s">
        <v>455</v>
      </c>
      <c r="K189" s="5" t="s">
        <v>490</v>
      </c>
      <c r="L189" s="5" t="s">
        <v>517</v>
      </c>
      <c r="M189" s="5"/>
      <c r="N189" s="5" t="s">
        <v>459</v>
      </c>
      <c r="O189" s="5"/>
      <c r="P189" s="5"/>
      <c r="Q189" s="5"/>
      <c r="R189" s="5" t="s">
        <v>459</v>
      </c>
      <c r="S189" s="5" t="s">
        <v>480</v>
      </c>
      <c r="T189" s="5"/>
      <c r="U189" s="5"/>
      <c r="V189" s="5" t="s">
        <v>700</v>
      </c>
      <c r="W189" s="5">
        <v>32</v>
      </c>
      <c r="X189" s="5">
        <v>15</v>
      </c>
      <c r="Y189" s="5" t="s">
        <v>455</v>
      </c>
      <c r="Z189" s="5">
        <v>64</v>
      </c>
      <c r="AA189" s="5">
        <v>50</v>
      </c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>
        <v>35</v>
      </c>
      <c r="CC189" s="5">
        <v>5.2</v>
      </c>
      <c r="CD189" s="5"/>
      <c r="CE189" s="5">
        <v>0.1</v>
      </c>
      <c r="CF189" s="5">
        <v>0.1</v>
      </c>
      <c r="CG189" s="5" t="s">
        <v>493</v>
      </c>
      <c r="CH189" s="5" t="s">
        <v>701</v>
      </c>
      <c r="CI189" s="5">
        <v>48</v>
      </c>
      <c r="CJ189" s="5">
        <v>35</v>
      </c>
      <c r="CK189" s="5">
        <v>5.13</v>
      </c>
      <c r="CL189" s="5"/>
      <c r="CM189" s="5">
        <v>0.1</v>
      </c>
      <c r="CN189" s="5">
        <v>0.1</v>
      </c>
      <c r="CO189" s="5" t="s">
        <v>493</v>
      </c>
      <c r="CP189" s="5">
        <f t="shared" si="14"/>
        <v>0.5</v>
      </c>
      <c r="CQ189" s="5" t="s">
        <v>701</v>
      </c>
      <c r="CR189" s="5">
        <f>(W189/1000)-0.5+2</f>
        <v>1.532</v>
      </c>
      <c r="CS189" s="5">
        <f t="shared" si="6"/>
        <v>2.032</v>
      </c>
      <c r="CT189" s="5">
        <f t="shared" si="7"/>
        <v>3.098</v>
      </c>
      <c r="CU189" s="5">
        <v>48</v>
      </c>
      <c r="CV189" s="5">
        <v>35</v>
      </c>
      <c r="CW189" s="5">
        <v>5.14</v>
      </c>
      <c r="CX189" s="5"/>
      <c r="CY189" s="5">
        <v>0.1</v>
      </c>
      <c r="CZ189" s="5">
        <v>0.1</v>
      </c>
      <c r="DA189" s="5" t="s">
        <v>493</v>
      </c>
      <c r="DB189" s="5" t="s">
        <v>701</v>
      </c>
      <c r="DC189" s="5">
        <v>48</v>
      </c>
    </row>
    <row r="190" spans="1:107" s="7" customFormat="1" ht="24">
      <c r="A190" s="4" t="s">
        <v>660</v>
      </c>
      <c r="B190" s="5" t="s">
        <v>662</v>
      </c>
      <c r="C190" s="6">
        <v>39318</v>
      </c>
      <c r="D190" s="5" t="s">
        <v>455</v>
      </c>
      <c r="E190" s="5" t="s">
        <v>468</v>
      </c>
      <c r="F190" s="5" t="s">
        <v>477</v>
      </c>
      <c r="G190" s="5" t="s">
        <v>485</v>
      </c>
      <c r="H190" s="5" t="s">
        <v>455</v>
      </c>
      <c r="I190" s="5" t="s">
        <v>485</v>
      </c>
      <c r="J190" s="5" t="s">
        <v>459</v>
      </c>
      <c r="K190" s="5"/>
      <c r="L190" s="5"/>
      <c r="M190" s="5"/>
      <c r="N190" s="5" t="s">
        <v>459</v>
      </c>
      <c r="O190" s="5"/>
      <c r="P190" s="5"/>
      <c r="Q190" s="5"/>
      <c r="R190" s="5" t="s">
        <v>459</v>
      </c>
      <c r="S190" s="5" t="s">
        <v>480</v>
      </c>
      <c r="T190" s="5"/>
      <c r="U190" s="5"/>
      <c r="V190" s="5" t="s">
        <v>709</v>
      </c>
      <c r="W190" s="5">
        <v>768</v>
      </c>
      <c r="X190" s="5">
        <v>15</v>
      </c>
      <c r="Y190" s="5" t="s">
        <v>455</v>
      </c>
      <c r="Z190" s="5">
        <v>240</v>
      </c>
      <c r="AA190" s="5">
        <v>240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>
        <v>180</v>
      </c>
      <c r="CC190" s="5">
        <v>4.32</v>
      </c>
      <c r="CD190" s="5"/>
      <c r="CE190" s="5">
        <v>0.48</v>
      </c>
      <c r="CF190" s="5">
        <v>0.48</v>
      </c>
      <c r="CG190" s="5" t="s">
        <v>568</v>
      </c>
      <c r="CH190" s="5" t="s">
        <v>707</v>
      </c>
      <c r="CI190" s="5">
        <v>310</v>
      </c>
      <c r="CJ190" s="5">
        <v>180</v>
      </c>
      <c r="CK190" s="5">
        <v>3.8</v>
      </c>
      <c r="CL190" s="5"/>
      <c r="CM190" s="5">
        <v>0.12</v>
      </c>
      <c r="CN190" s="5">
        <v>0.12</v>
      </c>
      <c r="CO190" s="5" t="s">
        <v>568</v>
      </c>
      <c r="CP190" s="5">
        <f t="shared" si="14"/>
        <v>0.5</v>
      </c>
      <c r="CQ190" s="5" t="s">
        <v>707</v>
      </c>
      <c r="CR190" s="5">
        <f>(W190/1000)-0.5+0.5</f>
        <v>0.768</v>
      </c>
      <c r="CS190" s="5">
        <f t="shared" si="6"/>
        <v>1.268</v>
      </c>
      <c r="CT190" s="5">
        <f t="shared" si="7"/>
        <v>2.532</v>
      </c>
      <c r="CU190" s="5">
        <v>310</v>
      </c>
      <c r="CV190" s="5">
        <v>180</v>
      </c>
      <c r="CW190" s="5">
        <v>3.79</v>
      </c>
      <c r="CX190" s="5"/>
      <c r="CY190" s="5">
        <v>0.08</v>
      </c>
      <c r="CZ190" s="5">
        <v>0.08</v>
      </c>
      <c r="DA190" s="5" t="s">
        <v>568</v>
      </c>
      <c r="DB190" s="5" t="s">
        <v>707</v>
      </c>
      <c r="DC190" s="5">
        <v>310</v>
      </c>
    </row>
    <row r="191" spans="1:107" s="7" customFormat="1" ht="24">
      <c r="A191" s="4" t="s">
        <v>660</v>
      </c>
      <c r="B191" s="5" t="s">
        <v>662</v>
      </c>
      <c r="C191" s="6">
        <v>39318</v>
      </c>
      <c r="D191" s="5" t="s">
        <v>455</v>
      </c>
      <c r="E191" s="5" t="s">
        <v>468</v>
      </c>
      <c r="F191" s="5" t="s">
        <v>477</v>
      </c>
      <c r="G191" s="5" t="s">
        <v>485</v>
      </c>
      <c r="H191" s="5" t="s">
        <v>455</v>
      </c>
      <c r="I191" s="5" t="s">
        <v>485</v>
      </c>
      <c r="J191" s="5" t="s">
        <v>459</v>
      </c>
      <c r="K191" s="5"/>
      <c r="L191" s="5"/>
      <c r="M191" s="5"/>
      <c r="N191" s="5" t="s">
        <v>459</v>
      </c>
      <c r="O191" s="5"/>
      <c r="P191" s="5"/>
      <c r="Q191" s="5"/>
      <c r="R191" s="5" t="s">
        <v>459</v>
      </c>
      <c r="S191" s="5" t="s">
        <v>480</v>
      </c>
      <c r="T191" s="5"/>
      <c r="U191" s="5"/>
      <c r="V191" s="5" t="s">
        <v>709</v>
      </c>
      <c r="W191" s="5">
        <v>768</v>
      </c>
      <c r="X191" s="5">
        <v>15</v>
      </c>
      <c r="Y191" s="5" t="s">
        <v>455</v>
      </c>
      <c r="Z191" s="5">
        <v>240</v>
      </c>
      <c r="AA191" s="5">
        <v>240</v>
      </c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>
        <v>180</v>
      </c>
      <c r="CC191" s="5">
        <v>4.32</v>
      </c>
      <c r="CD191" s="5"/>
      <c r="CE191" s="5">
        <v>0.48</v>
      </c>
      <c r="CF191" s="5">
        <v>0.48</v>
      </c>
      <c r="CG191" s="5" t="s">
        <v>568</v>
      </c>
      <c r="CH191" s="5" t="s">
        <v>707</v>
      </c>
      <c r="CI191" s="5">
        <v>310</v>
      </c>
      <c r="CJ191" s="5">
        <v>180</v>
      </c>
      <c r="CK191" s="5">
        <v>3.8</v>
      </c>
      <c r="CL191" s="5"/>
      <c r="CM191" s="5">
        <v>0.12</v>
      </c>
      <c r="CN191" s="5">
        <v>0.12</v>
      </c>
      <c r="CO191" s="5" t="s">
        <v>568</v>
      </c>
      <c r="CP191" s="5">
        <f t="shared" si="14"/>
        <v>0.5</v>
      </c>
      <c r="CQ191" s="5" t="s">
        <v>707</v>
      </c>
      <c r="CR191" s="5">
        <f>(W191/1000)-0.5+0.5</f>
        <v>0.768</v>
      </c>
      <c r="CS191" s="5">
        <f t="shared" si="6"/>
        <v>1.268</v>
      </c>
      <c r="CT191" s="5">
        <f t="shared" si="7"/>
        <v>2.532</v>
      </c>
      <c r="CU191" s="5">
        <v>310</v>
      </c>
      <c r="CV191" s="5">
        <v>180</v>
      </c>
      <c r="CW191" s="5">
        <v>3.79</v>
      </c>
      <c r="CX191" s="5"/>
      <c r="CY191" s="5">
        <v>0.08</v>
      </c>
      <c r="CZ191" s="5">
        <v>0.08</v>
      </c>
      <c r="DA191" s="5" t="s">
        <v>568</v>
      </c>
      <c r="DB191" s="5" t="s">
        <v>707</v>
      </c>
      <c r="DC191" s="5">
        <v>310</v>
      </c>
    </row>
    <row r="192" spans="1:107" s="7" customFormat="1" ht="24">
      <c r="A192" s="4" t="s">
        <v>660</v>
      </c>
      <c r="B192" s="5" t="s">
        <v>662</v>
      </c>
      <c r="C192" s="6">
        <v>39318</v>
      </c>
      <c r="D192" s="5" t="s">
        <v>455</v>
      </c>
      <c r="E192" s="5" t="s">
        <v>468</v>
      </c>
      <c r="F192" s="5" t="s">
        <v>477</v>
      </c>
      <c r="G192" s="5" t="s">
        <v>485</v>
      </c>
      <c r="H192" s="5" t="s">
        <v>455</v>
      </c>
      <c r="I192" s="5" t="s">
        <v>485</v>
      </c>
      <c r="J192" s="5" t="s">
        <v>459</v>
      </c>
      <c r="K192" s="5"/>
      <c r="L192" s="5"/>
      <c r="M192" s="5"/>
      <c r="N192" s="5" t="s">
        <v>459</v>
      </c>
      <c r="O192" s="5"/>
      <c r="P192" s="5"/>
      <c r="Q192" s="5"/>
      <c r="R192" s="5" t="s">
        <v>459</v>
      </c>
      <c r="S192" s="5" t="s">
        <v>480</v>
      </c>
      <c r="T192" s="5"/>
      <c r="U192" s="5"/>
      <c r="V192" s="5" t="s">
        <v>709</v>
      </c>
      <c r="W192" s="5">
        <v>768</v>
      </c>
      <c r="X192" s="5">
        <v>15</v>
      </c>
      <c r="Y192" s="5" t="s">
        <v>455</v>
      </c>
      <c r="Z192" s="5">
        <v>240</v>
      </c>
      <c r="AA192" s="5">
        <v>240</v>
      </c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>
        <v>180</v>
      </c>
      <c r="CC192" s="5">
        <v>4.32</v>
      </c>
      <c r="CD192" s="5"/>
      <c r="CE192" s="5">
        <v>0.48</v>
      </c>
      <c r="CF192" s="5">
        <v>0.48</v>
      </c>
      <c r="CG192" s="5" t="s">
        <v>568</v>
      </c>
      <c r="CH192" s="5" t="s">
        <v>707</v>
      </c>
      <c r="CI192" s="5">
        <v>310</v>
      </c>
      <c r="CJ192" s="5">
        <v>180</v>
      </c>
      <c r="CK192" s="5">
        <v>3.8</v>
      </c>
      <c r="CL192" s="5"/>
      <c r="CM192" s="5">
        <v>0.12</v>
      </c>
      <c r="CN192" s="5">
        <v>0.12</v>
      </c>
      <c r="CO192" s="5" t="s">
        <v>568</v>
      </c>
      <c r="CP192" s="5">
        <f t="shared" si="14"/>
        <v>0.5</v>
      </c>
      <c r="CQ192" s="5" t="s">
        <v>707</v>
      </c>
      <c r="CR192" s="5">
        <f>(W192/1000)-0.5+0.5</f>
        <v>0.768</v>
      </c>
      <c r="CS192" s="5">
        <f t="shared" si="6"/>
        <v>1.268</v>
      </c>
      <c r="CT192" s="5">
        <f t="shared" si="7"/>
        <v>2.532</v>
      </c>
      <c r="CU192" s="5">
        <v>310</v>
      </c>
      <c r="CV192" s="5">
        <v>180</v>
      </c>
      <c r="CW192" s="5">
        <v>3.79</v>
      </c>
      <c r="CX192" s="5"/>
      <c r="CY192" s="5">
        <v>0.08</v>
      </c>
      <c r="CZ192" s="5">
        <v>0.08</v>
      </c>
      <c r="DA192" s="5" t="s">
        <v>568</v>
      </c>
      <c r="DB192" s="5" t="s">
        <v>707</v>
      </c>
      <c r="DC192" s="5">
        <v>310</v>
      </c>
    </row>
    <row r="193" spans="1:107" s="7" customFormat="1" ht="24">
      <c r="A193" s="4" t="s">
        <v>660</v>
      </c>
      <c r="B193" s="5" t="s">
        <v>662</v>
      </c>
      <c r="C193" s="6">
        <v>39318</v>
      </c>
      <c r="D193" s="5" t="s">
        <v>455</v>
      </c>
      <c r="E193" s="5" t="s">
        <v>468</v>
      </c>
      <c r="F193" s="5" t="s">
        <v>477</v>
      </c>
      <c r="G193" s="5" t="s">
        <v>485</v>
      </c>
      <c r="H193" s="5" t="s">
        <v>455</v>
      </c>
      <c r="I193" s="5" t="s">
        <v>485</v>
      </c>
      <c r="J193" s="5" t="s">
        <v>455</v>
      </c>
      <c r="K193" s="5" t="s">
        <v>490</v>
      </c>
      <c r="L193" s="5" t="s">
        <v>517</v>
      </c>
      <c r="M193" s="5"/>
      <c r="N193" s="5" t="s">
        <v>459</v>
      </c>
      <c r="O193" s="5"/>
      <c r="P193" s="5"/>
      <c r="Q193" s="5"/>
      <c r="R193" s="5" t="s">
        <v>459</v>
      </c>
      <c r="S193" s="5" t="s">
        <v>480</v>
      </c>
      <c r="T193" s="5"/>
      <c r="U193" s="5"/>
      <c r="V193" s="5" t="s">
        <v>700</v>
      </c>
      <c r="W193" s="5">
        <v>32</v>
      </c>
      <c r="X193" s="5">
        <v>15</v>
      </c>
      <c r="Y193" s="5" t="s">
        <v>455</v>
      </c>
      <c r="Z193" s="5">
        <v>64</v>
      </c>
      <c r="AA193" s="5">
        <v>50</v>
      </c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>
        <v>35</v>
      </c>
      <c r="CC193" s="5">
        <v>5.2</v>
      </c>
      <c r="CD193" s="5"/>
      <c r="CE193" s="5">
        <v>0.1</v>
      </c>
      <c r="CF193" s="5">
        <v>0.1</v>
      </c>
      <c r="CG193" s="5" t="s">
        <v>493</v>
      </c>
      <c r="CH193" s="5" t="s">
        <v>701</v>
      </c>
      <c r="CI193" s="5">
        <v>48</v>
      </c>
      <c r="CJ193" s="5">
        <v>35</v>
      </c>
      <c r="CK193" s="5">
        <v>5.13</v>
      </c>
      <c r="CL193" s="5"/>
      <c r="CM193" s="5">
        <v>0.1</v>
      </c>
      <c r="CN193" s="5">
        <v>0.1</v>
      </c>
      <c r="CO193" s="5" t="s">
        <v>493</v>
      </c>
      <c r="CP193" s="5">
        <f t="shared" si="14"/>
        <v>0.5</v>
      </c>
      <c r="CQ193" s="5" t="s">
        <v>701</v>
      </c>
      <c r="CR193" s="5">
        <f>(W193/1000)-0.5+2</f>
        <v>1.532</v>
      </c>
      <c r="CS193" s="5">
        <f aca="true" t="shared" si="15" ref="CS193:CS249">SUM(CP193,CR193)</f>
        <v>2.032</v>
      </c>
      <c r="CT193" s="5">
        <f aca="true" t="shared" si="16" ref="CT193:CT249">CK193-CS193</f>
        <v>3.098</v>
      </c>
      <c r="CU193" s="5">
        <v>48</v>
      </c>
      <c r="CV193" s="5">
        <v>35</v>
      </c>
      <c r="CW193" s="5">
        <v>5.14</v>
      </c>
      <c r="CX193" s="5"/>
      <c r="CY193" s="5">
        <v>0.1</v>
      </c>
      <c r="CZ193" s="5">
        <v>0.1</v>
      </c>
      <c r="DA193" s="5" t="s">
        <v>493</v>
      </c>
      <c r="DB193" s="5" t="s">
        <v>701</v>
      </c>
      <c r="DC193" s="5">
        <v>48</v>
      </c>
    </row>
    <row r="194" spans="1:107" s="7" customFormat="1" ht="24">
      <c r="A194" s="4" t="s">
        <v>660</v>
      </c>
      <c r="B194" s="5" t="s">
        <v>662</v>
      </c>
      <c r="C194" s="6">
        <v>39318</v>
      </c>
      <c r="D194" s="5" t="s">
        <v>455</v>
      </c>
      <c r="E194" s="5" t="s">
        <v>468</v>
      </c>
      <c r="F194" s="5" t="s">
        <v>477</v>
      </c>
      <c r="G194" s="5" t="s">
        <v>485</v>
      </c>
      <c r="H194" s="5" t="s">
        <v>455</v>
      </c>
      <c r="I194" s="5" t="s">
        <v>485</v>
      </c>
      <c r="J194" s="5" t="s">
        <v>459</v>
      </c>
      <c r="K194" s="5"/>
      <c r="L194" s="5"/>
      <c r="M194" s="5"/>
      <c r="N194" s="5" t="s">
        <v>459</v>
      </c>
      <c r="O194" s="5"/>
      <c r="P194" s="5"/>
      <c r="Q194" s="5"/>
      <c r="R194" s="5" t="s">
        <v>459</v>
      </c>
      <c r="S194" s="5" t="s">
        <v>480</v>
      </c>
      <c r="T194" s="5"/>
      <c r="U194" s="5"/>
      <c r="V194" s="5" t="s">
        <v>709</v>
      </c>
      <c r="W194" s="5">
        <v>768</v>
      </c>
      <c r="X194" s="5">
        <v>15</v>
      </c>
      <c r="Y194" s="5" t="s">
        <v>455</v>
      </c>
      <c r="Z194" s="5">
        <v>240</v>
      </c>
      <c r="AA194" s="5">
        <v>240</v>
      </c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>
        <v>180</v>
      </c>
      <c r="CC194" s="5">
        <v>4.32</v>
      </c>
      <c r="CD194" s="5"/>
      <c r="CE194" s="5">
        <v>0.48</v>
      </c>
      <c r="CF194" s="5">
        <v>0.48</v>
      </c>
      <c r="CG194" s="5" t="s">
        <v>568</v>
      </c>
      <c r="CH194" s="5" t="s">
        <v>707</v>
      </c>
      <c r="CI194" s="5">
        <v>310</v>
      </c>
      <c r="CJ194" s="5">
        <v>180</v>
      </c>
      <c r="CK194" s="5">
        <v>3.8</v>
      </c>
      <c r="CL194" s="5"/>
      <c r="CM194" s="5">
        <v>0.12</v>
      </c>
      <c r="CN194" s="5">
        <v>0.12</v>
      </c>
      <c r="CO194" s="5" t="s">
        <v>568</v>
      </c>
      <c r="CP194" s="5">
        <f t="shared" si="14"/>
        <v>0.5</v>
      </c>
      <c r="CQ194" s="5" t="s">
        <v>707</v>
      </c>
      <c r="CR194" s="5">
        <f>(W194/1000)-0.5+0.5</f>
        <v>0.768</v>
      </c>
      <c r="CS194" s="5">
        <f t="shared" si="15"/>
        <v>1.268</v>
      </c>
      <c r="CT194" s="5">
        <f t="shared" si="16"/>
        <v>2.532</v>
      </c>
      <c r="CU194" s="5">
        <v>310</v>
      </c>
      <c r="CV194" s="5">
        <v>180</v>
      </c>
      <c r="CW194" s="5">
        <v>3.79</v>
      </c>
      <c r="CX194" s="5"/>
      <c r="CY194" s="5">
        <v>0.08</v>
      </c>
      <c r="CZ194" s="5">
        <v>0.08</v>
      </c>
      <c r="DA194" s="5" t="s">
        <v>568</v>
      </c>
      <c r="DB194" s="5" t="s">
        <v>707</v>
      </c>
      <c r="DC194" s="5">
        <v>310</v>
      </c>
    </row>
    <row r="195" spans="1:107" s="7" customFormat="1" ht="24">
      <c r="A195" s="4" t="s">
        <v>660</v>
      </c>
      <c r="B195" s="5" t="s">
        <v>662</v>
      </c>
      <c r="C195" s="6">
        <v>39318</v>
      </c>
      <c r="D195" s="5" t="s">
        <v>455</v>
      </c>
      <c r="E195" s="5" t="s">
        <v>468</v>
      </c>
      <c r="F195" s="5" t="s">
        <v>477</v>
      </c>
      <c r="G195" s="5" t="s">
        <v>485</v>
      </c>
      <c r="H195" s="5" t="s">
        <v>455</v>
      </c>
      <c r="I195" s="5" t="s">
        <v>485</v>
      </c>
      <c r="J195" s="5" t="s">
        <v>459</v>
      </c>
      <c r="K195" s="5"/>
      <c r="L195" s="5"/>
      <c r="M195" s="5"/>
      <c r="N195" s="5" t="s">
        <v>459</v>
      </c>
      <c r="O195" s="5"/>
      <c r="P195" s="5"/>
      <c r="Q195" s="5"/>
      <c r="R195" s="5" t="s">
        <v>459</v>
      </c>
      <c r="S195" s="5" t="s">
        <v>480</v>
      </c>
      <c r="T195" s="5"/>
      <c r="U195" s="5"/>
      <c r="V195" s="5" t="s">
        <v>709</v>
      </c>
      <c r="W195" s="5">
        <v>768</v>
      </c>
      <c r="X195" s="5">
        <v>15</v>
      </c>
      <c r="Y195" s="5" t="s">
        <v>455</v>
      </c>
      <c r="Z195" s="5">
        <v>240</v>
      </c>
      <c r="AA195" s="5">
        <v>240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>
        <v>180</v>
      </c>
      <c r="CC195" s="5">
        <v>4.32</v>
      </c>
      <c r="CD195" s="5"/>
      <c r="CE195" s="5">
        <v>0.48</v>
      </c>
      <c r="CF195" s="5">
        <v>0.48</v>
      </c>
      <c r="CG195" s="5" t="s">
        <v>568</v>
      </c>
      <c r="CH195" s="5" t="s">
        <v>707</v>
      </c>
      <c r="CI195" s="5">
        <v>310</v>
      </c>
      <c r="CJ195" s="5">
        <v>180</v>
      </c>
      <c r="CK195" s="5">
        <v>3.8</v>
      </c>
      <c r="CL195" s="5"/>
      <c r="CM195" s="5">
        <v>0.12</v>
      </c>
      <c r="CN195" s="5">
        <v>0.12</v>
      </c>
      <c r="CO195" s="5" t="s">
        <v>568</v>
      </c>
      <c r="CP195" s="5">
        <f t="shared" si="14"/>
        <v>0.5</v>
      </c>
      <c r="CQ195" s="5" t="s">
        <v>707</v>
      </c>
      <c r="CR195" s="5">
        <f>(W195/1000)-0.5+0.5</f>
        <v>0.768</v>
      </c>
      <c r="CS195" s="5">
        <f t="shared" si="15"/>
        <v>1.268</v>
      </c>
      <c r="CT195" s="5">
        <f t="shared" si="16"/>
        <v>2.532</v>
      </c>
      <c r="CU195" s="5">
        <v>310</v>
      </c>
      <c r="CV195" s="5">
        <v>180</v>
      </c>
      <c r="CW195" s="5">
        <v>3.79</v>
      </c>
      <c r="CX195" s="5"/>
      <c r="CY195" s="5">
        <v>0.08</v>
      </c>
      <c r="CZ195" s="5">
        <v>0.08</v>
      </c>
      <c r="DA195" s="5" t="s">
        <v>568</v>
      </c>
      <c r="DB195" s="5" t="s">
        <v>707</v>
      </c>
      <c r="DC195" s="5">
        <v>310</v>
      </c>
    </row>
    <row r="196" spans="1:107" s="7" customFormat="1" ht="24">
      <c r="A196" s="4" t="s">
        <v>660</v>
      </c>
      <c r="B196" s="5" t="s">
        <v>662</v>
      </c>
      <c r="C196" s="6">
        <v>39255</v>
      </c>
      <c r="D196" s="5" t="s">
        <v>455</v>
      </c>
      <c r="E196" s="5" t="s">
        <v>468</v>
      </c>
      <c r="F196" s="5" t="s">
        <v>477</v>
      </c>
      <c r="G196" s="5" t="s">
        <v>485</v>
      </c>
      <c r="H196" s="5" t="s">
        <v>455</v>
      </c>
      <c r="I196" s="5" t="s">
        <v>485</v>
      </c>
      <c r="J196" s="5" t="s">
        <v>455</v>
      </c>
      <c r="K196" s="5" t="s">
        <v>490</v>
      </c>
      <c r="L196" s="5" t="s">
        <v>517</v>
      </c>
      <c r="M196" s="5"/>
      <c r="N196" s="5" t="s">
        <v>459</v>
      </c>
      <c r="O196" s="5"/>
      <c r="P196" s="5"/>
      <c r="Q196" s="5"/>
      <c r="R196" s="5" t="s">
        <v>459</v>
      </c>
      <c r="S196" s="5" t="s">
        <v>480</v>
      </c>
      <c r="T196" s="5"/>
      <c r="U196" s="5"/>
      <c r="V196" s="5" t="s">
        <v>724</v>
      </c>
      <c r="W196" s="5">
        <v>256</v>
      </c>
      <c r="X196" s="5">
        <v>15</v>
      </c>
      <c r="Y196" s="5" t="s">
        <v>455</v>
      </c>
      <c r="Z196" s="5">
        <v>150</v>
      </c>
      <c r="AA196" s="5">
        <v>150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>
        <v>45</v>
      </c>
      <c r="CC196" s="5">
        <v>3.65</v>
      </c>
      <c r="CD196" s="5"/>
      <c r="CE196" s="5">
        <v>0.78</v>
      </c>
      <c r="CF196" s="5">
        <v>0.78</v>
      </c>
      <c r="CG196" s="5" t="s">
        <v>493</v>
      </c>
      <c r="CH196" s="5" t="s">
        <v>701</v>
      </c>
      <c r="CI196" s="5"/>
      <c r="CJ196" s="5">
        <v>41</v>
      </c>
      <c r="CK196" s="5">
        <v>3.34</v>
      </c>
      <c r="CL196" s="5"/>
      <c r="CM196" s="5">
        <v>0.58</v>
      </c>
      <c r="CN196" s="5">
        <v>0.58</v>
      </c>
      <c r="CO196" s="5" t="s">
        <v>493</v>
      </c>
      <c r="CP196" s="5">
        <f t="shared" si="14"/>
        <v>0.5</v>
      </c>
      <c r="CQ196" s="5" t="s">
        <v>701</v>
      </c>
      <c r="CR196" s="5">
        <f>(W196/1000)-0.5+2</f>
        <v>1.756</v>
      </c>
      <c r="CS196" s="5">
        <f t="shared" si="15"/>
        <v>2.2560000000000002</v>
      </c>
      <c r="CT196" s="5">
        <f t="shared" si="16"/>
        <v>1.0839999999999996</v>
      </c>
      <c r="CU196" s="5"/>
      <c r="CV196" s="5">
        <v>41</v>
      </c>
      <c r="CW196" s="5">
        <v>3.35</v>
      </c>
      <c r="CX196" s="5"/>
      <c r="CY196" s="5">
        <v>0.57</v>
      </c>
      <c r="CZ196" s="5">
        <v>0.57</v>
      </c>
      <c r="DA196" s="5" t="s">
        <v>493</v>
      </c>
      <c r="DB196" s="5" t="s">
        <v>701</v>
      </c>
      <c r="DC196" s="5"/>
    </row>
    <row r="197" spans="1:107" s="7" customFormat="1" ht="24">
      <c r="A197" s="4" t="s">
        <v>660</v>
      </c>
      <c r="B197" s="5" t="s">
        <v>662</v>
      </c>
      <c r="C197" s="6">
        <v>39255</v>
      </c>
      <c r="D197" s="5" t="s">
        <v>455</v>
      </c>
      <c r="E197" s="5" t="s">
        <v>468</v>
      </c>
      <c r="F197" s="5" t="s">
        <v>477</v>
      </c>
      <c r="G197" s="5" t="s">
        <v>485</v>
      </c>
      <c r="H197" s="5" t="s">
        <v>455</v>
      </c>
      <c r="I197" s="5" t="s">
        <v>485</v>
      </c>
      <c r="J197" s="5" t="s">
        <v>455</v>
      </c>
      <c r="K197" s="5" t="s">
        <v>490</v>
      </c>
      <c r="L197" s="5" t="s">
        <v>517</v>
      </c>
      <c r="M197" s="5"/>
      <c r="N197" s="5" t="s">
        <v>459</v>
      </c>
      <c r="O197" s="5"/>
      <c r="P197" s="5"/>
      <c r="Q197" s="5"/>
      <c r="R197" s="5" t="s">
        <v>459</v>
      </c>
      <c r="S197" s="5" t="s">
        <v>480</v>
      </c>
      <c r="T197" s="5"/>
      <c r="U197" s="5"/>
      <c r="V197" s="5" t="s">
        <v>724</v>
      </c>
      <c r="W197" s="5">
        <v>256</v>
      </c>
      <c r="X197" s="5">
        <v>15</v>
      </c>
      <c r="Y197" s="5" t="s">
        <v>455</v>
      </c>
      <c r="Z197" s="5">
        <v>150</v>
      </c>
      <c r="AA197" s="5">
        <v>150</v>
      </c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>
        <v>45</v>
      </c>
      <c r="CC197" s="5">
        <v>3.65</v>
      </c>
      <c r="CD197" s="5"/>
      <c r="CE197" s="5">
        <v>0.78</v>
      </c>
      <c r="CF197" s="5">
        <v>0.78</v>
      </c>
      <c r="CG197" s="5" t="s">
        <v>493</v>
      </c>
      <c r="CH197" s="5" t="s">
        <v>701</v>
      </c>
      <c r="CI197" s="5"/>
      <c r="CJ197" s="5">
        <v>41</v>
      </c>
      <c r="CK197" s="5">
        <v>3.34</v>
      </c>
      <c r="CL197" s="5"/>
      <c r="CM197" s="5">
        <v>0.58</v>
      </c>
      <c r="CN197" s="5">
        <v>0.58</v>
      </c>
      <c r="CO197" s="5" t="s">
        <v>493</v>
      </c>
      <c r="CP197" s="5">
        <f t="shared" si="14"/>
        <v>0.5</v>
      </c>
      <c r="CQ197" s="5" t="s">
        <v>701</v>
      </c>
      <c r="CR197" s="5">
        <f>(W197/1000)-0.5+2</f>
        <v>1.756</v>
      </c>
      <c r="CS197" s="5">
        <f t="shared" si="15"/>
        <v>2.2560000000000002</v>
      </c>
      <c r="CT197" s="5">
        <f t="shared" si="16"/>
        <v>1.0839999999999996</v>
      </c>
      <c r="CU197" s="5"/>
      <c r="CV197" s="5">
        <v>41</v>
      </c>
      <c r="CW197" s="5">
        <v>3.35</v>
      </c>
      <c r="CX197" s="5"/>
      <c r="CY197" s="5">
        <v>0.57</v>
      </c>
      <c r="CZ197" s="5">
        <v>0.57</v>
      </c>
      <c r="DA197" s="5" t="s">
        <v>493</v>
      </c>
      <c r="DB197" s="5" t="s">
        <v>701</v>
      </c>
      <c r="DC197" s="5"/>
    </row>
    <row r="198" spans="1:107" s="7" customFormat="1" ht="24">
      <c r="A198" s="4" t="s">
        <v>660</v>
      </c>
      <c r="B198" s="5" t="s">
        <v>662</v>
      </c>
      <c r="C198" s="6">
        <v>39255</v>
      </c>
      <c r="D198" s="5" t="s">
        <v>455</v>
      </c>
      <c r="E198" s="5" t="s">
        <v>468</v>
      </c>
      <c r="F198" s="5" t="s">
        <v>477</v>
      </c>
      <c r="G198" s="5" t="s">
        <v>485</v>
      </c>
      <c r="H198" s="5" t="s">
        <v>455</v>
      </c>
      <c r="I198" s="5" t="s">
        <v>485</v>
      </c>
      <c r="J198" s="5" t="s">
        <v>455</v>
      </c>
      <c r="K198" s="5" t="s">
        <v>490</v>
      </c>
      <c r="L198" s="5" t="s">
        <v>517</v>
      </c>
      <c r="M198" s="5"/>
      <c r="N198" s="5" t="s">
        <v>459</v>
      </c>
      <c r="O198" s="5"/>
      <c r="P198" s="5"/>
      <c r="Q198" s="5"/>
      <c r="R198" s="5" t="s">
        <v>459</v>
      </c>
      <c r="S198" s="5" t="s">
        <v>480</v>
      </c>
      <c r="T198" s="5"/>
      <c r="U198" s="5"/>
      <c r="V198" s="5" t="s">
        <v>724</v>
      </c>
      <c r="W198" s="5">
        <v>256</v>
      </c>
      <c r="X198" s="5">
        <v>15</v>
      </c>
      <c r="Y198" s="5" t="s">
        <v>455</v>
      </c>
      <c r="Z198" s="5">
        <v>150</v>
      </c>
      <c r="AA198" s="5">
        <v>150</v>
      </c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>
        <v>45</v>
      </c>
      <c r="CC198" s="5">
        <v>3.65</v>
      </c>
      <c r="CD198" s="5"/>
      <c r="CE198" s="5">
        <v>0.78</v>
      </c>
      <c r="CF198" s="5">
        <v>0.78</v>
      </c>
      <c r="CG198" s="5" t="s">
        <v>493</v>
      </c>
      <c r="CH198" s="5" t="s">
        <v>701</v>
      </c>
      <c r="CI198" s="5"/>
      <c r="CJ198" s="5">
        <v>41</v>
      </c>
      <c r="CK198" s="5">
        <v>3.34</v>
      </c>
      <c r="CL198" s="5"/>
      <c r="CM198" s="5">
        <v>0.58</v>
      </c>
      <c r="CN198" s="5">
        <v>0.58</v>
      </c>
      <c r="CO198" s="5" t="s">
        <v>493</v>
      </c>
      <c r="CP198" s="5">
        <f t="shared" si="14"/>
        <v>0.5</v>
      </c>
      <c r="CQ198" s="5" t="s">
        <v>701</v>
      </c>
      <c r="CR198" s="5">
        <f>(W198/1000)-0.5+2</f>
        <v>1.756</v>
      </c>
      <c r="CS198" s="5">
        <f t="shared" si="15"/>
        <v>2.2560000000000002</v>
      </c>
      <c r="CT198" s="5">
        <f t="shared" si="16"/>
        <v>1.0839999999999996</v>
      </c>
      <c r="CU198" s="5"/>
      <c r="CV198" s="5">
        <v>41</v>
      </c>
      <c r="CW198" s="5">
        <v>3.35</v>
      </c>
      <c r="CX198" s="5"/>
      <c r="CY198" s="5">
        <v>0.57</v>
      </c>
      <c r="CZ198" s="5">
        <v>0.57</v>
      </c>
      <c r="DA198" s="5" t="s">
        <v>493</v>
      </c>
      <c r="DB198" s="5" t="s">
        <v>701</v>
      </c>
      <c r="DC198" s="5"/>
    </row>
    <row r="199" spans="1:107" s="7" customFormat="1" ht="36">
      <c r="A199" s="4" t="s">
        <v>660</v>
      </c>
      <c r="B199" s="5" t="s">
        <v>662</v>
      </c>
      <c r="C199" s="6">
        <v>39601</v>
      </c>
      <c r="D199" s="5" t="s">
        <v>455</v>
      </c>
      <c r="E199" s="5" t="s">
        <v>502</v>
      </c>
      <c r="F199" s="5" t="s">
        <v>477</v>
      </c>
      <c r="G199" s="5" t="s">
        <v>485</v>
      </c>
      <c r="H199" s="5" t="s">
        <v>455</v>
      </c>
      <c r="I199" s="5" t="s">
        <v>485</v>
      </c>
      <c r="J199" s="5" t="s">
        <v>459</v>
      </c>
      <c r="K199" s="5"/>
      <c r="L199" s="5"/>
      <c r="M199" s="5"/>
      <c r="N199" s="5" t="s">
        <v>459</v>
      </c>
      <c r="O199" s="5"/>
      <c r="P199" s="5"/>
      <c r="Q199" s="5"/>
      <c r="R199" s="5" t="s">
        <v>459</v>
      </c>
      <c r="S199" s="5" t="s">
        <v>480</v>
      </c>
      <c r="T199" s="5"/>
      <c r="U199" s="5"/>
      <c r="V199" s="5" t="s">
        <v>506</v>
      </c>
      <c r="W199" s="5" t="s">
        <v>728</v>
      </c>
      <c r="X199" s="5">
        <v>15</v>
      </c>
      <c r="Y199" s="5" t="s">
        <v>459</v>
      </c>
      <c r="Z199" s="5">
        <v>9</v>
      </c>
      <c r="AA199" s="5">
        <v>9</v>
      </c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>
        <v>14.1</v>
      </c>
      <c r="CC199" s="5">
        <v>5.4</v>
      </c>
      <c r="CD199" s="5"/>
      <c r="CE199" s="5">
        <v>0.2</v>
      </c>
      <c r="CF199" s="5">
        <v>0.2</v>
      </c>
      <c r="CG199" s="5" t="s">
        <v>493</v>
      </c>
      <c r="CH199" s="5" t="s">
        <v>729</v>
      </c>
      <c r="CI199" s="5">
        <v>62.5</v>
      </c>
      <c r="CJ199" s="5">
        <v>14.2</v>
      </c>
      <c r="CK199" s="5">
        <v>4.5</v>
      </c>
      <c r="CL199" s="5"/>
      <c r="CM199" s="5">
        <v>0.1</v>
      </c>
      <c r="CN199" s="5">
        <v>0.1</v>
      </c>
      <c r="CO199" s="5" t="s">
        <v>493</v>
      </c>
      <c r="CP199" s="5">
        <f t="shared" si="14"/>
        <v>0.5</v>
      </c>
      <c r="CQ199" s="5" t="s">
        <v>729</v>
      </c>
      <c r="CR199" s="5">
        <f>2+0.2</f>
        <v>2.2</v>
      </c>
      <c r="CS199" s="5">
        <f t="shared" si="15"/>
        <v>2.7</v>
      </c>
      <c r="CT199" s="5">
        <f t="shared" si="16"/>
        <v>1.7999999999999998</v>
      </c>
      <c r="CU199" s="5">
        <v>62.5</v>
      </c>
      <c r="CV199" s="5"/>
      <c r="CW199" s="5"/>
      <c r="CX199" s="5"/>
      <c r="CY199" s="5"/>
      <c r="CZ199" s="5"/>
      <c r="DA199" s="5"/>
      <c r="DB199" s="5"/>
      <c r="DC199" s="5"/>
    </row>
    <row r="200" spans="1:107" s="7" customFormat="1" ht="36">
      <c r="A200" s="4" t="s">
        <v>660</v>
      </c>
      <c r="B200" s="5" t="s">
        <v>662</v>
      </c>
      <c r="C200" s="6">
        <v>39601</v>
      </c>
      <c r="D200" s="5" t="s">
        <v>455</v>
      </c>
      <c r="E200" s="5" t="s">
        <v>502</v>
      </c>
      <c r="F200" s="5" t="s">
        <v>477</v>
      </c>
      <c r="G200" s="5" t="s">
        <v>485</v>
      </c>
      <c r="H200" s="5" t="s">
        <v>455</v>
      </c>
      <c r="I200" s="5" t="s">
        <v>485</v>
      </c>
      <c r="J200" s="5" t="s">
        <v>459</v>
      </c>
      <c r="K200" s="5"/>
      <c r="L200" s="5"/>
      <c r="M200" s="5"/>
      <c r="N200" s="5" t="s">
        <v>459</v>
      </c>
      <c r="O200" s="5"/>
      <c r="P200" s="5"/>
      <c r="Q200" s="5"/>
      <c r="R200" s="5" t="s">
        <v>459</v>
      </c>
      <c r="S200" s="5" t="s">
        <v>480</v>
      </c>
      <c r="T200" s="5"/>
      <c r="U200" s="5"/>
      <c r="V200" s="5" t="s">
        <v>506</v>
      </c>
      <c r="W200" s="5" t="s">
        <v>728</v>
      </c>
      <c r="X200" s="5">
        <v>15</v>
      </c>
      <c r="Y200" s="5" t="s">
        <v>459</v>
      </c>
      <c r="Z200" s="5">
        <v>9</v>
      </c>
      <c r="AA200" s="5">
        <v>9</v>
      </c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>
        <v>14.1</v>
      </c>
      <c r="CC200" s="5">
        <v>5.4</v>
      </c>
      <c r="CD200" s="5"/>
      <c r="CE200" s="5">
        <v>0.2</v>
      </c>
      <c r="CF200" s="5">
        <v>0.2</v>
      </c>
      <c r="CG200" s="5" t="s">
        <v>493</v>
      </c>
      <c r="CH200" s="5" t="s">
        <v>729</v>
      </c>
      <c r="CI200" s="5">
        <v>62.5</v>
      </c>
      <c r="CJ200" s="5">
        <v>14.2</v>
      </c>
      <c r="CK200" s="5">
        <v>4.5</v>
      </c>
      <c r="CL200" s="5"/>
      <c r="CM200" s="5">
        <v>0.1</v>
      </c>
      <c r="CN200" s="5">
        <v>0.1</v>
      </c>
      <c r="CO200" s="5" t="s">
        <v>493</v>
      </c>
      <c r="CP200" s="5">
        <f t="shared" si="14"/>
        <v>0.5</v>
      </c>
      <c r="CQ200" s="5" t="s">
        <v>729</v>
      </c>
      <c r="CR200" s="5">
        <f>2+0.2</f>
        <v>2.2</v>
      </c>
      <c r="CS200" s="5">
        <f t="shared" si="15"/>
        <v>2.7</v>
      </c>
      <c r="CT200" s="5">
        <f t="shared" si="16"/>
        <v>1.7999999999999998</v>
      </c>
      <c r="CU200" s="5">
        <v>62.5</v>
      </c>
      <c r="CV200" s="5"/>
      <c r="CW200" s="5"/>
      <c r="CX200" s="5"/>
      <c r="CY200" s="5"/>
      <c r="CZ200" s="5"/>
      <c r="DA200" s="5"/>
      <c r="DB200" s="5"/>
      <c r="DC200" s="5"/>
    </row>
    <row r="201" spans="1:107" s="7" customFormat="1" ht="36">
      <c r="A201" s="4" t="s">
        <v>660</v>
      </c>
      <c r="B201" s="5" t="s">
        <v>662</v>
      </c>
      <c r="C201" s="6">
        <v>39565</v>
      </c>
      <c r="D201" s="5" t="s">
        <v>455</v>
      </c>
      <c r="E201" s="5" t="s">
        <v>502</v>
      </c>
      <c r="F201" s="5" t="s">
        <v>477</v>
      </c>
      <c r="G201" s="5" t="s">
        <v>485</v>
      </c>
      <c r="H201" s="5" t="s">
        <v>455</v>
      </c>
      <c r="I201" s="5" t="s">
        <v>485</v>
      </c>
      <c r="J201" s="5" t="s">
        <v>455</v>
      </c>
      <c r="K201" s="5" t="s">
        <v>490</v>
      </c>
      <c r="L201" s="5" t="s">
        <v>491</v>
      </c>
      <c r="M201" s="5"/>
      <c r="N201" s="5" t="s">
        <v>459</v>
      </c>
      <c r="O201" s="5"/>
      <c r="P201" s="5"/>
      <c r="Q201" s="5"/>
      <c r="R201" s="5" t="s">
        <v>459</v>
      </c>
      <c r="S201" s="5" t="s">
        <v>480</v>
      </c>
      <c r="T201" s="5"/>
      <c r="U201" s="5"/>
      <c r="V201" s="5" t="s">
        <v>521</v>
      </c>
      <c r="W201" s="5" t="s">
        <v>728</v>
      </c>
      <c r="X201" s="5">
        <v>15</v>
      </c>
      <c r="Y201" s="5" t="s">
        <v>459</v>
      </c>
      <c r="Z201" s="5">
        <v>27</v>
      </c>
      <c r="AA201" s="5">
        <v>27</v>
      </c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>
        <v>15</v>
      </c>
      <c r="CC201" s="5">
        <v>6.8</v>
      </c>
      <c r="CD201" s="5"/>
      <c r="CE201" s="5">
        <v>0.7</v>
      </c>
      <c r="CF201" s="5">
        <v>0.7</v>
      </c>
      <c r="CG201" s="5" t="s">
        <v>464</v>
      </c>
      <c r="CH201" s="5" t="s">
        <v>731</v>
      </c>
      <c r="CI201" s="5">
        <v>33.6</v>
      </c>
      <c r="CJ201" s="5">
        <v>15</v>
      </c>
      <c r="CK201" s="5">
        <v>6.6</v>
      </c>
      <c r="CL201" s="5"/>
      <c r="CM201" s="5">
        <v>0.3</v>
      </c>
      <c r="CN201" s="5">
        <v>0.3</v>
      </c>
      <c r="CO201" s="5" t="s">
        <v>464</v>
      </c>
      <c r="CP201" s="5">
        <f>0.5+0.5</f>
        <v>1</v>
      </c>
      <c r="CQ201" s="5" t="s">
        <v>731</v>
      </c>
      <c r="CR201" s="5">
        <f>2</f>
        <v>2</v>
      </c>
      <c r="CS201" s="5">
        <f t="shared" si="15"/>
        <v>3</v>
      </c>
      <c r="CT201" s="5">
        <f t="shared" si="16"/>
        <v>3.5999999999999996</v>
      </c>
      <c r="CU201" s="5">
        <v>33.6</v>
      </c>
      <c r="CV201" s="5"/>
      <c r="CW201" s="5"/>
      <c r="CX201" s="5"/>
      <c r="CY201" s="5"/>
      <c r="CZ201" s="5"/>
      <c r="DA201" s="5"/>
      <c r="DB201" s="5"/>
      <c r="DC201" s="5"/>
    </row>
    <row r="202" spans="1:107" s="7" customFormat="1" ht="36">
      <c r="A202" s="4" t="s">
        <v>660</v>
      </c>
      <c r="B202" s="5" t="s">
        <v>662</v>
      </c>
      <c r="C202" s="6">
        <v>39565</v>
      </c>
      <c r="D202" s="5" t="s">
        <v>455</v>
      </c>
      <c r="E202" s="5" t="s">
        <v>502</v>
      </c>
      <c r="F202" s="5" t="s">
        <v>477</v>
      </c>
      <c r="G202" s="5" t="s">
        <v>485</v>
      </c>
      <c r="H202" s="5" t="s">
        <v>455</v>
      </c>
      <c r="I202" s="5" t="s">
        <v>485</v>
      </c>
      <c r="J202" s="5" t="s">
        <v>455</v>
      </c>
      <c r="K202" s="5" t="s">
        <v>490</v>
      </c>
      <c r="L202" s="5" t="s">
        <v>491</v>
      </c>
      <c r="M202" s="5"/>
      <c r="N202" s="5" t="s">
        <v>459</v>
      </c>
      <c r="O202" s="5"/>
      <c r="P202" s="5"/>
      <c r="Q202" s="5"/>
      <c r="R202" s="5" t="s">
        <v>459</v>
      </c>
      <c r="S202" s="5" t="s">
        <v>480</v>
      </c>
      <c r="T202" s="5"/>
      <c r="U202" s="5"/>
      <c r="V202" s="5" t="s">
        <v>521</v>
      </c>
      <c r="W202" s="5" t="s">
        <v>728</v>
      </c>
      <c r="X202" s="5">
        <v>15</v>
      </c>
      <c r="Y202" s="5" t="s">
        <v>459</v>
      </c>
      <c r="Z202" s="5">
        <v>27</v>
      </c>
      <c r="AA202" s="5">
        <v>27</v>
      </c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>
        <v>15</v>
      </c>
      <c r="CC202" s="5">
        <v>6.8</v>
      </c>
      <c r="CD202" s="5"/>
      <c r="CE202" s="5">
        <v>0.7</v>
      </c>
      <c r="CF202" s="5">
        <v>0.7</v>
      </c>
      <c r="CG202" s="5" t="s">
        <v>464</v>
      </c>
      <c r="CH202" s="5" t="s">
        <v>731</v>
      </c>
      <c r="CI202" s="5">
        <v>33.6</v>
      </c>
      <c r="CJ202" s="5">
        <v>15</v>
      </c>
      <c r="CK202" s="5">
        <v>6.6</v>
      </c>
      <c r="CL202" s="5"/>
      <c r="CM202" s="5">
        <v>0.3</v>
      </c>
      <c r="CN202" s="5">
        <v>0.3</v>
      </c>
      <c r="CO202" s="5" t="s">
        <v>464</v>
      </c>
      <c r="CP202" s="5">
        <f>0.5+0.5</f>
        <v>1</v>
      </c>
      <c r="CQ202" s="5" t="s">
        <v>731</v>
      </c>
      <c r="CR202" s="5">
        <f>2</f>
        <v>2</v>
      </c>
      <c r="CS202" s="5">
        <f t="shared" si="15"/>
        <v>3</v>
      </c>
      <c r="CT202" s="5">
        <f t="shared" si="16"/>
        <v>3.5999999999999996</v>
      </c>
      <c r="CU202" s="5">
        <v>33.6</v>
      </c>
      <c r="CV202" s="5"/>
      <c r="CW202" s="5"/>
      <c r="CX202" s="5"/>
      <c r="CY202" s="5"/>
      <c r="CZ202" s="5"/>
      <c r="DA202" s="5"/>
      <c r="DB202" s="5"/>
      <c r="DC202" s="5"/>
    </row>
    <row r="203" spans="1:107" s="7" customFormat="1" ht="24">
      <c r="A203" s="4" t="s">
        <v>660</v>
      </c>
      <c r="B203" s="5" t="s">
        <v>662</v>
      </c>
      <c r="C203" s="6">
        <v>39565</v>
      </c>
      <c r="D203" s="5" t="s">
        <v>455</v>
      </c>
      <c r="E203" s="5" t="s">
        <v>456</v>
      </c>
      <c r="F203" s="5" t="s">
        <v>477</v>
      </c>
      <c r="G203" s="5" t="s">
        <v>485</v>
      </c>
      <c r="H203" s="5" t="s">
        <v>455</v>
      </c>
      <c r="I203" s="5" t="s">
        <v>485</v>
      </c>
      <c r="J203" s="5" t="s">
        <v>455</v>
      </c>
      <c r="K203" s="5" t="s">
        <v>490</v>
      </c>
      <c r="L203" s="5" t="s">
        <v>491</v>
      </c>
      <c r="M203" s="5"/>
      <c r="N203" s="5" t="s">
        <v>459</v>
      </c>
      <c r="O203" s="5"/>
      <c r="P203" s="5"/>
      <c r="Q203" s="5"/>
      <c r="R203" s="5" t="s">
        <v>459</v>
      </c>
      <c r="S203" s="5" t="s">
        <v>480</v>
      </c>
      <c r="T203" s="5"/>
      <c r="U203" s="5"/>
      <c r="V203" s="5" t="s">
        <v>481</v>
      </c>
      <c r="W203" s="5" t="s">
        <v>728</v>
      </c>
      <c r="X203" s="5">
        <v>15</v>
      </c>
      <c r="Y203" s="5" t="s">
        <v>459</v>
      </c>
      <c r="Z203" s="5">
        <v>10</v>
      </c>
      <c r="AA203" s="5">
        <v>10</v>
      </c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>
        <v>13.5</v>
      </c>
      <c r="CK203" s="5">
        <v>3.4</v>
      </c>
      <c r="CL203" s="5"/>
      <c r="CM203" s="5">
        <v>0.3</v>
      </c>
      <c r="CN203" s="5">
        <v>0.3</v>
      </c>
      <c r="CO203" s="5" t="s">
        <v>493</v>
      </c>
      <c r="CP203" s="5">
        <f aca="true" t="shared" si="17" ref="CP203:CP221">0.5</f>
        <v>0.5</v>
      </c>
      <c r="CQ203" s="5" t="s">
        <v>731</v>
      </c>
      <c r="CR203" s="5">
        <f>2</f>
        <v>2</v>
      </c>
      <c r="CS203" s="5">
        <f t="shared" si="15"/>
        <v>2.5</v>
      </c>
      <c r="CT203" s="5">
        <f t="shared" si="16"/>
        <v>0.8999999999999999</v>
      </c>
      <c r="CU203" s="5">
        <v>26.4</v>
      </c>
      <c r="CV203" s="5"/>
      <c r="CW203" s="5"/>
      <c r="CX203" s="5"/>
      <c r="CY203" s="5"/>
      <c r="CZ203" s="5"/>
      <c r="DA203" s="5"/>
      <c r="DB203" s="5"/>
      <c r="DC203" s="5"/>
    </row>
    <row r="204" spans="1:107" s="7" customFormat="1" ht="24">
      <c r="A204" s="4" t="s">
        <v>660</v>
      </c>
      <c r="B204" s="5" t="s">
        <v>662</v>
      </c>
      <c r="C204" s="6">
        <v>39565</v>
      </c>
      <c r="D204" s="5" t="s">
        <v>455</v>
      </c>
      <c r="E204" s="5" t="s">
        <v>456</v>
      </c>
      <c r="F204" s="5" t="s">
        <v>477</v>
      </c>
      <c r="G204" s="5" t="s">
        <v>485</v>
      </c>
      <c r="H204" s="5" t="s">
        <v>455</v>
      </c>
      <c r="I204" s="5" t="s">
        <v>485</v>
      </c>
      <c r="J204" s="5" t="s">
        <v>455</v>
      </c>
      <c r="K204" s="5" t="s">
        <v>490</v>
      </c>
      <c r="L204" s="5" t="s">
        <v>491</v>
      </c>
      <c r="M204" s="5"/>
      <c r="N204" s="5" t="s">
        <v>459</v>
      </c>
      <c r="O204" s="5"/>
      <c r="P204" s="5"/>
      <c r="Q204" s="5"/>
      <c r="R204" s="5" t="s">
        <v>459</v>
      </c>
      <c r="S204" s="5" t="s">
        <v>480</v>
      </c>
      <c r="T204" s="5"/>
      <c r="U204" s="5"/>
      <c r="V204" s="5" t="s">
        <v>481</v>
      </c>
      <c r="W204" s="5" t="s">
        <v>728</v>
      </c>
      <c r="X204" s="5">
        <v>15</v>
      </c>
      <c r="Y204" s="5" t="s">
        <v>459</v>
      </c>
      <c r="Z204" s="5">
        <v>10</v>
      </c>
      <c r="AA204" s="5">
        <v>10</v>
      </c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>
        <v>13.5</v>
      </c>
      <c r="CK204" s="5">
        <v>3.4</v>
      </c>
      <c r="CL204" s="5"/>
      <c r="CM204" s="5">
        <v>0.3</v>
      </c>
      <c r="CN204" s="5">
        <v>0.3</v>
      </c>
      <c r="CO204" s="5" t="s">
        <v>493</v>
      </c>
      <c r="CP204" s="5">
        <f t="shared" si="17"/>
        <v>0.5</v>
      </c>
      <c r="CQ204" s="5" t="s">
        <v>731</v>
      </c>
      <c r="CR204" s="5">
        <f>2</f>
        <v>2</v>
      </c>
      <c r="CS204" s="5">
        <f t="shared" si="15"/>
        <v>2.5</v>
      </c>
      <c r="CT204" s="5">
        <f t="shared" si="16"/>
        <v>0.8999999999999999</v>
      </c>
      <c r="CU204" s="5">
        <v>26.4</v>
      </c>
      <c r="CV204" s="5"/>
      <c r="CW204" s="5"/>
      <c r="CX204" s="5"/>
      <c r="CY204" s="5"/>
      <c r="CZ204" s="5"/>
      <c r="DA204" s="5"/>
      <c r="DB204" s="5"/>
      <c r="DC204" s="5"/>
    </row>
    <row r="205" spans="1:107" s="7" customFormat="1" ht="24">
      <c r="A205" s="4" t="s">
        <v>660</v>
      </c>
      <c r="B205" s="5" t="s">
        <v>662</v>
      </c>
      <c r="C205" s="6">
        <v>39350</v>
      </c>
      <c r="D205" s="5" t="s">
        <v>455</v>
      </c>
      <c r="E205" s="5" t="s">
        <v>502</v>
      </c>
      <c r="F205" s="5" t="s">
        <v>477</v>
      </c>
      <c r="G205" s="5" t="s">
        <v>485</v>
      </c>
      <c r="H205" s="5" t="s">
        <v>459</v>
      </c>
      <c r="I205" s="5" t="s">
        <v>485</v>
      </c>
      <c r="J205" s="5" t="s">
        <v>455</v>
      </c>
      <c r="K205" s="5" t="s">
        <v>490</v>
      </c>
      <c r="L205" s="5" t="s">
        <v>491</v>
      </c>
      <c r="M205" s="5"/>
      <c r="N205" s="5" t="s">
        <v>459</v>
      </c>
      <c r="O205" s="5"/>
      <c r="P205" s="5"/>
      <c r="Q205" s="5"/>
      <c r="R205" s="5" t="s">
        <v>459</v>
      </c>
      <c r="S205" s="5" t="s">
        <v>480</v>
      </c>
      <c r="T205" s="5"/>
      <c r="U205" s="5"/>
      <c r="V205" s="5" t="s">
        <v>492</v>
      </c>
      <c r="W205" s="5" t="s">
        <v>728</v>
      </c>
      <c r="X205" s="5">
        <v>15</v>
      </c>
      <c r="Y205" s="5" t="s">
        <v>459</v>
      </c>
      <c r="Z205" s="5">
        <v>8</v>
      </c>
      <c r="AA205" s="5">
        <v>8</v>
      </c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>
        <v>14</v>
      </c>
      <c r="CC205" s="5">
        <v>3.4</v>
      </c>
      <c r="CD205" s="5"/>
      <c r="CE205" s="5">
        <v>0.2</v>
      </c>
      <c r="CF205" s="5">
        <v>0.2</v>
      </c>
      <c r="CG205" s="5" t="s">
        <v>493</v>
      </c>
      <c r="CH205" s="5" t="s">
        <v>667</v>
      </c>
      <c r="CI205" s="5">
        <v>20.25</v>
      </c>
      <c r="CJ205" s="5">
        <v>14</v>
      </c>
      <c r="CK205" s="5">
        <v>3.4</v>
      </c>
      <c r="CL205" s="5"/>
      <c r="CM205" s="5">
        <v>0.2</v>
      </c>
      <c r="CN205" s="5">
        <v>0.2</v>
      </c>
      <c r="CO205" s="5" t="s">
        <v>493</v>
      </c>
      <c r="CP205" s="5">
        <f t="shared" si="17"/>
        <v>0.5</v>
      </c>
      <c r="CQ205" s="5" t="s">
        <v>667</v>
      </c>
      <c r="CR205" s="5">
        <f>2</f>
        <v>2</v>
      </c>
      <c r="CS205" s="5">
        <f t="shared" si="15"/>
        <v>2.5</v>
      </c>
      <c r="CT205" s="5">
        <f t="shared" si="16"/>
        <v>0.8999999999999999</v>
      </c>
      <c r="CU205" s="5">
        <v>20.25</v>
      </c>
      <c r="CV205" s="5"/>
      <c r="CW205" s="5"/>
      <c r="CX205" s="5"/>
      <c r="CY205" s="5"/>
      <c r="CZ205" s="5"/>
      <c r="DA205" s="5"/>
      <c r="DB205" s="5"/>
      <c r="DC205" s="5"/>
    </row>
    <row r="206" spans="1:107" s="7" customFormat="1" ht="24">
      <c r="A206" s="4" t="s">
        <v>660</v>
      </c>
      <c r="B206" s="5" t="s">
        <v>662</v>
      </c>
      <c r="C206" s="6">
        <v>39318</v>
      </c>
      <c r="D206" s="5" t="s">
        <v>455</v>
      </c>
      <c r="E206" s="5" t="s">
        <v>456</v>
      </c>
      <c r="F206" s="5" t="s">
        <v>477</v>
      </c>
      <c r="G206" s="5" t="s">
        <v>485</v>
      </c>
      <c r="H206" s="5" t="s">
        <v>459</v>
      </c>
      <c r="I206" s="5" t="s">
        <v>485</v>
      </c>
      <c r="J206" s="5" t="s">
        <v>455</v>
      </c>
      <c r="K206" s="5" t="s">
        <v>490</v>
      </c>
      <c r="L206" s="5" t="s">
        <v>491</v>
      </c>
      <c r="M206" s="5"/>
      <c r="N206" s="5" t="s">
        <v>459</v>
      </c>
      <c r="O206" s="5"/>
      <c r="P206" s="5"/>
      <c r="Q206" s="5"/>
      <c r="R206" s="5" t="s">
        <v>459</v>
      </c>
      <c r="S206" s="5" t="s">
        <v>480</v>
      </c>
      <c r="T206" s="5"/>
      <c r="U206" s="5"/>
      <c r="V206" s="5" t="s">
        <v>492</v>
      </c>
      <c r="W206" s="5" t="s">
        <v>736</v>
      </c>
      <c r="X206" s="5">
        <v>15</v>
      </c>
      <c r="Y206" s="5" t="s">
        <v>459</v>
      </c>
      <c r="Z206" s="5">
        <v>10</v>
      </c>
      <c r="AA206" s="5">
        <v>10</v>
      </c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>
        <v>7.5</v>
      </c>
      <c r="CK206" s="5">
        <v>3.6</v>
      </c>
      <c r="CL206" s="5"/>
      <c r="CM206" s="5">
        <v>0.2</v>
      </c>
      <c r="CN206" s="5">
        <v>0.2</v>
      </c>
      <c r="CO206" s="5" t="s">
        <v>493</v>
      </c>
      <c r="CP206" s="5">
        <f t="shared" si="17"/>
        <v>0.5</v>
      </c>
      <c r="CQ206" s="5" t="s">
        <v>519</v>
      </c>
      <c r="CR206" s="5">
        <f>0.5</f>
        <v>0.5</v>
      </c>
      <c r="CS206" s="5">
        <f t="shared" si="15"/>
        <v>1</v>
      </c>
      <c r="CT206" s="5">
        <f t="shared" si="16"/>
        <v>2.6</v>
      </c>
      <c r="CU206" s="5">
        <v>31.2</v>
      </c>
      <c r="CV206" s="5"/>
      <c r="CW206" s="5"/>
      <c r="CX206" s="5"/>
      <c r="CY206" s="5"/>
      <c r="CZ206" s="5"/>
      <c r="DA206" s="5"/>
      <c r="DB206" s="5"/>
      <c r="DC206" s="5"/>
    </row>
    <row r="207" spans="1:107" s="7" customFormat="1" ht="36">
      <c r="A207" s="4" t="s">
        <v>660</v>
      </c>
      <c r="B207" s="5" t="s">
        <v>662</v>
      </c>
      <c r="C207" s="6">
        <v>39538</v>
      </c>
      <c r="D207" s="5" t="s">
        <v>455</v>
      </c>
      <c r="E207" s="5" t="s">
        <v>502</v>
      </c>
      <c r="F207" s="5" t="s">
        <v>477</v>
      </c>
      <c r="G207" s="5" t="s">
        <v>485</v>
      </c>
      <c r="H207" s="5" t="s">
        <v>455</v>
      </c>
      <c r="I207" s="5" t="s">
        <v>485</v>
      </c>
      <c r="J207" s="5" t="s">
        <v>455</v>
      </c>
      <c r="K207" s="5" t="s">
        <v>490</v>
      </c>
      <c r="L207" s="5" t="s">
        <v>491</v>
      </c>
      <c r="M207" s="5"/>
      <c r="N207" s="5" t="s">
        <v>459</v>
      </c>
      <c r="O207" s="5"/>
      <c r="P207" s="5"/>
      <c r="Q207" s="5"/>
      <c r="R207" s="5" t="s">
        <v>459</v>
      </c>
      <c r="S207" s="5" t="s">
        <v>480</v>
      </c>
      <c r="T207" s="5"/>
      <c r="U207" s="5"/>
      <c r="V207" s="5" t="s">
        <v>481</v>
      </c>
      <c r="W207" s="5" t="s">
        <v>728</v>
      </c>
      <c r="X207" s="5">
        <v>15</v>
      </c>
      <c r="Y207" s="5" t="s">
        <v>459</v>
      </c>
      <c r="Z207" s="5">
        <v>10</v>
      </c>
      <c r="AA207" s="5">
        <v>10</v>
      </c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>
        <v>19</v>
      </c>
      <c r="CC207" s="5">
        <v>3.7</v>
      </c>
      <c r="CD207" s="5"/>
      <c r="CE207" s="5">
        <v>0.4</v>
      </c>
      <c r="CF207" s="5">
        <v>0.4</v>
      </c>
      <c r="CG207" s="5" t="s">
        <v>493</v>
      </c>
      <c r="CH207" s="5" t="s">
        <v>729</v>
      </c>
      <c r="CI207" s="5">
        <v>33.6</v>
      </c>
      <c r="CJ207" s="5">
        <v>19</v>
      </c>
      <c r="CK207" s="5">
        <v>3.7</v>
      </c>
      <c r="CL207" s="5"/>
      <c r="CM207" s="5">
        <v>0.4</v>
      </c>
      <c r="CN207" s="5">
        <v>0.4</v>
      </c>
      <c r="CO207" s="5" t="s">
        <v>493</v>
      </c>
      <c r="CP207" s="5">
        <f t="shared" si="17"/>
        <v>0.5</v>
      </c>
      <c r="CQ207" s="5" t="s">
        <v>729</v>
      </c>
      <c r="CR207" s="5">
        <f>2+0.2</f>
        <v>2.2</v>
      </c>
      <c r="CS207" s="5">
        <f t="shared" si="15"/>
        <v>2.7</v>
      </c>
      <c r="CT207" s="5">
        <f t="shared" si="16"/>
        <v>1</v>
      </c>
      <c r="CU207" s="5">
        <v>33.6</v>
      </c>
      <c r="CV207" s="5"/>
      <c r="CW207" s="5"/>
      <c r="CX207" s="5"/>
      <c r="CY207" s="5"/>
      <c r="CZ207" s="5"/>
      <c r="DA207" s="5"/>
      <c r="DB207" s="5"/>
      <c r="DC207" s="5"/>
    </row>
    <row r="208" spans="1:107" s="7" customFormat="1" ht="36">
      <c r="A208" s="4" t="s">
        <v>660</v>
      </c>
      <c r="B208" s="5" t="s">
        <v>662</v>
      </c>
      <c r="C208" s="6">
        <v>39538</v>
      </c>
      <c r="D208" s="5" t="s">
        <v>455</v>
      </c>
      <c r="E208" s="5" t="s">
        <v>502</v>
      </c>
      <c r="F208" s="5" t="s">
        <v>477</v>
      </c>
      <c r="G208" s="5" t="s">
        <v>485</v>
      </c>
      <c r="H208" s="5" t="s">
        <v>455</v>
      </c>
      <c r="I208" s="5" t="s">
        <v>485</v>
      </c>
      <c r="J208" s="5" t="s">
        <v>455</v>
      </c>
      <c r="K208" s="5" t="s">
        <v>490</v>
      </c>
      <c r="L208" s="5" t="s">
        <v>491</v>
      </c>
      <c r="M208" s="5"/>
      <c r="N208" s="5" t="s">
        <v>459</v>
      </c>
      <c r="O208" s="5"/>
      <c r="P208" s="5"/>
      <c r="Q208" s="5"/>
      <c r="R208" s="5" t="s">
        <v>459</v>
      </c>
      <c r="S208" s="5" t="s">
        <v>480</v>
      </c>
      <c r="T208" s="5"/>
      <c r="U208" s="5"/>
      <c r="V208" s="5" t="s">
        <v>481</v>
      </c>
      <c r="W208" s="5" t="s">
        <v>728</v>
      </c>
      <c r="X208" s="5">
        <v>15</v>
      </c>
      <c r="Y208" s="5" t="s">
        <v>459</v>
      </c>
      <c r="Z208" s="5">
        <v>10</v>
      </c>
      <c r="AA208" s="5">
        <v>10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>
        <v>19</v>
      </c>
      <c r="CC208" s="5">
        <v>3.7</v>
      </c>
      <c r="CD208" s="5"/>
      <c r="CE208" s="5">
        <v>0.4</v>
      </c>
      <c r="CF208" s="5">
        <v>0.4</v>
      </c>
      <c r="CG208" s="5" t="s">
        <v>493</v>
      </c>
      <c r="CH208" s="5" t="s">
        <v>729</v>
      </c>
      <c r="CI208" s="5">
        <v>33.6</v>
      </c>
      <c r="CJ208" s="5">
        <v>19</v>
      </c>
      <c r="CK208" s="5">
        <v>3.7</v>
      </c>
      <c r="CL208" s="5"/>
      <c r="CM208" s="5">
        <v>0.4</v>
      </c>
      <c r="CN208" s="5">
        <v>0.4</v>
      </c>
      <c r="CO208" s="5" t="s">
        <v>493</v>
      </c>
      <c r="CP208" s="5">
        <f t="shared" si="17"/>
        <v>0.5</v>
      </c>
      <c r="CQ208" s="5" t="s">
        <v>729</v>
      </c>
      <c r="CR208" s="5">
        <f>2+0.2</f>
        <v>2.2</v>
      </c>
      <c r="CS208" s="5">
        <f t="shared" si="15"/>
        <v>2.7</v>
      </c>
      <c r="CT208" s="5">
        <f t="shared" si="16"/>
        <v>1</v>
      </c>
      <c r="CU208" s="5">
        <v>33.6</v>
      </c>
      <c r="CV208" s="5"/>
      <c r="CW208" s="5"/>
      <c r="CX208" s="5"/>
      <c r="CY208" s="5"/>
      <c r="CZ208" s="5"/>
      <c r="DA208" s="5"/>
      <c r="DB208" s="5"/>
      <c r="DC208" s="5"/>
    </row>
    <row r="209" spans="1:107" s="7" customFormat="1" ht="24">
      <c r="A209" s="4" t="s">
        <v>660</v>
      </c>
      <c r="B209" s="5" t="s">
        <v>662</v>
      </c>
      <c r="C209" s="6">
        <v>39227</v>
      </c>
      <c r="D209" s="5" t="s">
        <v>455</v>
      </c>
      <c r="E209" s="5" t="s">
        <v>532</v>
      </c>
      <c r="F209" s="5" t="s">
        <v>477</v>
      </c>
      <c r="G209" s="5" t="s">
        <v>485</v>
      </c>
      <c r="H209" s="5" t="s">
        <v>459</v>
      </c>
      <c r="I209" s="5">
        <v>0</v>
      </c>
      <c r="J209" s="5" t="s">
        <v>455</v>
      </c>
      <c r="K209" s="5" t="s">
        <v>490</v>
      </c>
      <c r="L209" s="5" t="s">
        <v>491</v>
      </c>
      <c r="M209" s="5"/>
      <c r="N209" s="5" t="s">
        <v>459</v>
      </c>
      <c r="O209" s="5"/>
      <c r="P209" s="5"/>
      <c r="Q209" s="5"/>
      <c r="R209" s="5" t="s">
        <v>459</v>
      </c>
      <c r="S209" s="5" t="s">
        <v>485</v>
      </c>
      <c r="T209" s="5"/>
      <c r="U209" s="5"/>
      <c r="V209" s="5" t="s">
        <v>740</v>
      </c>
      <c r="W209" s="5"/>
      <c r="X209" s="5">
        <v>15</v>
      </c>
      <c r="Y209" s="5" t="s">
        <v>459</v>
      </c>
      <c r="Z209" s="5">
        <v>0</v>
      </c>
      <c r="AA209" s="5">
        <v>0</v>
      </c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>
        <v>5.43</v>
      </c>
      <c r="CD209" s="5"/>
      <c r="CE209" s="5">
        <v>0.7</v>
      </c>
      <c r="CF209" s="5">
        <v>0.7</v>
      </c>
      <c r="CG209" s="5" t="s">
        <v>493</v>
      </c>
      <c r="CH209" s="5" t="s">
        <v>667</v>
      </c>
      <c r="CI209" s="5">
        <v>36</v>
      </c>
      <c r="CJ209" s="5"/>
      <c r="CK209" s="5">
        <v>5</v>
      </c>
      <c r="CL209" s="5"/>
      <c r="CM209" s="5">
        <v>0.48</v>
      </c>
      <c r="CN209" s="5">
        <v>0.48</v>
      </c>
      <c r="CO209" s="5" t="s">
        <v>493</v>
      </c>
      <c r="CP209" s="5">
        <f t="shared" si="17"/>
        <v>0.5</v>
      </c>
      <c r="CQ209" s="5" t="s">
        <v>667</v>
      </c>
      <c r="CR209" s="5">
        <f>2</f>
        <v>2</v>
      </c>
      <c r="CS209" s="5">
        <f t="shared" si="15"/>
        <v>2.5</v>
      </c>
      <c r="CT209" s="5">
        <f t="shared" si="16"/>
        <v>2.5</v>
      </c>
      <c r="CU209" s="5">
        <v>36</v>
      </c>
      <c r="CV209" s="5"/>
      <c r="CW209" s="5"/>
      <c r="CX209" s="5"/>
      <c r="CY209" s="5"/>
      <c r="CZ209" s="5"/>
      <c r="DA209" s="5"/>
      <c r="DB209" s="5"/>
      <c r="DC209" s="5"/>
    </row>
    <row r="210" spans="1:107" s="7" customFormat="1" ht="24">
      <c r="A210" s="4" t="s">
        <v>660</v>
      </c>
      <c r="B210" s="5" t="s">
        <v>662</v>
      </c>
      <c r="C210" s="6">
        <v>39227</v>
      </c>
      <c r="D210" s="5" t="s">
        <v>455</v>
      </c>
      <c r="E210" s="5" t="s">
        <v>502</v>
      </c>
      <c r="F210" s="5" t="s">
        <v>477</v>
      </c>
      <c r="G210" s="5" t="s">
        <v>485</v>
      </c>
      <c r="H210" s="5" t="s">
        <v>459</v>
      </c>
      <c r="I210" s="5">
        <v>0</v>
      </c>
      <c r="J210" s="5" t="s">
        <v>455</v>
      </c>
      <c r="K210" s="5" t="s">
        <v>490</v>
      </c>
      <c r="L210" s="5" t="s">
        <v>491</v>
      </c>
      <c r="M210" s="5"/>
      <c r="N210" s="5" t="s">
        <v>459</v>
      </c>
      <c r="O210" s="5"/>
      <c r="P210" s="5"/>
      <c r="Q210" s="5"/>
      <c r="R210" s="5" t="s">
        <v>459</v>
      </c>
      <c r="S210" s="5" t="s">
        <v>485</v>
      </c>
      <c r="T210" s="5"/>
      <c r="U210" s="5"/>
      <c r="V210" s="5" t="s">
        <v>740</v>
      </c>
      <c r="W210" s="5"/>
      <c r="X210" s="5">
        <v>15</v>
      </c>
      <c r="Y210" s="5" t="s">
        <v>459</v>
      </c>
      <c r="Z210" s="5">
        <v>0</v>
      </c>
      <c r="AA210" s="5">
        <v>0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>
        <v>5.8</v>
      </c>
      <c r="CD210" s="5"/>
      <c r="CE210" s="5">
        <v>0.7</v>
      </c>
      <c r="CF210" s="5">
        <v>0.7</v>
      </c>
      <c r="CG210" s="5" t="s">
        <v>493</v>
      </c>
      <c r="CH210" s="5" t="s">
        <v>667</v>
      </c>
      <c r="CI210" s="5">
        <v>36</v>
      </c>
      <c r="CJ210" s="5"/>
      <c r="CK210" s="5">
        <v>5.3</v>
      </c>
      <c r="CL210" s="5"/>
      <c r="CM210" s="5">
        <v>0.47</v>
      </c>
      <c r="CN210" s="5">
        <v>0.47</v>
      </c>
      <c r="CO210" s="5" t="s">
        <v>493</v>
      </c>
      <c r="CP210" s="5">
        <f t="shared" si="17"/>
        <v>0.5</v>
      </c>
      <c r="CQ210" s="5" t="s">
        <v>667</v>
      </c>
      <c r="CR210" s="5">
        <f>2</f>
        <v>2</v>
      </c>
      <c r="CS210" s="5">
        <f t="shared" si="15"/>
        <v>2.5</v>
      </c>
      <c r="CT210" s="5">
        <f t="shared" si="16"/>
        <v>2.8</v>
      </c>
      <c r="CU210" s="5">
        <v>36</v>
      </c>
      <c r="CV210" s="5"/>
      <c r="CW210" s="5"/>
      <c r="CX210" s="5"/>
      <c r="CY210" s="5"/>
      <c r="CZ210" s="5"/>
      <c r="DA210" s="5"/>
      <c r="DB210" s="5"/>
      <c r="DC210" s="5"/>
    </row>
    <row r="211" spans="1:107" s="7" customFormat="1" ht="24">
      <c r="A211" s="4" t="s">
        <v>660</v>
      </c>
      <c r="B211" s="5" t="s">
        <v>662</v>
      </c>
      <c r="C211" s="6">
        <v>39227</v>
      </c>
      <c r="D211" s="5" t="s">
        <v>455</v>
      </c>
      <c r="E211" s="5" t="s">
        <v>502</v>
      </c>
      <c r="F211" s="5" t="s">
        <v>477</v>
      </c>
      <c r="G211" s="5" t="s">
        <v>485</v>
      </c>
      <c r="H211" s="5" t="s">
        <v>459</v>
      </c>
      <c r="I211" s="5">
        <v>0</v>
      </c>
      <c r="J211" s="5" t="s">
        <v>455</v>
      </c>
      <c r="K211" s="5" t="s">
        <v>490</v>
      </c>
      <c r="L211" s="5" t="s">
        <v>491</v>
      </c>
      <c r="M211" s="5"/>
      <c r="N211" s="5" t="s">
        <v>459</v>
      </c>
      <c r="O211" s="5"/>
      <c r="P211" s="5"/>
      <c r="Q211" s="5"/>
      <c r="R211" s="5" t="s">
        <v>459</v>
      </c>
      <c r="S211" s="5" t="s">
        <v>485</v>
      </c>
      <c r="T211" s="5"/>
      <c r="U211" s="5"/>
      <c r="V211" s="5" t="s">
        <v>740</v>
      </c>
      <c r="W211" s="5"/>
      <c r="X211" s="5">
        <v>15</v>
      </c>
      <c r="Y211" s="5" t="s">
        <v>459</v>
      </c>
      <c r="Z211" s="5">
        <v>0</v>
      </c>
      <c r="AA211" s="5">
        <v>0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>
        <v>5.8</v>
      </c>
      <c r="CD211" s="5"/>
      <c r="CE211" s="5">
        <v>0.7</v>
      </c>
      <c r="CF211" s="5">
        <v>0.7</v>
      </c>
      <c r="CG211" s="5" t="s">
        <v>493</v>
      </c>
      <c r="CH211" s="5" t="s">
        <v>667</v>
      </c>
      <c r="CI211" s="5">
        <v>36</v>
      </c>
      <c r="CJ211" s="5"/>
      <c r="CK211" s="5">
        <v>5.3</v>
      </c>
      <c r="CL211" s="5"/>
      <c r="CM211" s="5">
        <v>0.47</v>
      </c>
      <c r="CN211" s="5">
        <v>0.47</v>
      </c>
      <c r="CO211" s="5" t="s">
        <v>493</v>
      </c>
      <c r="CP211" s="5">
        <f t="shared" si="17"/>
        <v>0.5</v>
      </c>
      <c r="CQ211" s="5" t="s">
        <v>667</v>
      </c>
      <c r="CR211" s="5">
        <f>2</f>
        <v>2</v>
      </c>
      <c r="CS211" s="5">
        <f t="shared" si="15"/>
        <v>2.5</v>
      </c>
      <c r="CT211" s="5">
        <f t="shared" si="16"/>
        <v>2.8</v>
      </c>
      <c r="CU211" s="5">
        <v>36</v>
      </c>
      <c r="CV211" s="5"/>
      <c r="CW211" s="5"/>
      <c r="CX211" s="5"/>
      <c r="CY211" s="5"/>
      <c r="CZ211" s="5"/>
      <c r="DA211" s="5"/>
      <c r="DB211" s="5"/>
      <c r="DC211" s="5"/>
    </row>
    <row r="212" spans="1:107" s="7" customFormat="1" ht="24">
      <c r="A212" s="4" t="s">
        <v>660</v>
      </c>
      <c r="B212" s="5" t="s">
        <v>662</v>
      </c>
      <c r="C212" s="6">
        <v>39227</v>
      </c>
      <c r="D212" s="5" t="s">
        <v>455</v>
      </c>
      <c r="E212" s="5" t="s">
        <v>532</v>
      </c>
      <c r="F212" s="5" t="s">
        <v>477</v>
      </c>
      <c r="G212" s="5" t="s">
        <v>485</v>
      </c>
      <c r="H212" s="5" t="s">
        <v>459</v>
      </c>
      <c r="I212" s="5">
        <v>0</v>
      </c>
      <c r="J212" s="5" t="s">
        <v>455</v>
      </c>
      <c r="K212" s="5" t="s">
        <v>490</v>
      </c>
      <c r="L212" s="5" t="s">
        <v>491</v>
      </c>
      <c r="M212" s="5"/>
      <c r="N212" s="5" t="s">
        <v>459</v>
      </c>
      <c r="O212" s="5"/>
      <c r="P212" s="5"/>
      <c r="Q212" s="5"/>
      <c r="R212" s="5" t="s">
        <v>459</v>
      </c>
      <c r="S212" s="5" t="s">
        <v>485</v>
      </c>
      <c r="T212" s="5"/>
      <c r="U212" s="5"/>
      <c r="V212" s="5" t="s">
        <v>740</v>
      </c>
      <c r="W212" s="5"/>
      <c r="X212" s="5">
        <v>15</v>
      </c>
      <c r="Y212" s="5" t="s">
        <v>459</v>
      </c>
      <c r="Z212" s="5">
        <v>0</v>
      </c>
      <c r="AA212" s="5">
        <v>0</v>
      </c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>
        <v>5.3</v>
      </c>
      <c r="CD212" s="5"/>
      <c r="CE212" s="5">
        <v>0.33</v>
      </c>
      <c r="CF212" s="5">
        <v>0.33</v>
      </c>
      <c r="CG212" s="5" t="s">
        <v>493</v>
      </c>
      <c r="CH212" s="5" t="s">
        <v>667</v>
      </c>
      <c r="CI212" s="5">
        <v>50</v>
      </c>
      <c r="CJ212" s="5"/>
      <c r="CK212" s="5">
        <v>4.3</v>
      </c>
      <c r="CL212" s="5"/>
      <c r="CM212" s="5">
        <v>0.14</v>
      </c>
      <c r="CN212" s="5">
        <v>0.14</v>
      </c>
      <c r="CO212" s="5" t="s">
        <v>493</v>
      </c>
      <c r="CP212" s="5">
        <f t="shared" si="17"/>
        <v>0.5</v>
      </c>
      <c r="CQ212" s="5" t="s">
        <v>667</v>
      </c>
      <c r="CR212" s="5">
        <f>2</f>
        <v>2</v>
      </c>
      <c r="CS212" s="5">
        <f t="shared" si="15"/>
        <v>2.5</v>
      </c>
      <c r="CT212" s="5">
        <f t="shared" si="16"/>
        <v>1.7999999999999998</v>
      </c>
      <c r="CU212" s="5">
        <v>50</v>
      </c>
      <c r="CV212" s="5"/>
      <c r="CW212" s="5"/>
      <c r="CX212" s="5"/>
      <c r="CY212" s="5"/>
      <c r="CZ212" s="5"/>
      <c r="DA212" s="5"/>
      <c r="DB212" s="5"/>
      <c r="DC212" s="5"/>
    </row>
    <row r="213" spans="1:107" s="7" customFormat="1" ht="24">
      <c r="A213" s="4" t="s">
        <v>660</v>
      </c>
      <c r="B213" s="5" t="s">
        <v>662</v>
      </c>
      <c r="C213" s="6">
        <v>39227</v>
      </c>
      <c r="D213" s="5" t="s">
        <v>455</v>
      </c>
      <c r="E213" s="5" t="s">
        <v>532</v>
      </c>
      <c r="F213" s="5" t="s">
        <v>477</v>
      </c>
      <c r="G213" s="5" t="s">
        <v>485</v>
      </c>
      <c r="H213" s="5" t="s">
        <v>459</v>
      </c>
      <c r="I213" s="5">
        <v>0</v>
      </c>
      <c r="J213" s="5" t="s">
        <v>455</v>
      </c>
      <c r="K213" s="5" t="s">
        <v>490</v>
      </c>
      <c r="L213" s="5" t="s">
        <v>491</v>
      </c>
      <c r="M213" s="5"/>
      <c r="N213" s="5" t="s">
        <v>459</v>
      </c>
      <c r="O213" s="5"/>
      <c r="P213" s="5"/>
      <c r="Q213" s="5"/>
      <c r="R213" s="5" t="s">
        <v>459</v>
      </c>
      <c r="S213" s="5" t="s">
        <v>485</v>
      </c>
      <c r="T213" s="5"/>
      <c r="U213" s="5"/>
      <c r="V213" s="5" t="s">
        <v>740</v>
      </c>
      <c r="W213" s="5"/>
      <c r="X213" s="5">
        <v>15</v>
      </c>
      <c r="Y213" s="5" t="s">
        <v>459</v>
      </c>
      <c r="Z213" s="5">
        <v>0</v>
      </c>
      <c r="AA213" s="5">
        <v>0</v>
      </c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>
        <v>5.8</v>
      </c>
      <c r="CD213" s="5"/>
      <c r="CE213" s="5">
        <v>0.77</v>
      </c>
      <c r="CF213" s="5">
        <v>0.77</v>
      </c>
      <c r="CG213" s="5" t="s">
        <v>493</v>
      </c>
      <c r="CH213" s="5" t="s">
        <v>667</v>
      </c>
      <c r="CI213" s="5">
        <v>50</v>
      </c>
      <c r="CJ213" s="5"/>
      <c r="CK213" s="5">
        <v>5.3</v>
      </c>
      <c r="CL213" s="5"/>
      <c r="CM213" s="5">
        <v>0.38</v>
      </c>
      <c r="CN213" s="5">
        <v>0.38</v>
      </c>
      <c r="CO213" s="5" t="s">
        <v>493</v>
      </c>
      <c r="CP213" s="5">
        <f t="shared" si="17"/>
        <v>0.5</v>
      </c>
      <c r="CQ213" s="5" t="s">
        <v>667</v>
      </c>
      <c r="CR213" s="5">
        <f>2</f>
        <v>2</v>
      </c>
      <c r="CS213" s="5">
        <f t="shared" si="15"/>
        <v>2.5</v>
      </c>
      <c r="CT213" s="5">
        <f t="shared" si="16"/>
        <v>2.8</v>
      </c>
      <c r="CU213" s="5">
        <v>50</v>
      </c>
      <c r="CV213" s="5"/>
      <c r="CW213" s="5"/>
      <c r="CX213" s="5"/>
      <c r="CY213" s="5"/>
      <c r="CZ213" s="5"/>
      <c r="DA213" s="5"/>
      <c r="DB213" s="5"/>
      <c r="DC213" s="5"/>
    </row>
    <row r="214" spans="1:107" s="7" customFormat="1" ht="24">
      <c r="A214" s="4" t="s">
        <v>660</v>
      </c>
      <c r="B214" s="5" t="s">
        <v>662</v>
      </c>
      <c r="C214" s="6">
        <v>39336</v>
      </c>
      <c r="D214" s="5" t="s">
        <v>455</v>
      </c>
      <c r="E214" s="5" t="s">
        <v>745</v>
      </c>
      <c r="F214" s="5" t="s">
        <v>477</v>
      </c>
      <c r="G214" s="5" t="s">
        <v>485</v>
      </c>
      <c r="H214" s="5" t="s">
        <v>459</v>
      </c>
      <c r="I214" s="5" t="s">
        <v>485</v>
      </c>
      <c r="J214" s="5" t="s">
        <v>455</v>
      </c>
      <c r="K214" s="5" t="s">
        <v>490</v>
      </c>
      <c r="L214" s="5" t="s">
        <v>491</v>
      </c>
      <c r="M214" s="5"/>
      <c r="N214" s="5" t="s">
        <v>459</v>
      </c>
      <c r="O214" s="5"/>
      <c r="P214" s="5"/>
      <c r="Q214" s="5"/>
      <c r="R214" s="5" t="s">
        <v>459</v>
      </c>
      <c r="S214" s="5" t="s">
        <v>480</v>
      </c>
      <c r="T214" s="5"/>
      <c r="U214" s="5"/>
      <c r="V214" s="5" t="s">
        <v>481</v>
      </c>
      <c r="W214" s="5">
        <v>0.1</v>
      </c>
      <c r="X214" s="5">
        <v>15</v>
      </c>
      <c r="Y214" s="5" t="s">
        <v>459</v>
      </c>
      <c r="Z214" s="5">
        <v>2</v>
      </c>
      <c r="AA214" s="5">
        <v>2</v>
      </c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>
        <v>8.5</v>
      </c>
      <c r="CC214" s="5">
        <v>4.3</v>
      </c>
      <c r="CD214" s="5"/>
      <c r="CE214" s="5">
        <v>0.44</v>
      </c>
      <c r="CF214" s="5">
        <v>0.44</v>
      </c>
      <c r="CG214" s="5" t="s">
        <v>493</v>
      </c>
      <c r="CH214" s="5" t="s">
        <v>667</v>
      </c>
      <c r="CI214" s="5">
        <v>15</v>
      </c>
      <c r="CJ214" s="5">
        <v>8.3</v>
      </c>
      <c r="CK214" s="5">
        <v>3.6</v>
      </c>
      <c r="CL214" s="5"/>
      <c r="CM214" s="5">
        <v>0.23</v>
      </c>
      <c r="CN214" s="5">
        <v>0.23</v>
      </c>
      <c r="CO214" s="5" t="s">
        <v>493</v>
      </c>
      <c r="CP214" s="5">
        <f t="shared" si="17"/>
        <v>0.5</v>
      </c>
      <c r="CQ214" s="5" t="s">
        <v>667</v>
      </c>
      <c r="CR214" s="5">
        <f>2</f>
        <v>2</v>
      </c>
      <c r="CS214" s="5">
        <f t="shared" si="15"/>
        <v>2.5</v>
      </c>
      <c r="CT214" s="5">
        <f t="shared" si="16"/>
        <v>1.1</v>
      </c>
      <c r="CU214" s="5">
        <v>15</v>
      </c>
      <c r="CV214" s="5"/>
      <c r="CW214" s="5"/>
      <c r="CX214" s="5"/>
      <c r="CY214" s="5"/>
      <c r="CZ214" s="5"/>
      <c r="DA214" s="5"/>
      <c r="DB214" s="5"/>
      <c r="DC214" s="5"/>
    </row>
    <row r="215" spans="1:107" s="7" customFormat="1" ht="24">
      <c r="A215" s="4" t="s">
        <v>660</v>
      </c>
      <c r="B215" s="5" t="s">
        <v>662</v>
      </c>
      <c r="C215" s="6">
        <v>39227</v>
      </c>
      <c r="D215" s="5" t="s">
        <v>455</v>
      </c>
      <c r="E215" s="5" t="s">
        <v>532</v>
      </c>
      <c r="F215" s="5" t="s">
        <v>477</v>
      </c>
      <c r="G215" s="5" t="s">
        <v>485</v>
      </c>
      <c r="H215" s="5" t="s">
        <v>459</v>
      </c>
      <c r="I215" s="5">
        <v>0</v>
      </c>
      <c r="J215" s="5" t="s">
        <v>455</v>
      </c>
      <c r="K215" s="5" t="s">
        <v>490</v>
      </c>
      <c r="L215" s="5" t="s">
        <v>491</v>
      </c>
      <c r="M215" s="5"/>
      <c r="N215" s="5" t="s">
        <v>459</v>
      </c>
      <c r="O215" s="5"/>
      <c r="P215" s="5"/>
      <c r="Q215" s="5"/>
      <c r="R215" s="5" t="s">
        <v>459</v>
      </c>
      <c r="S215" s="5" t="s">
        <v>485</v>
      </c>
      <c r="T215" s="5"/>
      <c r="U215" s="5"/>
      <c r="V215" s="5" t="s">
        <v>747</v>
      </c>
      <c r="W215" s="5"/>
      <c r="X215" s="5">
        <v>15</v>
      </c>
      <c r="Y215" s="5" t="s">
        <v>459</v>
      </c>
      <c r="Z215" s="5">
        <v>0</v>
      </c>
      <c r="AA215" s="5">
        <v>0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>
        <v>3.13</v>
      </c>
      <c r="CD215" s="5"/>
      <c r="CE215" s="5">
        <v>0.41</v>
      </c>
      <c r="CF215" s="5">
        <v>0.41</v>
      </c>
      <c r="CG215" s="5" t="s">
        <v>493</v>
      </c>
      <c r="CH215" s="5" t="s">
        <v>667</v>
      </c>
      <c r="CI215" s="5">
        <v>15</v>
      </c>
      <c r="CJ215" s="5"/>
      <c r="CK215" s="5">
        <v>2.57</v>
      </c>
      <c r="CL215" s="5"/>
      <c r="CM215" s="5">
        <v>0.22</v>
      </c>
      <c r="CN215" s="5">
        <v>0.22</v>
      </c>
      <c r="CO215" s="5" t="s">
        <v>493</v>
      </c>
      <c r="CP215" s="5">
        <f t="shared" si="17"/>
        <v>0.5</v>
      </c>
      <c r="CQ215" s="5" t="s">
        <v>667</v>
      </c>
      <c r="CR215" s="5">
        <f>2</f>
        <v>2</v>
      </c>
      <c r="CS215" s="5">
        <f t="shared" si="15"/>
        <v>2.5</v>
      </c>
      <c r="CT215" s="5">
        <f t="shared" si="16"/>
        <v>0.06999999999999984</v>
      </c>
      <c r="CU215" s="5">
        <v>15</v>
      </c>
      <c r="CV215" s="5"/>
      <c r="CW215" s="5"/>
      <c r="CX215" s="5"/>
      <c r="CY215" s="5"/>
      <c r="CZ215" s="5"/>
      <c r="DA215" s="5"/>
      <c r="DB215" s="5"/>
      <c r="DC215" s="5"/>
    </row>
    <row r="216" spans="1:107" s="7" customFormat="1" ht="24">
      <c r="A216" s="4" t="s">
        <v>660</v>
      </c>
      <c r="B216" s="5" t="s">
        <v>662</v>
      </c>
      <c r="C216" s="6">
        <v>39227</v>
      </c>
      <c r="D216" s="5" t="s">
        <v>455</v>
      </c>
      <c r="E216" s="5" t="s">
        <v>749</v>
      </c>
      <c r="F216" s="5" t="s">
        <v>477</v>
      </c>
      <c r="G216" s="5" t="s">
        <v>485</v>
      </c>
      <c r="H216" s="5" t="s">
        <v>459</v>
      </c>
      <c r="I216" s="5">
        <v>0</v>
      </c>
      <c r="J216" s="5" t="s">
        <v>455</v>
      </c>
      <c r="K216" s="5" t="s">
        <v>490</v>
      </c>
      <c r="L216" s="5" t="s">
        <v>491</v>
      </c>
      <c r="M216" s="5"/>
      <c r="N216" s="5" t="s">
        <v>459</v>
      </c>
      <c r="O216" s="5"/>
      <c r="P216" s="5"/>
      <c r="Q216" s="5"/>
      <c r="R216" s="5" t="s">
        <v>459</v>
      </c>
      <c r="S216" s="5" t="s">
        <v>485</v>
      </c>
      <c r="T216" s="5"/>
      <c r="U216" s="5"/>
      <c r="V216" s="5" t="s">
        <v>750</v>
      </c>
      <c r="W216" s="5"/>
      <c r="X216" s="5">
        <v>15</v>
      </c>
      <c r="Y216" s="5" t="s">
        <v>459</v>
      </c>
      <c r="Z216" s="5">
        <v>0</v>
      </c>
      <c r="AA216" s="5">
        <v>0</v>
      </c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>
        <v>4.4</v>
      </c>
      <c r="CD216" s="5"/>
      <c r="CE216" s="5">
        <v>0.55</v>
      </c>
      <c r="CF216" s="5">
        <v>0.55</v>
      </c>
      <c r="CG216" s="5" t="s">
        <v>493</v>
      </c>
      <c r="CH216" s="5" t="s">
        <v>667</v>
      </c>
      <c r="CI216" s="5">
        <v>36</v>
      </c>
      <c r="CJ216" s="5"/>
      <c r="CK216" s="5"/>
      <c r="CL216" s="5"/>
      <c r="CM216" s="5"/>
      <c r="CN216" s="5"/>
      <c r="CO216" s="5"/>
      <c r="CP216" s="5">
        <f t="shared" si="17"/>
        <v>0.5</v>
      </c>
      <c r="CQ216" s="5"/>
      <c r="CR216" s="5"/>
      <c r="CS216" s="5">
        <f t="shared" si="15"/>
        <v>0.5</v>
      </c>
      <c r="CT216" s="5">
        <f t="shared" si="16"/>
        <v>-0.5</v>
      </c>
      <c r="CU216" s="5"/>
      <c r="CV216" s="5"/>
      <c r="CW216" s="5"/>
      <c r="CX216" s="5"/>
      <c r="CY216" s="5"/>
      <c r="CZ216" s="5"/>
      <c r="DA216" s="5"/>
      <c r="DB216" s="5"/>
      <c r="DC216" s="5"/>
    </row>
    <row r="217" spans="1:107" s="7" customFormat="1" ht="24">
      <c r="A217" s="4" t="s">
        <v>660</v>
      </c>
      <c r="B217" s="5" t="s">
        <v>662</v>
      </c>
      <c r="C217" s="6">
        <v>39227</v>
      </c>
      <c r="D217" s="5" t="s">
        <v>455</v>
      </c>
      <c r="E217" s="5" t="s">
        <v>532</v>
      </c>
      <c r="F217" s="5" t="s">
        <v>477</v>
      </c>
      <c r="G217" s="5" t="s">
        <v>485</v>
      </c>
      <c r="H217" s="5" t="s">
        <v>459</v>
      </c>
      <c r="I217" s="5">
        <v>0</v>
      </c>
      <c r="J217" s="5" t="s">
        <v>455</v>
      </c>
      <c r="K217" s="5" t="s">
        <v>490</v>
      </c>
      <c r="L217" s="5" t="s">
        <v>491</v>
      </c>
      <c r="M217" s="5"/>
      <c r="N217" s="5" t="s">
        <v>459</v>
      </c>
      <c r="O217" s="5"/>
      <c r="P217" s="5"/>
      <c r="Q217" s="5"/>
      <c r="R217" s="5" t="s">
        <v>459</v>
      </c>
      <c r="S217" s="5" t="s">
        <v>485</v>
      </c>
      <c r="T217" s="5"/>
      <c r="U217" s="5"/>
      <c r="V217" s="5" t="s">
        <v>750</v>
      </c>
      <c r="W217" s="5"/>
      <c r="X217" s="5">
        <v>15</v>
      </c>
      <c r="Y217" s="5" t="s">
        <v>459</v>
      </c>
      <c r="Z217" s="5">
        <v>0</v>
      </c>
      <c r="AA217" s="5">
        <v>0</v>
      </c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>
        <v>4.4</v>
      </c>
      <c r="CD217" s="5"/>
      <c r="CE217" s="5">
        <v>0.55</v>
      </c>
      <c r="CF217" s="5">
        <v>0.55</v>
      </c>
      <c r="CG217" s="5" t="s">
        <v>493</v>
      </c>
      <c r="CH217" s="5" t="s">
        <v>667</v>
      </c>
      <c r="CI217" s="5">
        <v>36</v>
      </c>
      <c r="CJ217" s="5"/>
      <c r="CK217" s="5">
        <v>4</v>
      </c>
      <c r="CL217" s="5"/>
      <c r="CM217" s="5">
        <v>0.21</v>
      </c>
      <c r="CN217" s="5">
        <v>0.21</v>
      </c>
      <c r="CO217" s="5" t="s">
        <v>493</v>
      </c>
      <c r="CP217" s="5">
        <f t="shared" si="17"/>
        <v>0.5</v>
      </c>
      <c r="CQ217" s="5" t="s">
        <v>667</v>
      </c>
      <c r="CR217" s="5">
        <f>2</f>
        <v>2</v>
      </c>
      <c r="CS217" s="5">
        <f t="shared" si="15"/>
        <v>2.5</v>
      </c>
      <c r="CT217" s="5">
        <f t="shared" si="16"/>
        <v>1.5</v>
      </c>
      <c r="CU217" s="5">
        <v>36</v>
      </c>
      <c r="CV217" s="5"/>
      <c r="CW217" s="5"/>
      <c r="CX217" s="5"/>
      <c r="CY217" s="5"/>
      <c r="CZ217" s="5"/>
      <c r="DA217" s="5"/>
      <c r="DB217" s="5"/>
      <c r="DC217" s="5"/>
    </row>
    <row r="218" spans="1:107" s="7" customFormat="1" ht="24">
      <c r="A218" s="4" t="s">
        <v>660</v>
      </c>
      <c r="B218" s="5" t="s">
        <v>662</v>
      </c>
      <c r="C218" s="6">
        <v>39227</v>
      </c>
      <c r="D218" s="5" t="s">
        <v>455</v>
      </c>
      <c r="E218" s="5" t="s">
        <v>532</v>
      </c>
      <c r="F218" s="5" t="s">
        <v>477</v>
      </c>
      <c r="G218" s="5" t="s">
        <v>485</v>
      </c>
      <c r="H218" s="5" t="s">
        <v>459</v>
      </c>
      <c r="I218" s="5">
        <v>0</v>
      </c>
      <c r="J218" s="5" t="s">
        <v>455</v>
      </c>
      <c r="K218" s="5" t="s">
        <v>490</v>
      </c>
      <c r="L218" s="5" t="s">
        <v>491</v>
      </c>
      <c r="M218" s="5"/>
      <c r="N218" s="5" t="s">
        <v>459</v>
      </c>
      <c r="O218" s="5"/>
      <c r="P218" s="5"/>
      <c r="Q218" s="5"/>
      <c r="R218" s="5" t="s">
        <v>459</v>
      </c>
      <c r="S218" s="5" t="s">
        <v>485</v>
      </c>
      <c r="T218" s="5"/>
      <c r="U218" s="5"/>
      <c r="V218" s="5" t="s">
        <v>740</v>
      </c>
      <c r="W218" s="5"/>
      <c r="X218" s="5">
        <v>15</v>
      </c>
      <c r="Y218" s="5" t="s">
        <v>459</v>
      </c>
      <c r="Z218" s="5">
        <v>0</v>
      </c>
      <c r="AA218" s="5">
        <v>0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>
        <v>5.25</v>
      </c>
      <c r="CD218" s="5"/>
      <c r="CE218" s="5">
        <v>0.32</v>
      </c>
      <c r="CF218" s="5">
        <v>0.32</v>
      </c>
      <c r="CG218" s="5" t="s">
        <v>493</v>
      </c>
      <c r="CH218" s="5" t="s">
        <v>667</v>
      </c>
      <c r="CI218" s="5">
        <v>50</v>
      </c>
      <c r="CJ218" s="5"/>
      <c r="CK218" s="5">
        <v>4.3</v>
      </c>
      <c r="CL218" s="5"/>
      <c r="CM218" s="5">
        <v>0.14</v>
      </c>
      <c r="CN218" s="5">
        <v>0.14</v>
      </c>
      <c r="CO218" s="5" t="s">
        <v>493</v>
      </c>
      <c r="CP218" s="5">
        <f t="shared" si="17"/>
        <v>0.5</v>
      </c>
      <c r="CQ218" s="5" t="s">
        <v>667</v>
      </c>
      <c r="CR218" s="5">
        <f>2</f>
        <v>2</v>
      </c>
      <c r="CS218" s="5">
        <f t="shared" si="15"/>
        <v>2.5</v>
      </c>
      <c r="CT218" s="5">
        <f t="shared" si="16"/>
        <v>1.7999999999999998</v>
      </c>
      <c r="CU218" s="5">
        <v>50</v>
      </c>
      <c r="CV218" s="5"/>
      <c r="CW218" s="5"/>
      <c r="CX218" s="5"/>
      <c r="CY218" s="5"/>
      <c r="CZ218" s="5"/>
      <c r="DA218" s="5"/>
      <c r="DB218" s="5"/>
      <c r="DC218" s="5"/>
    </row>
    <row r="219" spans="1:107" s="7" customFormat="1" ht="24">
      <c r="A219" s="4" t="s">
        <v>660</v>
      </c>
      <c r="B219" s="5" t="s">
        <v>662</v>
      </c>
      <c r="C219" s="6">
        <v>39336</v>
      </c>
      <c r="D219" s="5" t="s">
        <v>455</v>
      </c>
      <c r="E219" s="5" t="s">
        <v>532</v>
      </c>
      <c r="F219" s="5" t="s">
        <v>477</v>
      </c>
      <c r="G219" s="5" t="s">
        <v>485</v>
      </c>
      <c r="H219" s="5" t="s">
        <v>459</v>
      </c>
      <c r="I219" s="5" t="s">
        <v>485</v>
      </c>
      <c r="J219" s="5" t="s">
        <v>455</v>
      </c>
      <c r="K219" s="5" t="s">
        <v>490</v>
      </c>
      <c r="L219" s="5" t="s">
        <v>491</v>
      </c>
      <c r="M219" s="5"/>
      <c r="N219" s="5" t="s">
        <v>459</v>
      </c>
      <c r="O219" s="5"/>
      <c r="P219" s="5"/>
      <c r="Q219" s="5"/>
      <c r="R219" s="5" t="s">
        <v>459</v>
      </c>
      <c r="S219" s="5" t="s">
        <v>480</v>
      </c>
      <c r="T219" s="5"/>
      <c r="U219" s="5"/>
      <c r="V219" s="5" t="s">
        <v>753</v>
      </c>
      <c r="W219" s="5" t="s">
        <v>485</v>
      </c>
      <c r="X219" s="5">
        <v>15</v>
      </c>
      <c r="Y219" s="5" t="s">
        <v>459</v>
      </c>
      <c r="Z219" s="5">
        <v>70</v>
      </c>
      <c r="AA219" s="5">
        <v>70</v>
      </c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>
        <v>30.1</v>
      </c>
      <c r="CC219" s="5">
        <v>7.1</v>
      </c>
      <c r="CD219" s="5"/>
      <c r="CE219" s="5">
        <v>0.38</v>
      </c>
      <c r="CF219" s="5">
        <v>0.38</v>
      </c>
      <c r="CG219" s="5" t="s">
        <v>493</v>
      </c>
      <c r="CH219" s="5" t="s">
        <v>667</v>
      </c>
      <c r="CI219" s="5">
        <v>80</v>
      </c>
      <c r="CJ219" s="5">
        <v>28.2</v>
      </c>
      <c r="CK219" s="5">
        <v>6.1</v>
      </c>
      <c r="CL219" s="5"/>
      <c r="CM219" s="5">
        <v>0.31</v>
      </c>
      <c r="CN219" s="5">
        <v>0.31</v>
      </c>
      <c r="CO219" s="5" t="s">
        <v>493</v>
      </c>
      <c r="CP219" s="5">
        <f t="shared" si="17"/>
        <v>0.5</v>
      </c>
      <c r="CQ219" s="5" t="s">
        <v>667</v>
      </c>
      <c r="CR219" s="5">
        <f>2</f>
        <v>2</v>
      </c>
      <c r="CS219" s="5">
        <f t="shared" si="15"/>
        <v>2.5</v>
      </c>
      <c r="CT219" s="5">
        <f t="shared" si="16"/>
        <v>3.5999999999999996</v>
      </c>
      <c r="CU219" s="5">
        <v>80</v>
      </c>
      <c r="CV219" s="5"/>
      <c r="CW219" s="5"/>
      <c r="CX219" s="5"/>
      <c r="CY219" s="5"/>
      <c r="CZ219" s="5"/>
      <c r="DA219" s="5"/>
      <c r="DB219" s="5"/>
      <c r="DC219" s="5"/>
    </row>
    <row r="220" spans="1:107" s="7" customFormat="1" ht="24">
      <c r="A220" s="4" t="s">
        <v>660</v>
      </c>
      <c r="B220" s="5" t="s">
        <v>662</v>
      </c>
      <c r="C220" s="6">
        <v>39415</v>
      </c>
      <c r="D220" s="5" t="s">
        <v>455</v>
      </c>
      <c r="E220" s="5" t="s">
        <v>532</v>
      </c>
      <c r="F220" s="5" t="s">
        <v>477</v>
      </c>
      <c r="G220" s="5" t="s">
        <v>485</v>
      </c>
      <c r="H220" s="5" t="s">
        <v>459</v>
      </c>
      <c r="I220" s="5" t="s">
        <v>485</v>
      </c>
      <c r="J220" s="5" t="s">
        <v>459</v>
      </c>
      <c r="K220" s="5"/>
      <c r="L220" s="5"/>
      <c r="M220" s="5"/>
      <c r="N220" s="5" t="s">
        <v>459</v>
      </c>
      <c r="O220" s="5"/>
      <c r="P220" s="5"/>
      <c r="Q220" s="5"/>
      <c r="R220" s="5" t="s">
        <v>459</v>
      </c>
      <c r="S220" s="5" t="s">
        <v>480</v>
      </c>
      <c r="T220" s="5"/>
      <c r="U220" s="5"/>
      <c r="V220" s="5" t="s">
        <v>753</v>
      </c>
      <c r="W220" s="5" t="s">
        <v>754</v>
      </c>
      <c r="X220" s="5">
        <v>15</v>
      </c>
      <c r="Y220" s="5" t="s">
        <v>459</v>
      </c>
      <c r="Z220" s="5">
        <v>50</v>
      </c>
      <c r="AA220" s="5">
        <v>40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>
        <v>28.8</v>
      </c>
      <c r="CC220" s="5">
        <v>5.5</v>
      </c>
      <c r="CD220" s="5"/>
      <c r="CE220" s="5">
        <v>0.14</v>
      </c>
      <c r="CF220" s="5">
        <v>0.14</v>
      </c>
      <c r="CG220" s="5" t="s">
        <v>493</v>
      </c>
      <c r="CH220" s="5" t="s">
        <v>667</v>
      </c>
      <c r="CI220" s="5">
        <v>80</v>
      </c>
      <c r="CJ220" s="5">
        <v>28</v>
      </c>
      <c r="CK220" s="5">
        <v>5</v>
      </c>
      <c r="CL220" s="5"/>
      <c r="CM220" s="5">
        <v>0.06</v>
      </c>
      <c r="CN220" s="5">
        <v>0.06</v>
      </c>
      <c r="CO220" s="5" t="s">
        <v>493</v>
      </c>
      <c r="CP220" s="5">
        <f t="shared" si="17"/>
        <v>0.5</v>
      </c>
      <c r="CQ220" s="5" t="s">
        <v>667</v>
      </c>
      <c r="CR220" s="5">
        <f>2</f>
        <v>2</v>
      </c>
      <c r="CS220" s="5">
        <f t="shared" si="15"/>
        <v>2.5</v>
      </c>
      <c r="CT220" s="5">
        <f t="shared" si="16"/>
        <v>2.5</v>
      </c>
      <c r="CU220" s="5">
        <v>80</v>
      </c>
      <c r="CV220" s="5"/>
      <c r="CW220" s="5"/>
      <c r="CX220" s="5"/>
      <c r="CY220" s="5"/>
      <c r="CZ220" s="5"/>
      <c r="DA220" s="5"/>
      <c r="DB220" s="5"/>
      <c r="DC220" s="5"/>
    </row>
    <row r="221" spans="1:107" s="7" customFormat="1" ht="24">
      <c r="A221" s="4" t="s">
        <v>660</v>
      </c>
      <c r="B221" s="5" t="s">
        <v>662</v>
      </c>
      <c r="C221" s="6">
        <v>39415</v>
      </c>
      <c r="D221" s="5" t="s">
        <v>455</v>
      </c>
      <c r="E221" s="5" t="s">
        <v>532</v>
      </c>
      <c r="F221" s="5" t="s">
        <v>477</v>
      </c>
      <c r="G221" s="5" t="s">
        <v>485</v>
      </c>
      <c r="H221" s="5" t="s">
        <v>459</v>
      </c>
      <c r="I221" s="5" t="s">
        <v>485</v>
      </c>
      <c r="J221" s="5" t="s">
        <v>459</v>
      </c>
      <c r="K221" s="5"/>
      <c r="L221" s="5"/>
      <c r="M221" s="5"/>
      <c r="N221" s="5" t="s">
        <v>459</v>
      </c>
      <c r="O221" s="5"/>
      <c r="P221" s="5"/>
      <c r="Q221" s="5"/>
      <c r="R221" s="5" t="s">
        <v>459</v>
      </c>
      <c r="S221" s="5" t="s">
        <v>480</v>
      </c>
      <c r="T221" s="5"/>
      <c r="U221" s="5"/>
      <c r="V221" s="5" t="s">
        <v>753</v>
      </c>
      <c r="W221" s="5" t="s">
        <v>754</v>
      </c>
      <c r="X221" s="5">
        <v>15</v>
      </c>
      <c r="Y221" s="5" t="s">
        <v>459</v>
      </c>
      <c r="Z221" s="5">
        <v>70</v>
      </c>
      <c r="AA221" s="5">
        <v>40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>
        <v>28.8</v>
      </c>
      <c r="CC221" s="5">
        <v>5.5</v>
      </c>
      <c r="CD221" s="5"/>
      <c r="CE221" s="5">
        <v>0.14</v>
      </c>
      <c r="CF221" s="5">
        <v>0.14</v>
      </c>
      <c r="CG221" s="5" t="s">
        <v>493</v>
      </c>
      <c r="CH221" s="5" t="s">
        <v>667</v>
      </c>
      <c r="CI221" s="5">
        <v>80</v>
      </c>
      <c r="CJ221" s="5">
        <v>28</v>
      </c>
      <c r="CK221" s="5">
        <v>5</v>
      </c>
      <c r="CL221" s="5"/>
      <c r="CM221" s="5">
        <v>0.06</v>
      </c>
      <c r="CN221" s="5">
        <v>0.06</v>
      </c>
      <c r="CO221" s="5" t="s">
        <v>493</v>
      </c>
      <c r="CP221" s="5">
        <f t="shared" si="17"/>
        <v>0.5</v>
      </c>
      <c r="CQ221" s="5" t="s">
        <v>667</v>
      </c>
      <c r="CR221" s="5">
        <f>2</f>
        <v>2</v>
      </c>
      <c r="CS221" s="5">
        <f t="shared" si="15"/>
        <v>2.5</v>
      </c>
      <c r="CT221" s="5">
        <f t="shared" si="16"/>
        <v>2.5</v>
      </c>
      <c r="CU221" s="5">
        <v>80</v>
      </c>
      <c r="CV221" s="5"/>
      <c r="CW221" s="5"/>
      <c r="CX221" s="5"/>
      <c r="CY221" s="5"/>
      <c r="CZ221" s="5"/>
      <c r="DA221" s="5"/>
      <c r="DB221" s="5"/>
      <c r="DC221" s="5"/>
    </row>
    <row r="222" spans="1:107" s="7" customFormat="1" ht="36">
      <c r="A222" s="4" t="s">
        <v>660</v>
      </c>
      <c r="B222" s="5" t="s">
        <v>662</v>
      </c>
      <c r="C222" s="6">
        <v>39414</v>
      </c>
      <c r="D222" s="5" t="s">
        <v>455</v>
      </c>
      <c r="E222" s="5" t="s">
        <v>532</v>
      </c>
      <c r="F222" s="5" t="s">
        <v>457</v>
      </c>
      <c r="G222" s="5" t="s">
        <v>485</v>
      </c>
      <c r="H222" s="5" t="s">
        <v>459</v>
      </c>
      <c r="I222" s="5">
        <v>50</v>
      </c>
      <c r="J222" s="5" t="s">
        <v>459</v>
      </c>
      <c r="K222" s="5"/>
      <c r="L222" s="5"/>
      <c r="M222" s="5"/>
      <c r="N222" s="5" t="s">
        <v>459</v>
      </c>
      <c r="O222" s="5"/>
      <c r="P222" s="5"/>
      <c r="Q222" s="5"/>
      <c r="R222" s="5" t="s">
        <v>459</v>
      </c>
      <c r="S222" s="5" t="s">
        <v>480</v>
      </c>
      <c r="T222" s="5"/>
      <c r="U222" s="5"/>
      <c r="V222" s="5" t="s">
        <v>756</v>
      </c>
      <c r="W222" s="5">
        <v>2048</v>
      </c>
      <c r="X222" s="5">
        <v>15</v>
      </c>
      <c r="Y222" s="5" t="s">
        <v>459</v>
      </c>
      <c r="Z222" s="5">
        <v>5</v>
      </c>
      <c r="AA222" s="5">
        <v>5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>
        <v>140</v>
      </c>
      <c r="CC222" s="5">
        <v>6</v>
      </c>
      <c r="CD222" s="5"/>
      <c r="CE222" s="5">
        <v>0</v>
      </c>
      <c r="CF222" s="5">
        <v>6</v>
      </c>
      <c r="CG222" s="5" t="s">
        <v>593</v>
      </c>
      <c r="CH222" s="5" t="s">
        <v>499</v>
      </c>
      <c r="CI222" s="5">
        <v>400</v>
      </c>
      <c r="CJ222" s="5">
        <v>140</v>
      </c>
      <c r="CK222" s="5">
        <v>6</v>
      </c>
      <c r="CL222" s="5"/>
      <c r="CM222" s="5">
        <v>0</v>
      </c>
      <c r="CN222" s="5">
        <v>6</v>
      </c>
      <c r="CO222" s="5" t="s">
        <v>593</v>
      </c>
      <c r="CP222" s="5">
        <f>1.5</f>
        <v>1.5</v>
      </c>
      <c r="CQ222" s="5" t="s">
        <v>499</v>
      </c>
      <c r="CR222" s="5">
        <f>(W222/1000)+0.5</f>
        <v>2.548</v>
      </c>
      <c r="CS222" s="5">
        <f t="shared" si="15"/>
        <v>4.048</v>
      </c>
      <c r="CT222" s="5">
        <f t="shared" si="16"/>
        <v>1.952</v>
      </c>
      <c r="CU222" s="5">
        <v>400</v>
      </c>
      <c r="CV222" s="5"/>
      <c r="CW222" s="5"/>
      <c r="CX222" s="5"/>
      <c r="CY222" s="5"/>
      <c r="CZ222" s="5"/>
      <c r="DA222" s="5"/>
      <c r="DB222" s="5"/>
      <c r="DC222" s="5"/>
    </row>
    <row r="223" spans="1:109" s="7" customFormat="1" ht="36">
      <c r="A223" s="4" t="s">
        <v>660</v>
      </c>
      <c r="B223" s="5" t="s">
        <v>662</v>
      </c>
      <c r="C223" s="6">
        <v>39414</v>
      </c>
      <c r="D223" s="5" t="s">
        <v>455</v>
      </c>
      <c r="E223" s="5" t="s">
        <v>532</v>
      </c>
      <c r="F223" s="5" t="s">
        <v>457</v>
      </c>
      <c r="G223" s="5" t="s">
        <v>485</v>
      </c>
      <c r="H223" s="5" t="s">
        <v>459</v>
      </c>
      <c r="I223" s="5">
        <v>50</v>
      </c>
      <c r="J223" s="5" t="s">
        <v>459</v>
      </c>
      <c r="K223" s="5"/>
      <c r="L223" s="5"/>
      <c r="M223" s="5"/>
      <c r="N223" s="5" t="s">
        <v>459</v>
      </c>
      <c r="O223" s="5"/>
      <c r="P223" s="5"/>
      <c r="Q223" s="5"/>
      <c r="R223" s="5" t="s">
        <v>459</v>
      </c>
      <c r="S223" s="5" t="s">
        <v>480</v>
      </c>
      <c r="T223" s="5"/>
      <c r="U223" s="5"/>
      <c r="V223" s="5" t="s">
        <v>757</v>
      </c>
      <c r="W223" s="5">
        <v>3072</v>
      </c>
      <c r="X223" s="5">
        <v>15</v>
      </c>
      <c r="Y223" s="5" t="s">
        <v>459</v>
      </c>
      <c r="Z223" s="5">
        <v>12.5</v>
      </c>
      <c r="AA223" s="5">
        <v>12.5</v>
      </c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>
        <v>115</v>
      </c>
      <c r="CC223" s="5">
        <v>6</v>
      </c>
      <c r="CD223" s="5"/>
      <c r="CE223" s="5">
        <v>0</v>
      </c>
      <c r="CF223" s="5">
        <v>6</v>
      </c>
      <c r="CG223" s="5" t="s">
        <v>593</v>
      </c>
      <c r="CH223" s="5" t="s">
        <v>499</v>
      </c>
      <c r="CI223" s="5">
        <v>400</v>
      </c>
      <c r="CJ223" s="5">
        <v>115</v>
      </c>
      <c r="CK223" s="5">
        <v>6</v>
      </c>
      <c r="CL223" s="5"/>
      <c r="CM223" s="5">
        <v>0</v>
      </c>
      <c r="CN223" s="5">
        <v>6</v>
      </c>
      <c r="CO223" s="5" t="s">
        <v>593</v>
      </c>
      <c r="CP223" s="5">
        <f>1.5</f>
        <v>1.5</v>
      </c>
      <c r="CQ223" s="5" t="s">
        <v>499</v>
      </c>
      <c r="CR223" s="5">
        <f>(W223/1000)+0.5</f>
        <v>3.572</v>
      </c>
      <c r="CS223" s="5">
        <f t="shared" si="15"/>
        <v>5.072</v>
      </c>
      <c r="CT223" s="5">
        <f t="shared" si="16"/>
        <v>0.9279999999999999</v>
      </c>
      <c r="CU223" s="5">
        <v>400</v>
      </c>
      <c r="CV223" s="5"/>
      <c r="CW223" s="5"/>
      <c r="CX223" s="5"/>
      <c r="CY223" s="5"/>
      <c r="CZ223" s="5"/>
      <c r="DA223" s="5"/>
      <c r="DB223" s="5"/>
      <c r="DC223" s="5"/>
      <c r="DE223" s="4" t="e">
        <f>COUNTIF(#REF!,"X")</f>
        <v>#REF!</v>
      </c>
    </row>
    <row r="224" spans="1:107" s="7" customFormat="1" ht="36">
      <c r="A224" s="4" t="s">
        <v>660</v>
      </c>
      <c r="B224" s="5" t="s">
        <v>662</v>
      </c>
      <c r="C224" s="6">
        <v>39414</v>
      </c>
      <c r="D224" s="5" t="s">
        <v>455</v>
      </c>
      <c r="E224" s="5" t="s">
        <v>532</v>
      </c>
      <c r="F224" s="5" t="s">
        <v>457</v>
      </c>
      <c r="G224" s="5" t="s">
        <v>485</v>
      </c>
      <c r="H224" s="5" t="s">
        <v>459</v>
      </c>
      <c r="I224" s="5">
        <v>50</v>
      </c>
      <c r="J224" s="5" t="s">
        <v>459</v>
      </c>
      <c r="K224" s="5"/>
      <c r="L224" s="5"/>
      <c r="M224" s="5"/>
      <c r="N224" s="5" t="s">
        <v>459</v>
      </c>
      <c r="O224" s="5"/>
      <c r="P224" s="5"/>
      <c r="Q224" s="5"/>
      <c r="R224" s="5" t="s">
        <v>459</v>
      </c>
      <c r="S224" s="5" t="s">
        <v>480</v>
      </c>
      <c r="T224" s="5"/>
      <c r="U224" s="5"/>
      <c r="V224" s="5" t="s">
        <v>758</v>
      </c>
      <c r="W224" s="5">
        <v>3072</v>
      </c>
      <c r="X224" s="5">
        <v>15</v>
      </c>
      <c r="Y224" s="5" t="s">
        <v>459</v>
      </c>
      <c r="Z224" s="5">
        <v>8</v>
      </c>
      <c r="AA224" s="5">
        <v>8</v>
      </c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>
        <v>120</v>
      </c>
      <c r="CC224" s="5">
        <v>6</v>
      </c>
      <c r="CD224" s="5"/>
      <c r="CE224" s="5">
        <v>0</v>
      </c>
      <c r="CF224" s="5">
        <v>6</v>
      </c>
      <c r="CG224" s="5" t="s">
        <v>593</v>
      </c>
      <c r="CH224" s="5" t="s">
        <v>759</v>
      </c>
      <c r="CI224" s="5">
        <v>400</v>
      </c>
      <c r="CJ224" s="5">
        <v>120</v>
      </c>
      <c r="CK224" s="5">
        <v>6</v>
      </c>
      <c r="CL224" s="5"/>
      <c r="CM224" s="5">
        <v>0</v>
      </c>
      <c r="CN224" s="5">
        <v>6</v>
      </c>
      <c r="CO224" s="5" t="s">
        <v>593</v>
      </c>
      <c r="CP224" s="5">
        <f>1.5</f>
        <v>1.5</v>
      </c>
      <c r="CQ224" s="5" t="s">
        <v>759</v>
      </c>
      <c r="CR224" s="5">
        <f>(W224/1000)+0.5</f>
        <v>3.572</v>
      </c>
      <c r="CS224" s="5">
        <f t="shared" si="15"/>
        <v>5.072</v>
      </c>
      <c r="CT224" s="5">
        <f t="shared" si="16"/>
        <v>0.9279999999999999</v>
      </c>
      <c r="CU224" s="5">
        <v>400</v>
      </c>
      <c r="CV224" s="5"/>
      <c r="CW224" s="5"/>
      <c r="CX224" s="5"/>
      <c r="CY224" s="5"/>
      <c r="CZ224" s="5"/>
      <c r="DA224" s="5"/>
      <c r="DB224" s="5"/>
      <c r="DC224" s="5"/>
    </row>
    <row r="225" spans="1:107" s="7" customFormat="1" ht="24">
      <c r="A225" s="4" t="s">
        <v>660</v>
      </c>
      <c r="B225" s="5" t="s">
        <v>662</v>
      </c>
      <c r="C225" s="6">
        <v>39273</v>
      </c>
      <c r="D225" s="5" t="s">
        <v>455</v>
      </c>
      <c r="E225" s="5" t="s">
        <v>468</v>
      </c>
      <c r="F225" s="5" t="s">
        <v>477</v>
      </c>
      <c r="G225" s="5" t="s">
        <v>485</v>
      </c>
      <c r="H225" s="5" t="s">
        <v>459</v>
      </c>
      <c r="I225" s="5" t="s">
        <v>666</v>
      </c>
      <c r="J225" s="5" t="s">
        <v>455</v>
      </c>
      <c r="K225" s="5" t="s">
        <v>490</v>
      </c>
      <c r="L225" s="5" t="s">
        <v>491</v>
      </c>
      <c r="M225" s="5"/>
      <c r="N225" s="5" t="s">
        <v>459</v>
      </c>
      <c r="O225" s="5"/>
      <c r="P225" s="5"/>
      <c r="Q225" s="5"/>
      <c r="R225" s="5" t="s">
        <v>459</v>
      </c>
      <c r="S225" s="5" t="s">
        <v>480</v>
      </c>
      <c r="T225" s="5"/>
      <c r="U225" s="5"/>
      <c r="V225" s="5" t="s">
        <v>762</v>
      </c>
      <c r="W225" s="5" t="s">
        <v>666</v>
      </c>
      <c r="X225" s="5">
        <v>15</v>
      </c>
      <c r="Y225" s="5" t="s">
        <v>459</v>
      </c>
      <c r="Z225" s="5">
        <v>26</v>
      </c>
      <c r="AA225" s="5">
        <v>26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>
        <v>0.5</v>
      </c>
      <c r="CC225" s="5">
        <v>4.5</v>
      </c>
      <c r="CD225" s="5"/>
      <c r="CE225" s="5">
        <v>1</v>
      </c>
      <c r="CF225" s="5">
        <v>0.5</v>
      </c>
      <c r="CG225" s="5"/>
      <c r="CH225" s="5" t="s">
        <v>763</v>
      </c>
      <c r="CI225" s="5"/>
      <c r="CJ225" s="5">
        <v>0.5</v>
      </c>
      <c r="CK225" s="5">
        <v>4.5</v>
      </c>
      <c r="CL225" s="5"/>
      <c r="CM225" s="5">
        <v>1</v>
      </c>
      <c r="CN225" s="5">
        <v>0.5</v>
      </c>
      <c r="CO225" s="5"/>
      <c r="CP225" s="5"/>
      <c r="CQ225" s="5" t="s">
        <v>763</v>
      </c>
      <c r="CR225" s="5">
        <f>2+0.2</f>
        <v>2.2</v>
      </c>
      <c r="CS225" s="5">
        <f t="shared" si="15"/>
        <v>2.2</v>
      </c>
      <c r="CT225" s="5">
        <f t="shared" si="16"/>
        <v>2.3</v>
      </c>
      <c r="CU225" s="5"/>
      <c r="CV225" s="5">
        <v>0.5</v>
      </c>
      <c r="CW225" s="5">
        <v>4.5</v>
      </c>
      <c r="CX225" s="5"/>
      <c r="CY225" s="5">
        <v>1</v>
      </c>
      <c r="CZ225" s="5">
        <v>0.5</v>
      </c>
      <c r="DA225" s="5"/>
      <c r="DB225" s="5" t="s">
        <v>764</v>
      </c>
      <c r="DC225" s="5"/>
    </row>
    <row r="226" spans="1:107" s="7" customFormat="1" ht="24">
      <c r="A226" s="4" t="s">
        <v>660</v>
      </c>
      <c r="B226" s="5" t="s">
        <v>662</v>
      </c>
      <c r="C226" s="6">
        <v>39273</v>
      </c>
      <c r="D226" s="5" t="s">
        <v>455</v>
      </c>
      <c r="E226" s="5" t="s">
        <v>468</v>
      </c>
      <c r="F226" s="5" t="s">
        <v>477</v>
      </c>
      <c r="G226" s="5" t="s">
        <v>485</v>
      </c>
      <c r="H226" s="5" t="s">
        <v>459</v>
      </c>
      <c r="I226" s="5" t="s">
        <v>666</v>
      </c>
      <c r="J226" s="5" t="s">
        <v>455</v>
      </c>
      <c r="K226" s="5" t="s">
        <v>490</v>
      </c>
      <c r="L226" s="5" t="s">
        <v>491</v>
      </c>
      <c r="M226" s="5"/>
      <c r="N226" s="5" t="s">
        <v>459</v>
      </c>
      <c r="O226" s="5"/>
      <c r="P226" s="5"/>
      <c r="Q226" s="5"/>
      <c r="R226" s="5" t="s">
        <v>455</v>
      </c>
      <c r="S226" s="5" t="s">
        <v>480</v>
      </c>
      <c r="T226" s="5"/>
      <c r="U226" s="5"/>
      <c r="V226" s="5" t="s">
        <v>762</v>
      </c>
      <c r="W226" s="5" t="s">
        <v>666</v>
      </c>
      <c r="X226" s="5">
        <v>15</v>
      </c>
      <c r="Y226" s="5" t="s">
        <v>459</v>
      </c>
      <c r="Z226" s="5">
        <v>26</v>
      </c>
      <c r="AA226" s="5">
        <v>26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>
        <v>1</v>
      </c>
      <c r="CC226" s="5">
        <v>4.6</v>
      </c>
      <c r="CD226" s="5"/>
      <c r="CE226" s="5">
        <v>0.5</v>
      </c>
      <c r="CF226" s="5">
        <v>1</v>
      </c>
      <c r="CG226" s="5"/>
      <c r="CH226" s="5" t="s">
        <v>764</v>
      </c>
      <c r="CI226" s="5"/>
      <c r="CJ226" s="5">
        <v>1</v>
      </c>
      <c r="CK226" s="5">
        <v>4.6</v>
      </c>
      <c r="CL226" s="5"/>
      <c r="CM226" s="5">
        <v>0.5</v>
      </c>
      <c r="CN226" s="5">
        <v>1</v>
      </c>
      <c r="CO226" s="5"/>
      <c r="CP226" s="5"/>
      <c r="CQ226" s="5" t="s">
        <v>764</v>
      </c>
      <c r="CR226" s="5">
        <f>2+0.2</f>
        <v>2.2</v>
      </c>
      <c r="CS226" s="5">
        <f t="shared" si="15"/>
        <v>2.2</v>
      </c>
      <c r="CT226" s="5">
        <f t="shared" si="16"/>
        <v>2.3999999999999995</v>
      </c>
      <c r="CU226" s="5"/>
      <c r="CV226" s="5">
        <v>1</v>
      </c>
      <c r="CW226" s="5">
        <v>4.5</v>
      </c>
      <c r="CX226" s="5"/>
      <c r="CY226" s="5">
        <v>0.5</v>
      </c>
      <c r="CZ226" s="5">
        <v>1</v>
      </c>
      <c r="DA226" s="5"/>
      <c r="DB226" s="5" t="s">
        <v>764</v>
      </c>
      <c r="DC226" s="5"/>
    </row>
    <row r="227" spans="1:107" s="7" customFormat="1" ht="24">
      <c r="A227" s="4" t="s">
        <v>660</v>
      </c>
      <c r="B227" s="5" t="s">
        <v>662</v>
      </c>
      <c r="C227" s="6">
        <v>39287</v>
      </c>
      <c r="D227" s="5" t="s">
        <v>455</v>
      </c>
      <c r="E227" s="5" t="s">
        <v>532</v>
      </c>
      <c r="F227" s="5" t="s">
        <v>477</v>
      </c>
      <c r="G227" s="5" t="s">
        <v>485</v>
      </c>
      <c r="H227" s="5" t="s">
        <v>459</v>
      </c>
      <c r="I227" s="5" t="s">
        <v>666</v>
      </c>
      <c r="J227" s="5" t="s">
        <v>459</v>
      </c>
      <c r="K227" s="5"/>
      <c r="L227" s="5"/>
      <c r="M227" s="5"/>
      <c r="N227" s="5" t="s">
        <v>459</v>
      </c>
      <c r="O227" s="5"/>
      <c r="P227" s="5"/>
      <c r="Q227" s="5"/>
      <c r="R227" s="5" t="s">
        <v>459</v>
      </c>
      <c r="S227" s="5" t="s">
        <v>480</v>
      </c>
      <c r="T227" s="5"/>
      <c r="U227" s="5"/>
      <c r="V227" s="5" t="s">
        <v>542</v>
      </c>
      <c r="W227" s="5" t="s">
        <v>666</v>
      </c>
      <c r="X227" s="5">
        <v>15</v>
      </c>
      <c r="Y227" s="5" t="s">
        <v>455</v>
      </c>
      <c r="Z227" s="5">
        <v>24</v>
      </c>
      <c r="AA227" s="5">
        <v>10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>
        <v>6</v>
      </c>
      <c r="CC227" s="5">
        <v>1</v>
      </c>
      <c r="CD227" s="5"/>
      <c r="CE227" s="5">
        <v>0.1</v>
      </c>
      <c r="CF227" s="5">
        <v>1</v>
      </c>
      <c r="CG227" s="5"/>
      <c r="CH227" s="5" t="s">
        <v>767</v>
      </c>
      <c r="CI227" s="5"/>
      <c r="CJ227" s="5">
        <v>6</v>
      </c>
      <c r="CK227" s="5">
        <v>1</v>
      </c>
      <c r="CL227" s="5"/>
      <c r="CM227" s="5">
        <v>0.1</v>
      </c>
      <c r="CN227" s="5">
        <v>1</v>
      </c>
      <c r="CO227" s="5"/>
      <c r="CP227" s="5"/>
      <c r="CQ227" s="5" t="s">
        <v>767</v>
      </c>
      <c r="CR227" s="5">
        <f aca="true" t="shared" si="18" ref="CR227:CR233">0.5+0.2</f>
        <v>0.7</v>
      </c>
      <c r="CS227" s="5">
        <f t="shared" si="15"/>
        <v>0.7</v>
      </c>
      <c r="CT227" s="5">
        <f t="shared" si="16"/>
        <v>0.30000000000000004</v>
      </c>
      <c r="CU227" s="5"/>
      <c r="CV227" s="5"/>
      <c r="CW227" s="5"/>
      <c r="CX227" s="5"/>
      <c r="CY227" s="5"/>
      <c r="CZ227" s="5"/>
      <c r="DA227" s="5"/>
      <c r="DB227" s="5"/>
      <c r="DC227" s="5"/>
    </row>
    <row r="228" spans="1:107" s="7" customFormat="1" ht="36">
      <c r="A228" s="4" t="s">
        <v>660</v>
      </c>
      <c r="B228" s="5" t="s">
        <v>662</v>
      </c>
      <c r="C228" s="6">
        <v>39273</v>
      </c>
      <c r="D228" s="5" t="s">
        <v>455</v>
      </c>
      <c r="E228" s="5" t="s">
        <v>468</v>
      </c>
      <c r="F228" s="5" t="s">
        <v>477</v>
      </c>
      <c r="G228" s="5" t="s">
        <v>485</v>
      </c>
      <c r="H228" s="5" t="s">
        <v>459</v>
      </c>
      <c r="I228" s="5" t="s">
        <v>666</v>
      </c>
      <c r="J228" s="5" t="s">
        <v>459</v>
      </c>
      <c r="K228" s="5"/>
      <c r="L228" s="5"/>
      <c r="M228" s="5"/>
      <c r="N228" s="5" t="s">
        <v>459</v>
      </c>
      <c r="O228" s="5"/>
      <c r="P228" s="5"/>
      <c r="Q228" s="5"/>
      <c r="R228" s="5" t="s">
        <v>455</v>
      </c>
      <c r="S228" s="5" t="s">
        <v>480</v>
      </c>
      <c r="T228" s="5"/>
      <c r="U228" s="5"/>
      <c r="V228" s="5" t="s">
        <v>769</v>
      </c>
      <c r="W228" s="5" t="s">
        <v>666</v>
      </c>
      <c r="X228" s="5">
        <v>15</v>
      </c>
      <c r="Y228" s="5" t="s">
        <v>455</v>
      </c>
      <c r="Z228" s="5">
        <v>43</v>
      </c>
      <c r="AA228" s="5">
        <v>19</v>
      </c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>
        <v>1</v>
      </c>
      <c r="CC228" s="5">
        <v>5.2</v>
      </c>
      <c r="CD228" s="5"/>
      <c r="CE228" s="5">
        <v>0.5</v>
      </c>
      <c r="CF228" s="5">
        <v>1</v>
      </c>
      <c r="CG228" s="5"/>
      <c r="CH228" s="5" t="s">
        <v>770</v>
      </c>
      <c r="CI228" s="5"/>
      <c r="CJ228" s="5">
        <v>0.5</v>
      </c>
      <c r="CK228" s="5">
        <v>5.2</v>
      </c>
      <c r="CL228" s="5"/>
      <c r="CM228" s="5">
        <v>0.1</v>
      </c>
      <c r="CN228" s="5">
        <v>0.5</v>
      </c>
      <c r="CO228" s="5"/>
      <c r="CP228" s="5"/>
      <c r="CQ228" s="5" t="s">
        <v>770</v>
      </c>
      <c r="CR228" s="5">
        <f t="shared" si="18"/>
        <v>0.7</v>
      </c>
      <c r="CS228" s="5">
        <f t="shared" si="15"/>
        <v>0.7</v>
      </c>
      <c r="CT228" s="5">
        <f t="shared" si="16"/>
        <v>4.5</v>
      </c>
      <c r="CU228" s="5"/>
      <c r="CV228" s="5">
        <v>1</v>
      </c>
      <c r="CW228" s="5">
        <v>2.6</v>
      </c>
      <c r="CX228" s="5"/>
      <c r="CY228" s="5">
        <v>0.5</v>
      </c>
      <c r="CZ228" s="5">
        <v>1</v>
      </c>
      <c r="DA228" s="5"/>
      <c r="DB228" s="5" t="s">
        <v>770</v>
      </c>
      <c r="DC228" s="5"/>
    </row>
    <row r="229" spans="1:107" s="7" customFormat="1" ht="36">
      <c r="A229" s="4" t="s">
        <v>660</v>
      </c>
      <c r="B229" s="5" t="s">
        <v>662</v>
      </c>
      <c r="C229" s="6">
        <v>39273</v>
      </c>
      <c r="D229" s="5" t="s">
        <v>455</v>
      </c>
      <c r="E229" s="5" t="s">
        <v>468</v>
      </c>
      <c r="F229" s="5" t="s">
        <v>477</v>
      </c>
      <c r="G229" s="5" t="s">
        <v>485</v>
      </c>
      <c r="H229" s="5" t="s">
        <v>455</v>
      </c>
      <c r="I229" s="5" t="s">
        <v>666</v>
      </c>
      <c r="J229" s="5" t="s">
        <v>459</v>
      </c>
      <c r="K229" s="5"/>
      <c r="L229" s="5"/>
      <c r="M229" s="5"/>
      <c r="N229" s="5" t="s">
        <v>459</v>
      </c>
      <c r="O229" s="5"/>
      <c r="P229" s="5"/>
      <c r="Q229" s="5"/>
      <c r="R229" s="5" t="s">
        <v>455</v>
      </c>
      <c r="S229" s="5" t="s">
        <v>480</v>
      </c>
      <c r="T229" s="5"/>
      <c r="U229" s="5"/>
      <c r="V229" s="5" t="s">
        <v>772</v>
      </c>
      <c r="W229" s="5" t="s">
        <v>666</v>
      </c>
      <c r="X229" s="5">
        <v>15</v>
      </c>
      <c r="Y229" s="5" t="s">
        <v>455</v>
      </c>
      <c r="Z229" s="5">
        <v>65</v>
      </c>
      <c r="AA229" s="5">
        <v>50</v>
      </c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>
        <v>1</v>
      </c>
      <c r="CC229" s="5">
        <v>5.3</v>
      </c>
      <c r="CD229" s="5"/>
      <c r="CE229" s="5">
        <v>0</v>
      </c>
      <c r="CF229" s="5">
        <v>1</v>
      </c>
      <c r="CG229" s="5"/>
      <c r="CH229" s="5" t="s">
        <v>770</v>
      </c>
      <c r="CI229" s="5"/>
      <c r="CJ229" s="5">
        <v>1</v>
      </c>
      <c r="CK229" s="5">
        <v>4.3</v>
      </c>
      <c r="CL229" s="5"/>
      <c r="CM229" s="5">
        <v>0</v>
      </c>
      <c r="CN229" s="5">
        <v>1</v>
      </c>
      <c r="CO229" s="5"/>
      <c r="CP229" s="5"/>
      <c r="CQ229" s="5" t="s">
        <v>770</v>
      </c>
      <c r="CR229" s="5">
        <f t="shared" si="18"/>
        <v>0.7</v>
      </c>
      <c r="CS229" s="5">
        <f t="shared" si="15"/>
        <v>0.7</v>
      </c>
      <c r="CT229" s="5">
        <f t="shared" si="16"/>
        <v>3.5999999999999996</v>
      </c>
      <c r="CU229" s="5"/>
      <c r="CV229" s="5">
        <v>1</v>
      </c>
      <c r="CW229" s="5">
        <v>4.4</v>
      </c>
      <c r="CX229" s="5"/>
      <c r="CY229" s="5">
        <v>0</v>
      </c>
      <c r="CZ229" s="5">
        <v>1</v>
      </c>
      <c r="DA229" s="5"/>
      <c r="DB229" s="5" t="s">
        <v>770</v>
      </c>
      <c r="DC229" s="5"/>
    </row>
    <row r="230" spans="1:107" s="7" customFormat="1" ht="36">
      <c r="A230" s="4" t="s">
        <v>660</v>
      </c>
      <c r="B230" s="5" t="s">
        <v>662</v>
      </c>
      <c r="C230" s="6">
        <v>39273</v>
      </c>
      <c r="D230" s="5" t="s">
        <v>455</v>
      </c>
      <c r="E230" s="5" t="s">
        <v>468</v>
      </c>
      <c r="F230" s="5" t="s">
        <v>477</v>
      </c>
      <c r="G230" s="5" t="s">
        <v>485</v>
      </c>
      <c r="H230" s="5" t="s">
        <v>455</v>
      </c>
      <c r="I230" s="5" t="s">
        <v>666</v>
      </c>
      <c r="J230" s="5" t="s">
        <v>459</v>
      </c>
      <c r="K230" s="5"/>
      <c r="L230" s="5"/>
      <c r="M230" s="5"/>
      <c r="N230" s="5" t="s">
        <v>459</v>
      </c>
      <c r="O230" s="5"/>
      <c r="P230" s="5"/>
      <c r="Q230" s="5"/>
      <c r="R230" s="5" t="s">
        <v>455</v>
      </c>
      <c r="S230" s="5" t="s">
        <v>480</v>
      </c>
      <c r="T230" s="5"/>
      <c r="U230" s="5"/>
      <c r="V230" s="5" t="s">
        <v>772</v>
      </c>
      <c r="W230" s="5" t="s">
        <v>666</v>
      </c>
      <c r="X230" s="5">
        <v>15</v>
      </c>
      <c r="Y230" s="5" t="s">
        <v>455</v>
      </c>
      <c r="Z230" s="5">
        <v>65</v>
      </c>
      <c r="AA230" s="5">
        <v>50</v>
      </c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>
        <v>1</v>
      </c>
      <c r="CC230" s="5">
        <v>5.3</v>
      </c>
      <c r="CD230" s="5"/>
      <c r="CE230" s="5">
        <v>0</v>
      </c>
      <c r="CF230" s="5">
        <v>1</v>
      </c>
      <c r="CG230" s="5"/>
      <c r="CH230" s="5" t="s">
        <v>770</v>
      </c>
      <c r="CI230" s="5"/>
      <c r="CJ230" s="5">
        <v>1</v>
      </c>
      <c r="CK230" s="5">
        <v>4.3</v>
      </c>
      <c r="CL230" s="5"/>
      <c r="CM230" s="5">
        <v>0</v>
      </c>
      <c r="CN230" s="5">
        <v>1</v>
      </c>
      <c r="CO230" s="5"/>
      <c r="CP230" s="5"/>
      <c r="CQ230" s="5" t="s">
        <v>770</v>
      </c>
      <c r="CR230" s="5">
        <f t="shared" si="18"/>
        <v>0.7</v>
      </c>
      <c r="CS230" s="5">
        <f t="shared" si="15"/>
        <v>0.7</v>
      </c>
      <c r="CT230" s="5">
        <f t="shared" si="16"/>
        <v>3.5999999999999996</v>
      </c>
      <c r="CU230" s="5"/>
      <c r="CV230" s="5">
        <v>1</v>
      </c>
      <c r="CW230" s="5">
        <v>4.4</v>
      </c>
      <c r="CX230" s="5"/>
      <c r="CY230" s="5">
        <v>0</v>
      </c>
      <c r="CZ230" s="5">
        <v>1</v>
      </c>
      <c r="DA230" s="5"/>
      <c r="DB230" s="5" t="s">
        <v>770</v>
      </c>
      <c r="DC230" s="5"/>
    </row>
    <row r="231" spans="1:107" s="7" customFormat="1" ht="36">
      <c r="A231" s="4" t="s">
        <v>660</v>
      </c>
      <c r="B231" s="5" t="s">
        <v>662</v>
      </c>
      <c r="C231" s="6">
        <v>39273</v>
      </c>
      <c r="D231" s="5" t="s">
        <v>455</v>
      </c>
      <c r="E231" s="5" t="s">
        <v>532</v>
      </c>
      <c r="F231" s="5" t="s">
        <v>477</v>
      </c>
      <c r="G231" s="5" t="s">
        <v>485</v>
      </c>
      <c r="H231" s="5" t="s">
        <v>459</v>
      </c>
      <c r="I231" s="5" t="s">
        <v>666</v>
      </c>
      <c r="J231" s="5" t="s">
        <v>459</v>
      </c>
      <c r="K231" s="5"/>
      <c r="L231" s="5"/>
      <c r="M231" s="5"/>
      <c r="N231" s="5" t="s">
        <v>459</v>
      </c>
      <c r="O231" s="5"/>
      <c r="P231" s="5"/>
      <c r="Q231" s="5"/>
      <c r="R231" s="5" t="s">
        <v>455</v>
      </c>
      <c r="S231" s="5" t="s">
        <v>480</v>
      </c>
      <c r="T231" s="5"/>
      <c r="U231" s="5"/>
      <c r="V231" s="5" t="s">
        <v>775</v>
      </c>
      <c r="W231" s="5" t="s">
        <v>666</v>
      </c>
      <c r="X231" s="5">
        <v>15</v>
      </c>
      <c r="Y231" s="5" t="s">
        <v>455</v>
      </c>
      <c r="Z231" s="5">
        <v>190</v>
      </c>
      <c r="AA231" s="5">
        <v>170</v>
      </c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>
        <v>1</v>
      </c>
      <c r="CC231" s="5">
        <v>5.1</v>
      </c>
      <c r="CD231" s="5"/>
      <c r="CE231" s="5">
        <v>0</v>
      </c>
      <c r="CF231" s="5">
        <v>1</v>
      </c>
      <c r="CG231" s="5"/>
      <c r="CH231" s="5" t="s">
        <v>770</v>
      </c>
      <c r="CI231" s="5"/>
      <c r="CJ231" s="5">
        <v>1</v>
      </c>
      <c r="CK231" s="5">
        <v>4</v>
      </c>
      <c r="CL231" s="5"/>
      <c r="CM231" s="5">
        <v>0</v>
      </c>
      <c r="CN231" s="5">
        <v>1</v>
      </c>
      <c r="CO231" s="5"/>
      <c r="CP231" s="5"/>
      <c r="CQ231" s="5" t="s">
        <v>770</v>
      </c>
      <c r="CR231" s="5">
        <f t="shared" si="18"/>
        <v>0.7</v>
      </c>
      <c r="CS231" s="5">
        <f t="shared" si="15"/>
        <v>0.7</v>
      </c>
      <c r="CT231" s="5">
        <f t="shared" si="16"/>
        <v>3.3</v>
      </c>
      <c r="CU231" s="5"/>
      <c r="CV231" s="5"/>
      <c r="CW231" s="5"/>
      <c r="CX231" s="5"/>
      <c r="CY231" s="5"/>
      <c r="CZ231" s="5"/>
      <c r="DA231" s="5"/>
      <c r="DB231" s="5"/>
      <c r="DC231" s="5"/>
    </row>
    <row r="232" spans="1:107" s="7" customFormat="1" ht="36">
      <c r="A232" s="4" t="s">
        <v>660</v>
      </c>
      <c r="B232" s="5" t="s">
        <v>662</v>
      </c>
      <c r="C232" s="6">
        <v>39565</v>
      </c>
      <c r="D232" s="5" t="s">
        <v>455</v>
      </c>
      <c r="E232" s="5" t="s">
        <v>468</v>
      </c>
      <c r="F232" s="5" t="s">
        <v>477</v>
      </c>
      <c r="G232" s="5" t="s">
        <v>485</v>
      </c>
      <c r="H232" s="5" t="s">
        <v>459</v>
      </c>
      <c r="I232" s="5" t="s">
        <v>666</v>
      </c>
      <c r="J232" s="5" t="s">
        <v>459</v>
      </c>
      <c r="K232" s="5"/>
      <c r="L232" s="5"/>
      <c r="M232" s="5"/>
      <c r="N232" s="5" t="s">
        <v>459</v>
      </c>
      <c r="O232" s="5"/>
      <c r="P232" s="5"/>
      <c r="Q232" s="5"/>
      <c r="R232" s="5" t="s">
        <v>455</v>
      </c>
      <c r="S232" s="5" t="s">
        <v>480</v>
      </c>
      <c r="T232" s="5"/>
      <c r="U232" s="5"/>
      <c r="V232" s="5" t="s">
        <v>775</v>
      </c>
      <c r="W232" s="5" t="s">
        <v>666</v>
      </c>
      <c r="X232" s="5">
        <v>15</v>
      </c>
      <c r="Y232" s="5" t="s">
        <v>455</v>
      </c>
      <c r="Z232" s="5">
        <v>230</v>
      </c>
      <c r="AA232" s="5">
        <v>180</v>
      </c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>
        <v>1</v>
      </c>
      <c r="CC232" s="5">
        <v>5.1</v>
      </c>
      <c r="CD232" s="5"/>
      <c r="CE232" s="5">
        <v>0</v>
      </c>
      <c r="CF232" s="5">
        <v>1</v>
      </c>
      <c r="CG232" s="5"/>
      <c r="CH232" s="5" t="s">
        <v>770</v>
      </c>
      <c r="CI232" s="5">
        <v>0</v>
      </c>
      <c r="CJ232" s="5">
        <v>1</v>
      </c>
      <c r="CK232" s="5">
        <v>4</v>
      </c>
      <c r="CL232" s="5"/>
      <c r="CM232" s="5">
        <v>0</v>
      </c>
      <c r="CN232" s="5">
        <v>1</v>
      </c>
      <c r="CO232" s="5"/>
      <c r="CP232" s="5"/>
      <c r="CQ232" s="5" t="s">
        <v>770</v>
      </c>
      <c r="CR232" s="5">
        <f t="shared" si="18"/>
        <v>0.7</v>
      </c>
      <c r="CS232" s="5">
        <f t="shared" si="15"/>
        <v>0.7</v>
      </c>
      <c r="CT232" s="5">
        <f t="shared" si="16"/>
        <v>3.3</v>
      </c>
      <c r="CU232" s="5">
        <v>0</v>
      </c>
      <c r="CV232" s="5">
        <v>1</v>
      </c>
      <c r="CW232" s="5">
        <v>4</v>
      </c>
      <c r="CX232" s="5"/>
      <c r="CY232" s="5">
        <v>0</v>
      </c>
      <c r="CZ232" s="5">
        <v>1</v>
      </c>
      <c r="DA232" s="5"/>
      <c r="DB232" s="5" t="s">
        <v>770</v>
      </c>
      <c r="DC232" s="5">
        <v>0</v>
      </c>
    </row>
    <row r="233" spans="1:107" s="7" customFormat="1" ht="36">
      <c r="A233" s="4" t="s">
        <v>660</v>
      </c>
      <c r="B233" s="5" t="s">
        <v>662</v>
      </c>
      <c r="C233" s="6">
        <v>39565</v>
      </c>
      <c r="D233" s="5" t="s">
        <v>455</v>
      </c>
      <c r="E233" s="5" t="s">
        <v>468</v>
      </c>
      <c r="F233" s="5" t="s">
        <v>477</v>
      </c>
      <c r="G233" s="5" t="s">
        <v>485</v>
      </c>
      <c r="H233" s="5" t="s">
        <v>459</v>
      </c>
      <c r="I233" s="5" t="s">
        <v>666</v>
      </c>
      <c r="J233" s="5" t="s">
        <v>459</v>
      </c>
      <c r="K233" s="5"/>
      <c r="L233" s="5"/>
      <c r="M233" s="5"/>
      <c r="N233" s="5" t="s">
        <v>459</v>
      </c>
      <c r="O233" s="5"/>
      <c r="P233" s="5"/>
      <c r="Q233" s="5"/>
      <c r="R233" s="5" t="s">
        <v>455</v>
      </c>
      <c r="S233" s="5" t="s">
        <v>480</v>
      </c>
      <c r="T233" s="5"/>
      <c r="U233" s="5"/>
      <c r="V233" s="5" t="s">
        <v>776</v>
      </c>
      <c r="W233" s="5" t="s">
        <v>666</v>
      </c>
      <c r="X233" s="5">
        <v>15</v>
      </c>
      <c r="Y233" s="5" t="s">
        <v>455</v>
      </c>
      <c r="Z233" s="5">
        <v>100</v>
      </c>
      <c r="AA233" s="5">
        <v>50</v>
      </c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>
        <v>1</v>
      </c>
      <c r="CC233" s="5">
        <v>5.4</v>
      </c>
      <c r="CD233" s="5"/>
      <c r="CE233" s="5">
        <v>0</v>
      </c>
      <c r="CF233" s="5">
        <v>1</v>
      </c>
      <c r="CG233" s="5"/>
      <c r="CH233" s="5" t="s">
        <v>770</v>
      </c>
      <c r="CI233" s="5">
        <v>0</v>
      </c>
      <c r="CJ233" s="5">
        <v>1</v>
      </c>
      <c r="CK233" s="5">
        <v>4.4</v>
      </c>
      <c r="CL233" s="5"/>
      <c r="CM233" s="5">
        <v>0</v>
      </c>
      <c r="CN233" s="5">
        <v>1</v>
      </c>
      <c r="CO233" s="5"/>
      <c r="CP233" s="5"/>
      <c r="CQ233" s="5" t="s">
        <v>770</v>
      </c>
      <c r="CR233" s="5">
        <f t="shared" si="18"/>
        <v>0.7</v>
      </c>
      <c r="CS233" s="5">
        <f t="shared" si="15"/>
        <v>0.7</v>
      </c>
      <c r="CT233" s="5">
        <f t="shared" si="16"/>
        <v>3.7</v>
      </c>
      <c r="CU233" s="5">
        <v>0</v>
      </c>
      <c r="CV233" s="5">
        <v>1</v>
      </c>
      <c r="CW233" s="5">
        <v>4.4</v>
      </c>
      <c r="CX233" s="5"/>
      <c r="CY233" s="5">
        <v>0</v>
      </c>
      <c r="CZ233" s="5">
        <v>1</v>
      </c>
      <c r="DA233" s="5"/>
      <c r="DB233" s="5" t="s">
        <v>770</v>
      </c>
      <c r="DC233" s="5">
        <v>0</v>
      </c>
    </row>
    <row r="234" spans="1:107" s="7" customFormat="1" ht="24">
      <c r="A234" s="4" t="s">
        <v>777</v>
      </c>
      <c r="B234" s="5" t="s">
        <v>487</v>
      </c>
      <c r="C234" s="6">
        <v>39287</v>
      </c>
      <c r="D234" s="5" t="s">
        <v>455</v>
      </c>
      <c r="E234" s="5" t="s">
        <v>780</v>
      </c>
      <c r="F234" s="5" t="s">
        <v>457</v>
      </c>
      <c r="G234" s="5" t="s">
        <v>646</v>
      </c>
      <c r="H234" s="5" t="s">
        <v>459</v>
      </c>
      <c r="I234" s="5">
        <v>2</v>
      </c>
      <c r="J234" s="5" t="s">
        <v>459</v>
      </c>
      <c r="K234" s="5"/>
      <c r="L234" s="5"/>
      <c r="M234" s="5"/>
      <c r="N234" s="5" t="s">
        <v>459</v>
      </c>
      <c r="O234" s="5"/>
      <c r="P234" s="5"/>
      <c r="Q234" s="5"/>
      <c r="R234" s="5" t="s">
        <v>455</v>
      </c>
      <c r="S234" s="5" t="s">
        <v>460</v>
      </c>
      <c r="T234" s="5"/>
      <c r="U234" s="5"/>
      <c r="V234" s="5">
        <v>16</v>
      </c>
      <c r="W234" s="5" t="s">
        <v>781</v>
      </c>
      <c r="X234" s="5">
        <v>0.2</v>
      </c>
      <c r="Y234" s="5" t="s">
        <v>459</v>
      </c>
      <c r="Z234" s="5">
        <v>8</v>
      </c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>
        <v>41</v>
      </c>
      <c r="CC234" s="5">
        <v>21</v>
      </c>
      <c r="CD234" s="5"/>
      <c r="CE234" s="5">
        <v>0.1</v>
      </c>
      <c r="CF234" s="5">
        <v>21</v>
      </c>
      <c r="CG234" s="5"/>
      <c r="CH234" s="5"/>
      <c r="CI234" s="5"/>
      <c r="CJ234" s="5">
        <v>41</v>
      </c>
      <c r="CK234" s="5">
        <v>21</v>
      </c>
      <c r="CL234" s="5"/>
      <c r="CM234" s="5">
        <v>0.1</v>
      </c>
      <c r="CN234" s="5">
        <v>21</v>
      </c>
      <c r="CO234" s="5" t="s">
        <v>782</v>
      </c>
      <c r="CP234" s="5">
        <f>0.3</f>
        <v>0.3</v>
      </c>
      <c r="CQ234" s="5" t="s">
        <v>584</v>
      </c>
      <c r="CR234" s="5">
        <v>0.2</v>
      </c>
      <c r="CS234" s="5">
        <f t="shared" si="15"/>
        <v>0.5</v>
      </c>
      <c r="CT234" s="5">
        <f t="shared" si="16"/>
        <v>20.5</v>
      </c>
      <c r="CU234" s="5"/>
      <c r="CV234" s="5"/>
      <c r="CW234" s="5"/>
      <c r="CX234" s="5"/>
      <c r="CY234" s="5"/>
      <c r="CZ234" s="5"/>
      <c r="DA234" s="5"/>
      <c r="DB234" s="5"/>
      <c r="DC234" s="5"/>
    </row>
    <row r="235" spans="1:107" s="7" customFormat="1" ht="48">
      <c r="A235" s="4" t="s">
        <v>777</v>
      </c>
      <c r="B235" s="5" t="s">
        <v>487</v>
      </c>
      <c r="C235" s="6">
        <v>39377</v>
      </c>
      <c r="D235" s="5" t="s">
        <v>455</v>
      </c>
      <c r="E235" s="5" t="s">
        <v>468</v>
      </c>
      <c r="F235" s="5" t="s">
        <v>457</v>
      </c>
      <c r="G235" s="5" t="s">
        <v>458</v>
      </c>
      <c r="H235" s="5" t="s">
        <v>459</v>
      </c>
      <c r="I235" s="5">
        <v>2</v>
      </c>
      <c r="J235" s="5" t="s">
        <v>459</v>
      </c>
      <c r="K235" s="5"/>
      <c r="L235" s="5"/>
      <c r="M235" s="5"/>
      <c r="N235" s="5" t="s">
        <v>459</v>
      </c>
      <c r="O235" s="5"/>
      <c r="P235" s="5"/>
      <c r="Q235" s="5"/>
      <c r="R235" s="5" t="s">
        <v>459</v>
      </c>
      <c r="S235" s="5" t="s">
        <v>460</v>
      </c>
      <c r="T235" s="5"/>
      <c r="U235" s="5"/>
      <c r="V235" s="5" t="s">
        <v>783</v>
      </c>
      <c r="W235" s="5">
        <v>512</v>
      </c>
      <c r="X235" s="5">
        <v>30</v>
      </c>
      <c r="Y235" s="5" t="s">
        <v>459</v>
      </c>
      <c r="Z235" s="5">
        <v>58.5</v>
      </c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>
        <v>87.07</v>
      </c>
      <c r="CC235" s="5">
        <v>44.96</v>
      </c>
      <c r="CD235" s="5"/>
      <c r="CE235" s="5">
        <v>2.45</v>
      </c>
      <c r="CF235" s="5">
        <v>2.45</v>
      </c>
      <c r="CG235" s="5" t="s">
        <v>784</v>
      </c>
      <c r="CH235" s="5" t="s">
        <v>785</v>
      </c>
      <c r="CI235" s="5">
        <v>1400</v>
      </c>
      <c r="CJ235" s="5">
        <v>88.25</v>
      </c>
      <c r="CK235" s="5">
        <v>44.57</v>
      </c>
      <c r="CL235" s="5"/>
      <c r="CM235" s="5">
        <v>2.03</v>
      </c>
      <c r="CN235" s="5">
        <v>2.03</v>
      </c>
      <c r="CO235" s="5" t="s">
        <v>786</v>
      </c>
      <c r="CP235" s="5">
        <f>0.5+1.5</f>
        <v>2</v>
      </c>
      <c r="CQ235" s="5" t="s">
        <v>787</v>
      </c>
      <c r="CR235" s="5">
        <f>(W235/1000)-0.5+0.2</f>
        <v>0.21200000000000002</v>
      </c>
      <c r="CS235" s="5">
        <f t="shared" si="15"/>
        <v>2.212</v>
      </c>
      <c r="CT235" s="5">
        <f t="shared" si="16"/>
        <v>42.358</v>
      </c>
      <c r="CU235" s="5">
        <v>1400</v>
      </c>
      <c r="CV235" s="5">
        <v>88.65</v>
      </c>
      <c r="CW235" s="5">
        <v>44.57</v>
      </c>
      <c r="CX235" s="5"/>
      <c r="CY235" s="5">
        <v>2.03</v>
      </c>
      <c r="CZ235" s="5">
        <v>2.03</v>
      </c>
      <c r="DA235" s="5" t="s">
        <v>784</v>
      </c>
      <c r="DB235" s="5" t="s">
        <v>785</v>
      </c>
      <c r="DC235" s="5">
        <v>1400</v>
      </c>
    </row>
    <row r="236" spans="1:107" s="7" customFormat="1" ht="48">
      <c r="A236" s="4" t="s">
        <v>777</v>
      </c>
      <c r="B236" s="5" t="s">
        <v>487</v>
      </c>
      <c r="C236" s="6">
        <v>39377</v>
      </c>
      <c r="D236" s="5" t="s">
        <v>455</v>
      </c>
      <c r="E236" s="5" t="s">
        <v>468</v>
      </c>
      <c r="F236" s="5" t="s">
        <v>457</v>
      </c>
      <c r="G236" s="5" t="s">
        <v>458</v>
      </c>
      <c r="H236" s="5" t="s">
        <v>459</v>
      </c>
      <c r="I236" s="5">
        <v>2</v>
      </c>
      <c r="J236" s="5" t="s">
        <v>459</v>
      </c>
      <c r="K236" s="5"/>
      <c r="L236" s="5"/>
      <c r="M236" s="5"/>
      <c r="N236" s="5" t="s">
        <v>459</v>
      </c>
      <c r="O236" s="5"/>
      <c r="P236" s="5"/>
      <c r="Q236" s="5"/>
      <c r="R236" s="5" t="s">
        <v>455</v>
      </c>
      <c r="S236" s="5" t="s">
        <v>460</v>
      </c>
      <c r="T236" s="5"/>
      <c r="U236" s="5"/>
      <c r="V236" s="5" t="s">
        <v>783</v>
      </c>
      <c r="W236" s="5">
        <v>512</v>
      </c>
      <c r="X236" s="5">
        <v>30</v>
      </c>
      <c r="Y236" s="5" t="s">
        <v>459</v>
      </c>
      <c r="Z236" s="5">
        <v>43</v>
      </c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>
        <v>94.57</v>
      </c>
      <c r="CC236" s="5">
        <v>51.75</v>
      </c>
      <c r="CD236" s="5"/>
      <c r="CE236" s="5">
        <v>2.47</v>
      </c>
      <c r="CF236" s="5">
        <v>2.47</v>
      </c>
      <c r="CG236" s="5" t="s">
        <v>789</v>
      </c>
      <c r="CH236" s="5" t="s">
        <v>790</v>
      </c>
      <c r="CI236" s="5">
        <v>1250</v>
      </c>
      <c r="CJ236" s="5">
        <v>96.81</v>
      </c>
      <c r="CK236" s="5">
        <v>51.75</v>
      </c>
      <c r="CL236" s="5"/>
      <c r="CM236" s="5">
        <v>2.05</v>
      </c>
      <c r="CN236" s="5">
        <v>2.05</v>
      </c>
      <c r="CO236" s="5" t="s">
        <v>789</v>
      </c>
      <c r="CP236" s="5">
        <f>1.5+0.5+0.5</f>
        <v>2.5</v>
      </c>
      <c r="CQ236" s="5" t="s">
        <v>790</v>
      </c>
      <c r="CR236" s="5">
        <f>(W236/1000)-0.5+0.2+0.2+0.2</f>
        <v>0.6120000000000001</v>
      </c>
      <c r="CS236" s="5">
        <f t="shared" si="15"/>
        <v>3.112</v>
      </c>
      <c r="CT236" s="5">
        <f t="shared" si="16"/>
        <v>48.638</v>
      </c>
      <c r="CU236" s="5">
        <v>1250</v>
      </c>
      <c r="CV236" s="5">
        <v>97.21</v>
      </c>
      <c r="CW236" s="5">
        <v>51.62</v>
      </c>
      <c r="CX236" s="5"/>
      <c r="CY236" s="5">
        <v>2.03</v>
      </c>
      <c r="CZ236" s="5">
        <v>2.03</v>
      </c>
      <c r="DA236" s="5" t="s">
        <v>789</v>
      </c>
      <c r="DB236" s="5" t="s">
        <v>790</v>
      </c>
      <c r="DC236" s="5">
        <v>1250</v>
      </c>
    </row>
    <row r="237" spans="1:107" s="7" customFormat="1" ht="48">
      <c r="A237" s="4" t="s">
        <v>777</v>
      </c>
      <c r="B237" s="5" t="s">
        <v>487</v>
      </c>
      <c r="C237" s="6">
        <v>39377</v>
      </c>
      <c r="D237" s="5" t="s">
        <v>455</v>
      </c>
      <c r="E237" s="5" t="s">
        <v>468</v>
      </c>
      <c r="F237" s="5" t="s">
        <v>457</v>
      </c>
      <c r="G237" s="5" t="s">
        <v>458</v>
      </c>
      <c r="H237" s="5" t="s">
        <v>459</v>
      </c>
      <c r="I237" s="5">
        <v>10</v>
      </c>
      <c r="J237" s="5" t="s">
        <v>459</v>
      </c>
      <c r="K237" s="5"/>
      <c r="L237" s="5"/>
      <c r="M237" s="5"/>
      <c r="N237" s="5" t="s">
        <v>459</v>
      </c>
      <c r="O237" s="5"/>
      <c r="P237" s="5"/>
      <c r="Q237" s="5"/>
      <c r="R237" s="5" t="s">
        <v>455</v>
      </c>
      <c r="S237" s="5" t="s">
        <v>460</v>
      </c>
      <c r="T237" s="5"/>
      <c r="U237" s="5"/>
      <c r="V237" s="5" t="s">
        <v>783</v>
      </c>
      <c r="W237" s="5">
        <v>512</v>
      </c>
      <c r="X237" s="5">
        <v>15</v>
      </c>
      <c r="Y237" s="5" t="s">
        <v>459</v>
      </c>
      <c r="Z237" s="5">
        <v>87.7</v>
      </c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>
        <v>102.3</v>
      </c>
      <c r="CC237" s="5">
        <v>59.9</v>
      </c>
      <c r="CD237" s="5"/>
      <c r="CE237" s="5">
        <v>1</v>
      </c>
      <c r="CF237" s="5">
        <v>1</v>
      </c>
      <c r="CG237" s="5" t="s">
        <v>786</v>
      </c>
      <c r="CH237" s="5" t="s">
        <v>792</v>
      </c>
      <c r="CI237" s="5">
        <v>1600</v>
      </c>
      <c r="CJ237" s="5">
        <v>108</v>
      </c>
      <c r="CK237" s="5">
        <v>58.8</v>
      </c>
      <c r="CL237" s="5"/>
      <c r="CM237" s="5">
        <v>0.7</v>
      </c>
      <c r="CN237" s="5">
        <v>0.7</v>
      </c>
      <c r="CO237" s="5" t="s">
        <v>786</v>
      </c>
      <c r="CP237" s="5">
        <f>0.5+1.5</f>
        <v>2</v>
      </c>
      <c r="CQ237" s="5" t="s">
        <v>792</v>
      </c>
      <c r="CR237" s="5">
        <f>(W237/1000)-0.5+0.5+0.2</f>
        <v>0.712</v>
      </c>
      <c r="CS237" s="5">
        <f t="shared" si="15"/>
        <v>2.7119999999999997</v>
      </c>
      <c r="CT237" s="5">
        <f t="shared" si="16"/>
        <v>56.087999999999994</v>
      </c>
      <c r="CU237" s="5">
        <v>1600</v>
      </c>
      <c r="CV237" s="5">
        <v>105.2</v>
      </c>
      <c r="CW237" s="5">
        <v>55.9</v>
      </c>
      <c r="CX237" s="5"/>
      <c r="CY237" s="5">
        <v>0.6</v>
      </c>
      <c r="CZ237" s="5">
        <v>0.6</v>
      </c>
      <c r="DA237" s="5" t="s">
        <v>786</v>
      </c>
      <c r="DB237" s="5" t="s">
        <v>785</v>
      </c>
      <c r="DC237" s="5">
        <v>1600</v>
      </c>
    </row>
    <row r="238" spans="1:107" s="7" customFormat="1" ht="48">
      <c r="A238" s="4" t="s">
        <v>777</v>
      </c>
      <c r="B238" s="5" t="s">
        <v>487</v>
      </c>
      <c r="C238" s="6">
        <v>39440</v>
      </c>
      <c r="D238" s="5" t="s">
        <v>455</v>
      </c>
      <c r="E238" s="5" t="s">
        <v>468</v>
      </c>
      <c r="F238" s="5" t="s">
        <v>457</v>
      </c>
      <c r="G238" s="5" t="s">
        <v>793</v>
      </c>
      <c r="H238" s="5" t="s">
        <v>455</v>
      </c>
      <c r="I238" s="5">
        <v>10</v>
      </c>
      <c r="J238" s="5" t="s">
        <v>459</v>
      </c>
      <c r="K238" s="5"/>
      <c r="L238" s="5"/>
      <c r="M238" s="5"/>
      <c r="N238" s="5" t="s">
        <v>459</v>
      </c>
      <c r="O238" s="5"/>
      <c r="P238" s="5"/>
      <c r="Q238" s="5"/>
      <c r="R238" s="5" t="s">
        <v>455</v>
      </c>
      <c r="S238" s="5" t="s">
        <v>480</v>
      </c>
      <c r="T238" s="5"/>
      <c r="U238" s="5"/>
      <c r="V238" s="5" t="s">
        <v>794</v>
      </c>
      <c r="W238" s="5">
        <v>2048</v>
      </c>
      <c r="X238" s="5">
        <v>60</v>
      </c>
      <c r="Y238" s="5" t="s">
        <v>459</v>
      </c>
      <c r="Z238" s="5">
        <v>35</v>
      </c>
      <c r="AA238" s="5">
        <v>35</v>
      </c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>
        <v>225</v>
      </c>
      <c r="CC238" s="5">
        <v>63</v>
      </c>
      <c r="CD238" s="5">
        <v>3.4</v>
      </c>
      <c r="CE238" s="5">
        <v>0.11</v>
      </c>
      <c r="CF238" s="5">
        <v>3.4</v>
      </c>
      <c r="CG238" s="5" t="s">
        <v>795</v>
      </c>
      <c r="CH238" s="5" t="s">
        <v>796</v>
      </c>
      <c r="CI238" s="5">
        <v>300</v>
      </c>
      <c r="CJ238" s="5">
        <v>240</v>
      </c>
      <c r="CK238" s="5">
        <v>64</v>
      </c>
      <c r="CL238" s="5">
        <v>2.6</v>
      </c>
      <c r="CM238" s="5">
        <v>0.03</v>
      </c>
      <c r="CN238" s="5">
        <v>2.6</v>
      </c>
      <c r="CO238" s="5" t="s">
        <v>795</v>
      </c>
      <c r="CP238" s="5">
        <f>0.3+0.5+1.5</f>
        <v>2.3</v>
      </c>
      <c r="CQ238" s="5" t="s">
        <v>796</v>
      </c>
      <c r="CR238" s="5">
        <f>(W238/1000)-0.5+0.2+0.2+0.2</f>
        <v>2.148</v>
      </c>
      <c r="CS238" s="5">
        <f t="shared" si="15"/>
        <v>4.448</v>
      </c>
      <c r="CT238" s="5">
        <f t="shared" si="16"/>
        <v>59.552</v>
      </c>
      <c r="CU238" s="5">
        <v>300</v>
      </c>
      <c r="CV238" s="5">
        <v>245</v>
      </c>
      <c r="CW238" s="5">
        <v>66</v>
      </c>
      <c r="CX238" s="5">
        <v>2.6</v>
      </c>
      <c r="CY238" s="5">
        <v>0.02</v>
      </c>
      <c r="CZ238" s="5">
        <v>2.6</v>
      </c>
      <c r="DA238" s="5" t="s">
        <v>795</v>
      </c>
      <c r="DB238" s="5" t="s">
        <v>796</v>
      </c>
      <c r="DC238" s="5">
        <v>300</v>
      </c>
    </row>
    <row r="239" spans="1:107" s="7" customFormat="1" ht="24">
      <c r="A239" s="4" t="s">
        <v>777</v>
      </c>
      <c r="B239" s="5" t="s">
        <v>487</v>
      </c>
      <c r="C239" s="6">
        <v>39336</v>
      </c>
      <c r="D239" s="5" t="s">
        <v>455</v>
      </c>
      <c r="E239" s="5" t="s">
        <v>502</v>
      </c>
      <c r="F239" s="5" t="s">
        <v>457</v>
      </c>
      <c r="G239" s="5" t="s">
        <v>646</v>
      </c>
      <c r="H239" s="5" t="s">
        <v>459</v>
      </c>
      <c r="I239" s="5" t="s">
        <v>485</v>
      </c>
      <c r="J239" s="5" t="s">
        <v>459</v>
      </c>
      <c r="K239" s="5"/>
      <c r="L239" s="5"/>
      <c r="M239" s="5"/>
      <c r="N239" s="5" t="s">
        <v>459</v>
      </c>
      <c r="O239" s="5"/>
      <c r="P239" s="5"/>
      <c r="Q239" s="5"/>
      <c r="R239" s="5" t="s">
        <v>455</v>
      </c>
      <c r="S239" s="5" t="s">
        <v>460</v>
      </c>
      <c r="T239" s="5"/>
      <c r="U239" s="5"/>
      <c r="V239" s="5" t="s">
        <v>797</v>
      </c>
      <c r="W239" s="5">
        <v>0.5</v>
      </c>
      <c r="X239" s="5">
        <v>5</v>
      </c>
      <c r="Y239" s="5" t="s">
        <v>459</v>
      </c>
      <c r="Z239" s="5">
        <v>4</v>
      </c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>
        <v>11.2</v>
      </c>
      <c r="CC239" s="5">
        <v>10.8</v>
      </c>
      <c r="CD239" s="5"/>
      <c r="CE239" s="5">
        <v>0</v>
      </c>
      <c r="CF239" s="5">
        <v>0</v>
      </c>
      <c r="CG239" s="5" t="s">
        <v>658</v>
      </c>
      <c r="CH239" s="5" t="s">
        <v>514</v>
      </c>
      <c r="CI239" s="5">
        <v>86.4</v>
      </c>
      <c r="CJ239" s="5">
        <v>10.2</v>
      </c>
      <c r="CK239" s="5">
        <v>9.72</v>
      </c>
      <c r="CL239" s="5"/>
      <c r="CM239" s="5">
        <v>0</v>
      </c>
      <c r="CN239" s="5">
        <v>0</v>
      </c>
      <c r="CO239" s="5" t="s">
        <v>658</v>
      </c>
      <c r="CP239" s="5">
        <f aca="true" t="shared" si="19" ref="CP239:CP245">0.3+0.3</f>
        <v>0.6</v>
      </c>
      <c r="CQ239" s="5" t="s">
        <v>514</v>
      </c>
      <c r="CR239" s="5"/>
      <c r="CS239" s="5">
        <f t="shared" si="15"/>
        <v>0.6</v>
      </c>
      <c r="CT239" s="5">
        <f t="shared" si="16"/>
        <v>9.120000000000001</v>
      </c>
      <c r="CU239" s="5">
        <v>84.95</v>
      </c>
      <c r="CV239" s="5"/>
      <c r="CW239" s="5"/>
      <c r="CX239" s="5"/>
      <c r="CY239" s="5"/>
      <c r="CZ239" s="5"/>
      <c r="DA239" s="5"/>
      <c r="DB239" s="5"/>
      <c r="DC239" s="5"/>
    </row>
    <row r="240" spans="1:107" s="7" customFormat="1" ht="24">
      <c r="A240" s="4" t="s">
        <v>777</v>
      </c>
      <c r="B240" s="5" t="s">
        <v>487</v>
      </c>
      <c r="C240" s="6">
        <v>39260</v>
      </c>
      <c r="D240" s="5" t="s">
        <v>455</v>
      </c>
      <c r="E240" s="5" t="s">
        <v>502</v>
      </c>
      <c r="F240" s="5" t="s">
        <v>457</v>
      </c>
      <c r="G240" s="5" t="s">
        <v>646</v>
      </c>
      <c r="H240" s="5" t="s">
        <v>459</v>
      </c>
      <c r="I240" s="5" t="s">
        <v>485</v>
      </c>
      <c r="J240" s="5" t="s">
        <v>459</v>
      </c>
      <c r="K240" s="5"/>
      <c r="L240" s="5"/>
      <c r="M240" s="5"/>
      <c r="N240" s="5" t="s">
        <v>459</v>
      </c>
      <c r="O240" s="5"/>
      <c r="P240" s="5"/>
      <c r="Q240" s="5"/>
      <c r="R240" s="5" t="s">
        <v>455</v>
      </c>
      <c r="S240" s="5" t="s">
        <v>460</v>
      </c>
      <c r="T240" s="5"/>
      <c r="U240" s="5"/>
      <c r="V240" s="5" t="s">
        <v>798</v>
      </c>
      <c r="W240" s="5">
        <v>0.5</v>
      </c>
      <c r="X240" s="5">
        <v>5</v>
      </c>
      <c r="Y240" s="5" t="s">
        <v>459</v>
      </c>
      <c r="Z240" s="5">
        <v>4</v>
      </c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>
        <v>14.2</v>
      </c>
      <c r="CC240" s="5">
        <v>8.76</v>
      </c>
      <c r="CD240" s="5"/>
      <c r="CE240" s="5">
        <v>0</v>
      </c>
      <c r="CF240" s="5">
        <v>0</v>
      </c>
      <c r="CG240" s="5" t="s">
        <v>658</v>
      </c>
      <c r="CH240" s="5" t="s">
        <v>514</v>
      </c>
      <c r="CI240" s="5">
        <v>161.98</v>
      </c>
      <c r="CJ240" s="5">
        <v>13.5</v>
      </c>
      <c r="CK240" s="5">
        <v>8.16</v>
      </c>
      <c r="CL240" s="5"/>
      <c r="CM240" s="5">
        <v>0</v>
      </c>
      <c r="CN240" s="5">
        <v>0</v>
      </c>
      <c r="CO240" s="5" t="s">
        <v>658</v>
      </c>
      <c r="CP240" s="5">
        <f t="shared" si="19"/>
        <v>0.6</v>
      </c>
      <c r="CQ240" s="5" t="s">
        <v>514</v>
      </c>
      <c r="CR240" s="5"/>
      <c r="CS240" s="5">
        <f t="shared" si="15"/>
        <v>0.6</v>
      </c>
      <c r="CT240" s="5">
        <f t="shared" si="16"/>
        <v>7.5600000000000005</v>
      </c>
      <c r="CU240" s="5">
        <v>161.98</v>
      </c>
      <c r="CV240" s="5"/>
      <c r="CW240" s="5"/>
      <c r="CX240" s="5"/>
      <c r="CY240" s="5"/>
      <c r="CZ240" s="5"/>
      <c r="DA240" s="5"/>
      <c r="DB240" s="5"/>
      <c r="DC240" s="5"/>
    </row>
    <row r="241" spans="1:107" s="7" customFormat="1" ht="24">
      <c r="A241" s="4" t="s">
        <v>777</v>
      </c>
      <c r="B241" s="5" t="s">
        <v>487</v>
      </c>
      <c r="C241" s="6">
        <v>39279</v>
      </c>
      <c r="D241" s="5" t="s">
        <v>455</v>
      </c>
      <c r="E241" s="5" t="s">
        <v>502</v>
      </c>
      <c r="F241" s="5" t="s">
        <v>457</v>
      </c>
      <c r="G241" s="5" t="s">
        <v>646</v>
      </c>
      <c r="H241" s="5" t="s">
        <v>459</v>
      </c>
      <c r="I241" s="5" t="s">
        <v>485</v>
      </c>
      <c r="J241" s="5" t="s">
        <v>459</v>
      </c>
      <c r="K241" s="5"/>
      <c r="L241" s="5"/>
      <c r="M241" s="5"/>
      <c r="N241" s="5" t="s">
        <v>459</v>
      </c>
      <c r="O241" s="5"/>
      <c r="P241" s="5"/>
      <c r="Q241" s="5"/>
      <c r="R241" s="5" t="s">
        <v>455</v>
      </c>
      <c r="S241" s="5" t="s">
        <v>460</v>
      </c>
      <c r="T241" s="5"/>
      <c r="U241" s="5"/>
      <c r="V241" s="5" t="s">
        <v>798</v>
      </c>
      <c r="W241" s="5">
        <v>0.5</v>
      </c>
      <c r="X241" s="5">
        <v>5</v>
      </c>
      <c r="Y241" s="5" t="s">
        <v>459</v>
      </c>
      <c r="Z241" s="5">
        <v>4</v>
      </c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>
        <v>15</v>
      </c>
      <c r="CC241" s="5">
        <v>10.06</v>
      </c>
      <c r="CD241" s="5"/>
      <c r="CE241" s="5">
        <v>0</v>
      </c>
      <c r="CF241" s="5">
        <v>0</v>
      </c>
      <c r="CG241" s="5" t="s">
        <v>658</v>
      </c>
      <c r="CH241" s="5" t="s">
        <v>659</v>
      </c>
      <c r="CI241" s="5">
        <v>161.98</v>
      </c>
      <c r="CJ241" s="5">
        <v>14.8</v>
      </c>
      <c r="CK241" s="5">
        <v>9.46</v>
      </c>
      <c r="CL241" s="5"/>
      <c r="CM241" s="5">
        <v>0</v>
      </c>
      <c r="CN241" s="5">
        <v>0</v>
      </c>
      <c r="CO241" s="5" t="s">
        <v>658</v>
      </c>
      <c r="CP241" s="5">
        <f t="shared" si="19"/>
        <v>0.6</v>
      </c>
      <c r="CQ241" s="5" t="s">
        <v>659</v>
      </c>
      <c r="CR241" s="5">
        <f>0.2</f>
        <v>0.2</v>
      </c>
      <c r="CS241" s="5">
        <f t="shared" si="15"/>
        <v>0.8</v>
      </c>
      <c r="CT241" s="5">
        <f t="shared" si="16"/>
        <v>8.66</v>
      </c>
      <c r="CU241" s="5">
        <v>161.98</v>
      </c>
      <c r="CV241" s="5"/>
      <c r="CW241" s="5"/>
      <c r="CX241" s="5"/>
      <c r="CY241" s="5"/>
      <c r="CZ241" s="5"/>
      <c r="DA241" s="5"/>
      <c r="DB241" s="5"/>
      <c r="DC241" s="5"/>
    </row>
    <row r="242" spans="1:107" s="7" customFormat="1" ht="24">
      <c r="A242" s="4" t="s">
        <v>777</v>
      </c>
      <c r="B242" s="5" t="s">
        <v>487</v>
      </c>
      <c r="C242" s="6">
        <v>39248</v>
      </c>
      <c r="D242" s="5" t="s">
        <v>455</v>
      </c>
      <c r="E242" s="5" t="s">
        <v>502</v>
      </c>
      <c r="F242" s="5" t="s">
        <v>457</v>
      </c>
      <c r="G242" s="5" t="s">
        <v>646</v>
      </c>
      <c r="H242" s="5" t="s">
        <v>459</v>
      </c>
      <c r="I242" s="5" t="s">
        <v>485</v>
      </c>
      <c r="J242" s="5" t="s">
        <v>459</v>
      </c>
      <c r="K242" s="5"/>
      <c r="L242" s="5"/>
      <c r="M242" s="5"/>
      <c r="N242" s="5" t="s">
        <v>459</v>
      </c>
      <c r="O242" s="5"/>
      <c r="P242" s="5"/>
      <c r="Q242" s="5"/>
      <c r="R242" s="5" t="s">
        <v>455</v>
      </c>
      <c r="S242" s="5" t="s">
        <v>460</v>
      </c>
      <c r="T242" s="5"/>
      <c r="U242" s="5"/>
      <c r="V242" s="5" t="s">
        <v>655</v>
      </c>
      <c r="W242" s="5">
        <v>0.5</v>
      </c>
      <c r="X242" s="5">
        <v>5</v>
      </c>
      <c r="Y242" s="5" t="s">
        <v>459</v>
      </c>
      <c r="Z242" s="5">
        <v>3</v>
      </c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>
        <v>15.2</v>
      </c>
      <c r="CC242" s="5">
        <v>8.88</v>
      </c>
      <c r="CD242" s="5"/>
      <c r="CE242" s="5">
        <v>0</v>
      </c>
      <c r="CF242" s="5">
        <v>0</v>
      </c>
      <c r="CG242" s="5" t="s">
        <v>658</v>
      </c>
      <c r="CH242" s="5" t="s">
        <v>514</v>
      </c>
      <c r="CI242" s="5">
        <v>161.98</v>
      </c>
      <c r="CJ242" s="5">
        <v>13.7</v>
      </c>
      <c r="CK242" s="5">
        <v>7.56</v>
      </c>
      <c r="CL242" s="5"/>
      <c r="CM242" s="5">
        <v>0</v>
      </c>
      <c r="CN242" s="5">
        <v>0</v>
      </c>
      <c r="CO242" s="5" t="s">
        <v>658</v>
      </c>
      <c r="CP242" s="5">
        <f t="shared" si="19"/>
        <v>0.6</v>
      </c>
      <c r="CQ242" s="5" t="s">
        <v>514</v>
      </c>
      <c r="CR242" s="5"/>
      <c r="CS242" s="5">
        <f t="shared" si="15"/>
        <v>0.6</v>
      </c>
      <c r="CT242" s="5">
        <f t="shared" si="16"/>
        <v>6.96</v>
      </c>
      <c r="CU242" s="5">
        <v>161.98</v>
      </c>
      <c r="CV242" s="5"/>
      <c r="CW242" s="5"/>
      <c r="CX242" s="5"/>
      <c r="CY242" s="5"/>
      <c r="CZ242" s="5"/>
      <c r="DA242" s="5"/>
      <c r="DB242" s="5"/>
      <c r="DC242" s="5"/>
    </row>
    <row r="243" spans="1:107" s="7" customFormat="1" ht="24">
      <c r="A243" s="4" t="s">
        <v>777</v>
      </c>
      <c r="B243" s="5" t="s">
        <v>487</v>
      </c>
      <c r="C243" s="6">
        <v>39248</v>
      </c>
      <c r="D243" s="5" t="s">
        <v>455</v>
      </c>
      <c r="E243" s="5" t="s">
        <v>502</v>
      </c>
      <c r="F243" s="5" t="s">
        <v>457</v>
      </c>
      <c r="G243" s="5" t="s">
        <v>646</v>
      </c>
      <c r="H243" s="5" t="s">
        <v>459</v>
      </c>
      <c r="I243" s="5" t="s">
        <v>485</v>
      </c>
      <c r="J243" s="5" t="s">
        <v>459</v>
      </c>
      <c r="K243" s="5"/>
      <c r="L243" s="5"/>
      <c r="M243" s="5"/>
      <c r="N243" s="5" t="s">
        <v>459</v>
      </c>
      <c r="O243" s="5"/>
      <c r="P243" s="5"/>
      <c r="Q243" s="5"/>
      <c r="R243" s="5" t="s">
        <v>455</v>
      </c>
      <c r="S243" s="5" t="s">
        <v>460</v>
      </c>
      <c r="T243" s="5"/>
      <c r="U243" s="5"/>
      <c r="V243" s="5" t="s">
        <v>798</v>
      </c>
      <c r="W243" s="5">
        <v>0.5</v>
      </c>
      <c r="X243" s="5">
        <v>5</v>
      </c>
      <c r="Y243" s="5" t="s">
        <v>459</v>
      </c>
      <c r="Z243" s="5">
        <v>3</v>
      </c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>
        <v>16</v>
      </c>
      <c r="CC243" s="5">
        <v>10.18</v>
      </c>
      <c r="CD243" s="5"/>
      <c r="CE243" s="5">
        <v>0</v>
      </c>
      <c r="CF243" s="5">
        <v>0</v>
      </c>
      <c r="CG243" s="5" t="s">
        <v>658</v>
      </c>
      <c r="CH243" s="5" t="s">
        <v>659</v>
      </c>
      <c r="CI243" s="5">
        <v>161.98</v>
      </c>
      <c r="CJ243" s="5">
        <v>15</v>
      </c>
      <c r="CK243" s="5">
        <v>8.88</v>
      </c>
      <c r="CL243" s="5"/>
      <c r="CM243" s="5">
        <v>0</v>
      </c>
      <c r="CN243" s="5">
        <v>0</v>
      </c>
      <c r="CO243" s="5" t="s">
        <v>658</v>
      </c>
      <c r="CP243" s="5">
        <f t="shared" si="19"/>
        <v>0.6</v>
      </c>
      <c r="CQ243" s="5" t="s">
        <v>659</v>
      </c>
      <c r="CR243" s="5">
        <v>0.2</v>
      </c>
      <c r="CS243" s="5">
        <f t="shared" si="15"/>
        <v>0.8</v>
      </c>
      <c r="CT243" s="5">
        <f t="shared" si="16"/>
        <v>8.08</v>
      </c>
      <c r="CU243" s="5">
        <v>161.98</v>
      </c>
      <c r="CV243" s="5"/>
      <c r="CW243" s="5"/>
      <c r="CX243" s="5"/>
      <c r="CY243" s="5"/>
      <c r="CZ243" s="5"/>
      <c r="DA243" s="5"/>
      <c r="DB243" s="5"/>
      <c r="DC243" s="5"/>
    </row>
    <row r="244" spans="1:107" s="7" customFormat="1" ht="24">
      <c r="A244" s="4" t="s">
        <v>777</v>
      </c>
      <c r="B244" s="5" t="s">
        <v>487</v>
      </c>
      <c r="C244" s="6">
        <v>39258</v>
      </c>
      <c r="D244" s="5" t="s">
        <v>455</v>
      </c>
      <c r="E244" s="5" t="s">
        <v>502</v>
      </c>
      <c r="F244" s="5" t="s">
        <v>457</v>
      </c>
      <c r="G244" s="5" t="s">
        <v>646</v>
      </c>
      <c r="H244" s="5" t="s">
        <v>459</v>
      </c>
      <c r="I244" s="5" t="s">
        <v>485</v>
      </c>
      <c r="J244" s="5" t="s">
        <v>459</v>
      </c>
      <c r="K244" s="5"/>
      <c r="L244" s="5"/>
      <c r="M244" s="5"/>
      <c r="N244" s="5" t="s">
        <v>459</v>
      </c>
      <c r="O244" s="5"/>
      <c r="P244" s="5"/>
      <c r="Q244" s="5"/>
      <c r="R244" s="5" t="s">
        <v>455</v>
      </c>
      <c r="S244" s="5" t="s">
        <v>460</v>
      </c>
      <c r="T244" s="5"/>
      <c r="U244" s="5"/>
      <c r="V244" s="5" t="s">
        <v>799</v>
      </c>
      <c r="W244" s="5">
        <v>0.5</v>
      </c>
      <c r="X244" s="5">
        <v>10</v>
      </c>
      <c r="Y244" s="5" t="s">
        <v>459</v>
      </c>
      <c r="Z244" s="5">
        <v>4</v>
      </c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>
        <v>25.3</v>
      </c>
      <c r="CC244" s="5">
        <v>14</v>
      </c>
      <c r="CD244" s="5"/>
      <c r="CE244" s="5">
        <v>0</v>
      </c>
      <c r="CF244" s="5">
        <v>0</v>
      </c>
      <c r="CG244" s="5" t="s">
        <v>658</v>
      </c>
      <c r="CH244" s="5" t="s">
        <v>514</v>
      </c>
      <c r="CI244" s="5">
        <v>135.65</v>
      </c>
      <c r="CJ244" s="5">
        <v>25</v>
      </c>
      <c r="CK244" s="5">
        <v>14.37</v>
      </c>
      <c r="CL244" s="5"/>
      <c r="CM244" s="5">
        <v>0</v>
      </c>
      <c r="CN244" s="5">
        <v>0</v>
      </c>
      <c r="CO244" s="5" t="s">
        <v>658</v>
      </c>
      <c r="CP244" s="5">
        <f t="shared" si="19"/>
        <v>0.6</v>
      </c>
      <c r="CQ244" s="5" t="s">
        <v>514</v>
      </c>
      <c r="CR244" s="5"/>
      <c r="CS244" s="5">
        <f t="shared" si="15"/>
        <v>0.6</v>
      </c>
      <c r="CT244" s="5">
        <f t="shared" si="16"/>
        <v>13.77</v>
      </c>
      <c r="CU244" s="5">
        <v>135.65</v>
      </c>
      <c r="CV244" s="5"/>
      <c r="CW244" s="5"/>
      <c r="CX244" s="5"/>
      <c r="CY244" s="5"/>
      <c r="CZ244" s="5"/>
      <c r="DA244" s="5"/>
      <c r="DB244" s="5"/>
      <c r="DC244" s="5"/>
    </row>
    <row r="245" spans="1:107" s="7" customFormat="1" ht="24">
      <c r="A245" s="4" t="s">
        <v>777</v>
      </c>
      <c r="B245" s="5" t="s">
        <v>487</v>
      </c>
      <c r="C245" s="6">
        <v>39258</v>
      </c>
      <c r="D245" s="5" t="s">
        <v>455</v>
      </c>
      <c r="E245" s="5" t="s">
        <v>502</v>
      </c>
      <c r="F245" s="5" t="s">
        <v>457</v>
      </c>
      <c r="G245" s="5" t="s">
        <v>646</v>
      </c>
      <c r="H245" s="5" t="s">
        <v>459</v>
      </c>
      <c r="I245" s="5" t="s">
        <v>485</v>
      </c>
      <c r="J245" s="5" t="s">
        <v>459</v>
      </c>
      <c r="K245" s="5"/>
      <c r="L245" s="5"/>
      <c r="M245" s="5"/>
      <c r="N245" s="5" t="s">
        <v>459</v>
      </c>
      <c r="O245" s="5"/>
      <c r="P245" s="5"/>
      <c r="Q245" s="5"/>
      <c r="R245" s="5" t="s">
        <v>455</v>
      </c>
      <c r="S245" s="5" t="s">
        <v>460</v>
      </c>
      <c r="T245" s="5"/>
      <c r="U245" s="5"/>
      <c r="V245" s="5" t="s">
        <v>798</v>
      </c>
      <c r="W245" s="5">
        <v>0.5</v>
      </c>
      <c r="X245" s="5">
        <v>10</v>
      </c>
      <c r="Y245" s="5" t="s">
        <v>459</v>
      </c>
      <c r="Z245" s="5">
        <v>4</v>
      </c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>
        <v>26.8</v>
      </c>
      <c r="CC245" s="5">
        <v>15.3</v>
      </c>
      <c r="CD245" s="5"/>
      <c r="CE245" s="5">
        <v>0</v>
      </c>
      <c r="CF245" s="5">
        <v>0</v>
      </c>
      <c r="CG245" s="5" t="s">
        <v>658</v>
      </c>
      <c r="CH245" s="5" t="s">
        <v>514</v>
      </c>
      <c r="CI245" s="5">
        <v>135.65</v>
      </c>
      <c r="CJ245" s="5">
        <v>26.5</v>
      </c>
      <c r="CK245" s="5">
        <v>15.57</v>
      </c>
      <c r="CL245" s="5"/>
      <c r="CM245" s="5">
        <v>0</v>
      </c>
      <c r="CN245" s="5">
        <v>0</v>
      </c>
      <c r="CO245" s="5" t="s">
        <v>658</v>
      </c>
      <c r="CP245" s="5">
        <f t="shared" si="19"/>
        <v>0.6</v>
      </c>
      <c r="CQ245" s="5" t="s">
        <v>514</v>
      </c>
      <c r="CR245" s="5"/>
      <c r="CS245" s="5">
        <f t="shared" si="15"/>
        <v>0.6</v>
      </c>
      <c r="CT245" s="5">
        <f t="shared" si="16"/>
        <v>14.97</v>
      </c>
      <c r="CU245" s="5">
        <v>135.65</v>
      </c>
      <c r="CV245" s="5"/>
      <c r="CW245" s="5"/>
      <c r="CX245" s="5"/>
      <c r="CY245" s="5"/>
      <c r="CZ245" s="5"/>
      <c r="DA245" s="5"/>
      <c r="DB245" s="5"/>
      <c r="DC245" s="5"/>
    </row>
    <row r="246" spans="1:107" s="7" customFormat="1" ht="24">
      <c r="A246" s="4" t="s">
        <v>777</v>
      </c>
      <c r="B246" s="5" t="s">
        <v>487</v>
      </c>
      <c r="C246" s="6">
        <v>39259</v>
      </c>
      <c r="D246" s="5" t="s">
        <v>455</v>
      </c>
      <c r="E246" s="5" t="s">
        <v>502</v>
      </c>
      <c r="F246" s="5" t="s">
        <v>457</v>
      </c>
      <c r="G246" s="5" t="s">
        <v>646</v>
      </c>
      <c r="H246" s="5" t="s">
        <v>459</v>
      </c>
      <c r="I246" s="5" t="s">
        <v>485</v>
      </c>
      <c r="J246" s="5" t="s">
        <v>459</v>
      </c>
      <c r="K246" s="5"/>
      <c r="L246" s="5"/>
      <c r="M246" s="5"/>
      <c r="N246" s="5" t="s">
        <v>459</v>
      </c>
      <c r="O246" s="5"/>
      <c r="P246" s="5"/>
      <c r="Q246" s="5"/>
      <c r="R246" s="5" t="s">
        <v>455</v>
      </c>
      <c r="S246" s="5" t="s">
        <v>460</v>
      </c>
      <c r="T246" s="5"/>
      <c r="U246" s="5"/>
      <c r="V246" s="5" t="s">
        <v>798</v>
      </c>
      <c r="W246" s="5">
        <v>0.5</v>
      </c>
      <c r="X246" s="5">
        <v>5</v>
      </c>
      <c r="Y246" s="5" t="s">
        <v>459</v>
      </c>
      <c r="Z246" s="5">
        <v>6</v>
      </c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>
        <v>23.5</v>
      </c>
      <c r="CC246" s="5">
        <v>22.98</v>
      </c>
      <c r="CD246" s="5"/>
      <c r="CE246" s="5">
        <v>0</v>
      </c>
      <c r="CF246" s="5">
        <v>0</v>
      </c>
      <c r="CG246" s="5" t="s">
        <v>782</v>
      </c>
      <c r="CH246" s="5" t="s">
        <v>514</v>
      </c>
      <c r="CI246" s="5">
        <v>162.98</v>
      </c>
      <c r="CJ246" s="5">
        <v>18.3</v>
      </c>
      <c r="CK246" s="5">
        <v>17.78</v>
      </c>
      <c r="CL246" s="5"/>
      <c r="CM246" s="5">
        <v>0</v>
      </c>
      <c r="CN246" s="5">
        <v>0</v>
      </c>
      <c r="CO246" s="5" t="s">
        <v>782</v>
      </c>
      <c r="CP246" s="5">
        <f>0.3</f>
        <v>0.3</v>
      </c>
      <c r="CQ246" s="5" t="s">
        <v>514</v>
      </c>
      <c r="CR246" s="5"/>
      <c r="CS246" s="5">
        <f t="shared" si="15"/>
        <v>0.3</v>
      </c>
      <c r="CT246" s="5">
        <f t="shared" si="16"/>
        <v>17.48</v>
      </c>
      <c r="CU246" s="5">
        <v>162.98</v>
      </c>
      <c r="CV246" s="5"/>
      <c r="CW246" s="5"/>
      <c r="CX246" s="5"/>
      <c r="CY246" s="5"/>
      <c r="CZ246" s="5"/>
      <c r="DA246" s="5"/>
      <c r="DB246" s="5"/>
      <c r="DC246" s="5"/>
    </row>
    <row r="247" spans="1:107" s="7" customFormat="1" ht="24">
      <c r="A247" s="4" t="s">
        <v>777</v>
      </c>
      <c r="B247" s="5" t="s">
        <v>487</v>
      </c>
      <c r="C247" s="6">
        <v>39260</v>
      </c>
      <c r="D247" s="5" t="s">
        <v>455</v>
      </c>
      <c r="E247" s="5" t="s">
        <v>502</v>
      </c>
      <c r="F247" s="5" t="s">
        <v>457</v>
      </c>
      <c r="G247" s="5" t="s">
        <v>646</v>
      </c>
      <c r="H247" s="5" t="s">
        <v>459</v>
      </c>
      <c r="I247" s="5" t="s">
        <v>485</v>
      </c>
      <c r="J247" s="5" t="s">
        <v>459</v>
      </c>
      <c r="K247" s="5"/>
      <c r="L247" s="5"/>
      <c r="M247" s="5"/>
      <c r="N247" s="5" t="s">
        <v>459</v>
      </c>
      <c r="O247" s="5"/>
      <c r="P247" s="5"/>
      <c r="Q247" s="5"/>
      <c r="R247" s="5" t="s">
        <v>455</v>
      </c>
      <c r="S247" s="5" t="s">
        <v>460</v>
      </c>
      <c r="T247" s="5"/>
      <c r="U247" s="5"/>
      <c r="V247" s="5" t="s">
        <v>800</v>
      </c>
      <c r="W247" s="5">
        <v>0.5</v>
      </c>
      <c r="X247" s="5">
        <v>5</v>
      </c>
      <c r="Y247" s="5" t="s">
        <v>459</v>
      </c>
      <c r="Z247" s="5">
        <v>8</v>
      </c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>
        <v>35</v>
      </c>
      <c r="CC247" s="5">
        <v>10.68</v>
      </c>
      <c r="CD247" s="5"/>
      <c r="CE247" s="5">
        <v>0</v>
      </c>
      <c r="CF247" s="5">
        <v>0</v>
      </c>
      <c r="CG247" s="5" t="s">
        <v>658</v>
      </c>
      <c r="CH247" s="5" t="s">
        <v>514</v>
      </c>
      <c r="CI247" s="5">
        <v>131.1</v>
      </c>
      <c r="CJ247" s="5">
        <v>35</v>
      </c>
      <c r="CK247" s="5">
        <v>9.36</v>
      </c>
      <c r="CL247" s="5"/>
      <c r="CM247" s="5">
        <v>0</v>
      </c>
      <c r="CN247" s="5">
        <v>0</v>
      </c>
      <c r="CO247" s="5" t="s">
        <v>658</v>
      </c>
      <c r="CP247" s="5">
        <f>0.3+0.3</f>
        <v>0.6</v>
      </c>
      <c r="CQ247" s="5" t="s">
        <v>514</v>
      </c>
      <c r="CR247" s="5"/>
      <c r="CS247" s="5">
        <f t="shared" si="15"/>
        <v>0.6</v>
      </c>
      <c r="CT247" s="5">
        <f t="shared" si="16"/>
        <v>8.76</v>
      </c>
      <c r="CU247" s="5">
        <v>131.1</v>
      </c>
      <c r="CV247" s="5"/>
      <c r="CW247" s="5"/>
      <c r="CX247" s="5"/>
      <c r="CY247" s="5"/>
      <c r="CZ247" s="5"/>
      <c r="DA247" s="5"/>
      <c r="DB247" s="5"/>
      <c r="DC247" s="5"/>
    </row>
    <row r="248" spans="1:107" s="7" customFormat="1" ht="36">
      <c r="A248" s="4" t="s">
        <v>777</v>
      </c>
      <c r="B248" s="5" t="s">
        <v>487</v>
      </c>
      <c r="C248" s="6">
        <v>39260</v>
      </c>
      <c r="D248" s="5" t="s">
        <v>455</v>
      </c>
      <c r="E248" s="5" t="s">
        <v>502</v>
      </c>
      <c r="F248" s="5" t="s">
        <v>457</v>
      </c>
      <c r="G248" s="5" t="s">
        <v>646</v>
      </c>
      <c r="H248" s="5" t="s">
        <v>459</v>
      </c>
      <c r="I248" s="5" t="s">
        <v>485</v>
      </c>
      <c r="J248" s="5" t="s">
        <v>459</v>
      </c>
      <c r="K248" s="5"/>
      <c r="L248" s="5"/>
      <c r="M248" s="5"/>
      <c r="N248" s="5" t="s">
        <v>459</v>
      </c>
      <c r="O248" s="5"/>
      <c r="P248" s="5"/>
      <c r="Q248" s="5"/>
      <c r="R248" s="5" t="s">
        <v>455</v>
      </c>
      <c r="S248" s="5" t="s">
        <v>460</v>
      </c>
      <c r="T248" s="5"/>
      <c r="U248" s="5"/>
      <c r="V248" s="5" t="s">
        <v>798</v>
      </c>
      <c r="W248" s="5">
        <v>0.5</v>
      </c>
      <c r="X248" s="5">
        <v>5</v>
      </c>
      <c r="Y248" s="5" t="s">
        <v>459</v>
      </c>
      <c r="Z248" s="5">
        <v>8</v>
      </c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>
        <v>37</v>
      </c>
      <c r="CC248" s="5">
        <v>12.68</v>
      </c>
      <c r="CD248" s="5"/>
      <c r="CE248" s="5">
        <v>0</v>
      </c>
      <c r="CF248" s="5">
        <v>0</v>
      </c>
      <c r="CG248" s="5" t="s">
        <v>801</v>
      </c>
      <c r="CH248" s="5" t="s">
        <v>514</v>
      </c>
      <c r="CI248" s="5">
        <v>131.1</v>
      </c>
      <c r="CJ248" s="5">
        <v>37</v>
      </c>
      <c r="CK248" s="5">
        <v>11.36</v>
      </c>
      <c r="CL248" s="5"/>
      <c r="CM248" s="5">
        <v>0</v>
      </c>
      <c r="CN248" s="5">
        <v>0</v>
      </c>
      <c r="CO248" s="5" t="s">
        <v>801</v>
      </c>
      <c r="CP248" s="5">
        <f>0.3+0.3+0.5</f>
        <v>1.1</v>
      </c>
      <c r="CQ248" s="5" t="s">
        <v>514</v>
      </c>
      <c r="CR248" s="5"/>
      <c r="CS248" s="5">
        <f t="shared" si="15"/>
        <v>1.1</v>
      </c>
      <c r="CT248" s="5">
        <f t="shared" si="16"/>
        <v>10.26</v>
      </c>
      <c r="CU248" s="5">
        <v>131.1</v>
      </c>
      <c r="CV248" s="5"/>
      <c r="CW248" s="5"/>
      <c r="CX248" s="5"/>
      <c r="CY248" s="5"/>
      <c r="CZ248" s="5"/>
      <c r="DA248" s="5"/>
      <c r="DB248" s="5"/>
      <c r="DC248" s="5"/>
    </row>
    <row r="249" spans="1:107" s="7" customFormat="1" ht="24">
      <c r="A249" s="4" t="s">
        <v>777</v>
      </c>
      <c r="B249" s="5" t="s">
        <v>487</v>
      </c>
      <c r="C249" s="6">
        <v>39259</v>
      </c>
      <c r="D249" s="5" t="s">
        <v>455</v>
      </c>
      <c r="E249" s="5" t="s">
        <v>468</v>
      </c>
      <c r="F249" s="5" t="s">
        <v>457</v>
      </c>
      <c r="G249" s="5" t="s">
        <v>646</v>
      </c>
      <c r="H249" s="5" t="s">
        <v>455</v>
      </c>
      <c r="I249" s="5">
        <v>0</v>
      </c>
      <c r="J249" s="5" t="s">
        <v>459</v>
      </c>
      <c r="K249" s="5"/>
      <c r="L249" s="5"/>
      <c r="M249" s="5"/>
      <c r="N249" s="5" t="s">
        <v>459</v>
      </c>
      <c r="O249" s="5"/>
      <c r="P249" s="5"/>
      <c r="Q249" s="5"/>
      <c r="R249" s="5" t="s">
        <v>455</v>
      </c>
      <c r="S249" s="5" t="s">
        <v>460</v>
      </c>
      <c r="T249" s="5"/>
      <c r="U249" s="5"/>
      <c r="V249" s="5" t="s">
        <v>804</v>
      </c>
      <c r="W249" s="5">
        <v>8</v>
      </c>
      <c r="X249" s="5">
        <v>15</v>
      </c>
      <c r="Y249" s="5" t="s">
        <v>459</v>
      </c>
      <c r="Z249" s="5">
        <v>58</v>
      </c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>
        <v>101</v>
      </c>
      <c r="CC249" s="5">
        <v>14</v>
      </c>
      <c r="CD249" s="5"/>
      <c r="CE249" s="5">
        <v>0</v>
      </c>
      <c r="CF249" s="5">
        <v>0</v>
      </c>
      <c r="CG249" s="5" t="s">
        <v>782</v>
      </c>
      <c r="CH249" s="5" t="s">
        <v>805</v>
      </c>
      <c r="CI249" s="5">
        <v>584</v>
      </c>
      <c r="CJ249" s="5">
        <v>101</v>
      </c>
      <c r="CK249" s="5">
        <v>14</v>
      </c>
      <c r="CL249" s="5"/>
      <c r="CM249" s="5">
        <v>0</v>
      </c>
      <c r="CN249" s="5">
        <v>0</v>
      </c>
      <c r="CO249" s="5" t="s">
        <v>782</v>
      </c>
      <c r="CP249" s="5">
        <f>0.3</f>
        <v>0.3</v>
      </c>
      <c r="CQ249" s="5" t="s">
        <v>805</v>
      </c>
      <c r="CR249" s="5">
        <f>0.2+0.2</f>
        <v>0.4</v>
      </c>
      <c r="CS249" s="5">
        <f t="shared" si="15"/>
        <v>0.7</v>
      </c>
      <c r="CT249" s="5">
        <f t="shared" si="16"/>
        <v>13.3</v>
      </c>
      <c r="CU249" s="5">
        <v>584</v>
      </c>
      <c r="CV249" s="5">
        <v>101</v>
      </c>
      <c r="CW249" s="5">
        <v>14</v>
      </c>
      <c r="CX249" s="5"/>
      <c r="CY249" s="5">
        <v>0</v>
      </c>
      <c r="CZ249" s="5">
        <v>0</v>
      </c>
      <c r="DA249" s="5" t="s">
        <v>782</v>
      </c>
      <c r="DB249" s="5" t="s">
        <v>805</v>
      </c>
      <c r="DC249" s="5">
        <v>584</v>
      </c>
    </row>
    <row r="250" spans="1:107" s="7" customFormat="1" ht="12.75">
      <c r="A250" s="4" t="s">
        <v>806</v>
      </c>
      <c r="B250" s="5" t="s">
        <v>466</v>
      </c>
      <c r="C250" s="6">
        <v>39227</v>
      </c>
      <c r="D250" s="5" t="s">
        <v>455</v>
      </c>
      <c r="E250" s="5" t="s">
        <v>476</v>
      </c>
      <c r="F250" s="5" t="s">
        <v>477</v>
      </c>
      <c r="G250" s="5" t="s">
        <v>458</v>
      </c>
      <c r="H250" s="5" t="s">
        <v>459</v>
      </c>
      <c r="I250" s="5"/>
      <c r="J250" s="5" t="s">
        <v>459</v>
      </c>
      <c r="K250" s="5"/>
      <c r="L250" s="5"/>
      <c r="M250" s="5"/>
      <c r="N250" s="5" t="s">
        <v>459</v>
      </c>
      <c r="O250" s="5"/>
      <c r="P250" s="5"/>
      <c r="Q250" s="5"/>
      <c r="R250" s="5" t="s">
        <v>459</v>
      </c>
      <c r="S250" s="5" t="s">
        <v>460</v>
      </c>
      <c r="T250" s="5"/>
      <c r="U250" s="5" t="s">
        <v>807</v>
      </c>
      <c r="V250" s="5" t="s">
        <v>808</v>
      </c>
      <c r="W250" s="5">
        <v>256</v>
      </c>
      <c r="X250" s="5">
        <v>2</v>
      </c>
      <c r="Y250" s="5" t="s">
        <v>455</v>
      </c>
      <c r="Z250" s="5">
        <v>22</v>
      </c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 t="s">
        <v>809</v>
      </c>
      <c r="AT250" s="5"/>
      <c r="AU250" s="5">
        <v>0.0027</v>
      </c>
      <c r="AV250" s="5">
        <v>5</v>
      </c>
      <c r="AW250" s="5">
        <v>11.8</v>
      </c>
      <c r="AX250" s="5">
        <v>0.744</v>
      </c>
      <c r="AY250" s="5">
        <v>60</v>
      </c>
      <c r="AZ250" s="5">
        <v>10.515</v>
      </c>
      <c r="BA250" s="5">
        <v>16.9</v>
      </c>
      <c r="BB250" s="5">
        <v>9.557</v>
      </c>
      <c r="BC250" s="5">
        <v>6.2</v>
      </c>
      <c r="BD250" s="5">
        <v>8.962</v>
      </c>
      <c r="BE250" s="5">
        <v>8.335</v>
      </c>
      <c r="BF250" s="5">
        <v>0</v>
      </c>
      <c r="BG250" s="5">
        <v>0</v>
      </c>
      <c r="BH250" s="5">
        <v>0.076966</v>
      </c>
      <c r="BI250" s="5">
        <v>1.1300480093</v>
      </c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</row>
    <row r="251" spans="1:107" s="7" customFormat="1" ht="12.75">
      <c r="A251" s="4" t="s">
        <v>806</v>
      </c>
      <c r="B251" s="5" t="s">
        <v>466</v>
      </c>
      <c r="C251" s="6">
        <v>39227</v>
      </c>
      <c r="D251" s="5" t="s">
        <v>455</v>
      </c>
      <c r="E251" s="5" t="s">
        <v>476</v>
      </c>
      <c r="F251" s="5" t="s">
        <v>477</v>
      </c>
      <c r="G251" s="5" t="s">
        <v>458</v>
      </c>
      <c r="H251" s="5" t="s">
        <v>459</v>
      </c>
      <c r="I251" s="5"/>
      <c r="J251" s="5" t="s">
        <v>459</v>
      </c>
      <c r="K251" s="5"/>
      <c r="L251" s="5"/>
      <c r="M251" s="5"/>
      <c r="N251" s="5" t="s">
        <v>459</v>
      </c>
      <c r="O251" s="5"/>
      <c r="P251" s="5"/>
      <c r="Q251" s="5"/>
      <c r="R251" s="5" t="s">
        <v>459</v>
      </c>
      <c r="S251" s="5" t="s">
        <v>460</v>
      </c>
      <c r="T251" s="5"/>
      <c r="U251" s="5" t="s">
        <v>807</v>
      </c>
      <c r="V251" s="5" t="s">
        <v>808</v>
      </c>
      <c r="W251" s="5">
        <v>256</v>
      </c>
      <c r="X251" s="5">
        <v>2</v>
      </c>
      <c r="Y251" s="5" t="s">
        <v>455</v>
      </c>
      <c r="Z251" s="5">
        <v>28</v>
      </c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 t="s">
        <v>809</v>
      </c>
      <c r="AT251" s="5"/>
      <c r="AU251" s="5">
        <v>0.0086</v>
      </c>
      <c r="AV251" s="5">
        <v>15</v>
      </c>
      <c r="AW251" s="5">
        <v>8.9</v>
      </c>
      <c r="AX251" s="5">
        <v>0.74</v>
      </c>
      <c r="AY251" s="5">
        <v>60</v>
      </c>
      <c r="AZ251" s="5">
        <v>10.392</v>
      </c>
      <c r="BA251" s="5">
        <v>16</v>
      </c>
      <c r="BB251" s="5">
        <v>8.932</v>
      </c>
      <c r="BC251" s="5">
        <v>6</v>
      </c>
      <c r="BD251" s="5">
        <v>9.095</v>
      </c>
      <c r="BE251" s="5">
        <v>8.878</v>
      </c>
      <c r="BF251" s="5">
        <v>0</v>
      </c>
      <c r="BG251" s="5">
        <v>0</v>
      </c>
      <c r="BH251" s="5">
        <v>0.076733</v>
      </c>
      <c r="BI251" s="5">
        <v>1.3922692013</v>
      </c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</row>
    <row r="252" spans="1:107" s="7" customFormat="1" ht="12.75">
      <c r="A252" s="4" t="s">
        <v>806</v>
      </c>
      <c r="B252" s="5" t="s">
        <v>466</v>
      </c>
      <c r="C252" s="6">
        <v>39273</v>
      </c>
      <c r="D252" s="5" t="s">
        <v>455</v>
      </c>
      <c r="E252" s="5" t="s">
        <v>476</v>
      </c>
      <c r="F252" s="5" t="s">
        <v>477</v>
      </c>
      <c r="G252" s="5" t="s">
        <v>458</v>
      </c>
      <c r="H252" s="5" t="s">
        <v>459</v>
      </c>
      <c r="I252" s="5" t="s">
        <v>479</v>
      </c>
      <c r="J252" s="5" t="s">
        <v>459</v>
      </c>
      <c r="K252" s="5"/>
      <c r="L252" s="5"/>
      <c r="M252" s="5"/>
      <c r="N252" s="5" t="s">
        <v>459</v>
      </c>
      <c r="O252" s="5"/>
      <c r="P252" s="5"/>
      <c r="Q252" s="5"/>
      <c r="R252" s="5" t="s">
        <v>459</v>
      </c>
      <c r="S252" s="5" t="s">
        <v>460</v>
      </c>
      <c r="T252" s="5"/>
      <c r="U252" s="5"/>
      <c r="V252" s="5" t="s">
        <v>810</v>
      </c>
      <c r="W252" s="5">
        <v>512</v>
      </c>
      <c r="X252" s="5">
        <v>2</v>
      </c>
      <c r="Y252" s="5" t="s">
        <v>455</v>
      </c>
      <c r="Z252" s="5">
        <v>25</v>
      </c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 t="s">
        <v>809</v>
      </c>
      <c r="AT252" s="5"/>
      <c r="AU252" s="5">
        <v>0.00221</v>
      </c>
      <c r="AV252" s="5">
        <v>5</v>
      </c>
      <c r="AW252" s="5">
        <v>6.58</v>
      </c>
      <c r="AX252" s="5">
        <v>0.86427</v>
      </c>
      <c r="AY252" s="5">
        <v>60</v>
      </c>
      <c r="AZ252" s="5">
        <v>10.5073</v>
      </c>
      <c r="BA252" s="5">
        <v>6.65</v>
      </c>
      <c r="BB252" s="5">
        <v>10.0381</v>
      </c>
      <c r="BC252" s="5">
        <v>6.78</v>
      </c>
      <c r="BD252" s="5">
        <v>9.52905</v>
      </c>
      <c r="BE252" s="5">
        <v>9.64303</v>
      </c>
      <c r="BF252" s="5">
        <v>0</v>
      </c>
      <c r="BG252" s="5">
        <v>0</v>
      </c>
      <c r="BH252" s="5">
        <v>0.0720225</v>
      </c>
      <c r="BI252" s="5">
        <v>1.34298548916666</v>
      </c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</row>
    <row r="253" spans="1:107" s="7" customFormat="1" ht="12.75">
      <c r="A253" s="4" t="s">
        <v>806</v>
      </c>
      <c r="B253" s="5" t="s">
        <v>466</v>
      </c>
      <c r="C253" s="6">
        <v>39273</v>
      </c>
      <c r="D253" s="5" t="s">
        <v>455</v>
      </c>
      <c r="E253" s="5" t="s">
        <v>476</v>
      </c>
      <c r="F253" s="5" t="s">
        <v>477</v>
      </c>
      <c r="G253" s="5" t="s">
        <v>458</v>
      </c>
      <c r="H253" s="5" t="s">
        <v>459</v>
      </c>
      <c r="I253" s="5" t="s">
        <v>485</v>
      </c>
      <c r="J253" s="5" t="s">
        <v>459</v>
      </c>
      <c r="K253" s="5"/>
      <c r="L253" s="5"/>
      <c r="M253" s="5"/>
      <c r="N253" s="5" t="s">
        <v>459</v>
      </c>
      <c r="O253" s="5"/>
      <c r="P253" s="5"/>
      <c r="Q253" s="5"/>
      <c r="R253" s="5" t="s">
        <v>459</v>
      </c>
      <c r="S253" s="5" t="s">
        <v>460</v>
      </c>
      <c r="T253" s="5"/>
      <c r="U253" s="5"/>
      <c r="V253" s="5" t="s">
        <v>811</v>
      </c>
      <c r="W253" s="5">
        <v>512</v>
      </c>
      <c r="X253" s="5">
        <v>2</v>
      </c>
      <c r="Y253" s="5" t="s">
        <v>455</v>
      </c>
      <c r="Z253" s="5">
        <v>30</v>
      </c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 t="s">
        <v>809</v>
      </c>
      <c r="AT253" s="5"/>
      <c r="AU253" s="5">
        <v>0.0025</v>
      </c>
      <c r="AV253" s="5">
        <v>5</v>
      </c>
      <c r="AW253" s="5">
        <v>11.65</v>
      </c>
      <c r="AX253" s="5">
        <v>0.877</v>
      </c>
      <c r="AY253" s="5">
        <v>60</v>
      </c>
      <c r="AZ253" s="5">
        <v>14.3</v>
      </c>
      <c r="BA253" s="5">
        <v>8.33</v>
      </c>
      <c r="BB253" s="5">
        <v>14.14</v>
      </c>
      <c r="BC253" s="5">
        <v>7.43</v>
      </c>
      <c r="BD253" s="5">
        <v>13.82</v>
      </c>
      <c r="BE253" s="5">
        <v>13.17</v>
      </c>
      <c r="BF253" s="5">
        <v>0</v>
      </c>
      <c r="BG253" s="5">
        <v>0</v>
      </c>
      <c r="BH253" s="5">
        <v>0.0730833</v>
      </c>
      <c r="BI253" s="5">
        <v>2.1768484478</v>
      </c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</row>
    <row r="254" spans="1:107" s="7" customFormat="1" ht="12.75">
      <c r="A254" s="4" t="s">
        <v>806</v>
      </c>
      <c r="B254" s="5" t="s">
        <v>466</v>
      </c>
      <c r="C254" s="6">
        <v>39273</v>
      </c>
      <c r="D254" s="5" t="s">
        <v>455</v>
      </c>
      <c r="E254" s="5" t="s">
        <v>476</v>
      </c>
      <c r="F254" s="5" t="s">
        <v>477</v>
      </c>
      <c r="G254" s="5" t="s">
        <v>458</v>
      </c>
      <c r="H254" s="5" t="s">
        <v>459</v>
      </c>
      <c r="I254" s="5" t="s">
        <v>485</v>
      </c>
      <c r="J254" s="5" t="s">
        <v>459</v>
      </c>
      <c r="K254" s="5"/>
      <c r="L254" s="5"/>
      <c r="M254" s="5"/>
      <c r="N254" s="5" t="s">
        <v>459</v>
      </c>
      <c r="O254" s="5"/>
      <c r="P254" s="5"/>
      <c r="Q254" s="5"/>
      <c r="R254" s="5" t="s">
        <v>459</v>
      </c>
      <c r="S254" s="5" t="s">
        <v>460</v>
      </c>
      <c r="T254" s="5"/>
      <c r="U254" s="5"/>
      <c r="V254" s="5" t="s">
        <v>811</v>
      </c>
      <c r="W254" s="5">
        <v>512</v>
      </c>
      <c r="X254" s="5">
        <v>2</v>
      </c>
      <c r="Y254" s="5" t="s">
        <v>455</v>
      </c>
      <c r="Z254" s="5">
        <v>35</v>
      </c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 t="s">
        <v>809</v>
      </c>
      <c r="AT254" s="5"/>
      <c r="AU254" s="5">
        <v>0.0025</v>
      </c>
      <c r="AV254" s="5">
        <v>5</v>
      </c>
      <c r="AW254" s="5">
        <v>7.45</v>
      </c>
      <c r="AX254" s="5">
        <v>0.876</v>
      </c>
      <c r="AY254" s="5">
        <v>60</v>
      </c>
      <c r="AZ254" s="5">
        <v>16.33</v>
      </c>
      <c r="BA254" s="5">
        <v>7.3</v>
      </c>
      <c r="BB254" s="5">
        <v>14.66</v>
      </c>
      <c r="BC254" s="5">
        <v>7.24</v>
      </c>
      <c r="BD254" s="5">
        <v>14.26</v>
      </c>
      <c r="BE254" s="5">
        <v>14.04</v>
      </c>
      <c r="BF254" s="5">
        <v>0</v>
      </c>
      <c r="BG254" s="5">
        <v>0</v>
      </c>
      <c r="BH254" s="5">
        <v>0.073</v>
      </c>
      <c r="BI254" s="5">
        <v>2.423428</v>
      </c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</row>
    <row r="255" spans="1:107" s="7" customFormat="1" ht="12.75">
      <c r="A255" s="4" t="s">
        <v>806</v>
      </c>
      <c r="B255" s="5" t="s">
        <v>466</v>
      </c>
      <c r="C255" s="6">
        <v>39237</v>
      </c>
      <c r="D255" s="5" t="s">
        <v>455</v>
      </c>
      <c r="E255" s="5" t="s">
        <v>812</v>
      </c>
      <c r="F255" s="5" t="s">
        <v>477</v>
      </c>
      <c r="G255" s="5" t="s">
        <v>458</v>
      </c>
      <c r="H255" s="5" t="s">
        <v>459</v>
      </c>
      <c r="I255" s="5" t="s">
        <v>485</v>
      </c>
      <c r="J255" s="5" t="s">
        <v>459</v>
      </c>
      <c r="K255" s="5"/>
      <c r="L255" s="5"/>
      <c r="M255" s="5"/>
      <c r="N255" s="5" t="s">
        <v>459</v>
      </c>
      <c r="O255" s="5"/>
      <c r="P255" s="5"/>
      <c r="Q255" s="5"/>
      <c r="R255" s="5" t="s">
        <v>459</v>
      </c>
      <c r="S255" s="5" t="s">
        <v>460</v>
      </c>
      <c r="T255" s="5"/>
      <c r="U255" s="5"/>
      <c r="V255" s="5" t="s">
        <v>811</v>
      </c>
      <c r="W255" s="5">
        <v>512</v>
      </c>
      <c r="X255" s="5">
        <v>2</v>
      </c>
      <c r="Y255" s="5" t="s">
        <v>455</v>
      </c>
      <c r="Z255" s="5">
        <v>45</v>
      </c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 t="s">
        <v>809</v>
      </c>
      <c r="AT255" s="5"/>
      <c r="AU255" s="5">
        <v>0.0026</v>
      </c>
      <c r="AV255" s="5">
        <v>5</v>
      </c>
      <c r="AW255" s="5">
        <v>14.29</v>
      </c>
      <c r="AX255" s="5">
        <v>0.746</v>
      </c>
      <c r="AY255" s="5">
        <v>60</v>
      </c>
      <c r="AZ255" s="5">
        <v>17.01</v>
      </c>
      <c r="BA255" s="5">
        <v>26.32</v>
      </c>
      <c r="BB255" s="5">
        <v>17.58</v>
      </c>
      <c r="BC255" s="5">
        <v>18.75</v>
      </c>
      <c r="BD255" s="5">
        <v>17.25</v>
      </c>
      <c r="BE255" s="5">
        <v>15.64</v>
      </c>
      <c r="BF255" s="5">
        <v>0</v>
      </c>
      <c r="BG255" s="5">
        <v>0</v>
      </c>
      <c r="BH255" s="5">
        <v>0.0621666</v>
      </c>
      <c r="BI255" s="5">
        <v>2.7890878976</v>
      </c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</row>
    <row r="256" spans="1:107" s="7" customFormat="1" ht="12.75">
      <c r="A256" s="4" t="s">
        <v>806</v>
      </c>
      <c r="B256" s="5" t="s">
        <v>466</v>
      </c>
      <c r="C256" s="6">
        <v>39474</v>
      </c>
      <c r="D256" s="5" t="s">
        <v>455</v>
      </c>
      <c r="E256" s="5" t="s">
        <v>476</v>
      </c>
      <c r="F256" s="5" t="s">
        <v>477</v>
      </c>
      <c r="G256" s="5" t="s">
        <v>458</v>
      </c>
      <c r="H256" s="5" t="s">
        <v>459</v>
      </c>
      <c r="I256" s="5" t="s">
        <v>479</v>
      </c>
      <c r="J256" s="5" t="s">
        <v>459</v>
      </c>
      <c r="K256" s="5"/>
      <c r="L256" s="5"/>
      <c r="M256" s="5"/>
      <c r="N256" s="5" t="s">
        <v>459</v>
      </c>
      <c r="O256" s="5"/>
      <c r="P256" s="5"/>
      <c r="Q256" s="5"/>
      <c r="R256" s="5" t="s">
        <v>459</v>
      </c>
      <c r="S256" s="5" t="s">
        <v>460</v>
      </c>
      <c r="T256" s="5"/>
      <c r="U256" s="5"/>
      <c r="V256" s="5" t="s">
        <v>813</v>
      </c>
      <c r="W256" s="5">
        <v>128</v>
      </c>
      <c r="X256" s="5">
        <v>240</v>
      </c>
      <c r="Y256" s="5" t="s">
        <v>455</v>
      </c>
      <c r="Z256" s="5">
        <v>33</v>
      </c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 t="s">
        <v>814</v>
      </c>
      <c r="AT256" s="5"/>
      <c r="AU256" s="5">
        <v>0.0023</v>
      </c>
      <c r="AV256" s="5">
        <v>5</v>
      </c>
      <c r="AW256" s="5">
        <v>16.16</v>
      </c>
      <c r="AX256" s="5">
        <v>5.752</v>
      </c>
      <c r="AY256" s="5">
        <v>60</v>
      </c>
      <c r="AZ256" s="5">
        <v>15.58</v>
      </c>
      <c r="BA256" s="5">
        <v>26.94</v>
      </c>
      <c r="BB256" s="5">
        <v>14.17</v>
      </c>
      <c r="BC256" s="5">
        <v>26.75</v>
      </c>
      <c r="BD256" s="5">
        <v>13.72</v>
      </c>
      <c r="BE256" s="5">
        <v>13.75</v>
      </c>
      <c r="BF256" s="5">
        <v>0</v>
      </c>
      <c r="BG256" s="5">
        <v>0</v>
      </c>
      <c r="BH256" s="5">
        <v>0.48</v>
      </c>
      <c r="BI256" s="5">
        <v>2.97508</v>
      </c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</row>
    <row r="257" spans="1:107" s="7" customFormat="1" ht="12.75">
      <c r="A257" s="4" t="s">
        <v>806</v>
      </c>
      <c r="B257" s="5" t="s">
        <v>466</v>
      </c>
      <c r="C257" s="6">
        <v>39227</v>
      </c>
      <c r="D257" s="5" t="s">
        <v>455</v>
      </c>
      <c r="E257" s="5" t="s">
        <v>476</v>
      </c>
      <c r="F257" s="5" t="s">
        <v>477</v>
      </c>
      <c r="G257" s="5" t="s">
        <v>458</v>
      </c>
      <c r="H257" s="5" t="s">
        <v>459</v>
      </c>
      <c r="I257" s="5"/>
      <c r="J257" s="5" t="s">
        <v>459</v>
      </c>
      <c r="K257" s="5"/>
      <c r="L257" s="5"/>
      <c r="M257" s="5"/>
      <c r="N257" s="5" t="s">
        <v>459</v>
      </c>
      <c r="O257" s="5"/>
      <c r="P257" s="5"/>
      <c r="Q257" s="5"/>
      <c r="R257" s="5" t="s">
        <v>459</v>
      </c>
      <c r="S257" s="5" t="s">
        <v>460</v>
      </c>
      <c r="T257" s="5"/>
      <c r="U257" s="5" t="s">
        <v>807</v>
      </c>
      <c r="V257" s="5" t="s">
        <v>808</v>
      </c>
      <c r="W257" s="5">
        <v>256</v>
      </c>
      <c r="X257" s="5">
        <v>2</v>
      </c>
      <c r="Y257" s="5" t="s">
        <v>513</v>
      </c>
      <c r="Z257" s="5">
        <v>35</v>
      </c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 t="s">
        <v>809</v>
      </c>
      <c r="AT257" s="5"/>
      <c r="AU257" s="5">
        <v>0.0027</v>
      </c>
      <c r="AV257" s="5">
        <v>5</v>
      </c>
      <c r="AW257" s="5">
        <v>4.2</v>
      </c>
      <c r="AX257" s="5">
        <v>0.922</v>
      </c>
      <c r="AY257" s="5">
        <v>60</v>
      </c>
      <c r="AZ257" s="5">
        <v>12.355</v>
      </c>
      <c r="BA257" s="5">
        <v>14.5</v>
      </c>
      <c r="BB257" s="5">
        <v>11.696</v>
      </c>
      <c r="BC257" s="5">
        <v>4.3</v>
      </c>
      <c r="BD257" s="5">
        <v>12.156</v>
      </c>
      <c r="BE257" s="5">
        <v>11.557</v>
      </c>
      <c r="BF257" s="5">
        <v>0</v>
      </c>
      <c r="BG257" s="5">
        <v>0</v>
      </c>
      <c r="BH257" s="5">
        <v>0.076833</v>
      </c>
      <c r="BI257" s="5">
        <v>2.012015488</v>
      </c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</row>
    <row r="258" spans="1:107" s="7" customFormat="1" ht="12.75">
      <c r="A258" s="4" t="s">
        <v>806</v>
      </c>
      <c r="B258" s="5" t="s">
        <v>466</v>
      </c>
      <c r="C258" s="6">
        <v>39227</v>
      </c>
      <c r="D258" s="5" t="s">
        <v>455</v>
      </c>
      <c r="E258" s="5" t="s">
        <v>476</v>
      </c>
      <c r="F258" s="5" t="s">
        <v>477</v>
      </c>
      <c r="G258" s="5" t="s">
        <v>458</v>
      </c>
      <c r="H258" s="5" t="s">
        <v>459</v>
      </c>
      <c r="I258" s="5"/>
      <c r="J258" s="5" t="s">
        <v>459</v>
      </c>
      <c r="K258" s="5"/>
      <c r="L258" s="5"/>
      <c r="M258" s="5"/>
      <c r="N258" s="5" t="s">
        <v>459</v>
      </c>
      <c r="O258" s="5"/>
      <c r="P258" s="5"/>
      <c r="Q258" s="5"/>
      <c r="R258" s="5" t="s">
        <v>459</v>
      </c>
      <c r="S258" s="5" t="s">
        <v>460</v>
      </c>
      <c r="T258" s="5"/>
      <c r="U258" s="5" t="s">
        <v>807</v>
      </c>
      <c r="V258" s="5" t="s">
        <v>808</v>
      </c>
      <c r="W258" s="5">
        <v>1000</v>
      </c>
      <c r="X258" s="5">
        <v>15</v>
      </c>
      <c r="Y258" s="5" t="s">
        <v>455</v>
      </c>
      <c r="Z258" s="5">
        <v>55</v>
      </c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 t="s">
        <v>814</v>
      </c>
      <c r="AT258" s="5"/>
      <c r="AU258" s="5">
        <v>0.01419</v>
      </c>
      <c r="AV258" s="5">
        <v>5</v>
      </c>
      <c r="AW258" s="5">
        <v>9.26</v>
      </c>
      <c r="AX258" s="5">
        <v>0.74122</v>
      </c>
      <c r="AY258" s="5">
        <v>60</v>
      </c>
      <c r="AZ258" s="5">
        <v>116.388</v>
      </c>
      <c r="BA258" s="5">
        <v>25.87</v>
      </c>
      <c r="BB258" s="5">
        <v>81.7551</v>
      </c>
      <c r="BC258" s="5">
        <v>21.56</v>
      </c>
      <c r="BD258" s="5">
        <v>75.6993</v>
      </c>
      <c r="BE258" s="5">
        <v>73.9671</v>
      </c>
      <c r="BF258" s="5">
        <v>3.02112</v>
      </c>
      <c r="BG258" s="5">
        <v>2</v>
      </c>
      <c r="BH258" s="5">
        <v>0.061768</v>
      </c>
      <c r="BI258" s="5">
        <v>12.859794776</v>
      </c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</row>
    <row r="259" spans="1:107" s="7" customFormat="1" ht="12.75">
      <c r="A259" s="4" t="s">
        <v>806</v>
      </c>
      <c r="B259" s="5" t="s">
        <v>466</v>
      </c>
      <c r="C259" s="6">
        <v>39227</v>
      </c>
      <c r="D259" s="5" t="s">
        <v>455</v>
      </c>
      <c r="E259" s="5" t="s">
        <v>476</v>
      </c>
      <c r="F259" s="5" t="s">
        <v>477</v>
      </c>
      <c r="G259" s="5" t="s">
        <v>458</v>
      </c>
      <c r="H259" s="5" t="s">
        <v>459</v>
      </c>
      <c r="I259" s="5"/>
      <c r="J259" s="5" t="s">
        <v>459</v>
      </c>
      <c r="K259" s="5"/>
      <c r="L259" s="5"/>
      <c r="M259" s="5"/>
      <c r="N259" s="5" t="s">
        <v>459</v>
      </c>
      <c r="O259" s="5"/>
      <c r="P259" s="5"/>
      <c r="Q259" s="5"/>
      <c r="R259" s="5" t="s">
        <v>459</v>
      </c>
      <c r="S259" s="5" t="s">
        <v>460</v>
      </c>
      <c r="T259" s="5"/>
      <c r="U259" s="5" t="s">
        <v>807</v>
      </c>
      <c r="V259" s="5" t="s">
        <v>808</v>
      </c>
      <c r="W259" s="5">
        <v>512</v>
      </c>
      <c r="X259" s="5">
        <v>1</v>
      </c>
      <c r="Y259" s="5" t="s">
        <v>455</v>
      </c>
      <c r="Z259" s="5">
        <v>50</v>
      </c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 t="s">
        <v>809</v>
      </c>
      <c r="AT259" s="5"/>
      <c r="AU259" s="5">
        <v>0.00317</v>
      </c>
      <c r="AV259" s="5">
        <v>5</v>
      </c>
      <c r="AW259" s="5">
        <v>9.95</v>
      </c>
      <c r="AX259" s="5">
        <v>0.69238</v>
      </c>
      <c r="AY259" s="5">
        <v>60</v>
      </c>
      <c r="AZ259" s="5">
        <v>58.1336</v>
      </c>
      <c r="BA259" s="5">
        <v>36.58</v>
      </c>
      <c r="BB259" s="5">
        <v>53.3367</v>
      </c>
      <c r="BC259" s="5">
        <v>9.09</v>
      </c>
      <c r="BD259" s="5">
        <v>58.78</v>
      </c>
      <c r="BE259" s="5">
        <v>42.5145</v>
      </c>
      <c r="BF259" s="5">
        <v>0.85308</v>
      </c>
      <c r="BG259" s="5">
        <v>1</v>
      </c>
      <c r="BH259" s="5">
        <v>0.05782</v>
      </c>
      <c r="BI259" s="5">
        <v>8.41012268</v>
      </c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</row>
    <row r="260" spans="1:107" s="7" customFormat="1" ht="12.75">
      <c r="A260" s="4" t="s">
        <v>806</v>
      </c>
      <c r="B260" s="5" t="s">
        <v>466</v>
      </c>
      <c r="C260" s="6">
        <v>39227</v>
      </c>
      <c r="D260" s="5" t="s">
        <v>455</v>
      </c>
      <c r="E260" s="5" t="s">
        <v>476</v>
      </c>
      <c r="F260" s="5" t="s">
        <v>477</v>
      </c>
      <c r="G260" s="5" t="s">
        <v>458</v>
      </c>
      <c r="H260" s="5" t="s">
        <v>459</v>
      </c>
      <c r="I260" s="5"/>
      <c r="J260" s="5" t="s">
        <v>459</v>
      </c>
      <c r="K260" s="5"/>
      <c r="L260" s="5"/>
      <c r="M260" s="5"/>
      <c r="N260" s="5" t="s">
        <v>459</v>
      </c>
      <c r="O260" s="5"/>
      <c r="P260" s="5"/>
      <c r="Q260" s="5"/>
      <c r="R260" s="5" t="s">
        <v>459</v>
      </c>
      <c r="S260" s="5" t="s">
        <v>460</v>
      </c>
      <c r="T260" s="5"/>
      <c r="U260" s="5" t="s">
        <v>807</v>
      </c>
      <c r="V260" s="5" t="s">
        <v>808</v>
      </c>
      <c r="W260" s="5">
        <v>512</v>
      </c>
      <c r="X260" s="5">
        <v>15</v>
      </c>
      <c r="Y260" s="5" t="s">
        <v>455</v>
      </c>
      <c r="Z260" s="5">
        <v>55</v>
      </c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 t="s">
        <v>809</v>
      </c>
      <c r="AT260" s="5"/>
      <c r="AU260" s="5">
        <v>0.0029</v>
      </c>
      <c r="AV260" s="5">
        <v>5</v>
      </c>
      <c r="AW260" s="5">
        <v>9.01</v>
      </c>
      <c r="AX260" s="5">
        <v>0.711</v>
      </c>
      <c r="AY260" s="5">
        <v>60</v>
      </c>
      <c r="AZ260" s="5">
        <v>108.99</v>
      </c>
      <c r="BA260" s="5">
        <v>36.8</v>
      </c>
      <c r="BB260" s="5">
        <v>73.52</v>
      </c>
      <c r="BC260" s="5">
        <v>8.02</v>
      </c>
      <c r="BD260" s="5">
        <v>69.11</v>
      </c>
      <c r="BE260" s="5">
        <v>66.86</v>
      </c>
      <c r="BF260" s="5">
        <v>2.812</v>
      </c>
      <c r="BG260" s="5">
        <v>1</v>
      </c>
      <c r="BH260" s="5">
        <v>0.0594</v>
      </c>
      <c r="BI260" s="5">
        <v>11.6836396</v>
      </c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</row>
    <row r="261" spans="1:107" s="7" customFormat="1" ht="12.75">
      <c r="A261" s="4" t="s">
        <v>806</v>
      </c>
      <c r="B261" s="5" t="s">
        <v>466</v>
      </c>
      <c r="C261" s="6">
        <v>39227</v>
      </c>
      <c r="D261" s="5" t="s">
        <v>455</v>
      </c>
      <c r="E261" s="5" t="s">
        <v>476</v>
      </c>
      <c r="F261" s="5" t="s">
        <v>477</v>
      </c>
      <c r="G261" s="5" t="s">
        <v>458</v>
      </c>
      <c r="H261" s="5" t="s">
        <v>459</v>
      </c>
      <c r="I261" s="5"/>
      <c r="J261" s="5" t="s">
        <v>459</v>
      </c>
      <c r="K261" s="5"/>
      <c r="L261" s="5"/>
      <c r="M261" s="5"/>
      <c r="N261" s="5" t="s">
        <v>459</v>
      </c>
      <c r="O261" s="5"/>
      <c r="P261" s="5"/>
      <c r="Q261" s="5"/>
      <c r="R261" s="5" t="s">
        <v>459</v>
      </c>
      <c r="S261" s="5" t="s">
        <v>460</v>
      </c>
      <c r="T261" s="5"/>
      <c r="U261" s="5" t="s">
        <v>807</v>
      </c>
      <c r="V261" s="5" t="s">
        <v>808</v>
      </c>
      <c r="W261" s="5">
        <v>512</v>
      </c>
      <c r="X261" s="5">
        <v>15</v>
      </c>
      <c r="Y261" s="5" t="s">
        <v>455</v>
      </c>
      <c r="Z261" s="5">
        <v>65</v>
      </c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 t="s">
        <v>809</v>
      </c>
      <c r="AT261" s="5"/>
      <c r="AU261" s="5">
        <v>0.00334</v>
      </c>
      <c r="AV261" s="5">
        <v>5</v>
      </c>
      <c r="AW261" s="5">
        <v>10.15</v>
      </c>
      <c r="AX261" s="5">
        <v>0.72963</v>
      </c>
      <c r="AY261" s="5">
        <v>60</v>
      </c>
      <c r="AZ261" s="5">
        <v>109.663</v>
      </c>
      <c r="BA261" s="5">
        <v>36.71</v>
      </c>
      <c r="BB261" s="5">
        <v>75.947</v>
      </c>
      <c r="BC261" s="5">
        <v>7.89</v>
      </c>
      <c r="BD261" s="5">
        <v>70.8642</v>
      </c>
      <c r="BE261" s="5">
        <v>70.5549</v>
      </c>
      <c r="BF261" s="5">
        <v>0.00375</v>
      </c>
      <c r="BG261" s="5">
        <v>1</v>
      </c>
      <c r="BH261" s="5">
        <v>0.06089</v>
      </c>
      <c r="BI261" s="5">
        <v>12.05837776</v>
      </c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</row>
    <row r="262" spans="1:107" s="7" customFormat="1" ht="12.75">
      <c r="A262" s="4" t="s">
        <v>806</v>
      </c>
      <c r="B262" s="5" t="s">
        <v>466</v>
      </c>
      <c r="C262" s="6">
        <v>39227</v>
      </c>
      <c r="D262" s="5" t="s">
        <v>455</v>
      </c>
      <c r="E262" s="5" t="s">
        <v>476</v>
      </c>
      <c r="F262" s="5" t="s">
        <v>477</v>
      </c>
      <c r="G262" s="5" t="s">
        <v>458</v>
      </c>
      <c r="H262" s="5" t="s">
        <v>459</v>
      </c>
      <c r="I262" s="5"/>
      <c r="J262" s="5" t="s">
        <v>459</v>
      </c>
      <c r="K262" s="5"/>
      <c r="L262" s="5"/>
      <c r="M262" s="5"/>
      <c r="N262" s="5" t="s">
        <v>459</v>
      </c>
      <c r="O262" s="5"/>
      <c r="P262" s="5"/>
      <c r="Q262" s="5"/>
      <c r="R262" s="5" t="s">
        <v>459</v>
      </c>
      <c r="S262" s="5" t="s">
        <v>460</v>
      </c>
      <c r="T262" s="5"/>
      <c r="U262" s="5" t="s">
        <v>807</v>
      </c>
      <c r="V262" s="5" t="s">
        <v>808</v>
      </c>
      <c r="W262" s="5">
        <v>1000</v>
      </c>
      <c r="X262" s="5">
        <v>60</v>
      </c>
      <c r="Y262" s="5" t="s">
        <v>455</v>
      </c>
      <c r="Z262" s="5">
        <v>86</v>
      </c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 t="s">
        <v>809</v>
      </c>
      <c r="AT262" s="5"/>
      <c r="AU262" s="5">
        <v>0.011</v>
      </c>
      <c r="AV262" s="5">
        <v>5</v>
      </c>
      <c r="AW262" s="5">
        <v>9.17</v>
      </c>
      <c r="AX262" s="5">
        <v>3.44</v>
      </c>
      <c r="AY262" s="5">
        <v>60</v>
      </c>
      <c r="AZ262" s="5">
        <v>231.1</v>
      </c>
      <c r="BA262" s="5">
        <v>210.6</v>
      </c>
      <c r="BB262" s="5">
        <v>142.4</v>
      </c>
      <c r="BC262" s="5">
        <v>11.53</v>
      </c>
      <c r="BD262" s="5">
        <v>147</v>
      </c>
      <c r="BE262" s="5">
        <v>139.3</v>
      </c>
      <c r="BF262" s="5">
        <v>185.01</v>
      </c>
      <c r="BG262" s="5">
        <v>52</v>
      </c>
      <c r="BH262" s="5">
        <v>0.28666</v>
      </c>
      <c r="BI262" s="5">
        <v>26.00659712</v>
      </c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</row>
    <row r="263" spans="1:107" s="7" customFormat="1" ht="12.75">
      <c r="A263" s="4" t="s">
        <v>806</v>
      </c>
      <c r="B263" s="5" t="s">
        <v>466</v>
      </c>
      <c r="C263" s="6">
        <v>39474</v>
      </c>
      <c r="D263" s="5" t="s">
        <v>455</v>
      </c>
      <c r="E263" s="5" t="s">
        <v>476</v>
      </c>
      <c r="F263" s="5" t="s">
        <v>477</v>
      </c>
      <c r="G263" s="5" t="s">
        <v>458</v>
      </c>
      <c r="H263" s="5" t="s">
        <v>459</v>
      </c>
      <c r="I263" s="5" t="s">
        <v>479</v>
      </c>
      <c r="J263" s="5" t="s">
        <v>459</v>
      </c>
      <c r="K263" s="5"/>
      <c r="L263" s="5"/>
      <c r="M263" s="5"/>
      <c r="N263" s="5" t="s">
        <v>459</v>
      </c>
      <c r="O263" s="5"/>
      <c r="P263" s="5"/>
      <c r="Q263" s="5"/>
      <c r="R263" s="5" t="s">
        <v>459</v>
      </c>
      <c r="S263" s="5" t="s">
        <v>460</v>
      </c>
      <c r="T263" s="5"/>
      <c r="U263" s="5"/>
      <c r="V263" s="5" t="s">
        <v>808</v>
      </c>
      <c r="W263" s="5">
        <v>1000</v>
      </c>
      <c r="X263" s="5">
        <v>60</v>
      </c>
      <c r="Y263" s="5" t="s">
        <v>455</v>
      </c>
      <c r="Z263" s="5">
        <v>95</v>
      </c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 t="s">
        <v>809</v>
      </c>
      <c r="AT263" s="5"/>
      <c r="AU263" s="5">
        <v>0.01131</v>
      </c>
      <c r="AV263" s="5">
        <v>5</v>
      </c>
      <c r="AW263" s="5">
        <v>7.84</v>
      </c>
      <c r="AX263" s="5">
        <v>69.1</v>
      </c>
      <c r="AY263" s="5">
        <v>60</v>
      </c>
      <c r="AZ263" s="5">
        <v>191.729</v>
      </c>
      <c r="BA263" s="5">
        <v>183.91</v>
      </c>
      <c r="BB263" s="5">
        <v>126.162</v>
      </c>
      <c r="BC263" s="5">
        <v>16.35</v>
      </c>
      <c r="BD263" s="5">
        <v>123.684</v>
      </c>
      <c r="BE263" s="5">
        <v>122.014</v>
      </c>
      <c r="BF263" s="5">
        <v>220.137</v>
      </c>
      <c r="BG263" s="5">
        <v>52</v>
      </c>
      <c r="BH263" s="5">
        <v>0.27022</v>
      </c>
      <c r="BI263" s="5">
        <v>23.09861504</v>
      </c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</row>
    <row r="264" spans="1:107" s="7" customFormat="1" ht="12.75">
      <c r="A264" s="4" t="s">
        <v>806</v>
      </c>
      <c r="B264" s="5" t="s">
        <v>466</v>
      </c>
      <c r="C264" s="6">
        <v>39227</v>
      </c>
      <c r="D264" s="5" t="s">
        <v>455</v>
      </c>
      <c r="E264" s="5" t="s">
        <v>476</v>
      </c>
      <c r="F264" s="5" t="s">
        <v>477</v>
      </c>
      <c r="G264" s="5" t="s">
        <v>458</v>
      </c>
      <c r="H264" s="5" t="s">
        <v>459</v>
      </c>
      <c r="I264" s="5"/>
      <c r="J264" s="5" t="s">
        <v>459</v>
      </c>
      <c r="K264" s="5"/>
      <c r="L264" s="5"/>
      <c r="M264" s="5"/>
      <c r="N264" s="5" t="s">
        <v>459</v>
      </c>
      <c r="O264" s="5"/>
      <c r="P264" s="5"/>
      <c r="Q264" s="5"/>
      <c r="R264" s="5" t="s">
        <v>459</v>
      </c>
      <c r="S264" s="5" t="s">
        <v>460</v>
      </c>
      <c r="T264" s="5"/>
      <c r="U264" s="5" t="s">
        <v>807</v>
      </c>
      <c r="V264" s="5" t="s">
        <v>808</v>
      </c>
      <c r="W264" s="5">
        <v>1000</v>
      </c>
      <c r="X264" s="5">
        <v>60</v>
      </c>
      <c r="Y264" s="5" t="s">
        <v>455</v>
      </c>
      <c r="Z264" s="5">
        <v>105</v>
      </c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 t="s">
        <v>814</v>
      </c>
      <c r="AT264" s="5"/>
      <c r="AU264" s="5">
        <v>0.011</v>
      </c>
      <c r="AV264" s="5">
        <v>5</v>
      </c>
      <c r="AW264" s="5">
        <v>5.83</v>
      </c>
      <c r="AX264" s="5">
        <v>3.34</v>
      </c>
      <c r="AY264" s="5">
        <v>60</v>
      </c>
      <c r="AZ264" s="5">
        <v>232.8</v>
      </c>
      <c r="BA264" s="5">
        <v>155.73</v>
      </c>
      <c r="BB264" s="5">
        <v>156</v>
      </c>
      <c r="BC264" s="5">
        <v>10.31</v>
      </c>
      <c r="BD264" s="5">
        <v>153.8</v>
      </c>
      <c r="BE264" s="5">
        <v>151.3</v>
      </c>
      <c r="BF264" s="5">
        <v>293.48</v>
      </c>
      <c r="BG264" s="5">
        <v>52</v>
      </c>
      <c r="BH264" s="5">
        <v>0.278</v>
      </c>
      <c r="BI264" s="5">
        <v>28.715896</v>
      </c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</row>
    <row r="265" spans="1:107" s="7" customFormat="1" ht="12.75">
      <c r="A265" s="4" t="s">
        <v>806</v>
      </c>
      <c r="B265" s="5" t="s">
        <v>466</v>
      </c>
      <c r="C265" s="6">
        <v>39227</v>
      </c>
      <c r="D265" s="5" t="s">
        <v>455</v>
      </c>
      <c r="E265" s="5" t="s">
        <v>476</v>
      </c>
      <c r="F265" s="5" t="s">
        <v>477</v>
      </c>
      <c r="G265" s="5" t="s">
        <v>458</v>
      </c>
      <c r="H265" s="5" t="s">
        <v>459</v>
      </c>
      <c r="I265" s="5"/>
      <c r="J265" s="5" t="s">
        <v>459</v>
      </c>
      <c r="K265" s="5"/>
      <c r="L265" s="5"/>
      <c r="M265" s="5"/>
      <c r="N265" s="5" t="s">
        <v>459</v>
      </c>
      <c r="O265" s="5"/>
      <c r="P265" s="5"/>
      <c r="Q265" s="5"/>
      <c r="R265" s="5" t="s">
        <v>459</v>
      </c>
      <c r="S265" s="5" t="s">
        <v>460</v>
      </c>
      <c r="T265" s="5"/>
      <c r="U265" s="5" t="s">
        <v>807</v>
      </c>
      <c r="V265" s="5" t="s">
        <v>808</v>
      </c>
      <c r="W265" s="5">
        <v>512</v>
      </c>
      <c r="X265" s="5">
        <v>60</v>
      </c>
      <c r="Y265" s="5" t="s">
        <v>455</v>
      </c>
      <c r="Z265" s="5">
        <v>80</v>
      </c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 t="s">
        <v>809</v>
      </c>
      <c r="AT265" s="5"/>
      <c r="AU265" s="5">
        <v>0.072</v>
      </c>
      <c r="AV265" s="5">
        <v>5</v>
      </c>
      <c r="AW265" s="5">
        <v>7.29</v>
      </c>
      <c r="AX265" s="5">
        <v>3.94</v>
      </c>
      <c r="AY265" s="5">
        <v>60</v>
      </c>
      <c r="AZ265" s="5">
        <v>221.8</v>
      </c>
      <c r="BA265" s="5">
        <v>222.06</v>
      </c>
      <c r="BB265" s="5">
        <v>141.9</v>
      </c>
      <c r="BC265" s="5">
        <v>11.78</v>
      </c>
      <c r="BD265" s="5">
        <v>141.7</v>
      </c>
      <c r="BE265" s="5">
        <v>140.9</v>
      </c>
      <c r="BF265" s="5">
        <v>167.7</v>
      </c>
      <c r="BG265" s="5">
        <v>46</v>
      </c>
      <c r="BH265" s="5">
        <v>0.32833</v>
      </c>
      <c r="BI265" s="5">
        <v>25.59410852</v>
      </c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</row>
    <row r="266" spans="1:107" s="7" customFormat="1" ht="12.75">
      <c r="A266" s="4" t="s">
        <v>806</v>
      </c>
      <c r="B266" s="5" t="s">
        <v>466</v>
      </c>
      <c r="C266" s="6">
        <v>39227</v>
      </c>
      <c r="D266" s="5" t="s">
        <v>455</v>
      </c>
      <c r="E266" s="5" t="s">
        <v>476</v>
      </c>
      <c r="F266" s="5" t="s">
        <v>477</v>
      </c>
      <c r="G266" s="5" t="s">
        <v>458</v>
      </c>
      <c r="H266" s="5" t="s">
        <v>459</v>
      </c>
      <c r="I266" s="5"/>
      <c r="J266" s="5" t="s">
        <v>459</v>
      </c>
      <c r="K266" s="5"/>
      <c r="L266" s="5"/>
      <c r="M266" s="5"/>
      <c r="N266" s="5" t="s">
        <v>459</v>
      </c>
      <c r="O266" s="5"/>
      <c r="P266" s="5"/>
      <c r="Q266" s="5"/>
      <c r="R266" s="5" t="s">
        <v>459</v>
      </c>
      <c r="S266" s="5" t="s">
        <v>460</v>
      </c>
      <c r="T266" s="5"/>
      <c r="U266" s="5"/>
      <c r="V266" s="5" t="s">
        <v>740</v>
      </c>
      <c r="W266" s="5"/>
      <c r="X266" s="5"/>
      <c r="Y266" s="5" t="s">
        <v>459</v>
      </c>
      <c r="Z266" s="5">
        <v>4</v>
      </c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 t="s">
        <v>814</v>
      </c>
      <c r="AT266" s="5"/>
      <c r="AU266" s="5">
        <v>0.0543</v>
      </c>
      <c r="AV266" s="5">
        <v>5</v>
      </c>
      <c r="AW266" s="5">
        <v>20.73</v>
      </c>
      <c r="AX266" s="5">
        <v>0.648</v>
      </c>
      <c r="AY266" s="5">
        <v>60</v>
      </c>
      <c r="AZ266" s="5">
        <v>2.45</v>
      </c>
      <c r="BA266" s="5">
        <v>20.67</v>
      </c>
      <c r="BB266" s="5">
        <v>2.4</v>
      </c>
      <c r="BC266" s="5">
        <v>20.79</v>
      </c>
      <c r="BD266" s="5">
        <v>2.37</v>
      </c>
      <c r="BE266" s="5">
        <v>2.34</v>
      </c>
      <c r="BF266" s="5">
        <v>0</v>
      </c>
      <c r="BG266" s="5">
        <v>0</v>
      </c>
      <c r="BH266" s="5">
        <v>0.43</v>
      </c>
      <c r="BI266" s="5">
        <v>0.91088</v>
      </c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</row>
    <row r="267" spans="1:107" s="7" customFormat="1" ht="12.75">
      <c r="A267" s="4" t="s">
        <v>806</v>
      </c>
      <c r="B267" s="5" t="s">
        <v>815</v>
      </c>
      <c r="C267" s="6">
        <v>39395</v>
      </c>
      <c r="D267" s="5" t="s">
        <v>455</v>
      </c>
      <c r="E267" s="5" t="s">
        <v>476</v>
      </c>
      <c r="F267" s="5" t="s">
        <v>477</v>
      </c>
      <c r="G267" s="5" t="s">
        <v>458</v>
      </c>
      <c r="H267" s="5" t="s">
        <v>459</v>
      </c>
      <c r="I267" s="5" t="s">
        <v>479</v>
      </c>
      <c r="J267" s="5" t="s">
        <v>459</v>
      </c>
      <c r="K267" s="5"/>
      <c r="L267" s="5"/>
      <c r="M267" s="5"/>
      <c r="N267" s="5" t="s">
        <v>459</v>
      </c>
      <c r="O267" s="5"/>
      <c r="P267" s="5"/>
      <c r="Q267" s="5"/>
      <c r="R267" s="5" t="s">
        <v>459</v>
      </c>
      <c r="S267" s="5" t="s">
        <v>460</v>
      </c>
      <c r="T267" s="5"/>
      <c r="U267" s="5"/>
      <c r="V267" s="5" t="s">
        <v>816</v>
      </c>
      <c r="W267" s="5">
        <v>16</v>
      </c>
      <c r="X267" s="5">
        <v>30</v>
      </c>
      <c r="Y267" s="5" t="s">
        <v>455</v>
      </c>
      <c r="Z267" s="5">
        <v>23</v>
      </c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 t="s">
        <v>814</v>
      </c>
      <c r="AT267" s="5"/>
      <c r="AU267" s="5">
        <v>0.0027</v>
      </c>
      <c r="AV267" s="5">
        <v>5</v>
      </c>
      <c r="AW267" s="5">
        <v>13.27</v>
      </c>
      <c r="AX267" s="5">
        <v>0.92</v>
      </c>
      <c r="AY267" s="5">
        <v>60</v>
      </c>
      <c r="AZ267" s="5">
        <v>8.53</v>
      </c>
      <c r="BA267" s="5">
        <v>19.46</v>
      </c>
      <c r="BB267" s="5">
        <v>8.34</v>
      </c>
      <c r="BC267" s="5">
        <v>18.2</v>
      </c>
      <c r="BD267" s="5">
        <v>8.29</v>
      </c>
      <c r="BE267" s="5">
        <v>8.2</v>
      </c>
      <c r="BF267" s="5">
        <v>0.0027</v>
      </c>
      <c r="BG267" s="5">
        <v>0.0027</v>
      </c>
      <c r="BH267" s="5"/>
      <c r="BI267" s="5">
        <v>1.082486586</v>
      </c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</row>
    <row r="268" spans="1:107" s="7" customFormat="1" ht="12.75">
      <c r="A268" s="4" t="s">
        <v>806</v>
      </c>
      <c r="B268" s="5" t="s">
        <v>815</v>
      </c>
      <c r="C268" s="6">
        <v>39395</v>
      </c>
      <c r="D268" s="5" t="s">
        <v>455</v>
      </c>
      <c r="E268" s="5" t="s">
        <v>476</v>
      </c>
      <c r="F268" s="5" t="s">
        <v>477</v>
      </c>
      <c r="G268" s="5" t="s">
        <v>458</v>
      </c>
      <c r="H268" s="5" t="s">
        <v>459</v>
      </c>
      <c r="I268" s="5" t="s">
        <v>479</v>
      </c>
      <c r="J268" s="5" t="s">
        <v>459</v>
      </c>
      <c r="K268" s="5"/>
      <c r="L268" s="5"/>
      <c r="M268" s="5"/>
      <c r="N268" s="5" t="s">
        <v>459</v>
      </c>
      <c r="O268" s="5"/>
      <c r="P268" s="5"/>
      <c r="Q268" s="5"/>
      <c r="R268" s="5" t="s">
        <v>459</v>
      </c>
      <c r="S268" s="5" t="s">
        <v>460</v>
      </c>
      <c r="T268" s="5"/>
      <c r="U268" s="5"/>
      <c r="V268" s="5" t="s">
        <v>817</v>
      </c>
      <c r="W268" s="5">
        <v>8</v>
      </c>
      <c r="X268" s="5">
        <v>30</v>
      </c>
      <c r="Y268" s="5" t="s">
        <v>455</v>
      </c>
      <c r="Z268" s="5">
        <v>23</v>
      </c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 t="s">
        <v>818</v>
      </c>
      <c r="AT268" s="5"/>
      <c r="AU268" s="5">
        <v>0.00057</v>
      </c>
      <c r="AV268" s="5">
        <v>5</v>
      </c>
      <c r="AW268" s="5">
        <v>28.39</v>
      </c>
      <c r="AX268" s="5">
        <v>2.52966</v>
      </c>
      <c r="AY268" s="5">
        <v>60</v>
      </c>
      <c r="AZ268" s="5">
        <v>6.44146</v>
      </c>
      <c r="BA268" s="5">
        <v>21.6</v>
      </c>
      <c r="BB268" s="5">
        <v>6.31162</v>
      </c>
      <c r="BC268" s="5">
        <v>21.63</v>
      </c>
      <c r="BD268" s="5">
        <v>6.23982</v>
      </c>
      <c r="BE268" s="5">
        <v>6.14174</v>
      </c>
      <c r="BF268" s="5">
        <v>0.00057</v>
      </c>
      <c r="BG268" s="5">
        <v>0.00057</v>
      </c>
      <c r="BH268" s="5"/>
      <c r="BI268" s="5">
        <v>1.0709365146823</v>
      </c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</row>
    <row r="269" spans="1:107" s="7" customFormat="1" ht="24">
      <c r="A269" s="4" t="s">
        <v>806</v>
      </c>
      <c r="B269" s="5" t="s">
        <v>487</v>
      </c>
      <c r="C269" s="6">
        <v>39227</v>
      </c>
      <c r="D269" s="5" t="s">
        <v>455</v>
      </c>
      <c r="E269" s="5" t="s">
        <v>468</v>
      </c>
      <c r="F269" s="5" t="s">
        <v>477</v>
      </c>
      <c r="G269" s="5" t="s">
        <v>458</v>
      </c>
      <c r="H269" s="5" t="s">
        <v>459</v>
      </c>
      <c r="I269" s="5">
        <v>0.2</v>
      </c>
      <c r="J269" s="5" t="s">
        <v>459</v>
      </c>
      <c r="K269" s="5"/>
      <c r="L269" s="5"/>
      <c r="M269" s="5"/>
      <c r="N269" s="5" t="s">
        <v>459</v>
      </c>
      <c r="O269" s="5"/>
      <c r="P269" s="5"/>
      <c r="Q269" s="5"/>
      <c r="R269" s="5" t="s">
        <v>459</v>
      </c>
      <c r="S269" s="5" t="s">
        <v>460</v>
      </c>
      <c r="T269" s="5"/>
      <c r="U269" s="5"/>
      <c r="V269" s="5" t="s">
        <v>740</v>
      </c>
      <c r="W269" s="5">
        <v>32</v>
      </c>
      <c r="X269" s="5">
        <v>30</v>
      </c>
      <c r="Y269" s="5" t="s">
        <v>455</v>
      </c>
      <c r="Z269" s="5">
        <v>30</v>
      </c>
      <c r="AA269" s="5"/>
      <c r="AB269" s="5" t="s">
        <v>819</v>
      </c>
      <c r="AC269" s="5"/>
      <c r="AD269" s="5">
        <v>0</v>
      </c>
      <c r="AE269" s="5">
        <v>10</v>
      </c>
      <c r="AF269" s="5">
        <v>7.38</v>
      </c>
      <c r="AG269" s="5">
        <v>8.06</v>
      </c>
      <c r="AH269" s="5">
        <v>60</v>
      </c>
      <c r="AI269" s="5">
        <v>7.302</v>
      </c>
      <c r="AJ269" s="5">
        <v>7.81</v>
      </c>
      <c r="AK269" s="5">
        <v>7.001</v>
      </c>
      <c r="AL269" s="5">
        <v>7.38</v>
      </c>
      <c r="AM269" s="5">
        <v>6.964</v>
      </c>
      <c r="AN269" s="5">
        <v>6.94</v>
      </c>
      <c r="AO269" s="5">
        <v>2.15</v>
      </c>
      <c r="AP269" s="5">
        <v>16.2</v>
      </c>
      <c r="AQ269" s="5"/>
      <c r="AR269" s="5">
        <v>2.1001546667</v>
      </c>
      <c r="AS269" s="5" t="s">
        <v>819</v>
      </c>
      <c r="AT269" s="5"/>
      <c r="AU269" s="5">
        <v>0</v>
      </c>
      <c r="AV269" s="5">
        <v>10</v>
      </c>
      <c r="AW269" s="5">
        <v>7.38</v>
      </c>
      <c r="AX269" s="5">
        <v>7.13</v>
      </c>
      <c r="AY269" s="5">
        <v>60</v>
      </c>
      <c r="AZ269" s="5">
        <v>7.55</v>
      </c>
      <c r="BA269" s="5">
        <v>7.81</v>
      </c>
      <c r="BB269" s="5">
        <v>7.302</v>
      </c>
      <c r="BC269" s="5">
        <v>7.38</v>
      </c>
      <c r="BD269" s="5">
        <v>7.128</v>
      </c>
      <c r="BE269" s="5">
        <v>7.1</v>
      </c>
      <c r="BF269" s="5">
        <v>1.9</v>
      </c>
      <c r="BG269" s="5">
        <v>16.2</v>
      </c>
      <c r="BH269" s="5"/>
      <c r="BI269" s="5">
        <v>2.0104473333</v>
      </c>
      <c r="BJ269" s="5" t="s">
        <v>819</v>
      </c>
      <c r="BK269" s="5"/>
      <c r="BL269" s="5">
        <v>0</v>
      </c>
      <c r="BM269" s="5">
        <v>10</v>
      </c>
      <c r="BN269" s="5">
        <v>7.38</v>
      </c>
      <c r="BO269" s="5">
        <v>7.93</v>
      </c>
      <c r="BP269" s="5">
        <v>60</v>
      </c>
      <c r="BQ269" s="5">
        <v>7.413</v>
      </c>
      <c r="BR269" s="5">
        <v>7.81</v>
      </c>
      <c r="BS269" s="5">
        <v>7.194</v>
      </c>
      <c r="BT269" s="5">
        <v>7.38</v>
      </c>
      <c r="BU269" s="5">
        <v>7.183</v>
      </c>
      <c r="BV269" s="5">
        <v>7.169</v>
      </c>
      <c r="BW269" s="5">
        <v>2.11</v>
      </c>
      <c r="BX269" s="5">
        <v>16.2</v>
      </c>
      <c r="BY269" s="5"/>
      <c r="BZ269" s="5">
        <v>2.114164</v>
      </c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</row>
    <row r="270" spans="1:107" s="7" customFormat="1" ht="24">
      <c r="A270" s="4" t="s">
        <v>806</v>
      </c>
      <c r="B270" s="5" t="s">
        <v>487</v>
      </c>
      <c r="C270" s="6">
        <v>39227</v>
      </c>
      <c r="D270" s="5" t="s">
        <v>455</v>
      </c>
      <c r="E270" s="5" t="s">
        <v>532</v>
      </c>
      <c r="F270" s="5" t="s">
        <v>477</v>
      </c>
      <c r="G270" s="5" t="s">
        <v>458</v>
      </c>
      <c r="H270" s="5" t="s">
        <v>459</v>
      </c>
      <c r="I270" s="5">
        <v>19.5</v>
      </c>
      <c r="J270" s="5" t="s">
        <v>459</v>
      </c>
      <c r="K270" s="5"/>
      <c r="L270" s="5"/>
      <c r="M270" s="5"/>
      <c r="N270" s="5" t="s">
        <v>459</v>
      </c>
      <c r="O270" s="5"/>
      <c r="P270" s="5"/>
      <c r="Q270" s="5"/>
      <c r="R270" s="5" t="s">
        <v>459</v>
      </c>
      <c r="S270" s="5" t="s">
        <v>460</v>
      </c>
      <c r="T270" s="5"/>
      <c r="U270" s="5"/>
      <c r="V270" s="5" t="s">
        <v>740</v>
      </c>
      <c r="W270" s="5">
        <v>64</v>
      </c>
      <c r="X270" s="5">
        <v>30</v>
      </c>
      <c r="Y270" s="5" t="s">
        <v>513</v>
      </c>
      <c r="Z270" s="5">
        <v>40</v>
      </c>
      <c r="AA270" s="5"/>
      <c r="AB270" s="5" t="s">
        <v>819</v>
      </c>
      <c r="AC270" s="5"/>
      <c r="AD270" s="5">
        <v>0</v>
      </c>
      <c r="AE270" s="5">
        <v>10</v>
      </c>
      <c r="AF270" s="5">
        <v>8.5</v>
      </c>
      <c r="AG270" s="5">
        <v>16.16</v>
      </c>
      <c r="AH270" s="5">
        <v>60</v>
      </c>
      <c r="AI270" s="5">
        <v>32.8</v>
      </c>
      <c r="AJ270" s="5">
        <v>28</v>
      </c>
      <c r="AK270" s="5">
        <v>26.8</v>
      </c>
      <c r="AL270" s="5">
        <v>8.5</v>
      </c>
      <c r="AM270" s="5">
        <v>26.1</v>
      </c>
      <c r="AN270" s="5">
        <v>24.8</v>
      </c>
      <c r="AO270" s="5">
        <v>19.81</v>
      </c>
      <c r="AP270" s="5">
        <v>16</v>
      </c>
      <c r="AQ270" s="5"/>
      <c r="AR270" s="5">
        <v>6.4364866667</v>
      </c>
      <c r="AS270" s="5" t="s">
        <v>819</v>
      </c>
      <c r="AT270" s="5"/>
      <c r="AU270" s="5">
        <v>0</v>
      </c>
      <c r="AV270" s="5">
        <v>10</v>
      </c>
      <c r="AW270" s="5">
        <v>8.5</v>
      </c>
      <c r="AX270" s="5">
        <v>13.8</v>
      </c>
      <c r="AY270" s="5">
        <v>60</v>
      </c>
      <c r="AZ270" s="5">
        <v>33.3</v>
      </c>
      <c r="BA270" s="5">
        <v>28</v>
      </c>
      <c r="BB270" s="5">
        <v>27.71</v>
      </c>
      <c r="BC270" s="5">
        <v>8.5</v>
      </c>
      <c r="BD270" s="5">
        <v>26.1</v>
      </c>
      <c r="BE270" s="5">
        <v>25.9</v>
      </c>
      <c r="BF270" s="5">
        <v>20.8</v>
      </c>
      <c r="BG270" s="5">
        <v>16</v>
      </c>
      <c r="BH270" s="5"/>
      <c r="BI270" s="5">
        <v>6.2561</v>
      </c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</row>
    <row r="271" spans="1:107" s="7" customFormat="1" ht="24">
      <c r="A271" s="4" t="s">
        <v>806</v>
      </c>
      <c r="B271" s="5" t="s">
        <v>487</v>
      </c>
      <c r="C271" s="6">
        <v>39227</v>
      </c>
      <c r="D271" s="5" t="s">
        <v>455</v>
      </c>
      <c r="E271" s="5" t="s">
        <v>532</v>
      </c>
      <c r="F271" s="5" t="s">
        <v>477</v>
      </c>
      <c r="G271" s="5" t="s">
        <v>458</v>
      </c>
      <c r="H271" s="5" t="s">
        <v>459</v>
      </c>
      <c r="I271" s="5">
        <v>19.5</v>
      </c>
      <c r="J271" s="5" t="s">
        <v>459</v>
      </c>
      <c r="K271" s="5"/>
      <c r="L271" s="5"/>
      <c r="M271" s="5"/>
      <c r="N271" s="5" t="s">
        <v>459</v>
      </c>
      <c r="O271" s="5"/>
      <c r="P271" s="5"/>
      <c r="Q271" s="5"/>
      <c r="R271" s="5" t="s">
        <v>459</v>
      </c>
      <c r="S271" s="5" t="s">
        <v>460</v>
      </c>
      <c r="T271" s="5"/>
      <c r="U271" s="5"/>
      <c r="V271" s="5" t="s">
        <v>740</v>
      </c>
      <c r="W271" s="5">
        <v>128</v>
      </c>
      <c r="X271" s="5">
        <v>30</v>
      </c>
      <c r="Y271" s="5" t="s">
        <v>455</v>
      </c>
      <c r="Z271" s="5">
        <v>50</v>
      </c>
      <c r="AA271" s="5"/>
      <c r="AB271" s="5" t="s">
        <v>819</v>
      </c>
      <c r="AC271" s="5"/>
      <c r="AD271" s="5">
        <v>0</v>
      </c>
      <c r="AE271" s="5">
        <v>10</v>
      </c>
      <c r="AF271" s="5">
        <v>8.5</v>
      </c>
      <c r="AG271" s="5">
        <v>18.11</v>
      </c>
      <c r="AH271" s="5">
        <v>60</v>
      </c>
      <c r="AI271" s="5">
        <v>41.66</v>
      </c>
      <c r="AJ271" s="5">
        <v>28</v>
      </c>
      <c r="AK271" s="5">
        <v>33.23</v>
      </c>
      <c r="AL271" s="5">
        <v>8.5</v>
      </c>
      <c r="AM271" s="5">
        <v>32.39</v>
      </c>
      <c r="AN271" s="5">
        <v>32.24</v>
      </c>
      <c r="AO271" s="5">
        <v>20.79</v>
      </c>
      <c r="AP271" s="5">
        <v>16</v>
      </c>
      <c r="AQ271" s="5"/>
      <c r="AR271" s="5">
        <v>7.7872866667</v>
      </c>
      <c r="AS271" s="5" t="s">
        <v>819</v>
      </c>
      <c r="AT271" s="5"/>
      <c r="AU271" s="5">
        <v>0</v>
      </c>
      <c r="AV271" s="5">
        <v>10</v>
      </c>
      <c r="AW271" s="5">
        <v>8.5</v>
      </c>
      <c r="AX271" s="5">
        <v>14.51</v>
      </c>
      <c r="AY271" s="5">
        <v>60</v>
      </c>
      <c r="AZ271" s="5">
        <v>41.34</v>
      </c>
      <c r="BA271" s="5">
        <v>28</v>
      </c>
      <c r="BB271" s="5">
        <v>32.35</v>
      </c>
      <c r="BC271" s="5">
        <v>8.5</v>
      </c>
      <c r="BD271" s="5">
        <v>31.95</v>
      </c>
      <c r="BE271" s="5">
        <v>31.95</v>
      </c>
      <c r="BF271" s="5">
        <v>20.64</v>
      </c>
      <c r="BG271" s="5">
        <v>16</v>
      </c>
      <c r="BH271" s="5"/>
      <c r="BI271" s="5">
        <v>7.2508866667</v>
      </c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</row>
    <row r="272" spans="1:107" s="7" customFormat="1" ht="24">
      <c r="A272" s="4" t="s">
        <v>806</v>
      </c>
      <c r="B272" s="5" t="s">
        <v>820</v>
      </c>
      <c r="C272" s="6">
        <v>39246</v>
      </c>
      <c r="D272" s="5" t="s">
        <v>455</v>
      </c>
      <c r="E272" s="5" t="s">
        <v>496</v>
      </c>
      <c r="F272" s="5" t="s">
        <v>477</v>
      </c>
      <c r="G272" s="5" t="s">
        <v>822</v>
      </c>
      <c r="H272" s="5" t="s">
        <v>459</v>
      </c>
      <c r="I272" s="5" t="s">
        <v>485</v>
      </c>
      <c r="J272" s="5" t="s">
        <v>459</v>
      </c>
      <c r="K272" s="5"/>
      <c r="L272" s="5"/>
      <c r="M272" s="5"/>
      <c r="N272" s="5" t="s">
        <v>459</v>
      </c>
      <c r="O272" s="5"/>
      <c r="P272" s="5"/>
      <c r="Q272" s="5"/>
      <c r="R272" s="5" t="s">
        <v>459</v>
      </c>
      <c r="S272" s="5" t="s">
        <v>460</v>
      </c>
      <c r="T272" s="5"/>
      <c r="U272" s="5" t="s">
        <v>823</v>
      </c>
      <c r="V272" s="5" t="s">
        <v>824</v>
      </c>
      <c r="W272" s="5" t="s">
        <v>485</v>
      </c>
      <c r="X272" s="5" t="s">
        <v>485</v>
      </c>
      <c r="Y272" s="5" t="s">
        <v>459</v>
      </c>
      <c r="Z272" s="5">
        <v>125</v>
      </c>
      <c r="AA272" s="5"/>
      <c r="AB272" s="5" t="s">
        <v>814</v>
      </c>
      <c r="AC272" s="5"/>
      <c r="AD272" s="5">
        <v>0</v>
      </c>
      <c r="AE272" s="5">
        <v>5</v>
      </c>
      <c r="AF272" s="5">
        <v>23</v>
      </c>
      <c r="AG272" s="5">
        <v>19.16</v>
      </c>
      <c r="AH272" s="5">
        <v>60</v>
      </c>
      <c r="AI272" s="5">
        <v>8.08</v>
      </c>
      <c r="AJ272" s="5">
        <v>23</v>
      </c>
      <c r="AK272" s="5">
        <v>8.08</v>
      </c>
      <c r="AL272" s="5">
        <v>23</v>
      </c>
      <c r="AM272" s="5">
        <v>8.08</v>
      </c>
      <c r="AN272" s="5">
        <v>8.08</v>
      </c>
      <c r="AO272" s="5">
        <v>1.6</v>
      </c>
      <c r="AP272" s="5">
        <v>5</v>
      </c>
      <c r="AQ272" s="5">
        <v>1.6</v>
      </c>
      <c r="AR272" s="5">
        <v>3.7504</v>
      </c>
      <c r="AS272" s="5" t="s">
        <v>814</v>
      </c>
      <c r="AT272" s="5"/>
      <c r="AU272" s="5">
        <v>0</v>
      </c>
      <c r="AV272" s="5">
        <v>5</v>
      </c>
      <c r="AW272" s="5">
        <v>23</v>
      </c>
      <c r="AX272" s="5">
        <v>19.24</v>
      </c>
      <c r="AY272" s="5">
        <v>60</v>
      </c>
      <c r="AZ272" s="5">
        <v>8.22</v>
      </c>
      <c r="BA272" s="5">
        <v>23</v>
      </c>
      <c r="BB272" s="5">
        <v>8.22</v>
      </c>
      <c r="BC272" s="5">
        <v>23</v>
      </c>
      <c r="BD272" s="5">
        <v>8.22</v>
      </c>
      <c r="BE272" s="5">
        <v>8.22</v>
      </c>
      <c r="BF272" s="5">
        <v>1.61</v>
      </c>
      <c r="BG272" s="5">
        <v>5</v>
      </c>
      <c r="BH272" s="5">
        <v>1.61</v>
      </c>
      <c r="BI272" s="5">
        <v>3.78816</v>
      </c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</row>
    <row r="273" spans="1:107" s="7" customFormat="1" ht="24">
      <c r="A273" s="4" t="s">
        <v>806</v>
      </c>
      <c r="B273" s="5" t="s">
        <v>820</v>
      </c>
      <c r="C273" s="6">
        <v>39246</v>
      </c>
      <c r="D273" s="5" t="s">
        <v>455</v>
      </c>
      <c r="E273" s="5" t="s">
        <v>496</v>
      </c>
      <c r="F273" s="5" t="s">
        <v>477</v>
      </c>
      <c r="G273" s="5" t="s">
        <v>822</v>
      </c>
      <c r="H273" s="5" t="s">
        <v>459</v>
      </c>
      <c r="I273" s="5" t="s">
        <v>485</v>
      </c>
      <c r="J273" s="5" t="s">
        <v>459</v>
      </c>
      <c r="K273" s="5"/>
      <c r="L273" s="5"/>
      <c r="M273" s="5"/>
      <c r="N273" s="5" t="s">
        <v>459</v>
      </c>
      <c r="O273" s="5"/>
      <c r="P273" s="5"/>
      <c r="Q273" s="5"/>
      <c r="R273" s="5" t="s">
        <v>459</v>
      </c>
      <c r="S273" s="5" t="s">
        <v>460</v>
      </c>
      <c r="T273" s="5"/>
      <c r="U273" s="5" t="s">
        <v>823</v>
      </c>
      <c r="V273" s="5" t="s">
        <v>824</v>
      </c>
      <c r="W273" s="5" t="s">
        <v>485</v>
      </c>
      <c r="X273" s="5" t="s">
        <v>485</v>
      </c>
      <c r="Y273" s="5" t="s">
        <v>459</v>
      </c>
      <c r="Z273" s="5">
        <v>125</v>
      </c>
      <c r="AA273" s="5"/>
      <c r="AB273" s="5" t="s">
        <v>814</v>
      </c>
      <c r="AC273" s="5"/>
      <c r="AD273" s="5">
        <v>0</v>
      </c>
      <c r="AE273" s="5">
        <v>5</v>
      </c>
      <c r="AF273" s="5">
        <v>22</v>
      </c>
      <c r="AG273" s="5">
        <v>19.36</v>
      </c>
      <c r="AH273" s="5">
        <v>60</v>
      </c>
      <c r="AI273" s="5">
        <v>8.52</v>
      </c>
      <c r="AJ273" s="5">
        <v>22</v>
      </c>
      <c r="AK273" s="5">
        <v>8.52</v>
      </c>
      <c r="AL273" s="5">
        <v>22</v>
      </c>
      <c r="AM273" s="5">
        <v>8.52</v>
      </c>
      <c r="AN273" s="5">
        <v>8.52</v>
      </c>
      <c r="AO273" s="5">
        <v>1.62</v>
      </c>
      <c r="AP273" s="5">
        <v>5</v>
      </c>
      <c r="AQ273" s="5">
        <v>1.62</v>
      </c>
      <c r="AR273" s="5">
        <v>3.85152</v>
      </c>
      <c r="AS273" s="5" t="s">
        <v>814</v>
      </c>
      <c r="AT273" s="5"/>
      <c r="AU273" s="5">
        <v>0</v>
      </c>
      <c r="AV273" s="5">
        <v>5</v>
      </c>
      <c r="AW273" s="5">
        <v>22</v>
      </c>
      <c r="AX273" s="5">
        <v>19.16</v>
      </c>
      <c r="AY273" s="5">
        <v>60</v>
      </c>
      <c r="AZ273" s="5">
        <v>8.48</v>
      </c>
      <c r="BA273" s="5">
        <v>22</v>
      </c>
      <c r="BB273" s="5">
        <v>8.48</v>
      </c>
      <c r="BC273" s="5">
        <v>22</v>
      </c>
      <c r="BD273" s="5">
        <v>8.48</v>
      </c>
      <c r="BE273" s="5">
        <v>8.48</v>
      </c>
      <c r="BF273" s="5">
        <v>1.6</v>
      </c>
      <c r="BG273" s="5">
        <v>5</v>
      </c>
      <c r="BH273" s="5">
        <v>1.6</v>
      </c>
      <c r="BI273" s="5">
        <v>3.81439999999999</v>
      </c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</row>
    <row r="274" spans="1:107" s="7" customFormat="1" ht="24">
      <c r="A274" s="4" t="s">
        <v>806</v>
      </c>
      <c r="B274" s="5" t="s">
        <v>820</v>
      </c>
      <c r="C274" s="6">
        <v>39474</v>
      </c>
      <c r="D274" s="5" t="s">
        <v>455</v>
      </c>
      <c r="E274" s="5" t="s">
        <v>532</v>
      </c>
      <c r="F274" s="5" t="s">
        <v>477</v>
      </c>
      <c r="G274" s="5" t="s">
        <v>822</v>
      </c>
      <c r="H274" s="5" t="s">
        <v>459</v>
      </c>
      <c r="I274" s="5" t="s">
        <v>485</v>
      </c>
      <c r="J274" s="5" t="s">
        <v>459</v>
      </c>
      <c r="K274" s="5"/>
      <c r="L274" s="5"/>
      <c r="M274" s="5"/>
      <c r="N274" s="5" t="s">
        <v>459</v>
      </c>
      <c r="O274" s="5"/>
      <c r="P274" s="5"/>
      <c r="Q274" s="5"/>
      <c r="R274" s="5" t="s">
        <v>459</v>
      </c>
      <c r="S274" s="5" t="s">
        <v>460</v>
      </c>
      <c r="T274" s="5"/>
      <c r="U274" s="5" t="s">
        <v>807</v>
      </c>
      <c r="V274" s="5" t="s">
        <v>825</v>
      </c>
      <c r="W274" s="5" t="s">
        <v>485</v>
      </c>
      <c r="X274" s="5" t="s">
        <v>485</v>
      </c>
      <c r="Y274" s="5" t="s">
        <v>459</v>
      </c>
      <c r="Z274" s="5">
        <v>130</v>
      </c>
      <c r="AA274" s="5"/>
      <c r="AB274" s="5" t="s">
        <v>814</v>
      </c>
      <c r="AC274" s="5"/>
      <c r="AD274" s="5">
        <v>0</v>
      </c>
      <c r="AE274" s="5">
        <v>5</v>
      </c>
      <c r="AF274" s="5">
        <v>27</v>
      </c>
      <c r="AG274" s="5">
        <v>18.64</v>
      </c>
      <c r="AH274" s="5">
        <v>60</v>
      </c>
      <c r="AI274" s="5">
        <v>7.41</v>
      </c>
      <c r="AJ274" s="5">
        <v>27</v>
      </c>
      <c r="AK274" s="5">
        <v>7.41</v>
      </c>
      <c r="AL274" s="5">
        <v>27</v>
      </c>
      <c r="AM274" s="5">
        <v>7.41</v>
      </c>
      <c r="AN274" s="5">
        <v>7.41</v>
      </c>
      <c r="AO274" s="5">
        <v>1.55</v>
      </c>
      <c r="AP274" s="5">
        <v>5</v>
      </c>
      <c r="AQ274" s="5">
        <v>1.55</v>
      </c>
      <c r="AR274" s="5">
        <v>3.5664</v>
      </c>
      <c r="AS274" s="5" t="s">
        <v>814</v>
      </c>
      <c r="AT274" s="5"/>
      <c r="AU274" s="5">
        <v>0</v>
      </c>
      <c r="AV274" s="5">
        <v>5</v>
      </c>
      <c r="AW274" s="5">
        <v>27</v>
      </c>
      <c r="AX274" s="5">
        <v>18.4</v>
      </c>
      <c r="AY274" s="5">
        <v>60</v>
      </c>
      <c r="AZ274" s="5">
        <v>7.51</v>
      </c>
      <c r="BA274" s="5">
        <v>27</v>
      </c>
      <c r="BB274" s="5">
        <v>7.51</v>
      </c>
      <c r="BC274" s="5">
        <v>27</v>
      </c>
      <c r="BD274" s="5">
        <v>7.51</v>
      </c>
      <c r="BE274" s="5">
        <v>7.51</v>
      </c>
      <c r="BF274" s="5">
        <v>1.53</v>
      </c>
      <c r="BG274" s="5">
        <v>5</v>
      </c>
      <c r="BH274" s="5">
        <v>1.53</v>
      </c>
      <c r="BI274" s="5">
        <v>3.55168</v>
      </c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</row>
    <row r="275" spans="1:107" s="7" customFormat="1" ht="24">
      <c r="A275" s="4" t="s">
        <v>806</v>
      </c>
      <c r="B275" s="5" t="s">
        <v>820</v>
      </c>
      <c r="C275" s="6">
        <v>39246</v>
      </c>
      <c r="D275" s="5" t="s">
        <v>455</v>
      </c>
      <c r="E275" s="5" t="s">
        <v>468</v>
      </c>
      <c r="F275" s="5" t="s">
        <v>477</v>
      </c>
      <c r="G275" s="5" t="s">
        <v>822</v>
      </c>
      <c r="H275" s="5" t="s">
        <v>459</v>
      </c>
      <c r="I275" s="5">
        <v>1</v>
      </c>
      <c r="J275" s="5" t="s">
        <v>459</v>
      </c>
      <c r="K275" s="5"/>
      <c r="L275" s="5"/>
      <c r="M275" s="5"/>
      <c r="N275" s="5" t="s">
        <v>459</v>
      </c>
      <c r="O275" s="5"/>
      <c r="P275" s="5"/>
      <c r="Q275" s="5"/>
      <c r="R275" s="5" t="s">
        <v>459</v>
      </c>
      <c r="S275" s="5" t="s">
        <v>460</v>
      </c>
      <c r="T275" s="5"/>
      <c r="U275" s="5" t="s">
        <v>823</v>
      </c>
      <c r="V275" s="5" t="s">
        <v>826</v>
      </c>
      <c r="W275" s="5">
        <v>64</v>
      </c>
      <c r="X275" s="5">
        <v>5</v>
      </c>
      <c r="Y275" s="5" t="s">
        <v>459</v>
      </c>
      <c r="Z275" s="5">
        <v>150</v>
      </c>
      <c r="AA275" s="5"/>
      <c r="AB275" s="5" t="s">
        <v>827</v>
      </c>
      <c r="AC275" s="5"/>
      <c r="AD275" s="5">
        <v>0</v>
      </c>
      <c r="AE275" s="5">
        <v>5</v>
      </c>
      <c r="AF275" s="5">
        <v>29</v>
      </c>
      <c r="AG275" s="5">
        <v>8.92</v>
      </c>
      <c r="AH275" s="5">
        <v>60</v>
      </c>
      <c r="AI275" s="5">
        <v>11.57</v>
      </c>
      <c r="AJ275" s="5">
        <v>29</v>
      </c>
      <c r="AK275" s="5">
        <v>11.57</v>
      </c>
      <c r="AL275" s="5">
        <v>29</v>
      </c>
      <c r="AM275" s="5">
        <v>11.57</v>
      </c>
      <c r="AN275" s="5">
        <v>11.57</v>
      </c>
      <c r="AO275" s="5">
        <v>0.74</v>
      </c>
      <c r="AP275" s="5">
        <v>5</v>
      </c>
      <c r="AQ275" s="5">
        <v>0.74</v>
      </c>
      <c r="AR275" s="5">
        <v>2.98784</v>
      </c>
      <c r="AS275" s="5" t="s">
        <v>827</v>
      </c>
      <c r="AT275" s="5"/>
      <c r="AU275" s="5">
        <v>0</v>
      </c>
      <c r="AV275" s="5">
        <v>5</v>
      </c>
      <c r="AW275" s="5">
        <v>29</v>
      </c>
      <c r="AX275" s="5">
        <v>8.48</v>
      </c>
      <c r="AY275" s="5">
        <v>60</v>
      </c>
      <c r="AZ275" s="5">
        <v>11.85</v>
      </c>
      <c r="BA275" s="5">
        <v>29</v>
      </c>
      <c r="BB275" s="5">
        <v>11.85</v>
      </c>
      <c r="BC275" s="5">
        <v>29</v>
      </c>
      <c r="BD275" s="5">
        <v>11.85</v>
      </c>
      <c r="BE275" s="5">
        <v>11.85</v>
      </c>
      <c r="BF275" s="5">
        <v>0.71</v>
      </c>
      <c r="BG275" s="5">
        <v>5</v>
      </c>
      <c r="BH275" s="5">
        <v>0.71</v>
      </c>
      <c r="BI275" s="5">
        <v>2.98656</v>
      </c>
      <c r="BJ275" s="5" t="s">
        <v>827</v>
      </c>
      <c r="BK275" s="5"/>
      <c r="BL275" s="5">
        <v>0</v>
      </c>
      <c r="BM275" s="5">
        <v>5</v>
      </c>
      <c r="BN275" s="5">
        <v>29</v>
      </c>
      <c r="BO275" s="5">
        <v>8.52</v>
      </c>
      <c r="BP275" s="5">
        <v>60</v>
      </c>
      <c r="BQ275" s="5">
        <v>11.95</v>
      </c>
      <c r="BR275" s="5">
        <v>29</v>
      </c>
      <c r="BS275" s="5">
        <v>11.95</v>
      </c>
      <c r="BT275" s="5">
        <v>29</v>
      </c>
      <c r="BU275" s="5">
        <v>11.95</v>
      </c>
      <c r="BV275" s="5">
        <v>11.95</v>
      </c>
      <c r="BW275" s="5">
        <v>0.71</v>
      </c>
      <c r="BX275" s="5">
        <v>5</v>
      </c>
      <c r="BY275" s="5">
        <v>0.71</v>
      </c>
      <c r="BZ275" s="5">
        <v>3.00255999999999</v>
      </c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</row>
    <row r="276" spans="1:107" s="7" customFormat="1" ht="24">
      <c r="A276" s="4" t="s">
        <v>806</v>
      </c>
      <c r="B276" s="5" t="s">
        <v>820</v>
      </c>
      <c r="C276" s="6">
        <v>39246</v>
      </c>
      <c r="D276" s="5" t="s">
        <v>455</v>
      </c>
      <c r="E276" s="5" t="s">
        <v>496</v>
      </c>
      <c r="F276" s="5" t="s">
        <v>477</v>
      </c>
      <c r="G276" s="5" t="s">
        <v>822</v>
      </c>
      <c r="H276" s="5" t="s">
        <v>459</v>
      </c>
      <c r="I276" s="5">
        <v>1</v>
      </c>
      <c r="J276" s="5" t="s">
        <v>459</v>
      </c>
      <c r="K276" s="5"/>
      <c r="L276" s="5"/>
      <c r="M276" s="5"/>
      <c r="N276" s="5" t="s">
        <v>459</v>
      </c>
      <c r="O276" s="5"/>
      <c r="P276" s="5"/>
      <c r="Q276" s="5"/>
      <c r="R276" s="5" t="s">
        <v>459</v>
      </c>
      <c r="S276" s="5" t="s">
        <v>460</v>
      </c>
      <c r="T276" s="5"/>
      <c r="U276" s="5" t="s">
        <v>823</v>
      </c>
      <c r="V276" s="5" t="s">
        <v>826</v>
      </c>
      <c r="W276" s="5">
        <v>64</v>
      </c>
      <c r="X276" s="5">
        <v>5</v>
      </c>
      <c r="Y276" s="5" t="s">
        <v>459</v>
      </c>
      <c r="Z276" s="5">
        <v>150</v>
      </c>
      <c r="AA276" s="5"/>
      <c r="AB276" s="5" t="s">
        <v>827</v>
      </c>
      <c r="AC276" s="5"/>
      <c r="AD276" s="5">
        <v>0</v>
      </c>
      <c r="AE276" s="5">
        <v>5</v>
      </c>
      <c r="AF276" s="5">
        <v>29</v>
      </c>
      <c r="AG276" s="5">
        <v>8.92</v>
      </c>
      <c r="AH276" s="5">
        <v>60</v>
      </c>
      <c r="AI276" s="5">
        <v>11.17</v>
      </c>
      <c r="AJ276" s="5">
        <v>29</v>
      </c>
      <c r="AK276" s="5">
        <v>11.17</v>
      </c>
      <c r="AL276" s="5">
        <v>29</v>
      </c>
      <c r="AM276" s="5">
        <v>11.17</v>
      </c>
      <c r="AN276" s="5">
        <v>11.17</v>
      </c>
      <c r="AO276" s="5">
        <v>0.74</v>
      </c>
      <c r="AP276" s="5">
        <v>5</v>
      </c>
      <c r="AQ276" s="5">
        <v>0.74</v>
      </c>
      <c r="AR276" s="5">
        <v>2.92383999999999</v>
      </c>
      <c r="AS276" s="5" t="s">
        <v>827</v>
      </c>
      <c r="AT276" s="5"/>
      <c r="AU276" s="5">
        <v>0</v>
      </c>
      <c r="AV276" s="5">
        <v>5</v>
      </c>
      <c r="AW276" s="5">
        <v>29</v>
      </c>
      <c r="AX276" s="5">
        <v>8.48</v>
      </c>
      <c r="AY276" s="5">
        <v>60</v>
      </c>
      <c r="AZ276" s="5">
        <v>11.45</v>
      </c>
      <c r="BA276" s="5">
        <v>29</v>
      </c>
      <c r="BB276" s="5">
        <v>11.45</v>
      </c>
      <c r="BC276" s="5">
        <v>29</v>
      </c>
      <c r="BD276" s="5">
        <v>11.45</v>
      </c>
      <c r="BE276" s="5">
        <v>11.45</v>
      </c>
      <c r="BF276" s="5">
        <v>0.71</v>
      </c>
      <c r="BG276" s="5">
        <v>5</v>
      </c>
      <c r="BH276" s="5">
        <v>0.71</v>
      </c>
      <c r="BI276" s="5">
        <v>2.92255999999999</v>
      </c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</row>
    <row r="277" spans="1:107" s="7" customFormat="1" ht="24">
      <c r="A277" s="4" t="s">
        <v>806</v>
      </c>
      <c r="B277" s="5" t="s">
        <v>820</v>
      </c>
      <c r="C277" s="6">
        <v>39246</v>
      </c>
      <c r="D277" s="5" t="s">
        <v>455</v>
      </c>
      <c r="E277" s="5" t="s">
        <v>468</v>
      </c>
      <c r="F277" s="5" t="s">
        <v>477</v>
      </c>
      <c r="G277" s="5" t="s">
        <v>822</v>
      </c>
      <c r="H277" s="5" t="s">
        <v>455</v>
      </c>
      <c r="I277" s="5">
        <v>1</v>
      </c>
      <c r="J277" s="5" t="s">
        <v>459</v>
      </c>
      <c r="K277" s="5"/>
      <c r="L277" s="5"/>
      <c r="M277" s="5"/>
      <c r="N277" s="5" t="s">
        <v>459</v>
      </c>
      <c r="O277" s="5"/>
      <c r="P277" s="5"/>
      <c r="Q277" s="5"/>
      <c r="R277" s="5" t="s">
        <v>459</v>
      </c>
      <c r="S277" s="5" t="s">
        <v>460</v>
      </c>
      <c r="T277" s="5"/>
      <c r="U277" s="5" t="s">
        <v>828</v>
      </c>
      <c r="V277" s="5" t="s">
        <v>817</v>
      </c>
      <c r="W277" s="5">
        <v>64</v>
      </c>
      <c r="X277" s="5">
        <v>5</v>
      </c>
      <c r="Y277" s="5" t="s">
        <v>459</v>
      </c>
      <c r="Z277" s="5">
        <v>150</v>
      </c>
      <c r="AA277" s="5"/>
      <c r="AB277" s="5" t="s">
        <v>827</v>
      </c>
      <c r="AC277" s="5"/>
      <c r="AD277" s="5">
        <v>0</v>
      </c>
      <c r="AE277" s="5">
        <v>5</v>
      </c>
      <c r="AF277" s="5">
        <v>29</v>
      </c>
      <c r="AG277" s="5">
        <v>9.34</v>
      </c>
      <c r="AH277" s="5">
        <v>60</v>
      </c>
      <c r="AI277" s="5">
        <v>12.1</v>
      </c>
      <c r="AJ277" s="5">
        <v>29</v>
      </c>
      <c r="AK277" s="5">
        <v>12.1</v>
      </c>
      <c r="AL277" s="5">
        <v>29</v>
      </c>
      <c r="AM277" s="5">
        <v>12.1</v>
      </c>
      <c r="AN277" s="5">
        <v>12.1</v>
      </c>
      <c r="AO277" s="5">
        <v>0.78</v>
      </c>
      <c r="AP277" s="5">
        <v>5</v>
      </c>
      <c r="AQ277" s="5">
        <v>0.78</v>
      </c>
      <c r="AR277" s="5">
        <v>3.13153666666666</v>
      </c>
      <c r="AS277" s="5" t="s">
        <v>827</v>
      </c>
      <c r="AT277" s="5"/>
      <c r="AU277" s="5">
        <v>0</v>
      </c>
      <c r="AV277" s="5">
        <v>5</v>
      </c>
      <c r="AW277" s="5">
        <v>29</v>
      </c>
      <c r="AX277" s="5">
        <v>9.14</v>
      </c>
      <c r="AY277" s="5">
        <v>60</v>
      </c>
      <c r="AZ277" s="5">
        <v>12.65</v>
      </c>
      <c r="BA277" s="5">
        <v>29</v>
      </c>
      <c r="BB277" s="5">
        <v>12.65</v>
      </c>
      <c r="BC277" s="5">
        <v>29</v>
      </c>
      <c r="BD277" s="5">
        <v>12.65</v>
      </c>
      <c r="BE277" s="5">
        <v>12.65</v>
      </c>
      <c r="BF277" s="5">
        <v>0.76</v>
      </c>
      <c r="BG277" s="5">
        <v>5</v>
      </c>
      <c r="BH277" s="5">
        <v>0.76</v>
      </c>
      <c r="BI277" s="5">
        <v>3.19390333333333</v>
      </c>
      <c r="BJ277" s="5" t="s">
        <v>827</v>
      </c>
      <c r="BK277" s="5"/>
      <c r="BL277" s="5">
        <v>0</v>
      </c>
      <c r="BM277" s="5">
        <v>5</v>
      </c>
      <c r="BN277" s="5">
        <v>29</v>
      </c>
      <c r="BO277" s="5">
        <v>9.12</v>
      </c>
      <c r="BP277" s="5">
        <v>60</v>
      </c>
      <c r="BQ277" s="5">
        <v>12.94</v>
      </c>
      <c r="BR277" s="5">
        <v>29</v>
      </c>
      <c r="BS277" s="5">
        <v>12.94</v>
      </c>
      <c r="BT277" s="5">
        <v>29</v>
      </c>
      <c r="BU277" s="5">
        <v>12.94</v>
      </c>
      <c r="BV277" s="5">
        <v>12.94</v>
      </c>
      <c r="BW277" s="5">
        <v>0.76</v>
      </c>
      <c r="BX277" s="5">
        <v>5</v>
      </c>
      <c r="BY277" s="5">
        <v>0.76</v>
      </c>
      <c r="BZ277" s="5">
        <v>3.23776</v>
      </c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</row>
    <row r="278" spans="1:107" s="7" customFormat="1" ht="24">
      <c r="A278" s="4" t="s">
        <v>806</v>
      </c>
      <c r="B278" s="5" t="s">
        <v>820</v>
      </c>
      <c r="C278" s="6">
        <v>39246</v>
      </c>
      <c r="D278" s="5" t="s">
        <v>455</v>
      </c>
      <c r="E278" s="5" t="s">
        <v>468</v>
      </c>
      <c r="F278" s="5" t="s">
        <v>477</v>
      </c>
      <c r="G278" s="5" t="s">
        <v>822</v>
      </c>
      <c r="H278" s="5" t="s">
        <v>459</v>
      </c>
      <c r="I278" s="5">
        <v>1</v>
      </c>
      <c r="J278" s="5" t="s">
        <v>459</v>
      </c>
      <c r="K278" s="5"/>
      <c r="L278" s="5"/>
      <c r="M278" s="5"/>
      <c r="N278" s="5" t="s">
        <v>459</v>
      </c>
      <c r="O278" s="5"/>
      <c r="P278" s="5"/>
      <c r="Q278" s="5"/>
      <c r="R278" s="5" t="s">
        <v>459</v>
      </c>
      <c r="S278" s="5" t="s">
        <v>460</v>
      </c>
      <c r="T278" s="5"/>
      <c r="U278" s="5" t="s">
        <v>823</v>
      </c>
      <c r="V278" s="5" t="s">
        <v>826</v>
      </c>
      <c r="W278" s="5">
        <v>64</v>
      </c>
      <c r="X278" s="5" t="s">
        <v>485</v>
      </c>
      <c r="Y278" s="5" t="s">
        <v>459</v>
      </c>
      <c r="Z278" s="5">
        <v>130</v>
      </c>
      <c r="AA278" s="5"/>
      <c r="AB278" s="5" t="s">
        <v>829</v>
      </c>
      <c r="AC278" s="5"/>
      <c r="AD278" s="5">
        <v>0</v>
      </c>
      <c r="AE278" s="5">
        <v>5</v>
      </c>
      <c r="AF278" s="5">
        <v>44</v>
      </c>
      <c r="AG278" s="5">
        <v>22.48</v>
      </c>
      <c r="AH278" s="5">
        <v>60</v>
      </c>
      <c r="AI278" s="5">
        <v>16.61</v>
      </c>
      <c r="AJ278" s="5">
        <v>44</v>
      </c>
      <c r="AK278" s="5">
        <v>16.61</v>
      </c>
      <c r="AL278" s="5">
        <v>44</v>
      </c>
      <c r="AM278" s="5">
        <v>16.55</v>
      </c>
      <c r="AN278" s="5">
        <v>16.51</v>
      </c>
      <c r="AO278" s="5">
        <v>1.91</v>
      </c>
      <c r="AP278" s="5">
        <v>5</v>
      </c>
      <c r="AQ278" s="5">
        <v>1.86</v>
      </c>
      <c r="AR278" s="5">
        <v>5.50706</v>
      </c>
      <c r="AS278" s="5" t="s">
        <v>829</v>
      </c>
      <c r="AT278" s="5"/>
      <c r="AU278" s="5">
        <v>0</v>
      </c>
      <c r="AV278" s="5">
        <v>5</v>
      </c>
      <c r="AW278" s="5">
        <v>44</v>
      </c>
      <c r="AX278" s="5">
        <v>22.46</v>
      </c>
      <c r="AY278" s="5">
        <v>60</v>
      </c>
      <c r="AZ278" s="5">
        <v>16.63</v>
      </c>
      <c r="BA278" s="5">
        <v>44</v>
      </c>
      <c r="BB278" s="5">
        <v>16.6</v>
      </c>
      <c r="BC278" s="5">
        <v>44</v>
      </c>
      <c r="BD278" s="5">
        <v>16.6</v>
      </c>
      <c r="BE278" s="5">
        <v>16.61</v>
      </c>
      <c r="BF278" s="5">
        <v>1.87</v>
      </c>
      <c r="BG278" s="5">
        <v>5</v>
      </c>
      <c r="BH278" s="5">
        <v>1.87</v>
      </c>
      <c r="BI278" s="5">
        <v>5.52912</v>
      </c>
      <c r="BJ278" s="5" t="s">
        <v>829</v>
      </c>
      <c r="BK278" s="5"/>
      <c r="BL278" s="5">
        <v>0</v>
      </c>
      <c r="BM278" s="5">
        <v>5</v>
      </c>
      <c r="BN278" s="5">
        <v>44</v>
      </c>
      <c r="BO278" s="5">
        <v>22.36</v>
      </c>
      <c r="BP278" s="5">
        <v>60</v>
      </c>
      <c r="BQ278" s="5">
        <v>16.73</v>
      </c>
      <c r="BR278" s="5">
        <v>44</v>
      </c>
      <c r="BS278" s="5">
        <v>16.68</v>
      </c>
      <c r="BT278" s="5">
        <v>44</v>
      </c>
      <c r="BU278" s="5">
        <v>16.65</v>
      </c>
      <c r="BV278" s="5">
        <v>16.61</v>
      </c>
      <c r="BW278" s="5">
        <v>1.86</v>
      </c>
      <c r="BX278" s="5">
        <v>5</v>
      </c>
      <c r="BY278" s="5">
        <v>1.86</v>
      </c>
      <c r="BZ278" s="5">
        <v>5.52126</v>
      </c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</row>
    <row r="279" spans="1:107" s="7" customFormat="1" ht="24">
      <c r="A279" s="4" t="s">
        <v>806</v>
      </c>
      <c r="B279" s="5" t="s">
        <v>487</v>
      </c>
      <c r="C279" s="6">
        <v>39386</v>
      </c>
      <c r="D279" s="5" t="s">
        <v>455</v>
      </c>
      <c r="E279" s="5" t="s">
        <v>532</v>
      </c>
      <c r="F279" s="5" t="s">
        <v>477</v>
      </c>
      <c r="G279" s="5" t="s">
        <v>458</v>
      </c>
      <c r="H279" s="5" t="s">
        <v>459</v>
      </c>
      <c r="I279" s="5" t="s">
        <v>485</v>
      </c>
      <c r="J279" s="5" t="s">
        <v>459</v>
      </c>
      <c r="K279" s="5"/>
      <c r="L279" s="5"/>
      <c r="M279" s="5"/>
      <c r="N279" s="5" t="s">
        <v>459</v>
      </c>
      <c r="O279" s="5"/>
      <c r="P279" s="5"/>
      <c r="Q279" s="5"/>
      <c r="R279" s="5" t="s">
        <v>459</v>
      </c>
      <c r="S279" s="5" t="s">
        <v>460</v>
      </c>
      <c r="T279" s="5"/>
      <c r="U279" s="5"/>
      <c r="V279" s="5" t="s">
        <v>521</v>
      </c>
      <c r="W279" s="5">
        <v>2</v>
      </c>
      <c r="X279" s="5">
        <v>0.1</v>
      </c>
      <c r="Y279" s="5" t="s">
        <v>459</v>
      </c>
      <c r="Z279" s="5">
        <v>15</v>
      </c>
      <c r="AA279" s="5"/>
      <c r="AB279" s="5" t="s">
        <v>827</v>
      </c>
      <c r="AC279" s="5"/>
      <c r="AD279" s="5">
        <v>0.05</v>
      </c>
      <c r="AE279" s="5">
        <v>5</v>
      </c>
      <c r="AF279" s="5">
        <v>20.33</v>
      </c>
      <c r="AG279" s="5">
        <v>2.93</v>
      </c>
      <c r="AH279" s="5">
        <v>60</v>
      </c>
      <c r="AI279" s="5">
        <v>4.15</v>
      </c>
      <c r="AJ279" s="5">
        <v>9.4</v>
      </c>
      <c r="AK279" s="5">
        <v>4.1</v>
      </c>
      <c r="AL279" s="5">
        <v>9.43</v>
      </c>
      <c r="AM279" s="5">
        <v>4.12</v>
      </c>
      <c r="AN279" s="5">
        <v>3.96</v>
      </c>
      <c r="AO279" s="5">
        <v>0</v>
      </c>
      <c r="AP279" s="5">
        <v>0.08</v>
      </c>
      <c r="AQ279" s="5"/>
      <c r="AR279" s="5">
        <v>0.742663433333333</v>
      </c>
      <c r="AS279" s="5" t="s">
        <v>827</v>
      </c>
      <c r="AT279" s="5"/>
      <c r="AU279" s="5">
        <v>0.02</v>
      </c>
      <c r="AV279" s="5">
        <v>5</v>
      </c>
      <c r="AW279" s="5">
        <v>20.02</v>
      </c>
      <c r="AX279" s="5">
        <v>2.68</v>
      </c>
      <c r="AY279" s="5">
        <v>60</v>
      </c>
      <c r="AZ279" s="5">
        <v>3.98</v>
      </c>
      <c r="BA279" s="5">
        <v>9.08</v>
      </c>
      <c r="BB279" s="5">
        <v>3.88</v>
      </c>
      <c r="BC279" s="5">
        <v>9.09</v>
      </c>
      <c r="BD279" s="5">
        <v>3.85</v>
      </c>
      <c r="BE279" s="5">
        <v>3.8</v>
      </c>
      <c r="BF279" s="5">
        <v>0</v>
      </c>
      <c r="BG279" s="5">
        <v>0.06</v>
      </c>
      <c r="BH279" s="5"/>
      <c r="BI279" s="5">
        <v>0.689579866666666</v>
      </c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</row>
    <row r="280" spans="1:107" s="7" customFormat="1" ht="24">
      <c r="A280" s="4" t="s">
        <v>806</v>
      </c>
      <c r="B280" s="5" t="s">
        <v>487</v>
      </c>
      <c r="C280" s="6">
        <v>39386</v>
      </c>
      <c r="D280" s="5" t="s">
        <v>455</v>
      </c>
      <c r="E280" s="5" t="s">
        <v>532</v>
      </c>
      <c r="F280" s="5" t="s">
        <v>477</v>
      </c>
      <c r="G280" s="5" t="s">
        <v>458</v>
      </c>
      <c r="H280" s="5" t="s">
        <v>459</v>
      </c>
      <c r="I280" s="5" t="s">
        <v>485</v>
      </c>
      <c r="J280" s="5" t="s">
        <v>459</v>
      </c>
      <c r="K280" s="5"/>
      <c r="L280" s="5"/>
      <c r="M280" s="5"/>
      <c r="N280" s="5" t="s">
        <v>459</v>
      </c>
      <c r="O280" s="5"/>
      <c r="P280" s="5"/>
      <c r="Q280" s="5"/>
      <c r="R280" s="5" t="s">
        <v>459</v>
      </c>
      <c r="S280" s="5" t="s">
        <v>460</v>
      </c>
      <c r="T280" s="5"/>
      <c r="U280" s="5"/>
      <c r="V280" s="5" t="s">
        <v>521</v>
      </c>
      <c r="W280" s="5">
        <v>2</v>
      </c>
      <c r="X280" s="5">
        <v>0.1</v>
      </c>
      <c r="Y280" s="5" t="s">
        <v>459</v>
      </c>
      <c r="Z280" s="5">
        <v>17</v>
      </c>
      <c r="AA280" s="5"/>
      <c r="AB280" s="5" t="s">
        <v>827</v>
      </c>
      <c r="AC280" s="5"/>
      <c r="AD280" s="5">
        <v>0.05</v>
      </c>
      <c r="AE280" s="5">
        <v>5</v>
      </c>
      <c r="AF280" s="5">
        <v>20.14</v>
      </c>
      <c r="AG280" s="5">
        <v>2.99</v>
      </c>
      <c r="AH280" s="5">
        <v>60</v>
      </c>
      <c r="AI280" s="5">
        <v>4.29</v>
      </c>
      <c r="AJ280" s="5">
        <v>9.25</v>
      </c>
      <c r="AK280" s="5">
        <v>4.15</v>
      </c>
      <c r="AL280" s="5">
        <v>9.24</v>
      </c>
      <c r="AM280" s="5">
        <v>4.11</v>
      </c>
      <c r="AN280" s="5">
        <v>4.18</v>
      </c>
      <c r="AO280" s="5">
        <v>0</v>
      </c>
      <c r="AP280" s="5">
        <v>0.08</v>
      </c>
      <c r="AQ280" s="5"/>
      <c r="AR280" s="5">
        <v>0.792642633333333</v>
      </c>
      <c r="AS280" s="5" t="s">
        <v>827</v>
      </c>
      <c r="AT280" s="5"/>
      <c r="AU280" s="5">
        <v>0.03</v>
      </c>
      <c r="AV280" s="5">
        <v>5</v>
      </c>
      <c r="AW280" s="5">
        <v>19.97</v>
      </c>
      <c r="AX280" s="5">
        <v>2.69</v>
      </c>
      <c r="AY280" s="5">
        <v>60</v>
      </c>
      <c r="AZ280" s="5">
        <v>4.22</v>
      </c>
      <c r="BA280" s="5">
        <v>9.01</v>
      </c>
      <c r="BB280" s="5">
        <v>4.13</v>
      </c>
      <c r="BC280" s="5">
        <v>9.02</v>
      </c>
      <c r="BD280" s="5">
        <v>4.1</v>
      </c>
      <c r="BE280" s="5">
        <v>4.05</v>
      </c>
      <c r="BF280" s="5">
        <v>0</v>
      </c>
      <c r="BG280" s="5">
        <v>0.08</v>
      </c>
      <c r="BH280" s="5"/>
      <c r="BI280" s="5">
        <v>0.743921633333333</v>
      </c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</row>
    <row r="281" spans="1:107" s="7" customFormat="1" ht="24">
      <c r="A281" s="4" t="s">
        <v>806</v>
      </c>
      <c r="B281" s="5" t="s">
        <v>487</v>
      </c>
      <c r="C281" s="6">
        <v>39386</v>
      </c>
      <c r="D281" s="5" t="s">
        <v>455</v>
      </c>
      <c r="E281" s="5" t="s">
        <v>532</v>
      </c>
      <c r="F281" s="5" t="s">
        <v>477</v>
      </c>
      <c r="G281" s="5" t="s">
        <v>458</v>
      </c>
      <c r="H281" s="5" t="s">
        <v>455</v>
      </c>
      <c r="I281" s="5" t="s">
        <v>485</v>
      </c>
      <c r="J281" s="5" t="s">
        <v>459</v>
      </c>
      <c r="K281" s="5"/>
      <c r="L281" s="5"/>
      <c r="M281" s="5"/>
      <c r="N281" s="5" t="s">
        <v>459</v>
      </c>
      <c r="O281" s="5"/>
      <c r="P281" s="5"/>
      <c r="Q281" s="5"/>
      <c r="R281" s="5" t="s">
        <v>459</v>
      </c>
      <c r="S281" s="5" t="s">
        <v>460</v>
      </c>
      <c r="T281" s="5"/>
      <c r="U281" s="5"/>
      <c r="V281" s="5" t="s">
        <v>521</v>
      </c>
      <c r="W281" s="5">
        <v>8</v>
      </c>
      <c r="X281" s="5">
        <v>0.1</v>
      </c>
      <c r="Y281" s="5" t="s">
        <v>459</v>
      </c>
      <c r="Z281" s="5">
        <v>24</v>
      </c>
      <c r="AA281" s="5"/>
      <c r="AB281" s="5" t="s">
        <v>819</v>
      </c>
      <c r="AC281" s="5"/>
      <c r="AD281" s="5">
        <v>0.06</v>
      </c>
      <c r="AE281" s="5">
        <v>5</v>
      </c>
      <c r="AF281" s="5">
        <v>6.08</v>
      </c>
      <c r="AG281" s="5">
        <v>3.9</v>
      </c>
      <c r="AH281" s="5">
        <v>60</v>
      </c>
      <c r="AI281" s="5">
        <v>5.44</v>
      </c>
      <c r="AJ281" s="5">
        <v>6.14</v>
      </c>
      <c r="AK281" s="5">
        <v>5.29</v>
      </c>
      <c r="AL281" s="5">
        <v>6.07</v>
      </c>
      <c r="AM281" s="5">
        <v>5.18</v>
      </c>
      <c r="AN281" s="5">
        <v>5.23</v>
      </c>
      <c r="AO281" s="5">
        <v>0</v>
      </c>
      <c r="AP281" s="5">
        <v>0.08</v>
      </c>
      <c r="AQ281" s="5"/>
      <c r="AR281" s="5">
        <v>1.16821466666666</v>
      </c>
      <c r="AS281" s="5" t="s">
        <v>819</v>
      </c>
      <c r="AT281" s="5"/>
      <c r="AU281" s="5">
        <v>0.03</v>
      </c>
      <c r="AV281" s="5">
        <v>5</v>
      </c>
      <c r="AW281" s="5">
        <v>5.94</v>
      </c>
      <c r="AX281" s="5">
        <v>3.7</v>
      </c>
      <c r="AY281" s="5">
        <v>60</v>
      </c>
      <c r="AZ281" s="5">
        <v>5.15</v>
      </c>
      <c r="BA281" s="5">
        <v>5.99</v>
      </c>
      <c r="BB281" s="5">
        <v>5.07</v>
      </c>
      <c r="BC281" s="5">
        <v>6.09</v>
      </c>
      <c r="BD281" s="5">
        <v>4.98</v>
      </c>
      <c r="BE281" s="5">
        <v>4.94</v>
      </c>
      <c r="BF281" s="5">
        <v>0</v>
      </c>
      <c r="BG281" s="5">
        <v>0.08</v>
      </c>
      <c r="BH281" s="5"/>
      <c r="BI281" s="5">
        <v>1.111684</v>
      </c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</row>
    <row r="282" spans="1:107" s="7" customFormat="1" ht="24">
      <c r="A282" s="4" t="s">
        <v>806</v>
      </c>
      <c r="B282" s="5" t="s">
        <v>487</v>
      </c>
      <c r="C282" s="6">
        <v>39386</v>
      </c>
      <c r="D282" s="5" t="s">
        <v>455</v>
      </c>
      <c r="E282" s="5" t="s">
        <v>532</v>
      </c>
      <c r="F282" s="5" t="s">
        <v>477</v>
      </c>
      <c r="G282" s="5" t="s">
        <v>458</v>
      </c>
      <c r="H282" s="5" t="s">
        <v>455</v>
      </c>
      <c r="I282" s="5" t="s">
        <v>485</v>
      </c>
      <c r="J282" s="5" t="s">
        <v>459</v>
      </c>
      <c r="K282" s="5"/>
      <c r="L282" s="5"/>
      <c r="M282" s="5"/>
      <c r="N282" s="5" t="s">
        <v>459</v>
      </c>
      <c r="O282" s="5"/>
      <c r="P282" s="5"/>
      <c r="Q282" s="5"/>
      <c r="R282" s="5" t="s">
        <v>459</v>
      </c>
      <c r="S282" s="5" t="s">
        <v>460</v>
      </c>
      <c r="T282" s="5"/>
      <c r="U282" s="5"/>
      <c r="V282" s="5" t="s">
        <v>521</v>
      </c>
      <c r="W282" s="5">
        <v>8</v>
      </c>
      <c r="X282" s="5">
        <v>0.1</v>
      </c>
      <c r="Y282" s="5" t="s">
        <v>459</v>
      </c>
      <c r="Z282" s="5">
        <v>24</v>
      </c>
      <c r="AA282" s="5"/>
      <c r="AB282" s="5" t="s">
        <v>819</v>
      </c>
      <c r="AC282" s="5"/>
      <c r="AD282" s="5">
        <v>0.06</v>
      </c>
      <c r="AE282" s="5">
        <v>5</v>
      </c>
      <c r="AF282" s="5">
        <v>6.08</v>
      </c>
      <c r="AG282" s="5">
        <v>3.9</v>
      </c>
      <c r="AH282" s="5">
        <v>60</v>
      </c>
      <c r="AI282" s="5">
        <v>5.44</v>
      </c>
      <c r="AJ282" s="5">
        <v>6.14</v>
      </c>
      <c r="AK282" s="5">
        <v>5.29</v>
      </c>
      <c r="AL282" s="5">
        <v>6.07</v>
      </c>
      <c r="AM282" s="5">
        <v>5.18</v>
      </c>
      <c r="AN282" s="5">
        <v>5.23</v>
      </c>
      <c r="AO282" s="5">
        <v>0</v>
      </c>
      <c r="AP282" s="5">
        <v>0.08</v>
      </c>
      <c r="AQ282" s="5"/>
      <c r="AR282" s="5">
        <v>1.16821466666666</v>
      </c>
      <c r="AS282" s="5" t="s">
        <v>819</v>
      </c>
      <c r="AT282" s="5"/>
      <c r="AU282" s="5">
        <v>0.03</v>
      </c>
      <c r="AV282" s="5">
        <v>5</v>
      </c>
      <c r="AW282" s="5">
        <v>5.94</v>
      </c>
      <c r="AX282" s="5">
        <v>3.7</v>
      </c>
      <c r="AY282" s="5">
        <v>60</v>
      </c>
      <c r="AZ282" s="5">
        <v>5.15</v>
      </c>
      <c r="BA282" s="5">
        <v>5.99</v>
      </c>
      <c r="BB282" s="5">
        <v>5.07</v>
      </c>
      <c r="BC282" s="5">
        <v>6.09</v>
      </c>
      <c r="BD282" s="5">
        <v>4.98</v>
      </c>
      <c r="BE282" s="5">
        <v>4.94</v>
      </c>
      <c r="BF282" s="5">
        <v>0</v>
      </c>
      <c r="BG282" s="5">
        <v>0.08</v>
      </c>
      <c r="BH282" s="5"/>
      <c r="BI282" s="5">
        <v>1.111684</v>
      </c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</row>
    <row r="283" spans="1:107" s="7" customFormat="1" ht="24">
      <c r="A283" s="4" t="s">
        <v>806</v>
      </c>
      <c r="B283" s="5" t="s">
        <v>487</v>
      </c>
      <c r="C283" s="6">
        <v>39556</v>
      </c>
      <c r="D283" s="5" t="s">
        <v>455</v>
      </c>
      <c r="E283" s="5" t="s">
        <v>468</v>
      </c>
      <c r="F283" s="5" t="s">
        <v>477</v>
      </c>
      <c r="G283" s="5" t="s">
        <v>458</v>
      </c>
      <c r="H283" s="5" t="s">
        <v>459</v>
      </c>
      <c r="I283" s="5" t="s">
        <v>485</v>
      </c>
      <c r="J283" s="5" t="s">
        <v>459</v>
      </c>
      <c r="K283" s="5"/>
      <c r="L283" s="5"/>
      <c r="M283" s="5"/>
      <c r="N283" s="5" t="s">
        <v>459</v>
      </c>
      <c r="O283" s="5"/>
      <c r="P283" s="5"/>
      <c r="Q283" s="5"/>
      <c r="R283" s="5" t="s">
        <v>459</v>
      </c>
      <c r="S283" s="5" t="s">
        <v>460</v>
      </c>
      <c r="T283" s="5"/>
      <c r="U283" s="5"/>
      <c r="V283" s="5" t="s">
        <v>521</v>
      </c>
      <c r="W283" s="5">
        <v>128</v>
      </c>
      <c r="X283" s="5">
        <v>240</v>
      </c>
      <c r="Y283" s="5" t="s">
        <v>455</v>
      </c>
      <c r="Z283" s="5">
        <v>52</v>
      </c>
      <c r="AA283" s="5"/>
      <c r="AB283" s="5" t="s">
        <v>809</v>
      </c>
      <c r="AC283" s="5"/>
      <c r="AD283" s="5">
        <v>0</v>
      </c>
      <c r="AE283" s="5">
        <v>5</v>
      </c>
      <c r="AF283" s="5">
        <v>9.87</v>
      </c>
      <c r="AG283" s="5">
        <v>10.74</v>
      </c>
      <c r="AH283" s="5">
        <v>60</v>
      </c>
      <c r="AI283" s="5">
        <v>18.32</v>
      </c>
      <c r="AJ283" s="5">
        <v>13.35</v>
      </c>
      <c r="AK283" s="5">
        <v>18.35</v>
      </c>
      <c r="AL283" s="5">
        <v>9.38</v>
      </c>
      <c r="AM283" s="5">
        <v>17.47</v>
      </c>
      <c r="AN283" s="5">
        <v>17.35</v>
      </c>
      <c r="AO283" s="5">
        <v>4.55</v>
      </c>
      <c r="AP283" s="5">
        <v>16.21</v>
      </c>
      <c r="AQ283" s="5"/>
      <c r="AR283" s="5">
        <v>4.2329041</v>
      </c>
      <c r="AS283" s="5" t="s">
        <v>809</v>
      </c>
      <c r="AT283" s="5"/>
      <c r="AU283" s="5">
        <v>0</v>
      </c>
      <c r="AV283" s="5">
        <v>5</v>
      </c>
      <c r="AW283" s="5">
        <v>9.06</v>
      </c>
      <c r="AX283" s="5">
        <v>10.81</v>
      </c>
      <c r="AY283" s="5">
        <v>60</v>
      </c>
      <c r="AZ283" s="5">
        <v>18.63</v>
      </c>
      <c r="BA283" s="5">
        <v>13.42</v>
      </c>
      <c r="BB283" s="5">
        <v>18.2</v>
      </c>
      <c r="BC283" s="5">
        <v>9.74</v>
      </c>
      <c r="BD283" s="5">
        <v>18.06</v>
      </c>
      <c r="BE283" s="5">
        <v>17.69</v>
      </c>
      <c r="BF283" s="5">
        <v>4.8</v>
      </c>
      <c r="BG283" s="5">
        <v>16.46</v>
      </c>
      <c r="BH283" s="5"/>
      <c r="BI283" s="5">
        <v>4.28582456666666</v>
      </c>
      <c r="BJ283" s="5" t="s">
        <v>809</v>
      </c>
      <c r="BK283" s="5"/>
      <c r="BL283" s="5">
        <v>0</v>
      </c>
      <c r="BM283" s="5">
        <v>5</v>
      </c>
      <c r="BN283" s="5">
        <v>9.15</v>
      </c>
      <c r="BO283" s="5">
        <v>9.93</v>
      </c>
      <c r="BP283" s="5">
        <v>60</v>
      </c>
      <c r="BQ283" s="5">
        <v>19.25</v>
      </c>
      <c r="BR283" s="5">
        <v>17.2</v>
      </c>
      <c r="BS283" s="5">
        <v>18.25</v>
      </c>
      <c r="BT283" s="5">
        <v>9.58</v>
      </c>
      <c r="BU283" s="5">
        <v>18.11</v>
      </c>
      <c r="BV283" s="5">
        <v>17.96</v>
      </c>
      <c r="BW283" s="5">
        <v>4.66</v>
      </c>
      <c r="BX283" s="5">
        <v>16.46</v>
      </c>
      <c r="BY283" s="5"/>
      <c r="BZ283" s="5">
        <v>4.1988987</v>
      </c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</row>
    <row r="284" spans="1:107" s="7" customFormat="1" ht="24">
      <c r="A284" s="4" t="s">
        <v>806</v>
      </c>
      <c r="B284" s="5" t="s">
        <v>487</v>
      </c>
      <c r="C284" s="6">
        <v>39223</v>
      </c>
      <c r="D284" s="5" t="s">
        <v>455</v>
      </c>
      <c r="E284" s="5" t="s">
        <v>468</v>
      </c>
      <c r="F284" s="5" t="s">
        <v>477</v>
      </c>
      <c r="G284" s="5" t="s">
        <v>458</v>
      </c>
      <c r="H284" s="5" t="s">
        <v>455</v>
      </c>
      <c r="I284" s="5"/>
      <c r="J284" s="5" t="s">
        <v>459</v>
      </c>
      <c r="K284" s="5"/>
      <c r="L284" s="5"/>
      <c r="M284" s="5"/>
      <c r="N284" s="5" t="s">
        <v>459</v>
      </c>
      <c r="O284" s="5"/>
      <c r="P284" s="5"/>
      <c r="Q284" s="5"/>
      <c r="R284" s="5" t="s">
        <v>459</v>
      </c>
      <c r="S284" s="5" t="s">
        <v>460</v>
      </c>
      <c r="T284" s="5"/>
      <c r="U284" s="5"/>
      <c r="V284" s="5" t="s">
        <v>808</v>
      </c>
      <c r="W284" s="5">
        <v>128</v>
      </c>
      <c r="X284" s="5">
        <v>240</v>
      </c>
      <c r="Y284" s="5" t="s">
        <v>455</v>
      </c>
      <c r="Z284" s="5">
        <v>35</v>
      </c>
      <c r="AA284" s="5"/>
      <c r="AB284" s="5" t="s">
        <v>835</v>
      </c>
      <c r="AC284" s="5"/>
      <c r="AD284" s="5">
        <v>0.012</v>
      </c>
      <c r="AE284" s="5">
        <v>5</v>
      </c>
      <c r="AF284" s="5">
        <v>10.5</v>
      </c>
      <c r="AG284" s="5">
        <v>7.314</v>
      </c>
      <c r="AH284" s="5">
        <v>60</v>
      </c>
      <c r="AI284" s="5">
        <v>20.6</v>
      </c>
      <c r="AJ284" s="5">
        <v>27</v>
      </c>
      <c r="AK284" s="5">
        <v>15.533</v>
      </c>
      <c r="AL284" s="5">
        <v>12.1</v>
      </c>
      <c r="AM284" s="5">
        <v>15.523</v>
      </c>
      <c r="AN284" s="5">
        <v>15.577</v>
      </c>
      <c r="AO284" s="5">
        <v>27.001</v>
      </c>
      <c r="AP284" s="5">
        <v>45.5</v>
      </c>
      <c r="AQ284" s="5"/>
      <c r="AR284" s="5">
        <v>3.6883875</v>
      </c>
      <c r="AS284" s="5" t="s">
        <v>835</v>
      </c>
      <c r="AT284" s="5"/>
      <c r="AU284" s="5">
        <v>0.003</v>
      </c>
      <c r="AV284" s="5">
        <v>5</v>
      </c>
      <c r="AW284" s="5">
        <v>12.2</v>
      </c>
      <c r="AX284" s="5">
        <v>7.408</v>
      </c>
      <c r="AY284" s="5">
        <v>60</v>
      </c>
      <c r="AZ284" s="5">
        <v>21.519</v>
      </c>
      <c r="BA284" s="5">
        <v>27</v>
      </c>
      <c r="BB284" s="5">
        <v>17.16</v>
      </c>
      <c r="BC284" s="5">
        <v>12</v>
      </c>
      <c r="BD284" s="5">
        <v>16.19</v>
      </c>
      <c r="BE284" s="5">
        <v>16.128</v>
      </c>
      <c r="BF284" s="5">
        <v>28.654</v>
      </c>
      <c r="BG284" s="5">
        <v>46</v>
      </c>
      <c r="BH284" s="5"/>
      <c r="BI284" s="5">
        <v>3.86705933333333</v>
      </c>
      <c r="BJ284" s="5" t="s">
        <v>835</v>
      </c>
      <c r="BK284" s="5"/>
      <c r="BL284" s="5">
        <v>0.002</v>
      </c>
      <c r="BM284" s="5">
        <v>5</v>
      </c>
      <c r="BN284" s="5">
        <v>12.3</v>
      </c>
      <c r="BO284" s="5">
        <v>7.176</v>
      </c>
      <c r="BP284" s="5">
        <v>60</v>
      </c>
      <c r="BQ284" s="5">
        <v>20.69</v>
      </c>
      <c r="BR284" s="5">
        <v>29.6</v>
      </c>
      <c r="BS284" s="5">
        <v>17.023</v>
      </c>
      <c r="BT284" s="5">
        <v>16.2</v>
      </c>
      <c r="BU284" s="5">
        <v>15.782</v>
      </c>
      <c r="BV284" s="5">
        <v>15.495</v>
      </c>
      <c r="BW284" s="5">
        <v>27.806</v>
      </c>
      <c r="BX284" s="5">
        <v>46</v>
      </c>
      <c r="BY284" s="5"/>
      <c r="BZ284" s="5">
        <v>3.763472</v>
      </c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</row>
    <row r="285" spans="1:107" s="7" customFormat="1" ht="24">
      <c r="A285" s="4" t="s">
        <v>806</v>
      </c>
      <c r="B285" s="5" t="s">
        <v>487</v>
      </c>
      <c r="C285" s="6">
        <v>39223</v>
      </c>
      <c r="D285" s="5" t="s">
        <v>455</v>
      </c>
      <c r="E285" s="5" t="s">
        <v>468</v>
      </c>
      <c r="F285" s="5" t="s">
        <v>477</v>
      </c>
      <c r="G285" s="5" t="s">
        <v>458</v>
      </c>
      <c r="H285" s="5" t="s">
        <v>455</v>
      </c>
      <c r="I285" s="5"/>
      <c r="J285" s="5" t="s">
        <v>459</v>
      </c>
      <c r="K285" s="5"/>
      <c r="L285" s="5"/>
      <c r="M285" s="5"/>
      <c r="N285" s="5" t="s">
        <v>459</v>
      </c>
      <c r="O285" s="5"/>
      <c r="P285" s="5"/>
      <c r="Q285" s="5"/>
      <c r="R285" s="5" t="s">
        <v>459</v>
      </c>
      <c r="S285" s="5" t="s">
        <v>460</v>
      </c>
      <c r="T285" s="5"/>
      <c r="U285" s="5"/>
      <c r="V285" s="5" t="s">
        <v>808</v>
      </c>
      <c r="W285" s="5">
        <v>128</v>
      </c>
      <c r="X285" s="5">
        <v>240</v>
      </c>
      <c r="Y285" s="5" t="s">
        <v>455</v>
      </c>
      <c r="Z285" s="5">
        <v>35</v>
      </c>
      <c r="AA285" s="5"/>
      <c r="AB285" s="5" t="s">
        <v>835</v>
      </c>
      <c r="AC285" s="5"/>
      <c r="AD285" s="5">
        <v>0.012</v>
      </c>
      <c r="AE285" s="5">
        <v>5</v>
      </c>
      <c r="AF285" s="5">
        <v>10.5</v>
      </c>
      <c r="AG285" s="5">
        <v>7.314</v>
      </c>
      <c r="AH285" s="5">
        <v>60</v>
      </c>
      <c r="AI285" s="5">
        <v>20.6</v>
      </c>
      <c r="AJ285" s="5">
        <v>27</v>
      </c>
      <c r="AK285" s="5">
        <v>15.533</v>
      </c>
      <c r="AL285" s="5">
        <v>12.1</v>
      </c>
      <c r="AM285" s="5">
        <v>15.523</v>
      </c>
      <c r="AN285" s="5">
        <v>15.577</v>
      </c>
      <c r="AO285" s="5">
        <v>27.001</v>
      </c>
      <c r="AP285" s="5">
        <v>45.5</v>
      </c>
      <c r="AQ285" s="5"/>
      <c r="AR285" s="5">
        <v>3.6883875</v>
      </c>
      <c r="AS285" s="5" t="s">
        <v>835</v>
      </c>
      <c r="AT285" s="5"/>
      <c r="AU285" s="5">
        <v>0.003</v>
      </c>
      <c r="AV285" s="5">
        <v>5</v>
      </c>
      <c r="AW285" s="5">
        <v>12.2</v>
      </c>
      <c r="AX285" s="5">
        <v>7.408</v>
      </c>
      <c r="AY285" s="5">
        <v>60</v>
      </c>
      <c r="AZ285" s="5">
        <v>21.519</v>
      </c>
      <c r="BA285" s="5">
        <v>27</v>
      </c>
      <c r="BB285" s="5">
        <v>17.16</v>
      </c>
      <c r="BC285" s="5">
        <v>12</v>
      </c>
      <c r="BD285" s="5">
        <v>16.19</v>
      </c>
      <c r="BE285" s="5">
        <v>16.128</v>
      </c>
      <c r="BF285" s="5">
        <v>28.654</v>
      </c>
      <c r="BG285" s="5">
        <v>46</v>
      </c>
      <c r="BH285" s="5"/>
      <c r="BI285" s="5">
        <v>3.86705933333333</v>
      </c>
      <c r="BJ285" s="5" t="s">
        <v>835</v>
      </c>
      <c r="BK285" s="5"/>
      <c r="BL285" s="5">
        <v>0.002</v>
      </c>
      <c r="BM285" s="5">
        <v>5</v>
      </c>
      <c r="BN285" s="5">
        <v>12.3</v>
      </c>
      <c r="BO285" s="5">
        <v>7.176</v>
      </c>
      <c r="BP285" s="5">
        <v>60</v>
      </c>
      <c r="BQ285" s="5">
        <v>20.69</v>
      </c>
      <c r="BR285" s="5">
        <v>29.6</v>
      </c>
      <c r="BS285" s="5">
        <v>17.023</v>
      </c>
      <c r="BT285" s="5">
        <v>16.2</v>
      </c>
      <c r="BU285" s="5">
        <v>15.782</v>
      </c>
      <c r="BV285" s="5">
        <v>15.495</v>
      </c>
      <c r="BW285" s="5">
        <v>27.806</v>
      </c>
      <c r="BX285" s="5">
        <v>46</v>
      </c>
      <c r="BY285" s="5"/>
      <c r="BZ285" s="5">
        <v>3.763472</v>
      </c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</row>
    <row r="286" spans="1:107" s="7" customFormat="1" ht="24">
      <c r="A286" s="4" t="s">
        <v>806</v>
      </c>
      <c r="B286" s="5" t="s">
        <v>487</v>
      </c>
      <c r="C286" s="6">
        <v>39223</v>
      </c>
      <c r="D286" s="5" t="s">
        <v>455</v>
      </c>
      <c r="E286" s="5" t="s">
        <v>468</v>
      </c>
      <c r="F286" s="5" t="s">
        <v>477</v>
      </c>
      <c r="G286" s="5" t="s">
        <v>458</v>
      </c>
      <c r="H286" s="5" t="s">
        <v>455</v>
      </c>
      <c r="I286" s="5"/>
      <c r="J286" s="5" t="s">
        <v>459</v>
      </c>
      <c r="K286" s="5"/>
      <c r="L286" s="5"/>
      <c r="M286" s="5"/>
      <c r="N286" s="5" t="s">
        <v>459</v>
      </c>
      <c r="O286" s="5"/>
      <c r="P286" s="5"/>
      <c r="Q286" s="5"/>
      <c r="R286" s="5" t="s">
        <v>459</v>
      </c>
      <c r="S286" s="5" t="s">
        <v>460</v>
      </c>
      <c r="T286" s="5"/>
      <c r="U286" s="5"/>
      <c r="V286" s="5" t="s">
        <v>808</v>
      </c>
      <c r="W286" s="5">
        <v>128</v>
      </c>
      <c r="X286" s="5">
        <v>240</v>
      </c>
      <c r="Y286" s="5" t="s">
        <v>455</v>
      </c>
      <c r="Z286" s="5">
        <v>35</v>
      </c>
      <c r="AA286" s="5"/>
      <c r="AB286" s="5" t="s">
        <v>835</v>
      </c>
      <c r="AC286" s="5"/>
      <c r="AD286" s="5">
        <v>0.012</v>
      </c>
      <c r="AE286" s="5">
        <v>5</v>
      </c>
      <c r="AF286" s="5">
        <v>10.5</v>
      </c>
      <c r="AG286" s="5">
        <v>7.314</v>
      </c>
      <c r="AH286" s="5">
        <v>60</v>
      </c>
      <c r="AI286" s="5">
        <v>20.6</v>
      </c>
      <c r="AJ286" s="5">
        <v>27</v>
      </c>
      <c r="AK286" s="5">
        <v>15.533</v>
      </c>
      <c r="AL286" s="5">
        <v>12.1</v>
      </c>
      <c r="AM286" s="5">
        <v>15.523</v>
      </c>
      <c r="AN286" s="5">
        <v>15.577</v>
      </c>
      <c r="AO286" s="5">
        <v>27.001</v>
      </c>
      <c r="AP286" s="5">
        <v>45.5</v>
      </c>
      <c r="AQ286" s="5"/>
      <c r="AR286" s="5">
        <v>3.6883875</v>
      </c>
      <c r="AS286" s="5" t="s">
        <v>835</v>
      </c>
      <c r="AT286" s="5"/>
      <c r="AU286" s="5">
        <v>0.003</v>
      </c>
      <c r="AV286" s="5">
        <v>5</v>
      </c>
      <c r="AW286" s="5">
        <v>12.2</v>
      </c>
      <c r="AX286" s="5">
        <v>7.408</v>
      </c>
      <c r="AY286" s="5">
        <v>60</v>
      </c>
      <c r="AZ286" s="5">
        <v>21.519</v>
      </c>
      <c r="BA286" s="5">
        <v>27</v>
      </c>
      <c r="BB286" s="5">
        <v>17.16</v>
      </c>
      <c r="BC286" s="5">
        <v>12</v>
      </c>
      <c r="BD286" s="5">
        <v>16.19</v>
      </c>
      <c r="BE286" s="5">
        <v>16.128</v>
      </c>
      <c r="BF286" s="5">
        <v>28.654</v>
      </c>
      <c r="BG286" s="5">
        <v>46</v>
      </c>
      <c r="BH286" s="5"/>
      <c r="BI286" s="5">
        <v>3.86705933333333</v>
      </c>
      <c r="BJ286" s="5" t="s">
        <v>835</v>
      </c>
      <c r="BK286" s="5"/>
      <c r="BL286" s="5">
        <v>0.002</v>
      </c>
      <c r="BM286" s="5">
        <v>5</v>
      </c>
      <c r="BN286" s="5">
        <v>12.3</v>
      </c>
      <c r="BO286" s="5">
        <v>7.176</v>
      </c>
      <c r="BP286" s="5">
        <v>60</v>
      </c>
      <c r="BQ286" s="5">
        <v>20.69</v>
      </c>
      <c r="BR286" s="5">
        <v>29.6</v>
      </c>
      <c r="BS286" s="5">
        <v>17.023</v>
      </c>
      <c r="BT286" s="5">
        <v>16.2</v>
      </c>
      <c r="BU286" s="5">
        <v>15.782</v>
      </c>
      <c r="BV286" s="5">
        <v>15.495</v>
      </c>
      <c r="BW286" s="5">
        <v>27.806</v>
      </c>
      <c r="BX286" s="5">
        <v>46</v>
      </c>
      <c r="BY286" s="5"/>
      <c r="BZ286" s="5">
        <v>3.763472</v>
      </c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</row>
    <row r="287" spans="1:107" s="7" customFormat="1" ht="24">
      <c r="A287" s="4" t="s">
        <v>806</v>
      </c>
      <c r="B287" s="5" t="s">
        <v>487</v>
      </c>
      <c r="C287" s="6">
        <v>39223</v>
      </c>
      <c r="D287" s="5" t="s">
        <v>455</v>
      </c>
      <c r="E287" s="5" t="s">
        <v>532</v>
      </c>
      <c r="F287" s="5" t="s">
        <v>477</v>
      </c>
      <c r="G287" s="5" t="s">
        <v>458</v>
      </c>
      <c r="H287" s="5" t="s">
        <v>455</v>
      </c>
      <c r="I287" s="5" t="s">
        <v>836</v>
      </c>
      <c r="J287" s="5" t="s">
        <v>459</v>
      </c>
      <c r="K287" s="5"/>
      <c r="L287" s="5"/>
      <c r="M287" s="5"/>
      <c r="N287" s="5" t="s">
        <v>459</v>
      </c>
      <c r="O287" s="5"/>
      <c r="P287" s="5"/>
      <c r="Q287" s="5"/>
      <c r="R287" s="5" t="s">
        <v>459</v>
      </c>
      <c r="S287" s="5" t="s">
        <v>460</v>
      </c>
      <c r="T287" s="5"/>
      <c r="U287" s="5"/>
      <c r="V287" s="5" t="s">
        <v>740</v>
      </c>
      <c r="W287" s="5">
        <v>32</v>
      </c>
      <c r="X287" s="5"/>
      <c r="Y287" s="5" t="s">
        <v>455</v>
      </c>
      <c r="Z287" s="5">
        <v>27</v>
      </c>
      <c r="AA287" s="5"/>
      <c r="AB287" s="5" t="s">
        <v>819</v>
      </c>
      <c r="AC287" s="5"/>
      <c r="AD287" s="5">
        <v>0</v>
      </c>
      <c r="AE287" s="5">
        <v>5</v>
      </c>
      <c r="AF287" s="5">
        <v>11.9</v>
      </c>
      <c r="AG287" s="5">
        <v>6.969</v>
      </c>
      <c r="AH287" s="5">
        <v>60</v>
      </c>
      <c r="AI287" s="5">
        <v>5.98</v>
      </c>
      <c r="AJ287" s="5">
        <v>11</v>
      </c>
      <c r="AK287" s="5">
        <v>6.04</v>
      </c>
      <c r="AL287" s="5">
        <v>11.1</v>
      </c>
      <c r="AM287" s="5">
        <v>6.037</v>
      </c>
      <c r="AN287" s="5">
        <v>5.927</v>
      </c>
      <c r="AO287" s="5">
        <v>0</v>
      </c>
      <c r="AP287" s="5">
        <v>0</v>
      </c>
      <c r="AQ287" s="5"/>
      <c r="AR287" s="5">
        <v>1.74555491666667</v>
      </c>
      <c r="AS287" s="5" t="s">
        <v>819</v>
      </c>
      <c r="AT287" s="5"/>
      <c r="AU287" s="5">
        <v>0</v>
      </c>
      <c r="AV287" s="5">
        <v>5</v>
      </c>
      <c r="AW287" s="5">
        <v>10.7</v>
      </c>
      <c r="AX287" s="5">
        <v>6.609</v>
      </c>
      <c r="AY287" s="5">
        <v>60</v>
      </c>
      <c r="AZ287" s="5">
        <v>6.18</v>
      </c>
      <c r="BA287" s="5">
        <v>10.9</v>
      </c>
      <c r="BB287" s="5">
        <v>6.054</v>
      </c>
      <c r="BC287" s="5">
        <v>10.9</v>
      </c>
      <c r="BD287" s="5">
        <v>6.008</v>
      </c>
      <c r="BE287" s="5">
        <v>6.157</v>
      </c>
      <c r="BF287" s="5">
        <v>0</v>
      </c>
      <c r="BG287" s="5">
        <v>0</v>
      </c>
      <c r="BH287" s="5"/>
      <c r="BI287" s="5">
        <v>1.70818325</v>
      </c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</row>
    <row r="288" spans="1:107" s="7" customFormat="1" ht="24">
      <c r="A288" s="4" t="s">
        <v>806</v>
      </c>
      <c r="B288" s="5" t="s">
        <v>487</v>
      </c>
      <c r="C288" s="6">
        <v>39223</v>
      </c>
      <c r="D288" s="5" t="s">
        <v>455</v>
      </c>
      <c r="E288" s="5" t="s">
        <v>532</v>
      </c>
      <c r="F288" s="5" t="s">
        <v>477</v>
      </c>
      <c r="G288" s="5" t="s">
        <v>458</v>
      </c>
      <c r="H288" s="5" t="s">
        <v>455</v>
      </c>
      <c r="I288" s="5" t="s">
        <v>836</v>
      </c>
      <c r="J288" s="5" t="s">
        <v>459</v>
      </c>
      <c r="K288" s="5"/>
      <c r="L288" s="5"/>
      <c r="M288" s="5"/>
      <c r="N288" s="5" t="s">
        <v>459</v>
      </c>
      <c r="O288" s="5"/>
      <c r="P288" s="5"/>
      <c r="Q288" s="5"/>
      <c r="R288" s="5" t="s">
        <v>459</v>
      </c>
      <c r="S288" s="5" t="s">
        <v>460</v>
      </c>
      <c r="T288" s="5"/>
      <c r="U288" s="5"/>
      <c r="V288" s="5" t="s">
        <v>740</v>
      </c>
      <c r="W288" s="5">
        <v>32</v>
      </c>
      <c r="X288" s="5"/>
      <c r="Y288" s="5" t="s">
        <v>455</v>
      </c>
      <c r="Z288" s="5">
        <v>27</v>
      </c>
      <c r="AA288" s="5"/>
      <c r="AB288" s="5" t="s">
        <v>819</v>
      </c>
      <c r="AC288" s="5"/>
      <c r="AD288" s="5">
        <v>0</v>
      </c>
      <c r="AE288" s="5">
        <v>5</v>
      </c>
      <c r="AF288" s="5">
        <v>11.9</v>
      </c>
      <c r="AG288" s="5">
        <v>6.969</v>
      </c>
      <c r="AH288" s="5">
        <v>60</v>
      </c>
      <c r="AI288" s="5">
        <v>5.98</v>
      </c>
      <c r="AJ288" s="5">
        <v>11</v>
      </c>
      <c r="AK288" s="5">
        <v>6.04</v>
      </c>
      <c r="AL288" s="5">
        <v>11.1</v>
      </c>
      <c r="AM288" s="5">
        <v>6.037</v>
      </c>
      <c r="AN288" s="5">
        <v>5.927</v>
      </c>
      <c r="AO288" s="5">
        <v>0</v>
      </c>
      <c r="AP288" s="5">
        <v>0</v>
      </c>
      <c r="AQ288" s="5"/>
      <c r="AR288" s="5">
        <v>1.74555491666667</v>
      </c>
      <c r="AS288" s="5" t="s">
        <v>819</v>
      </c>
      <c r="AT288" s="5"/>
      <c r="AU288" s="5">
        <v>0</v>
      </c>
      <c r="AV288" s="5">
        <v>5</v>
      </c>
      <c r="AW288" s="5">
        <v>10.7</v>
      </c>
      <c r="AX288" s="5">
        <v>6.609</v>
      </c>
      <c r="AY288" s="5">
        <v>60</v>
      </c>
      <c r="AZ288" s="5">
        <v>6.18</v>
      </c>
      <c r="BA288" s="5">
        <v>10.9</v>
      </c>
      <c r="BB288" s="5">
        <v>6.054</v>
      </c>
      <c r="BC288" s="5">
        <v>10.9</v>
      </c>
      <c r="BD288" s="5">
        <v>6.008</v>
      </c>
      <c r="BE288" s="5">
        <v>6.157</v>
      </c>
      <c r="BF288" s="5">
        <v>0</v>
      </c>
      <c r="BG288" s="5">
        <v>0</v>
      </c>
      <c r="BH288" s="5"/>
      <c r="BI288" s="5">
        <v>1.70818325</v>
      </c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</row>
    <row r="289" spans="1:107" s="7" customFormat="1" ht="24">
      <c r="A289" s="4" t="s">
        <v>806</v>
      </c>
      <c r="B289" s="5" t="s">
        <v>487</v>
      </c>
      <c r="C289" s="6">
        <v>39223</v>
      </c>
      <c r="D289" s="5" t="s">
        <v>455</v>
      </c>
      <c r="E289" s="5" t="s">
        <v>532</v>
      </c>
      <c r="F289" s="5" t="s">
        <v>477</v>
      </c>
      <c r="G289" s="5" t="s">
        <v>458</v>
      </c>
      <c r="H289" s="5" t="s">
        <v>455</v>
      </c>
      <c r="I289" s="5" t="s">
        <v>836</v>
      </c>
      <c r="J289" s="5" t="s">
        <v>459</v>
      </c>
      <c r="K289" s="5"/>
      <c r="L289" s="5"/>
      <c r="M289" s="5"/>
      <c r="N289" s="5" t="s">
        <v>459</v>
      </c>
      <c r="O289" s="5"/>
      <c r="P289" s="5"/>
      <c r="Q289" s="5"/>
      <c r="R289" s="5" t="s">
        <v>459</v>
      </c>
      <c r="S289" s="5" t="s">
        <v>460</v>
      </c>
      <c r="T289" s="5"/>
      <c r="U289" s="5"/>
      <c r="V289" s="5" t="s">
        <v>740</v>
      </c>
      <c r="W289" s="5">
        <v>32</v>
      </c>
      <c r="X289" s="5"/>
      <c r="Y289" s="5" t="s">
        <v>455</v>
      </c>
      <c r="Z289" s="5">
        <v>27</v>
      </c>
      <c r="AA289" s="5"/>
      <c r="AB289" s="5" t="s">
        <v>819</v>
      </c>
      <c r="AC289" s="5"/>
      <c r="AD289" s="5">
        <v>0</v>
      </c>
      <c r="AE289" s="5">
        <v>5</v>
      </c>
      <c r="AF289" s="5">
        <v>11.9</v>
      </c>
      <c r="AG289" s="5">
        <v>6.969</v>
      </c>
      <c r="AH289" s="5">
        <v>60</v>
      </c>
      <c r="AI289" s="5">
        <v>5.98</v>
      </c>
      <c r="AJ289" s="5">
        <v>11</v>
      </c>
      <c r="AK289" s="5">
        <v>6.04</v>
      </c>
      <c r="AL289" s="5">
        <v>11.1</v>
      </c>
      <c r="AM289" s="5">
        <v>6.037</v>
      </c>
      <c r="AN289" s="5">
        <v>5.927</v>
      </c>
      <c r="AO289" s="5">
        <v>0</v>
      </c>
      <c r="AP289" s="5">
        <v>0</v>
      </c>
      <c r="AQ289" s="5"/>
      <c r="AR289" s="5">
        <v>1.74555491666667</v>
      </c>
      <c r="AS289" s="5" t="s">
        <v>819</v>
      </c>
      <c r="AT289" s="5"/>
      <c r="AU289" s="5">
        <v>0</v>
      </c>
      <c r="AV289" s="5">
        <v>5</v>
      </c>
      <c r="AW289" s="5">
        <v>10.7</v>
      </c>
      <c r="AX289" s="5">
        <v>6.609</v>
      </c>
      <c r="AY289" s="5">
        <v>60</v>
      </c>
      <c r="AZ289" s="5">
        <v>6.18</v>
      </c>
      <c r="BA289" s="5">
        <v>10.9</v>
      </c>
      <c r="BB289" s="5">
        <v>6.054</v>
      </c>
      <c r="BC289" s="5">
        <v>10.9</v>
      </c>
      <c r="BD289" s="5">
        <v>6.008</v>
      </c>
      <c r="BE289" s="5">
        <v>6.157</v>
      </c>
      <c r="BF289" s="5">
        <v>0</v>
      </c>
      <c r="BG289" s="5">
        <v>0</v>
      </c>
      <c r="BH289" s="5"/>
      <c r="BI289" s="5">
        <v>1.70818325</v>
      </c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</row>
    <row r="290" spans="1:107" s="7" customFormat="1" ht="24">
      <c r="A290" s="4" t="s">
        <v>806</v>
      </c>
      <c r="B290" s="5" t="s">
        <v>487</v>
      </c>
      <c r="C290" s="6">
        <v>39223</v>
      </c>
      <c r="D290" s="5" t="s">
        <v>455</v>
      </c>
      <c r="E290" s="5" t="s">
        <v>468</v>
      </c>
      <c r="F290" s="5" t="s">
        <v>477</v>
      </c>
      <c r="G290" s="5" t="s">
        <v>458</v>
      </c>
      <c r="H290" s="5" t="s">
        <v>455</v>
      </c>
      <c r="I290" s="5"/>
      <c r="J290" s="5" t="s">
        <v>459</v>
      </c>
      <c r="K290" s="5"/>
      <c r="L290" s="5"/>
      <c r="M290" s="5"/>
      <c r="N290" s="5" t="s">
        <v>459</v>
      </c>
      <c r="O290" s="5"/>
      <c r="P290" s="5"/>
      <c r="Q290" s="5"/>
      <c r="R290" s="5" t="s">
        <v>459</v>
      </c>
      <c r="S290" s="5" t="s">
        <v>460</v>
      </c>
      <c r="T290" s="5"/>
      <c r="U290" s="5"/>
      <c r="V290" s="5" t="s">
        <v>740</v>
      </c>
      <c r="W290" s="5">
        <v>80</v>
      </c>
      <c r="X290" s="5">
        <v>240</v>
      </c>
      <c r="Y290" s="5" t="s">
        <v>455</v>
      </c>
      <c r="Z290" s="5">
        <v>35</v>
      </c>
      <c r="AA290" s="5"/>
      <c r="AB290" s="5" t="s">
        <v>819</v>
      </c>
      <c r="AC290" s="5"/>
      <c r="AD290" s="5">
        <v>0.01</v>
      </c>
      <c r="AE290" s="5">
        <v>5</v>
      </c>
      <c r="AF290" s="5">
        <v>14</v>
      </c>
      <c r="AG290" s="5">
        <v>8.574</v>
      </c>
      <c r="AH290" s="5">
        <v>60</v>
      </c>
      <c r="AI290" s="5">
        <v>9.9</v>
      </c>
      <c r="AJ290" s="5">
        <v>11</v>
      </c>
      <c r="AK290" s="5">
        <v>9.782</v>
      </c>
      <c r="AL290" s="5">
        <v>11</v>
      </c>
      <c r="AM290" s="5">
        <v>9.583</v>
      </c>
      <c r="AN290" s="5">
        <v>9.535</v>
      </c>
      <c r="AO290" s="5">
        <v>2.34</v>
      </c>
      <c r="AP290" s="5">
        <v>15.6</v>
      </c>
      <c r="AQ290" s="5"/>
      <c r="AR290" s="5">
        <v>2.6425796</v>
      </c>
      <c r="AS290" s="5" t="s">
        <v>819</v>
      </c>
      <c r="AT290" s="5"/>
      <c r="AU290" s="5">
        <v>0.003</v>
      </c>
      <c r="AV290" s="5">
        <v>5</v>
      </c>
      <c r="AW290" s="5">
        <v>13</v>
      </c>
      <c r="AX290" s="5">
        <v>7.535</v>
      </c>
      <c r="AY290" s="5">
        <v>60</v>
      </c>
      <c r="AZ290" s="5">
        <v>9.633</v>
      </c>
      <c r="BA290" s="5">
        <v>12</v>
      </c>
      <c r="BB290" s="5">
        <v>9.351</v>
      </c>
      <c r="BC290" s="5">
        <v>12</v>
      </c>
      <c r="BD290" s="5">
        <v>9.199</v>
      </c>
      <c r="BE290" s="5">
        <v>9.116</v>
      </c>
      <c r="BF290" s="5">
        <v>2.027</v>
      </c>
      <c r="BG290" s="5">
        <v>15.6</v>
      </c>
      <c r="BH290" s="5"/>
      <c r="BI290" s="5">
        <v>2.444789</v>
      </c>
      <c r="BJ290" s="5" t="s">
        <v>819</v>
      </c>
      <c r="BK290" s="5"/>
      <c r="BL290" s="5">
        <v>0.003</v>
      </c>
      <c r="BM290" s="5">
        <v>5</v>
      </c>
      <c r="BN290" s="5">
        <v>14.9</v>
      </c>
      <c r="BO290" s="5">
        <v>8.091</v>
      </c>
      <c r="BP290" s="5">
        <v>60</v>
      </c>
      <c r="BQ290" s="5">
        <v>10.387</v>
      </c>
      <c r="BR290" s="5">
        <v>13.2</v>
      </c>
      <c r="BS290" s="5">
        <v>9.672</v>
      </c>
      <c r="BT290" s="5">
        <v>11</v>
      </c>
      <c r="BU290" s="5">
        <v>9.639</v>
      </c>
      <c r="BV290" s="5">
        <v>9.334</v>
      </c>
      <c r="BW290" s="5">
        <v>2.13</v>
      </c>
      <c r="BX290" s="5">
        <v>15.5</v>
      </c>
      <c r="BY290" s="5"/>
      <c r="BZ290" s="5">
        <v>2.57216625</v>
      </c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</row>
    <row r="291" spans="1:107" s="7" customFormat="1" ht="24">
      <c r="A291" s="4" t="s">
        <v>806</v>
      </c>
      <c r="B291" s="5" t="s">
        <v>487</v>
      </c>
      <c r="C291" s="6">
        <v>39223</v>
      </c>
      <c r="D291" s="5" t="s">
        <v>455</v>
      </c>
      <c r="E291" s="5" t="s">
        <v>468</v>
      </c>
      <c r="F291" s="5" t="s">
        <v>477</v>
      </c>
      <c r="G291" s="5" t="s">
        <v>458</v>
      </c>
      <c r="H291" s="5" t="s">
        <v>455</v>
      </c>
      <c r="I291" s="5"/>
      <c r="J291" s="5" t="s">
        <v>459</v>
      </c>
      <c r="K291" s="5"/>
      <c r="L291" s="5"/>
      <c r="M291" s="5"/>
      <c r="N291" s="5" t="s">
        <v>459</v>
      </c>
      <c r="O291" s="5"/>
      <c r="P291" s="5"/>
      <c r="Q291" s="5"/>
      <c r="R291" s="5" t="s">
        <v>459</v>
      </c>
      <c r="S291" s="5" t="s">
        <v>460</v>
      </c>
      <c r="T291" s="5"/>
      <c r="U291" s="5"/>
      <c r="V291" s="5" t="s">
        <v>740</v>
      </c>
      <c r="W291" s="5">
        <v>80</v>
      </c>
      <c r="X291" s="5">
        <v>240</v>
      </c>
      <c r="Y291" s="5" t="s">
        <v>455</v>
      </c>
      <c r="Z291" s="5">
        <v>35</v>
      </c>
      <c r="AA291" s="5"/>
      <c r="AB291" s="5" t="s">
        <v>819</v>
      </c>
      <c r="AC291" s="5"/>
      <c r="AD291" s="5">
        <v>0.01</v>
      </c>
      <c r="AE291" s="5">
        <v>5</v>
      </c>
      <c r="AF291" s="5">
        <v>14</v>
      </c>
      <c r="AG291" s="5">
        <v>8.574</v>
      </c>
      <c r="AH291" s="5">
        <v>60</v>
      </c>
      <c r="AI291" s="5">
        <v>9.9</v>
      </c>
      <c r="AJ291" s="5">
        <v>11</v>
      </c>
      <c r="AK291" s="5">
        <v>9.782</v>
      </c>
      <c r="AL291" s="5">
        <v>11</v>
      </c>
      <c r="AM291" s="5">
        <v>9.583</v>
      </c>
      <c r="AN291" s="5">
        <v>9.535</v>
      </c>
      <c r="AO291" s="5">
        <v>2.34</v>
      </c>
      <c r="AP291" s="5">
        <v>15.6</v>
      </c>
      <c r="AQ291" s="5"/>
      <c r="AR291" s="5">
        <v>2.6425796</v>
      </c>
      <c r="AS291" s="5" t="s">
        <v>819</v>
      </c>
      <c r="AT291" s="5"/>
      <c r="AU291" s="5">
        <v>0.003</v>
      </c>
      <c r="AV291" s="5">
        <v>5</v>
      </c>
      <c r="AW291" s="5">
        <v>13</v>
      </c>
      <c r="AX291" s="5">
        <v>7.535</v>
      </c>
      <c r="AY291" s="5">
        <v>60</v>
      </c>
      <c r="AZ291" s="5">
        <v>9.633</v>
      </c>
      <c r="BA291" s="5">
        <v>12</v>
      </c>
      <c r="BB291" s="5">
        <v>9.351</v>
      </c>
      <c r="BC291" s="5">
        <v>12</v>
      </c>
      <c r="BD291" s="5">
        <v>9.199</v>
      </c>
      <c r="BE291" s="5">
        <v>9.116</v>
      </c>
      <c r="BF291" s="5">
        <v>2.027</v>
      </c>
      <c r="BG291" s="5">
        <v>15.6</v>
      </c>
      <c r="BH291" s="5"/>
      <c r="BI291" s="5">
        <v>2.444789</v>
      </c>
      <c r="BJ291" s="5" t="s">
        <v>819</v>
      </c>
      <c r="BK291" s="5"/>
      <c r="BL291" s="5">
        <v>0.003</v>
      </c>
      <c r="BM291" s="5">
        <v>5</v>
      </c>
      <c r="BN291" s="5">
        <v>14.9</v>
      </c>
      <c r="BO291" s="5">
        <v>8.091</v>
      </c>
      <c r="BP291" s="5">
        <v>60</v>
      </c>
      <c r="BQ291" s="5">
        <v>10.387</v>
      </c>
      <c r="BR291" s="5">
        <v>13.2</v>
      </c>
      <c r="BS291" s="5">
        <v>9.672</v>
      </c>
      <c r="BT291" s="5">
        <v>11</v>
      </c>
      <c r="BU291" s="5">
        <v>9.639</v>
      </c>
      <c r="BV291" s="5">
        <v>9.334</v>
      </c>
      <c r="BW291" s="5">
        <v>2.13</v>
      </c>
      <c r="BX291" s="5">
        <v>15.5</v>
      </c>
      <c r="BY291" s="5"/>
      <c r="BZ291" s="5">
        <v>2.57216625</v>
      </c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</row>
    <row r="292" spans="1:107" s="7" customFormat="1" ht="24">
      <c r="A292" s="4" t="s">
        <v>806</v>
      </c>
      <c r="B292" s="5" t="s">
        <v>487</v>
      </c>
      <c r="C292" s="6">
        <v>39223</v>
      </c>
      <c r="D292" s="5" t="s">
        <v>455</v>
      </c>
      <c r="E292" s="5" t="s">
        <v>468</v>
      </c>
      <c r="F292" s="5" t="s">
        <v>477</v>
      </c>
      <c r="G292" s="5" t="s">
        <v>458</v>
      </c>
      <c r="H292" s="5" t="s">
        <v>455</v>
      </c>
      <c r="I292" s="5"/>
      <c r="J292" s="5" t="s">
        <v>459</v>
      </c>
      <c r="K292" s="5"/>
      <c r="L292" s="5"/>
      <c r="M292" s="5"/>
      <c r="N292" s="5" t="s">
        <v>459</v>
      </c>
      <c r="O292" s="5"/>
      <c r="P292" s="5"/>
      <c r="Q292" s="5"/>
      <c r="R292" s="5" t="s">
        <v>459</v>
      </c>
      <c r="S292" s="5" t="s">
        <v>460</v>
      </c>
      <c r="T292" s="5"/>
      <c r="U292" s="5"/>
      <c r="V292" s="5" t="s">
        <v>740</v>
      </c>
      <c r="W292" s="5">
        <v>80</v>
      </c>
      <c r="X292" s="5">
        <v>240</v>
      </c>
      <c r="Y292" s="5" t="s">
        <v>455</v>
      </c>
      <c r="Z292" s="5">
        <v>35</v>
      </c>
      <c r="AA292" s="5"/>
      <c r="AB292" s="5" t="s">
        <v>819</v>
      </c>
      <c r="AC292" s="5"/>
      <c r="AD292" s="5">
        <v>0.01</v>
      </c>
      <c r="AE292" s="5">
        <v>5</v>
      </c>
      <c r="AF292" s="5">
        <v>14</v>
      </c>
      <c r="AG292" s="5">
        <v>8.574</v>
      </c>
      <c r="AH292" s="5">
        <v>60</v>
      </c>
      <c r="AI292" s="5">
        <v>9.9</v>
      </c>
      <c r="AJ292" s="5">
        <v>11</v>
      </c>
      <c r="AK292" s="5">
        <v>9.782</v>
      </c>
      <c r="AL292" s="5">
        <v>11</v>
      </c>
      <c r="AM292" s="5">
        <v>9.583</v>
      </c>
      <c r="AN292" s="5">
        <v>9.535</v>
      </c>
      <c r="AO292" s="5">
        <v>2.34</v>
      </c>
      <c r="AP292" s="5">
        <v>15.6</v>
      </c>
      <c r="AQ292" s="5"/>
      <c r="AR292" s="5">
        <v>2.6425796</v>
      </c>
      <c r="AS292" s="5" t="s">
        <v>819</v>
      </c>
      <c r="AT292" s="5"/>
      <c r="AU292" s="5">
        <v>0.003</v>
      </c>
      <c r="AV292" s="5">
        <v>5</v>
      </c>
      <c r="AW292" s="5">
        <v>13</v>
      </c>
      <c r="AX292" s="5">
        <v>7.535</v>
      </c>
      <c r="AY292" s="5">
        <v>60</v>
      </c>
      <c r="AZ292" s="5">
        <v>9.633</v>
      </c>
      <c r="BA292" s="5">
        <v>12</v>
      </c>
      <c r="BB292" s="5">
        <v>9.351</v>
      </c>
      <c r="BC292" s="5">
        <v>12</v>
      </c>
      <c r="BD292" s="5">
        <v>9.199</v>
      </c>
      <c r="BE292" s="5">
        <v>9.116</v>
      </c>
      <c r="BF292" s="5">
        <v>2.027</v>
      </c>
      <c r="BG292" s="5">
        <v>15.6</v>
      </c>
      <c r="BH292" s="5"/>
      <c r="BI292" s="5">
        <v>2.444789</v>
      </c>
      <c r="BJ292" s="5" t="s">
        <v>819</v>
      </c>
      <c r="BK292" s="5"/>
      <c r="BL292" s="5">
        <v>0.003</v>
      </c>
      <c r="BM292" s="5">
        <v>5</v>
      </c>
      <c r="BN292" s="5">
        <v>14.9</v>
      </c>
      <c r="BO292" s="5">
        <v>8.091</v>
      </c>
      <c r="BP292" s="5">
        <v>60</v>
      </c>
      <c r="BQ292" s="5">
        <v>10.387</v>
      </c>
      <c r="BR292" s="5">
        <v>13.2</v>
      </c>
      <c r="BS292" s="5">
        <v>9.672</v>
      </c>
      <c r="BT292" s="5">
        <v>11</v>
      </c>
      <c r="BU292" s="5">
        <v>9.639</v>
      </c>
      <c r="BV292" s="5">
        <v>9.334</v>
      </c>
      <c r="BW292" s="5">
        <v>2.13</v>
      </c>
      <c r="BX292" s="5">
        <v>15.5</v>
      </c>
      <c r="BY292" s="5"/>
      <c r="BZ292" s="5">
        <v>2.57216625</v>
      </c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</row>
    <row r="293" spans="1:107" s="7" customFormat="1" ht="24">
      <c r="A293" s="4" t="s">
        <v>806</v>
      </c>
      <c r="B293" s="5" t="s">
        <v>487</v>
      </c>
      <c r="C293" s="6">
        <v>39275</v>
      </c>
      <c r="D293" s="5" t="s">
        <v>455</v>
      </c>
      <c r="E293" s="5" t="s">
        <v>780</v>
      </c>
      <c r="F293" s="5" t="s">
        <v>477</v>
      </c>
      <c r="G293" s="5" t="s">
        <v>458</v>
      </c>
      <c r="H293" s="5" t="s">
        <v>455</v>
      </c>
      <c r="I293" s="5">
        <v>19.3</v>
      </c>
      <c r="J293" s="5" t="s">
        <v>459</v>
      </c>
      <c r="K293" s="5"/>
      <c r="L293" s="5"/>
      <c r="M293" s="5"/>
      <c r="N293" s="5" t="s">
        <v>459</v>
      </c>
      <c r="O293" s="5"/>
      <c r="P293" s="5"/>
      <c r="Q293" s="5"/>
      <c r="R293" s="5" t="s">
        <v>459</v>
      </c>
      <c r="S293" s="5" t="s">
        <v>460</v>
      </c>
      <c r="T293" s="5"/>
      <c r="U293" s="5"/>
      <c r="V293" s="5" t="s">
        <v>542</v>
      </c>
      <c r="W293" s="5">
        <v>64</v>
      </c>
      <c r="X293" s="5">
        <v>240</v>
      </c>
      <c r="Y293" s="5" t="s">
        <v>513</v>
      </c>
      <c r="Z293" s="5">
        <v>35</v>
      </c>
      <c r="AA293" s="5"/>
      <c r="AB293" s="5" t="s">
        <v>819</v>
      </c>
      <c r="AC293" s="5"/>
      <c r="AD293" s="5">
        <v>0</v>
      </c>
      <c r="AE293" s="5">
        <v>10</v>
      </c>
      <c r="AF293" s="5">
        <v>6</v>
      </c>
      <c r="AG293" s="5">
        <v>13.7</v>
      </c>
      <c r="AH293" s="5">
        <v>60</v>
      </c>
      <c r="AI293" s="5">
        <v>31.95</v>
      </c>
      <c r="AJ293" s="5">
        <v>25.3</v>
      </c>
      <c r="AK293" s="5">
        <v>24.6</v>
      </c>
      <c r="AL293" s="5">
        <v>6</v>
      </c>
      <c r="AM293" s="5">
        <v>24.08</v>
      </c>
      <c r="AN293" s="5">
        <v>23.7</v>
      </c>
      <c r="AO293" s="5">
        <v>19.82</v>
      </c>
      <c r="AP293" s="5">
        <v>16.2</v>
      </c>
      <c r="AQ293" s="5"/>
      <c r="AR293" s="5">
        <v>5.85331</v>
      </c>
      <c r="AS293" s="5" t="s">
        <v>819</v>
      </c>
      <c r="AT293" s="5"/>
      <c r="AU293" s="5">
        <v>0</v>
      </c>
      <c r="AV293" s="5">
        <v>10</v>
      </c>
      <c r="AW293" s="5">
        <v>6</v>
      </c>
      <c r="AX293" s="5">
        <v>13.43</v>
      </c>
      <c r="AY293" s="5">
        <v>60</v>
      </c>
      <c r="AZ293" s="5">
        <v>32.1</v>
      </c>
      <c r="BA293" s="5">
        <v>25.3</v>
      </c>
      <c r="BB293" s="5">
        <v>24.99</v>
      </c>
      <c r="BC293" s="5">
        <v>6</v>
      </c>
      <c r="BD293" s="5">
        <v>24.66</v>
      </c>
      <c r="BE293" s="5">
        <v>23.98</v>
      </c>
      <c r="BF293" s="5">
        <v>20.6</v>
      </c>
      <c r="BG293" s="5">
        <v>16.2</v>
      </c>
      <c r="BH293" s="5"/>
      <c r="BI293" s="5">
        <v>5.891279</v>
      </c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</row>
    <row r="294" spans="1:107" s="7" customFormat="1" ht="12.75">
      <c r="A294" s="4" t="s">
        <v>806</v>
      </c>
      <c r="B294" s="5" t="s">
        <v>487</v>
      </c>
      <c r="C294" s="6">
        <v>39287</v>
      </c>
      <c r="D294" s="5" t="s">
        <v>455</v>
      </c>
      <c r="E294" s="5" t="s">
        <v>502</v>
      </c>
      <c r="F294" s="5" t="s">
        <v>477</v>
      </c>
      <c r="G294" s="5" t="s">
        <v>458</v>
      </c>
      <c r="H294" s="5" t="s">
        <v>455</v>
      </c>
      <c r="I294" s="5">
        <v>0</v>
      </c>
      <c r="J294" s="5" t="s">
        <v>459</v>
      </c>
      <c r="K294" s="5"/>
      <c r="L294" s="5"/>
      <c r="M294" s="5"/>
      <c r="N294" s="5" t="s">
        <v>459</v>
      </c>
      <c r="O294" s="5"/>
      <c r="P294" s="5"/>
      <c r="Q294" s="5"/>
      <c r="R294" s="5" t="s">
        <v>459</v>
      </c>
      <c r="S294" s="5" t="s">
        <v>460</v>
      </c>
      <c r="T294" s="5"/>
      <c r="U294" s="5"/>
      <c r="V294" s="5" t="s">
        <v>542</v>
      </c>
      <c r="W294" s="5">
        <v>64</v>
      </c>
      <c r="X294" s="5">
        <v>240</v>
      </c>
      <c r="Y294" s="5" t="s">
        <v>455</v>
      </c>
      <c r="Z294" s="5">
        <v>35</v>
      </c>
      <c r="AA294" s="5"/>
      <c r="AB294" s="5" t="s">
        <v>819</v>
      </c>
      <c r="AC294" s="5"/>
      <c r="AD294" s="5">
        <v>0</v>
      </c>
      <c r="AE294" s="5">
        <v>10</v>
      </c>
      <c r="AF294" s="5">
        <v>7</v>
      </c>
      <c r="AG294" s="5">
        <v>9.4</v>
      </c>
      <c r="AH294" s="5">
        <v>60</v>
      </c>
      <c r="AI294" s="5">
        <v>8.39</v>
      </c>
      <c r="AJ294" s="5">
        <v>7</v>
      </c>
      <c r="AK294" s="5">
        <v>8.17</v>
      </c>
      <c r="AL294" s="5">
        <v>7</v>
      </c>
      <c r="AM294" s="5">
        <v>8.27</v>
      </c>
      <c r="AN294" s="5">
        <v>8.08</v>
      </c>
      <c r="AO294" s="5">
        <v>2.44</v>
      </c>
      <c r="AP294" s="5">
        <v>16.2</v>
      </c>
      <c r="AQ294" s="5"/>
      <c r="AR294" s="5">
        <v>2.51212</v>
      </c>
      <c r="AS294" s="5" t="s">
        <v>819</v>
      </c>
      <c r="AT294" s="5"/>
      <c r="AU294" s="5">
        <v>0</v>
      </c>
      <c r="AV294" s="5">
        <v>10</v>
      </c>
      <c r="AW294" s="5">
        <v>7</v>
      </c>
      <c r="AX294" s="5">
        <v>8.17</v>
      </c>
      <c r="AY294" s="5">
        <v>60</v>
      </c>
      <c r="AZ294" s="5">
        <v>8.19</v>
      </c>
      <c r="BA294" s="5">
        <v>7</v>
      </c>
      <c r="BB294" s="5">
        <v>8.1</v>
      </c>
      <c r="BC294" s="5">
        <v>7</v>
      </c>
      <c r="BD294" s="5">
        <v>7.8</v>
      </c>
      <c r="BE294" s="5">
        <v>7.77</v>
      </c>
      <c r="BF294" s="5">
        <v>2.12</v>
      </c>
      <c r="BG294" s="5">
        <v>16.2</v>
      </c>
      <c r="BH294" s="5"/>
      <c r="BI294" s="5">
        <v>2.310301</v>
      </c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</row>
    <row r="295" spans="1:107" s="7" customFormat="1" ht="12.75">
      <c r="A295" s="4" t="s">
        <v>806</v>
      </c>
      <c r="B295" s="5" t="s">
        <v>466</v>
      </c>
      <c r="C295" s="6">
        <v>39227</v>
      </c>
      <c r="D295" s="5" t="s">
        <v>455</v>
      </c>
      <c r="E295" s="5" t="s">
        <v>456</v>
      </c>
      <c r="F295" s="5" t="s">
        <v>477</v>
      </c>
      <c r="G295" s="5" t="s">
        <v>458</v>
      </c>
      <c r="H295" s="5" t="s">
        <v>459</v>
      </c>
      <c r="I295" s="5">
        <v>330</v>
      </c>
      <c r="J295" s="5" t="s">
        <v>459</v>
      </c>
      <c r="K295" s="5"/>
      <c r="L295" s="5"/>
      <c r="M295" s="5"/>
      <c r="N295" s="5" t="s">
        <v>459</v>
      </c>
      <c r="O295" s="5"/>
      <c r="P295" s="5"/>
      <c r="Q295" s="5"/>
      <c r="R295" s="5" t="s">
        <v>459</v>
      </c>
      <c r="S295" s="5" t="s">
        <v>460</v>
      </c>
      <c r="T295" s="5"/>
      <c r="U295" s="5"/>
      <c r="V295" s="5" t="s">
        <v>837</v>
      </c>
      <c r="W295" s="5">
        <v>256</v>
      </c>
      <c r="X295" s="5">
        <v>90</v>
      </c>
      <c r="Y295" s="5" t="s">
        <v>455</v>
      </c>
      <c r="Z295" s="5">
        <v>92</v>
      </c>
      <c r="AA295" s="5"/>
      <c r="AB295" s="5"/>
      <c r="AC295" s="5"/>
      <c r="AD295" s="5">
        <v>0.0485</v>
      </c>
      <c r="AE295" s="5">
        <v>5</v>
      </c>
      <c r="AF295" s="5">
        <v>4</v>
      </c>
      <c r="AG295" s="5">
        <v>8.341</v>
      </c>
      <c r="AH295" s="5">
        <v>60</v>
      </c>
      <c r="AI295" s="5">
        <v>224.46</v>
      </c>
      <c r="AJ295" s="5">
        <v>186</v>
      </c>
      <c r="AK295" s="5">
        <v>136.02</v>
      </c>
      <c r="AL295" s="5">
        <v>4</v>
      </c>
      <c r="AM295" s="5">
        <v>136.88</v>
      </c>
      <c r="AN295" s="5">
        <v>127.64</v>
      </c>
      <c r="AO295" s="5">
        <v>274.9</v>
      </c>
      <c r="AP295" s="5">
        <v>76</v>
      </c>
      <c r="AQ295" s="5">
        <v>0.693</v>
      </c>
      <c r="AR295" s="5">
        <v>25.979712</v>
      </c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</row>
    <row r="296" spans="1:107" s="7" customFormat="1" ht="12.75">
      <c r="A296" s="4" t="s">
        <v>806</v>
      </c>
      <c r="B296" s="5" t="s">
        <v>487</v>
      </c>
      <c r="C296" s="6">
        <v>39533</v>
      </c>
      <c r="D296" s="5" t="s">
        <v>455</v>
      </c>
      <c r="E296" s="5" t="s">
        <v>456</v>
      </c>
      <c r="F296" s="5" t="s">
        <v>477</v>
      </c>
      <c r="G296" s="5" t="s">
        <v>458</v>
      </c>
      <c r="H296" s="5" t="s">
        <v>459</v>
      </c>
      <c r="I296" s="5">
        <v>20</v>
      </c>
      <c r="J296" s="5" t="s">
        <v>459</v>
      </c>
      <c r="K296" s="5"/>
      <c r="L296" s="5"/>
      <c r="M296" s="5"/>
      <c r="N296" s="5" t="s">
        <v>459</v>
      </c>
      <c r="O296" s="5"/>
      <c r="P296" s="5"/>
      <c r="Q296" s="5"/>
      <c r="R296" s="5" t="s">
        <v>459</v>
      </c>
      <c r="S296" s="5" t="s">
        <v>460</v>
      </c>
      <c r="T296" s="5"/>
      <c r="U296" s="5"/>
      <c r="V296" s="5" t="s">
        <v>838</v>
      </c>
      <c r="W296" s="5">
        <v>128</v>
      </c>
      <c r="X296" s="5">
        <v>5</v>
      </c>
      <c r="Y296" s="5" t="s">
        <v>455</v>
      </c>
      <c r="Z296" s="5">
        <v>45</v>
      </c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 t="s">
        <v>809</v>
      </c>
      <c r="AT296" s="5"/>
      <c r="AU296" s="5">
        <v>0.00057</v>
      </c>
      <c r="AV296" s="5">
        <v>5</v>
      </c>
      <c r="AW296" s="5">
        <v>10</v>
      </c>
      <c r="AX296" s="5">
        <v>16.647</v>
      </c>
      <c r="AY296" s="5">
        <v>60</v>
      </c>
      <c r="AZ296" s="5">
        <v>26.806</v>
      </c>
      <c r="BA296" s="5">
        <v>22</v>
      </c>
      <c r="BB296" s="5">
        <v>24.15</v>
      </c>
      <c r="BC296" s="5">
        <v>18</v>
      </c>
      <c r="BD296" s="5">
        <v>23.888</v>
      </c>
      <c r="BE296" s="5">
        <v>23.61</v>
      </c>
      <c r="BF296" s="5">
        <v>0</v>
      </c>
      <c r="BG296" s="5">
        <v>0</v>
      </c>
      <c r="BH296" s="5"/>
      <c r="BI296" s="5">
        <v>5.98127599999999</v>
      </c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</row>
    <row r="297" spans="1:107" s="7" customFormat="1" ht="12.75">
      <c r="A297" s="4" t="s">
        <v>806</v>
      </c>
      <c r="B297" s="5" t="s">
        <v>487</v>
      </c>
      <c r="C297" s="6">
        <v>39533</v>
      </c>
      <c r="D297" s="5" t="s">
        <v>455</v>
      </c>
      <c r="E297" s="5" t="s">
        <v>456</v>
      </c>
      <c r="F297" s="5" t="s">
        <v>477</v>
      </c>
      <c r="G297" s="5" t="s">
        <v>458</v>
      </c>
      <c r="H297" s="5" t="s">
        <v>459</v>
      </c>
      <c r="I297" s="5">
        <v>20</v>
      </c>
      <c r="J297" s="5" t="s">
        <v>459</v>
      </c>
      <c r="K297" s="5"/>
      <c r="L297" s="5"/>
      <c r="M297" s="5"/>
      <c r="N297" s="5" t="s">
        <v>459</v>
      </c>
      <c r="O297" s="5"/>
      <c r="P297" s="5"/>
      <c r="Q297" s="5"/>
      <c r="R297" s="5" t="s">
        <v>459</v>
      </c>
      <c r="S297" s="5" t="s">
        <v>460</v>
      </c>
      <c r="T297" s="5"/>
      <c r="U297" s="5"/>
      <c r="V297" s="5" t="s">
        <v>838</v>
      </c>
      <c r="W297" s="5">
        <v>128</v>
      </c>
      <c r="X297" s="5">
        <v>5</v>
      </c>
      <c r="Y297" s="5" t="s">
        <v>513</v>
      </c>
      <c r="Z297" s="5">
        <v>36</v>
      </c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 t="s">
        <v>809</v>
      </c>
      <c r="AT297" s="5"/>
      <c r="AU297" s="5">
        <v>0.00057</v>
      </c>
      <c r="AV297" s="5">
        <v>5</v>
      </c>
      <c r="AW297" s="5">
        <v>11</v>
      </c>
      <c r="AX297" s="5">
        <v>14.217</v>
      </c>
      <c r="AY297" s="5">
        <v>60</v>
      </c>
      <c r="AZ297" s="5">
        <v>21.396</v>
      </c>
      <c r="BA297" s="5">
        <v>22</v>
      </c>
      <c r="BB297" s="5">
        <v>19.432</v>
      </c>
      <c r="BC297" s="5">
        <v>19</v>
      </c>
      <c r="BD297" s="5">
        <v>18.788</v>
      </c>
      <c r="BE297" s="5">
        <v>18.657</v>
      </c>
      <c r="BF297" s="5">
        <v>0</v>
      </c>
      <c r="BG297" s="5">
        <v>0</v>
      </c>
      <c r="BH297" s="5"/>
      <c r="BI297" s="5">
        <v>4.877586</v>
      </c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</row>
    <row r="298" spans="1:107" s="7" customFormat="1" ht="12.75">
      <c r="A298" s="4" t="s">
        <v>806</v>
      </c>
      <c r="B298" s="5" t="s">
        <v>466</v>
      </c>
      <c r="C298" s="6">
        <v>39279</v>
      </c>
      <c r="D298" s="5" t="s">
        <v>455</v>
      </c>
      <c r="E298" s="5" t="s">
        <v>456</v>
      </c>
      <c r="F298" s="5" t="s">
        <v>477</v>
      </c>
      <c r="G298" s="5" t="s">
        <v>458</v>
      </c>
      <c r="H298" s="5" t="s">
        <v>459</v>
      </c>
      <c r="I298" s="5">
        <v>30</v>
      </c>
      <c r="J298" s="5" t="s">
        <v>459</v>
      </c>
      <c r="K298" s="5"/>
      <c r="L298" s="5"/>
      <c r="M298" s="5"/>
      <c r="N298" s="5" t="s">
        <v>459</v>
      </c>
      <c r="O298" s="5"/>
      <c r="P298" s="5"/>
      <c r="Q298" s="5"/>
      <c r="R298" s="5" t="s">
        <v>459</v>
      </c>
      <c r="S298" s="5" t="s">
        <v>460</v>
      </c>
      <c r="T298" s="5"/>
      <c r="U298" s="5"/>
      <c r="V298" s="5" t="s">
        <v>808</v>
      </c>
      <c r="W298" s="5">
        <v>128</v>
      </c>
      <c r="X298" s="5">
        <v>90</v>
      </c>
      <c r="Y298" s="5" t="s">
        <v>455</v>
      </c>
      <c r="Z298" s="5">
        <v>60</v>
      </c>
      <c r="AA298" s="5"/>
      <c r="AB298" s="5" t="s">
        <v>814</v>
      </c>
      <c r="AC298" s="5"/>
      <c r="AD298" s="5">
        <v>0</v>
      </c>
      <c r="AE298" s="5">
        <v>5</v>
      </c>
      <c r="AF298" s="5">
        <v>3.62</v>
      </c>
      <c r="AG298" s="5">
        <v>8.075</v>
      </c>
      <c r="AH298" s="5">
        <v>60</v>
      </c>
      <c r="AI298" s="5">
        <v>93</v>
      </c>
      <c r="AJ298" s="5">
        <v>31.76</v>
      </c>
      <c r="AK298" s="5">
        <v>78</v>
      </c>
      <c r="AL298" s="5">
        <v>10.97</v>
      </c>
      <c r="AM298" s="5">
        <v>75</v>
      </c>
      <c r="AN298" s="5">
        <v>75</v>
      </c>
      <c r="AO298" s="5">
        <v>151</v>
      </c>
      <c r="AP298" s="5">
        <v>46.35</v>
      </c>
      <c r="AQ298" s="5">
        <v>0.67291666667</v>
      </c>
      <c r="AR298" s="5">
        <v>14.811220625</v>
      </c>
      <c r="AS298" s="5" t="s">
        <v>814</v>
      </c>
      <c r="AT298" s="5"/>
      <c r="AU298" s="5">
        <v>0</v>
      </c>
      <c r="AV298" s="5">
        <v>5</v>
      </c>
      <c r="AW298" s="5">
        <v>3.61</v>
      </c>
      <c r="AX298" s="5">
        <v>7.216</v>
      </c>
      <c r="AY298" s="5">
        <v>60</v>
      </c>
      <c r="AZ298" s="5">
        <v>93</v>
      </c>
      <c r="BA298" s="5">
        <v>32.13</v>
      </c>
      <c r="BB298" s="5">
        <v>79.5</v>
      </c>
      <c r="BC298" s="5">
        <v>11.97</v>
      </c>
      <c r="BD298" s="5">
        <v>76.25</v>
      </c>
      <c r="BE298" s="5">
        <v>75</v>
      </c>
      <c r="BF298" s="5">
        <v>154.28</v>
      </c>
      <c r="BG298" s="5">
        <v>46.47</v>
      </c>
      <c r="BH298" s="5">
        <v>0.60083333333</v>
      </c>
      <c r="BI298" s="5">
        <v>14.8773385499951</v>
      </c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</row>
    <row r="299" spans="1:107" s="7" customFormat="1" ht="12.75">
      <c r="A299" s="4" t="s">
        <v>806</v>
      </c>
      <c r="B299" s="5" t="s">
        <v>466</v>
      </c>
      <c r="C299" s="6">
        <v>39279</v>
      </c>
      <c r="D299" s="5" t="s">
        <v>455</v>
      </c>
      <c r="E299" s="5" t="s">
        <v>456</v>
      </c>
      <c r="F299" s="5" t="s">
        <v>477</v>
      </c>
      <c r="G299" s="5" t="s">
        <v>458</v>
      </c>
      <c r="H299" s="5" t="s">
        <v>459</v>
      </c>
      <c r="I299" s="5">
        <v>30</v>
      </c>
      <c r="J299" s="5" t="s">
        <v>459</v>
      </c>
      <c r="K299" s="5"/>
      <c r="L299" s="5"/>
      <c r="M299" s="5"/>
      <c r="N299" s="5" t="s">
        <v>459</v>
      </c>
      <c r="O299" s="5"/>
      <c r="P299" s="5"/>
      <c r="Q299" s="5"/>
      <c r="R299" s="5" t="s">
        <v>459</v>
      </c>
      <c r="S299" s="5" t="s">
        <v>460</v>
      </c>
      <c r="T299" s="5"/>
      <c r="U299" s="5"/>
      <c r="V299" s="5" t="s">
        <v>808</v>
      </c>
      <c r="W299" s="5">
        <v>128</v>
      </c>
      <c r="X299" s="5">
        <v>90</v>
      </c>
      <c r="Y299" s="5" t="s">
        <v>455</v>
      </c>
      <c r="Z299" s="5">
        <v>80</v>
      </c>
      <c r="AA299" s="5"/>
      <c r="AB299" s="5" t="s">
        <v>814</v>
      </c>
      <c r="AC299" s="5"/>
      <c r="AD299" s="5">
        <v>0</v>
      </c>
      <c r="AE299" s="5">
        <v>5</v>
      </c>
      <c r="AF299" s="5">
        <v>3.04</v>
      </c>
      <c r="AG299" s="5">
        <v>8.75</v>
      </c>
      <c r="AH299" s="5">
        <v>60</v>
      </c>
      <c r="AI299" s="5">
        <v>110.9</v>
      </c>
      <c r="AJ299" s="5">
        <v>31.4</v>
      </c>
      <c r="AK299" s="5">
        <v>91.5</v>
      </c>
      <c r="AL299" s="5">
        <v>3.06</v>
      </c>
      <c r="AM299" s="5">
        <v>86.94</v>
      </c>
      <c r="AN299" s="5">
        <v>86.81</v>
      </c>
      <c r="AO299" s="5">
        <v>247.54</v>
      </c>
      <c r="AP299" s="5">
        <v>76.35</v>
      </c>
      <c r="AQ299" s="5">
        <v>0.72916666667</v>
      </c>
      <c r="AR299" s="5">
        <v>17.85555625</v>
      </c>
      <c r="AS299" s="5" t="s">
        <v>814</v>
      </c>
      <c r="AT299" s="5"/>
      <c r="AU299" s="5">
        <v>0</v>
      </c>
      <c r="AV299" s="5">
        <v>5</v>
      </c>
      <c r="AW299" s="5">
        <v>3.13</v>
      </c>
      <c r="AX299" s="5">
        <v>7.181</v>
      </c>
      <c r="AY299" s="5">
        <v>60</v>
      </c>
      <c r="AZ299" s="5">
        <v>108.7</v>
      </c>
      <c r="BA299" s="5">
        <v>31.47</v>
      </c>
      <c r="BB299" s="5">
        <v>91.2</v>
      </c>
      <c r="BC299" s="5">
        <v>2.97</v>
      </c>
      <c r="BD299" s="5">
        <v>87</v>
      </c>
      <c r="BE299" s="5">
        <v>86.8</v>
      </c>
      <c r="BF299" s="5">
        <v>251.2</v>
      </c>
      <c r="BG299" s="5">
        <v>76.9</v>
      </c>
      <c r="BH299" s="5">
        <v>0.59841666667</v>
      </c>
      <c r="BI299" s="5">
        <v>17.6761315166712</v>
      </c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</row>
    <row r="300" spans="1:107" s="7" customFormat="1" ht="12.75">
      <c r="A300" s="4" t="s">
        <v>806</v>
      </c>
      <c r="B300" s="5" t="s">
        <v>815</v>
      </c>
      <c r="C300" s="6">
        <v>39279</v>
      </c>
      <c r="D300" s="5" t="s">
        <v>455</v>
      </c>
      <c r="E300" s="5" t="s">
        <v>456</v>
      </c>
      <c r="F300" s="5" t="s">
        <v>477</v>
      </c>
      <c r="G300" s="5" t="s">
        <v>458</v>
      </c>
      <c r="H300" s="5" t="s">
        <v>459</v>
      </c>
      <c r="I300" s="5">
        <v>30</v>
      </c>
      <c r="J300" s="5" t="s">
        <v>459</v>
      </c>
      <c r="K300" s="5"/>
      <c r="L300" s="5"/>
      <c r="M300" s="5"/>
      <c r="N300" s="5" t="s">
        <v>459</v>
      </c>
      <c r="O300" s="5"/>
      <c r="P300" s="5"/>
      <c r="Q300" s="5"/>
      <c r="R300" s="5" t="s">
        <v>459</v>
      </c>
      <c r="S300" s="5" t="s">
        <v>460</v>
      </c>
      <c r="T300" s="5"/>
      <c r="U300" s="5"/>
      <c r="V300" s="5" t="s">
        <v>839</v>
      </c>
      <c r="W300" s="5">
        <v>32</v>
      </c>
      <c r="X300" s="5">
        <v>15</v>
      </c>
      <c r="Y300" s="5" t="s">
        <v>459</v>
      </c>
      <c r="Z300" s="5">
        <v>19</v>
      </c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 t="s">
        <v>809</v>
      </c>
      <c r="AT300" s="5"/>
      <c r="AU300" s="5">
        <v>0</v>
      </c>
      <c r="AV300" s="5">
        <v>5</v>
      </c>
      <c r="AW300" s="5">
        <v>17.22</v>
      </c>
      <c r="AX300" s="5">
        <v>7.1</v>
      </c>
      <c r="AY300" s="5">
        <v>60</v>
      </c>
      <c r="AZ300" s="5">
        <v>17.83</v>
      </c>
      <c r="BA300" s="5">
        <v>32.68</v>
      </c>
      <c r="BB300" s="5">
        <v>15.59</v>
      </c>
      <c r="BC300" s="5">
        <v>30.49</v>
      </c>
      <c r="BD300" s="5">
        <v>15.23</v>
      </c>
      <c r="BE300" s="5">
        <v>15.19</v>
      </c>
      <c r="BF300" s="5">
        <v>0</v>
      </c>
      <c r="BG300" s="5">
        <v>0</v>
      </c>
      <c r="BH300" s="5">
        <v>0</v>
      </c>
      <c r="BI300" s="5">
        <v>2.50609166666666</v>
      </c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</row>
    <row r="301" spans="1:107" s="7" customFormat="1" ht="12.75">
      <c r="A301" s="4" t="s">
        <v>806</v>
      </c>
      <c r="B301" s="5" t="s">
        <v>815</v>
      </c>
      <c r="C301" s="6">
        <v>39281</v>
      </c>
      <c r="D301" s="5" t="s">
        <v>455</v>
      </c>
      <c r="E301" s="5" t="s">
        <v>456</v>
      </c>
      <c r="F301" s="5" t="s">
        <v>477</v>
      </c>
      <c r="G301" s="5" t="s">
        <v>458</v>
      </c>
      <c r="H301" s="5" t="s">
        <v>459</v>
      </c>
      <c r="I301" s="5">
        <v>30</v>
      </c>
      <c r="J301" s="5" t="s">
        <v>459</v>
      </c>
      <c r="K301" s="5"/>
      <c r="L301" s="5"/>
      <c r="M301" s="5"/>
      <c r="N301" s="5" t="s">
        <v>459</v>
      </c>
      <c r="O301" s="5"/>
      <c r="P301" s="5"/>
      <c r="Q301" s="5"/>
      <c r="R301" s="5" t="s">
        <v>459</v>
      </c>
      <c r="S301" s="5" t="s">
        <v>460</v>
      </c>
      <c r="T301" s="5"/>
      <c r="U301" s="5"/>
      <c r="V301" s="5" t="s">
        <v>840</v>
      </c>
      <c r="W301" s="5">
        <v>8</v>
      </c>
      <c r="X301" s="5">
        <v>5</v>
      </c>
      <c r="Y301" s="5" t="s">
        <v>459</v>
      </c>
      <c r="Z301" s="5">
        <v>6</v>
      </c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 t="s">
        <v>809</v>
      </c>
      <c r="AT301" s="5"/>
      <c r="AU301" s="5">
        <v>0</v>
      </c>
      <c r="AV301" s="5">
        <v>5</v>
      </c>
      <c r="AW301" s="5">
        <v>33.02</v>
      </c>
      <c r="AX301" s="5">
        <v>1</v>
      </c>
      <c r="AY301" s="5">
        <v>60</v>
      </c>
      <c r="AZ301" s="5">
        <v>6.95</v>
      </c>
      <c r="BA301" s="5">
        <v>41.08</v>
      </c>
      <c r="BB301" s="5">
        <v>5.97</v>
      </c>
      <c r="BC301" s="5">
        <v>38.05</v>
      </c>
      <c r="BD301" s="5">
        <v>5.83</v>
      </c>
      <c r="BE301" s="5">
        <v>5.78</v>
      </c>
      <c r="BF301" s="5">
        <v>4.339</v>
      </c>
      <c r="BG301" s="5">
        <v>45.6</v>
      </c>
      <c r="BH301" s="5">
        <v>0</v>
      </c>
      <c r="BI301" s="5">
        <v>0.43909</v>
      </c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</row>
    <row r="302" spans="1:107" s="7" customFormat="1" ht="12.75">
      <c r="A302" s="4" t="s">
        <v>806</v>
      </c>
      <c r="B302" s="5" t="s">
        <v>487</v>
      </c>
      <c r="C302" s="6">
        <v>39314</v>
      </c>
      <c r="D302" s="5" t="s">
        <v>455</v>
      </c>
      <c r="E302" s="5" t="s">
        <v>456</v>
      </c>
      <c r="F302" s="5" t="s">
        <v>477</v>
      </c>
      <c r="G302" s="5" t="s">
        <v>458</v>
      </c>
      <c r="H302" s="5" t="s">
        <v>459</v>
      </c>
      <c r="I302" s="5">
        <v>15</v>
      </c>
      <c r="J302" s="5" t="s">
        <v>459</v>
      </c>
      <c r="K302" s="5"/>
      <c r="L302" s="5"/>
      <c r="M302" s="5"/>
      <c r="N302" s="5" t="s">
        <v>459</v>
      </c>
      <c r="O302" s="5"/>
      <c r="P302" s="5"/>
      <c r="Q302" s="5"/>
      <c r="R302" s="5" t="s">
        <v>459</v>
      </c>
      <c r="S302" s="5" t="s">
        <v>460</v>
      </c>
      <c r="T302" s="5"/>
      <c r="U302" s="5"/>
      <c r="V302" s="5" t="s">
        <v>840</v>
      </c>
      <c r="W302" s="5">
        <v>64</v>
      </c>
      <c r="X302" s="5">
        <v>30</v>
      </c>
      <c r="Y302" s="5" t="s">
        <v>455</v>
      </c>
      <c r="Z302" s="5">
        <v>35</v>
      </c>
      <c r="AA302" s="5"/>
      <c r="AB302" s="5" t="s">
        <v>809</v>
      </c>
      <c r="AC302" s="5"/>
      <c r="AD302" s="5">
        <v>0.002</v>
      </c>
      <c r="AE302" s="5">
        <v>5</v>
      </c>
      <c r="AF302" s="5">
        <v>19.2</v>
      </c>
      <c r="AG302" s="5">
        <v>6.09</v>
      </c>
      <c r="AH302" s="5">
        <v>60</v>
      </c>
      <c r="AI302" s="5">
        <v>14.23</v>
      </c>
      <c r="AJ302" s="5">
        <v>25.5</v>
      </c>
      <c r="AK302" s="5">
        <v>13.36</v>
      </c>
      <c r="AL302" s="5">
        <v>20.8</v>
      </c>
      <c r="AM302" s="5">
        <v>13.34</v>
      </c>
      <c r="AN302" s="5">
        <v>13.23</v>
      </c>
      <c r="AO302" s="5">
        <v>0.24</v>
      </c>
      <c r="AP302" s="5">
        <v>1.5</v>
      </c>
      <c r="AQ302" s="5">
        <v>0</v>
      </c>
      <c r="AR302" s="5">
        <v>2.9191975</v>
      </c>
      <c r="AS302" s="5" t="s">
        <v>809</v>
      </c>
      <c r="AT302" s="5"/>
      <c r="AU302" s="5">
        <v>0.002</v>
      </c>
      <c r="AV302" s="5">
        <v>5</v>
      </c>
      <c r="AW302" s="5">
        <v>19.2</v>
      </c>
      <c r="AX302" s="5">
        <v>6.09</v>
      </c>
      <c r="AY302" s="5">
        <v>60</v>
      </c>
      <c r="AZ302" s="5">
        <v>14.23</v>
      </c>
      <c r="BA302" s="5">
        <v>25.5</v>
      </c>
      <c r="BB302" s="5">
        <v>13.36</v>
      </c>
      <c r="BC302" s="5">
        <v>20.8</v>
      </c>
      <c r="BD302" s="5">
        <v>13.34</v>
      </c>
      <c r="BE302" s="5">
        <v>13.23</v>
      </c>
      <c r="BF302" s="5">
        <v>0.24</v>
      </c>
      <c r="BG302" s="5">
        <v>1.5</v>
      </c>
      <c r="BH302" s="5">
        <v>0</v>
      </c>
      <c r="BI302" s="5">
        <v>2.9191975</v>
      </c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</row>
    <row r="303" spans="1:107" s="7" customFormat="1" ht="12.75">
      <c r="A303" s="4" t="s">
        <v>806</v>
      </c>
      <c r="B303" s="5" t="s">
        <v>487</v>
      </c>
      <c r="C303" s="6">
        <v>39314</v>
      </c>
      <c r="D303" s="5" t="s">
        <v>455</v>
      </c>
      <c r="E303" s="5" t="s">
        <v>456</v>
      </c>
      <c r="F303" s="5" t="s">
        <v>477</v>
      </c>
      <c r="G303" s="5" t="s">
        <v>458</v>
      </c>
      <c r="H303" s="5" t="s">
        <v>459</v>
      </c>
      <c r="I303" s="5">
        <v>15</v>
      </c>
      <c r="J303" s="5" t="s">
        <v>459</v>
      </c>
      <c r="K303" s="5"/>
      <c r="L303" s="5"/>
      <c r="M303" s="5"/>
      <c r="N303" s="5" t="s">
        <v>459</v>
      </c>
      <c r="O303" s="5"/>
      <c r="P303" s="5"/>
      <c r="Q303" s="5"/>
      <c r="R303" s="5" t="s">
        <v>459</v>
      </c>
      <c r="S303" s="5" t="s">
        <v>460</v>
      </c>
      <c r="T303" s="5"/>
      <c r="U303" s="5"/>
      <c r="V303" s="5" t="s">
        <v>840</v>
      </c>
      <c r="W303" s="5">
        <v>128</v>
      </c>
      <c r="X303" s="5">
        <v>30</v>
      </c>
      <c r="Y303" s="5" t="s">
        <v>455</v>
      </c>
      <c r="Z303" s="5">
        <v>45</v>
      </c>
      <c r="AA303" s="5"/>
      <c r="AB303" s="5" t="s">
        <v>809</v>
      </c>
      <c r="AC303" s="5"/>
      <c r="AD303" s="5">
        <v>0.002</v>
      </c>
      <c r="AE303" s="5">
        <v>5</v>
      </c>
      <c r="AF303" s="5">
        <v>9.9</v>
      </c>
      <c r="AG303" s="5">
        <v>6.62</v>
      </c>
      <c r="AH303" s="5">
        <v>60</v>
      </c>
      <c r="AI303" s="5">
        <v>19.74</v>
      </c>
      <c r="AJ303" s="5">
        <v>54.1</v>
      </c>
      <c r="AK303" s="5">
        <v>17.12</v>
      </c>
      <c r="AL303" s="5">
        <v>27</v>
      </c>
      <c r="AM303" s="5">
        <v>16.98</v>
      </c>
      <c r="AN303" s="5">
        <v>16.88</v>
      </c>
      <c r="AO303" s="5">
        <v>0.29</v>
      </c>
      <c r="AP303" s="5">
        <v>1.7</v>
      </c>
      <c r="AQ303" s="5">
        <v>0</v>
      </c>
      <c r="AR303" s="5">
        <v>3.59478433333333</v>
      </c>
      <c r="AS303" s="5" t="s">
        <v>809</v>
      </c>
      <c r="AT303" s="5"/>
      <c r="AU303" s="5">
        <v>0.002</v>
      </c>
      <c r="AV303" s="5">
        <v>5</v>
      </c>
      <c r="AW303" s="5">
        <v>9.9</v>
      </c>
      <c r="AX303" s="5">
        <v>6.62</v>
      </c>
      <c r="AY303" s="5">
        <v>60</v>
      </c>
      <c r="AZ303" s="5">
        <v>19.74</v>
      </c>
      <c r="BA303" s="5">
        <v>54.1</v>
      </c>
      <c r="BB303" s="5">
        <v>17.12</v>
      </c>
      <c r="BC303" s="5">
        <v>27</v>
      </c>
      <c r="BD303" s="5">
        <v>16.98</v>
      </c>
      <c r="BE303" s="5">
        <v>16.88</v>
      </c>
      <c r="BF303" s="5">
        <v>0.29</v>
      </c>
      <c r="BG303" s="5">
        <v>1.7</v>
      </c>
      <c r="BH303" s="5">
        <v>0</v>
      </c>
      <c r="BI303" s="5">
        <v>3.59478433333333</v>
      </c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</row>
    <row r="304" spans="1:107" s="7" customFormat="1" ht="12.75">
      <c r="A304" s="4" t="s">
        <v>806</v>
      </c>
      <c r="B304" s="5" t="s">
        <v>487</v>
      </c>
      <c r="C304" s="6">
        <v>39314</v>
      </c>
      <c r="D304" s="5" t="s">
        <v>455</v>
      </c>
      <c r="E304" s="5" t="s">
        <v>456</v>
      </c>
      <c r="F304" s="5" t="s">
        <v>477</v>
      </c>
      <c r="G304" s="5" t="s">
        <v>458</v>
      </c>
      <c r="H304" s="5" t="s">
        <v>459</v>
      </c>
      <c r="I304" s="5">
        <v>60</v>
      </c>
      <c r="J304" s="5" t="s">
        <v>459</v>
      </c>
      <c r="K304" s="5"/>
      <c r="L304" s="5"/>
      <c r="M304" s="5"/>
      <c r="N304" s="5" t="s">
        <v>459</v>
      </c>
      <c r="O304" s="5"/>
      <c r="P304" s="5"/>
      <c r="Q304" s="5"/>
      <c r="R304" s="5" t="s">
        <v>459</v>
      </c>
      <c r="S304" s="5" t="s">
        <v>460</v>
      </c>
      <c r="T304" s="5"/>
      <c r="U304" s="5"/>
      <c r="V304" s="5" t="s">
        <v>810</v>
      </c>
      <c r="W304" s="5">
        <v>128</v>
      </c>
      <c r="X304" s="5">
        <v>15</v>
      </c>
      <c r="Y304" s="5" t="s">
        <v>455</v>
      </c>
      <c r="Z304" s="5">
        <v>51</v>
      </c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 t="s">
        <v>809</v>
      </c>
      <c r="AT304" s="5"/>
      <c r="AU304" s="5">
        <v>0</v>
      </c>
      <c r="AV304" s="5">
        <v>5</v>
      </c>
      <c r="AW304" s="5">
        <v>4.48</v>
      </c>
      <c r="AX304" s="5">
        <v>4.2</v>
      </c>
      <c r="AY304" s="5">
        <v>60</v>
      </c>
      <c r="AZ304" s="5">
        <v>54.3</v>
      </c>
      <c r="BA304" s="5">
        <v>45.45</v>
      </c>
      <c r="BB304" s="5">
        <v>41.8</v>
      </c>
      <c r="BC304" s="5">
        <v>17.1</v>
      </c>
      <c r="BD304" s="5">
        <v>40.4</v>
      </c>
      <c r="BE304" s="5">
        <v>40</v>
      </c>
      <c r="BF304" s="5">
        <v>0.6</v>
      </c>
      <c r="BG304" s="5">
        <v>1.6</v>
      </c>
      <c r="BH304" s="5">
        <v>0</v>
      </c>
      <c r="BI304" s="5">
        <v>7.19548</v>
      </c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</row>
    <row r="305" spans="1:107" s="7" customFormat="1" ht="12.75">
      <c r="A305" s="4" t="s">
        <v>806</v>
      </c>
      <c r="B305" s="5" t="s">
        <v>487</v>
      </c>
      <c r="C305" s="6">
        <v>39279</v>
      </c>
      <c r="D305" s="5" t="s">
        <v>455</v>
      </c>
      <c r="E305" s="5" t="s">
        <v>456</v>
      </c>
      <c r="F305" s="5" t="s">
        <v>477</v>
      </c>
      <c r="G305" s="5" t="s">
        <v>458</v>
      </c>
      <c r="H305" s="5" t="s">
        <v>459</v>
      </c>
      <c r="I305" s="5">
        <v>15</v>
      </c>
      <c r="J305" s="5" t="s">
        <v>459</v>
      </c>
      <c r="K305" s="5"/>
      <c r="L305" s="5"/>
      <c r="M305" s="5"/>
      <c r="N305" s="5" t="s">
        <v>459</v>
      </c>
      <c r="O305" s="5"/>
      <c r="P305" s="5"/>
      <c r="Q305" s="5"/>
      <c r="R305" s="5" t="s">
        <v>459</v>
      </c>
      <c r="S305" s="5" t="s">
        <v>460</v>
      </c>
      <c r="T305" s="5"/>
      <c r="U305" s="5"/>
      <c r="V305" s="5" t="s">
        <v>839</v>
      </c>
      <c r="W305" s="5">
        <v>32</v>
      </c>
      <c r="X305" s="5">
        <v>30</v>
      </c>
      <c r="Y305" s="5" t="s">
        <v>455</v>
      </c>
      <c r="Z305" s="5">
        <v>22</v>
      </c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 t="s">
        <v>829</v>
      </c>
      <c r="AT305" s="5"/>
      <c r="AU305" s="5">
        <v>0</v>
      </c>
      <c r="AV305" s="5">
        <v>5</v>
      </c>
      <c r="AW305" s="5">
        <v>10.71</v>
      </c>
      <c r="AX305" s="5">
        <v>4.32</v>
      </c>
      <c r="AY305" s="5">
        <v>60</v>
      </c>
      <c r="AZ305" s="5">
        <v>9.03</v>
      </c>
      <c r="BA305" s="5">
        <v>19.81</v>
      </c>
      <c r="BB305" s="5">
        <v>8.64</v>
      </c>
      <c r="BC305" s="5">
        <v>19.53</v>
      </c>
      <c r="BD305" s="5">
        <v>8.56</v>
      </c>
      <c r="BE305" s="5">
        <v>8.65</v>
      </c>
      <c r="BF305" s="5">
        <v>0.0718</v>
      </c>
      <c r="BG305" s="5">
        <v>0.5</v>
      </c>
      <c r="BH305" s="5">
        <v>0</v>
      </c>
      <c r="BI305" s="5">
        <v>1.55928466666666</v>
      </c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</row>
    <row r="306" spans="1:107" s="7" customFormat="1" ht="12.75">
      <c r="A306" s="4" t="s">
        <v>806</v>
      </c>
      <c r="B306" s="5" t="s">
        <v>487</v>
      </c>
      <c r="C306" s="6">
        <v>39513</v>
      </c>
      <c r="D306" s="5" t="s">
        <v>455</v>
      </c>
      <c r="E306" s="5" t="s">
        <v>456</v>
      </c>
      <c r="F306" s="5" t="s">
        <v>477</v>
      </c>
      <c r="G306" s="5" t="s">
        <v>458</v>
      </c>
      <c r="H306" s="5" t="s">
        <v>459</v>
      </c>
      <c r="I306" s="5">
        <v>14</v>
      </c>
      <c r="J306" s="5" t="s">
        <v>459</v>
      </c>
      <c r="K306" s="5"/>
      <c r="L306" s="5"/>
      <c r="M306" s="5"/>
      <c r="N306" s="5" t="s">
        <v>459</v>
      </c>
      <c r="O306" s="5"/>
      <c r="P306" s="5"/>
      <c r="Q306" s="5"/>
      <c r="R306" s="5" t="s">
        <v>459</v>
      </c>
      <c r="S306" s="5" t="s">
        <v>460</v>
      </c>
      <c r="T306" s="5"/>
      <c r="U306" s="5"/>
      <c r="V306" s="5" t="s">
        <v>521</v>
      </c>
      <c r="W306" s="5">
        <v>32</v>
      </c>
      <c r="X306" s="5"/>
      <c r="Y306" s="5" t="s">
        <v>455</v>
      </c>
      <c r="Z306" s="5">
        <v>30</v>
      </c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 t="s">
        <v>827</v>
      </c>
      <c r="AT306" s="5"/>
      <c r="AU306" s="5">
        <v>0</v>
      </c>
      <c r="AV306" s="5">
        <v>5</v>
      </c>
      <c r="AW306" s="5">
        <v>7.8</v>
      </c>
      <c r="AX306" s="5">
        <v>4</v>
      </c>
      <c r="AY306" s="5">
        <v>60</v>
      </c>
      <c r="AZ306" s="5">
        <v>10.88</v>
      </c>
      <c r="BA306" s="5">
        <v>21.4</v>
      </c>
      <c r="BB306" s="5">
        <v>10.36</v>
      </c>
      <c r="BC306" s="5">
        <v>18.9</v>
      </c>
      <c r="BD306" s="5">
        <v>10.01</v>
      </c>
      <c r="BE306" s="5">
        <v>9.93</v>
      </c>
      <c r="BF306" s="5">
        <v>0.12</v>
      </c>
      <c r="BG306" s="5">
        <v>1</v>
      </c>
      <c r="BH306" s="5">
        <v>0</v>
      </c>
      <c r="BI306" s="5">
        <v>2.04533333333333</v>
      </c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</row>
    <row r="307" spans="1:107" s="7" customFormat="1" ht="12.75">
      <c r="A307" s="4" t="s">
        <v>806</v>
      </c>
      <c r="B307" s="5" t="s">
        <v>487</v>
      </c>
      <c r="C307" s="6">
        <v>39232</v>
      </c>
      <c r="D307" s="5" t="s">
        <v>455</v>
      </c>
      <c r="E307" s="5" t="s">
        <v>456</v>
      </c>
      <c r="F307" s="5" t="s">
        <v>477</v>
      </c>
      <c r="G307" s="5" t="s">
        <v>458</v>
      </c>
      <c r="H307" s="5" t="s">
        <v>459</v>
      </c>
      <c r="I307" s="5">
        <v>15</v>
      </c>
      <c r="J307" s="5" t="s">
        <v>459</v>
      </c>
      <c r="K307" s="5"/>
      <c r="L307" s="5"/>
      <c r="M307" s="5"/>
      <c r="N307" s="5" t="s">
        <v>459</v>
      </c>
      <c r="O307" s="5"/>
      <c r="P307" s="5"/>
      <c r="Q307" s="5"/>
      <c r="R307" s="5" t="s">
        <v>459</v>
      </c>
      <c r="S307" s="5" t="s">
        <v>460</v>
      </c>
      <c r="T307" s="5"/>
      <c r="U307" s="5" t="s">
        <v>841</v>
      </c>
      <c r="V307" s="5" t="s">
        <v>840</v>
      </c>
      <c r="W307" s="5">
        <v>64</v>
      </c>
      <c r="X307" s="5">
        <v>30</v>
      </c>
      <c r="Y307" s="5"/>
      <c r="Z307" s="5">
        <v>30</v>
      </c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>
        <v>0.002</v>
      </c>
      <c r="AV307" s="5">
        <v>5</v>
      </c>
      <c r="AW307" s="5">
        <v>9.9</v>
      </c>
      <c r="AX307" s="5">
        <v>4.3</v>
      </c>
      <c r="AY307" s="5">
        <v>60</v>
      </c>
      <c r="AZ307" s="5">
        <v>12.14</v>
      </c>
      <c r="BA307" s="5">
        <v>35.4</v>
      </c>
      <c r="BB307" s="5">
        <v>11.38</v>
      </c>
      <c r="BC307" s="5">
        <v>22.1</v>
      </c>
      <c r="BD307" s="5">
        <v>11.05</v>
      </c>
      <c r="BE307" s="5">
        <v>11.07</v>
      </c>
      <c r="BF307" s="5">
        <v>0.23</v>
      </c>
      <c r="BG307" s="5">
        <v>2</v>
      </c>
      <c r="BH307" s="5">
        <v>0</v>
      </c>
      <c r="BI307" s="5">
        <v>2.24675</v>
      </c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</row>
    <row r="308" spans="1:107" s="7" customFormat="1" ht="12.75">
      <c r="A308" s="4" t="s">
        <v>806</v>
      </c>
      <c r="B308" s="5" t="s">
        <v>487</v>
      </c>
      <c r="C308" s="6">
        <v>39281</v>
      </c>
      <c r="D308" s="5" t="s">
        <v>455</v>
      </c>
      <c r="E308" s="5" t="s">
        <v>456</v>
      </c>
      <c r="F308" s="5" t="s">
        <v>477</v>
      </c>
      <c r="G308" s="5" t="s">
        <v>458</v>
      </c>
      <c r="H308" s="5" t="s">
        <v>459</v>
      </c>
      <c r="I308" s="5">
        <v>15</v>
      </c>
      <c r="J308" s="5" t="s">
        <v>459</v>
      </c>
      <c r="K308" s="5"/>
      <c r="L308" s="5"/>
      <c r="M308" s="5"/>
      <c r="N308" s="5" t="s">
        <v>459</v>
      </c>
      <c r="O308" s="5"/>
      <c r="P308" s="5"/>
      <c r="Q308" s="5"/>
      <c r="R308" s="5" t="s">
        <v>459</v>
      </c>
      <c r="S308" s="5" t="s">
        <v>460</v>
      </c>
      <c r="T308" s="5"/>
      <c r="U308" s="5"/>
      <c r="V308" s="5" t="s">
        <v>840</v>
      </c>
      <c r="W308" s="5">
        <v>64</v>
      </c>
      <c r="X308" s="5">
        <v>30</v>
      </c>
      <c r="Y308" s="5" t="s">
        <v>455</v>
      </c>
      <c r="Z308" s="5">
        <v>35</v>
      </c>
      <c r="AA308" s="5"/>
      <c r="AB308" s="5" t="s">
        <v>809</v>
      </c>
      <c r="AC308" s="5"/>
      <c r="AD308" s="5">
        <v>0.002</v>
      </c>
      <c r="AE308" s="5">
        <v>5</v>
      </c>
      <c r="AF308" s="5">
        <v>19.2</v>
      </c>
      <c r="AG308" s="5">
        <v>6.09</v>
      </c>
      <c r="AH308" s="5">
        <v>60</v>
      </c>
      <c r="AI308" s="5">
        <v>14.23</v>
      </c>
      <c r="AJ308" s="5">
        <v>25.5</v>
      </c>
      <c r="AK308" s="5">
        <v>13.36</v>
      </c>
      <c r="AL308" s="5">
        <v>20.8</v>
      </c>
      <c r="AM308" s="5">
        <v>13.34</v>
      </c>
      <c r="AN308" s="5">
        <v>13.23</v>
      </c>
      <c r="AO308" s="5">
        <v>0.24</v>
      </c>
      <c r="AP308" s="5">
        <v>1.5</v>
      </c>
      <c r="AQ308" s="5">
        <v>0</v>
      </c>
      <c r="AR308" s="5">
        <v>2.9191975</v>
      </c>
      <c r="AS308" s="5" t="s">
        <v>809</v>
      </c>
      <c r="AT308" s="5"/>
      <c r="AU308" s="5">
        <v>0.002</v>
      </c>
      <c r="AV308" s="5">
        <v>5</v>
      </c>
      <c r="AW308" s="5">
        <v>19.2</v>
      </c>
      <c r="AX308" s="5">
        <v>6.09</v>
      </c>
      <c r="AY308" s="5">
        <v>60</v>
      </c>
      <c r="AZ308" s="5">
        <v>14.23</v>
      </c>
      <c r="BA308" s="5">
        <v>25.5</v>
      </c>
      <c r="BB308" s="5">
        <v>13.36</v>
      </c>
      <c r="BC308" s="5">
        <v>20.8</v>
      </c>
      <c r="BD308" s="5">
        <v>13.34</v>
      </c>
      <c r="BE308" s="5">
        <v>13.23</v>
      </c>
      <c r="BF308" s="5">
        <v>0.24</v>
      </c>
      <c r="BG308" s="5">
        <v>1.5</v>
      </c>
      <c r="BH308" s="5">
        <v>0</v>
      </c>
      <c r="BI308" s="5">
        <v>2.9191975</v>
      </c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</row>
    <row r="309" spans="1:107" s="7" customFormat="1" ht="12.75">
      <c r="A309" s="4" t="s">
        <v>806</v>
      </c>
      <c r="B309" s="5" t="s">
        <v>487</v>
      </c>
      <c r="C309" s="6">
        <v>39281</v>
      </c>
      <c r="D309" s="5" t="s">
        <v>455</v>
      </c>
      <c r="E309" s="5" t="s">
        <v>456</v>
      </c>
      <c r="F309" s="5" t="s">
        <v>477</v>
      </c>
      <c r="G309" s="5" t="s">
        <v>458</v>
      </c>
      <c r="H309" s="5" t="s">
        <v>459</v>
      </c>
      <c r="I309" s="5">
        <v>15</v>
      </c>
      <c r="J309" s="5" t="s">
        <v>459</v>
      </c>
      <c r="K309" s="5"/>
      <c r="L309" s="5"/>
      <c r="M309" s="5"/>
      <c r="N309" s="5" t="s">
        <v>459</v>
      </c>
      <c r="O309" s="5"/>
      <c r="P309" s="5"/>
      <c r="Q309" s="5"/>
      <c r="R309" s="5" t="s">
        <v>459</v>
      </c>
      <c r="S309" s="5" t="s">
        <v>460</v>
      </c>
      <c r="T309" s="5"/>
      <c r="U309" s="5"/>
      <c r="V309" s="5" t="s">
        <v>840</v>
      </c>
      <c r="W309" s="5">
        <v>128</v>
      </c>
      <c r="X309" s="5">
        <v>30</v>
      </c>
      <c r="Y309" s="5" t="s">
        <v>455</v>
      </c>
      <c r="Z309" s="5">
        <v>45</v>
      </c>
      <c r="AA309" s="5"/>
      <c r="AB309" s="5" t="s">
        <v>809</v>
      </c>
      <c r="AC309" s="5"/>
      <c r="AD309" s="5">
        <v>0.002</v>
      </c>
      <c r="AE309" s="5">
        <v>5</v>
      </c>
      <c r="AF309" s="5">
        <v>9.9</v>
      </c>
      <c r="AG309" s="5">
        <v>6.62</v>
      </c>
      <c r="AH309" s="5">
        <v>60</v>
      </c>
      <c r="AI309" s="5">
        <v>19.74</v>
      </c>
      <c r="AJ309" s="5">
        <v>54.1</v>
      </c>
      <c r="AK309" s="5">
        <v>17.12</v>
      </c>
      <c r="AL309" s="5">
        <v>27</v>
      </c>
      <c r="AM309" s="5">
        <v>16.98</v>
      </c>
      <c r="AN309" s="5">
        <v>16.88</v>
      </c>
      <c r="AO309" s="5">
        <v>0.29</v>
      </c>
      <c r="AP309" s="5">
        <v>1.7</v>
      </c>
      <c r="AQ309" s="5">
        <v>0</v>
      </c>
      <c r="AR309" s="5">
        <v>3.59478433333333</v>
      </c>
      <c r="AS309" s="5" t="s">
        <v>809</v>
      </c>
      <c r="AT309" s="5"/>
      <c r="AU309" s="5">
        <v>0.002</v>
      </c>
      <c r="AV309" s="5">
        <v>5</v>
      </c>
      <c r="AW309" s="5">
        <v>9.9</v>
      </c>
      <c r="AX309" s="5">
        <v>6.62</v>
      </c>
      <c r="AY309" s="5">
        <v>60</v>
      </c>
      <c r="AZ309" s="5">
        <v>19.74</v>
      </c>
      <c r="BA309" s="5">
        <v>54.1</v>
      </c>
      <c r="BB309" s="5">
        <v>17.12</v>
      </c>
      <c r="BC309" s="5">
        <v>27</v>
      </c>
      <c r="BD309" s="5">
        <v>16.98</v>
      </c>
      <c r="BE309" s="5">
        <v>16.88</v>
      </c>
      <c r="BF309" s="5">
        <v>0.29</v>
      </c>
      <c r="BG309" s="5">
        <v>1.7</v>
      </c>
      <c r="BH309" s="5">
        <v>0</v>
      </c>
      <c r="BI309" s="5">
        <v>3.59478433333333</v>
      </c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</row>
    <row r="310" spans="1:107" s="7" customFormat="1" ht="12.75">
      <c r="A310" s="4" t="s">
        <v>806</v>
      </c>
      <c r="B310" s="5" t="s">
        <v>487</v>
      </c>
      <c r="C310" s="6">
        <v>39279</v>
      </c>
      <c r="D310" s="5" t="s">
        <v>455</v>
      </c>
      <c r="E310" s="5" t="s">
        <v>456</v>
      </c>
      <c r="F310" s="5" t="s">
        <v>477</v>
      </c>
      <c r="G310" s="5" t="s">
        <v>458</v>
      </c>
      <c r="H310" s="5" t="s">
        <v>459</v>
      </c>
      <c r="I310" s="5">
        <v>22</v>
      </c>
      <c r="J310" s="5" t="s">
        <v>459</v>
      </c>
      <c r="K310" s="5"/>
      <c r="L310" s="5"/>
      <c r="M310" s="5"/>
      <c r="N310" s="5" t="s">
        <v>459</v>
      </c>
      <c r="O310" s="5"/>
      <c r="P310" s="5"/>
      <c r="Q310" s="5"/>
      <c r="R310" s="5" t="s">
        <v>459</v>
      </c>
      <c r="S310" s="5" t="s">
        <v>460</v>
      </c>
      <c r="T310" s="5"/>
      <c r="U310" s="5"/>
      <c r="V310" s="5" t="s">
        <v>839</v>
      </c>
      <c r="W310" s="5">
        <v>8</v>
      </c>
      <c r="X310" s="5">
        <v>5</v>
      </c>
      <c r="Y310" s="5" t="s">
        <v>459</v>
      </c>
      <c r="Z310" s="5">
        <v>16</v>
      </c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 t="s">
        <v>829</v>
      </c>
      <c r="AT310" s="5"/>
      <c r="AU310" s="5">
        <v>0</v>
      </c>
      <c r="AV310" s="5">
        <v>5</v>
      </c>
      <c r="AW310" s="5">
        <v>15.79</v>
      </c>
      <c r="AX310" s="5">
        <v>4.32</v>
      </c>
      <c r="AY310" s="5">
        <v>60</v>
      </c>
      <c r="AZ310" s="5">
        <v>8.92</v>
      </c>
      <c r="BA310" s="5">
        <v>24.28</v>
      </c>
      <c r="BB310" s="5">
        <v>8.49</v>
      </c>
      <c r="BC310" s="5">
        <v>23.56</v>
      </c>
      <c r="BD310" s="5">
        <v>8.36</v>
      </c>
      <c r="BE310" s="5">
        <v>8.34</v>
      </c>
      <c r="BF310" s="5">
        <v>0</v>
      </c>
      <c r="BG310" s="5">
        <v>0</v>
      </c>
      <c r="BH310" s="5">
        <v>0</v>
      </c>
      <c r="BI310" s="5">
        <v>1.31632666666666</v>
      </c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</row>
    <row r="311" spans="1:107" s="7" customFormat="1" ht="12.75">
      <c r="A311" s="4" t="s">
        <v>806</v>
      </c>
      <c r="B311" s="5" t="s">
        <v>487</v>
      </c>
      <c r="C311" s="6">
        <v>39279</v>
      </c>
      <c r="D311" s="5" t="s">
        <v>455</v>
      </c>
      <c r="E311" s="5" t="s">
        <v>456</v>
      </c>
      <c r="F311" s="5" t="s">
        <v>477</v>
      </c>
      <c r="G311" s="5" t="s">
        <v>458</v>
      </c>
      <c r="H311" s="5" t="s">
        <v>459</v>
      </c>
      <c r="I311" s="5">
        <v>60</v>
      </c>
      <c r="J311" s="5" t="s">
        <v>459</v>
      </c>
      <c r="K311" s="5"/>
      <c r="L311" s="5"/>
      <c r="M311" s="5"/>
      <c r="N311" s="5" t="s">
        <v>459</v>
      </c>
      <c r="O311" s="5"/>
      <c r="P311" s="5"/>
      <c r="Q311" s="5"/>
      <c r="R311" s="5" t="s">
        <v>459</v>
      </c>
      <c r="S311" s="5" t="s">
        <v>460</v>
      </c>
      <c r="T311" s="5"/>
      <c r="U311" s="5"/>
      <c r="V311" s="5" t="s">
        <v>808</v>
      </c>
      <c r="W311" s="5">
        <v>64</v>
      </c>
      <c r="X311" s="5">
        <v>15</v>
      </c>
      <c r="Y311" s="5" t="s">
        <v>455</v>
      </c>
      <c r="Z311" s="5">
        <v>40</v>
      </c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 t="s">
        <v>809</v>
      </c>
      <c r="AT311" s="5"/>
      <c r="AU311" s="5">
        <v>0</v>
      </c>
      <c r="AV311" s="5">
        <v>5</v>
      </c>
      <c r="AW311" s="5">
        <v>5.12</v>
      </c>
      <c r="AX311" s="5">
        <v>4.14</v>
      </c>
      <c r="AY311" s="5">
        <v>60</v>
      </c>
      <c r="AZ311" s="5">
        <v>50.1</v>
      </c>
      <c r="BA311" s="5">
        <v>52.01</v>
      </c>
      <c r="BB311" s="5">
        <v>39.1</v>
      </c>
      <c r="BC311" s="5">
        <v>25.7</v>
      </c>
      <c r="BD311" s="5">
        <v>37.1</v>
      </c>
      <c r="BE311" s="5">
        <v>37</v>
      </c>
      <c r="BF311" s="5">
        <v>0.6</v>
      </c>
      <c r="BG311" s="5">
        <v>1.6</v>
      </c>
      <c r="BH311" s="5">
        <v>0</v>
      </c>
      <c r="BI311" s="5">
        <v>6.695816</v>
      </c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</row>
    <row r="312" spans="1:107" s="7" customFormat="1" ht="12.75">
      <c r="A312" s="4" t="s">
        <v>806</v>
      </c>
      <c r="B312" s="5" t="s">
        <v>487</v>
      </c>
      <c r="C312" s="6">
        <v>39279</v>
      </c>
      <c r="D312" s="5" t="s">
        <v>455</v>
      </c>
      <c r="E312" s="5" t="s">
        <v>456</v>
      </c>
      <c r="F312" s="5" t="s">
        <v>477</v>
      </c>
      <c r="G312" s="5" t="s">
        <v>458</v>
      </c>
      <c r="H312" s="5" t="s">
        <v>459</v>
      </c>
      <c r="I312" s="5">
        <v>60</v>
      </c>
      <c r="J312" s="5" t="s">
        <v>459</v>
      </c>
      <c r="K312" s="5"/>
      <c r="L312" s="5"/>
      <c r="M312" s="5"/>
      <c r="N312" s="5" t="s">
        <v>459</v>
      </c>
      <c r="O312" s="5"/>
      <c r="P312" s="5"/>
      <c r="Q312" s="5"/>
      <c r="R312" s="5" t="s">
        <v>459</v>
      </c>
      <c r="S312" s="5" t="s">
        <v>460</v>
      </c>
      <c r="T312" s="5"/>
      <c r="U312" s="5"/>
      <c r="V312" s="5" t="s">
        <v>810</v>
      </c>
      <c r="W312" s="5">
        <v>128</v>
      </c>
      <c r="X312" s="5">
        <v>15</v>
      </c>
      <c r="Y312" s="5" t="s">
        <v>455</v>
      </c>
      <c r="Z312" s="5">
        <v>51</v>
      </c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 t="s">
        <v>809</v>
      </c>
      <c r="AT312" s="5"/>
      <c r="AU312" s="5">
        <v>0</v>
      </c>
      <c r="AV312" s="5">
        <v>5</v>
      </c>
      <c r="AW312" s="5">
        <v>4.48</v>
      </c>
      <c r="AX312" s="5">
        <v>4.2</v>
      </c>
      <c r="AY312" s="5">
        <v>60</v>
      </c>
      <c r="AZ312" s="5">
        <v>54.3</v>
      </c>
      <c r="BA312" s="5">
        <v>45.45</v>
      </c>
      <c r="BB312" s="5">
        <v>41.8</v>
      </c>
      <c r="BC312" s="5">
        <v>17.1</v>
      </c>
      <c r="BD312" s="5">
        <v>40.4</v>
      </c>
      <c r="BE312" s="5">
        <v>40</v>
      </c>
      <c r="BF312" s="5">
        <v>0.6</v>
      </c>
      <c r="BG312" s="5">
        <v>1.6</v>
      </c>
      <c r="BH312" s="5">
        <v>0</v>
      </c>
      <c r="BI312" s="5">
        <v>7.19548</v>
      </c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</row>
    <row r="313" spans="1:107" s="7" customFormat="1" ht="24">
      <c r="A313" s="4" t="s">
        <v>806</v>
      </c>
      <c r="B313" s="5" t="s">
        <v>487</v>
      </c>
      <c r="C313" s="6">
        <v>39227</v>
      </c>
      <c r="D313" s="5" t="s">
        <v>455</v>
      </c>
      <c r="E313" s="5" t="s">
        <v>468</v>
      </c>
      <c r="F313" s="5" t="s">
        <v>477</v>
      </c>
      <c r="G313" s="5" t="s">
        <v>458</v>
      </c>
      <c r="H313" s="5" t="s">
        <v>459</v>
      </c>
      <c r="I313" s="5">
        <v>10</v>
      </c>
      <c r="J313" s="5" t="s">
        <v>459</v>
      </c>
      <c r="K313" s="5"/>
      <c r="L313" s="5"/>
      <c r="M313" s="5"/>
      <c r="N313" s="5" t="s">
        <v>459</v>
      </c>
      <c r="O313" s="5"/>
      <c r="P313" s="5"/>
      <c r="Q313" s="5"/>
      <c r="R313" s="5" t="s">
        <v>459</v>
      </c>
      <c r="S313" s="5" t="s">
        <v>460</v>
      </c>
      <c r="T313" s="5"/>
      <c r="U313" s="5"/>
      <c r="V313" s="5" t="s">
        <v>840</v>
      </c>
      <c r="W313" s="5">
        <v>16</v>
      </c>
      <c r="X313" s="5">
        <v>240</v>
      </c>
      <c r="Y313" s="5" t="s">
        <v>459</v>
      </c>
      <c r="Z313" s="5">
        <v>20</v>
      </c>
      <c r="AA313" s="5"/>
      <c r="AB313" s="5" t="s">
        <v>819</v>
      </c>
      <c r="AC313" s="5"/>
      <c r="AD313" s="5">
        <v>0</v>
      </c>
      <c r="AE313" s="5">
        <v>10</v>
      </c>
      <c r="AF313" s="5">
        <v>8</v>
      </c>
      <c r="AG313" s="5">
        <v>6.24</v>
      </c>
      <c r="AH313" s="5">
        <v>60</v>
      </c>
      <c r="AI313" s="5">
        <v>18.41</v>
      </c>
      <c r="AJ313" s="5">
        <v>18</v>
      </c>
      <c r="AK313" s="5">
        <v>13.34</v>
      </c>
      <c r="AL313" s="5">
        <v>8</v>
      </c>
      <c r="AM313" s="5">
        <v>13.36</v>
      </c>
      <c r="AN313" s="5">
        <v>14.4</v>
      </c>
      <c r="AO313" s="5">
        <v>0.23</v>
      </c>
      <c r="AP313" s="5">
        <v>1</v>
      </c>
      <c r="AQ313" s="5"/>
      <c r="AR313" s="5">
        <v>2.31068</v>
      </c>
      <c r="AS313" s="5" t="s">
        <v>819</v>
      </c>
      <c r="AT313" s="5"/>
      <c r="AU313" s="5">
        <v>0</v>
      </c>
      <c r="AV313" s="5">
        <v>10</v>
      </c>
      <c r="AW313" s="5">
        <v>8</v>
      </c>
      <c r="AX313" s="5">
        <v>4.83</v>
      </c>
      <c r="AY313" s="5">
        <v>60</v>
      </c>
      <c r="AZ313" s="5">
        <v>15.84</v>
      </c>
      <c r="BA313" s="5">
        <v>18</v>
      </c>
      <c r="BB313" s="5">
        <v>11.45</v>
      </c>
      <c r="BC313" s="5">
        <v>8</v>
      </c>
      <c r="BD313" s="5">
        <v>12.3</v>
      </c>
      <c r="BE313" s="5">
        <v>10.76</v>
      </c>
      <c r="BF313" s="5">
        <v>0.41</v>
      </c>
      <c r="BG313" s="5">
        <v>1</v>
      </c>
      <c r="BH313" s="5"/>
      <c r="BI313" s="5">
        <v>1.887685</v>
      </c>
      <c r="BJ313" s="5" t="s">
        <v>819</v>
      </c>
      <c r="BK313" s="5"/>
      <c r="BL313" s="5">
        <v>0</v>
      </c>
      <c r="BM313" s="5">
        <v>10</v>
      </c>
      <c r="BN313" s="5">
        <v>8</v>
      </c>
      <c r="BO313" s="5">
        <v>4.7</v>
      </c>
      <c r="BP313" s="5">
        <v>60</v>
      </c>
      <c r="BQ313" s="5">
        <v>16</v>
      </c>
      <c r="BR313" s="5">
        <v>18</v>
      </c>
      <c r="BS313" s="5">
        <v>12.73</v>
      </c>
      <c r="BT313" s="5">
        <v>8</v>
      </c>
      <c r="BU313" s="5">
        <v>12.39</v>
      </c>
      <c r="BV313" s="5">
        <v>11.35</v>
      </c>
      <c r="BW313" s="5">
        <v>0.44</v>
      </c>
      <c r="BX313" s="5">
        <v>1</v>
      </c>
      <c r="BY313" s="5"/>
      <c r="BZ313" s="5">
        <v>1.9298166667</v>
      </c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</row>
    <row r="314" spans="1:107" s="7" customFormat="1" ht="24">
      <c r="A314" s="4" t="s">
        <v>806</v>
      </c>
      <c r="B314" s="5" t="s">
        <v>487</v>
      </c>
      <c r="C314" s="6">
        <v>39413</v>
      </c>
      <c r="D314" s="5" t="s">
        <v>455</v>
      </c>
      <c r="E314" s="5" t="s">
        <v>468</v>
      </c>
      <c r="F314" s="5" t="s">
        <v>477</v>
      </c>
      <c r="G314" s="5" t="s">
        <v>458</v>
      </c>
      <c r="H314" s="5" t="s">
        <v>455</v>
      </c>
      <c r="I314" s="5">
        <v>0</v>
      </c>
      <c r="J314" s="5" t="s">
        <v>459</v>
      </c>
      <c r="K314" s="5"/>
      <c r="L314" s="5"/>
      <c r="M314" s="5"/>
      <c r="N314" s="5" t="s">
        <v>459</v>
      </c>
      <c r="O314" s="5"/>
      <c r="P314" s="5"/>
      <c r="Q314" s="5"/>
      <c r="R314" s="5" t="s">
        <v>459</v>
      </c>
      <c r="S314" s="5" t="s">
        <v>460</v>
      </c>
      <c r="T314" s="5"/>
      <c r="U314" s="5"/>
      <c r="V314" s="5" t="s">
        <v>740</v>
      </c>
      <c r="W314" s="5">
        <v>32</v>
      </c>
      <c r="X314" s="5">
        <v>30</v>
      </c>
      <c r="Y314" s="5" t="s">
        <v>455</v>
      </c>
      <c r="Z314" s="5">
        <v>30</v>
      </c>
      <c r="AA314" s="5"/>
      <c r="AB314" s="5" t="s">
        <v>819</v>
      </c>
      <c r="AC314" s="5"/>
      <c r="AD314" s="5">
        <v>0</v>
      </c>
      <c r="AE314" s="5">
        <v>10</v>
      </c>
      <c r="AF314" s="5">
        <v>7.5</v>
      </c>
      <c r="AG314" s="5">
        <v>8.47</v>
      </c>
      <c r="AH314" s="5">
        <v>60</v>
      </c>
      <c r="AI314" s="5">
        <v>7.25</v>
      </c>
      <c r="AJ314" s="5">
        <v>7.5</v>
      </c>
      <c r="AK314" s="5">
        <v>6.98</v>
      </c>
      <c r="AL314" s="5">
        <v>7.5</v>
      </c>
      <c r="AM314" s="5">
        <v>6.82</v>
      </c>
      <c r="AN314" s="5">
        <v>6.69</v>
      </c>
      <c r="AO314" s="5">
        <v>2.2</v>
      </c>
      <c r="AP314" s="5">
        <v>16.2</v>
      </c>
      <c r="AQ314" s="5"/>
      <c r="AR314" s="5">
        <v>2.133166</v>
      </c>
      <c r="AS314" s="5" t="s">
        <v>819</v>
      </c>
      <c r="AT314" s="5"/>
      <c r="AU314" s="5">
        <v>0</v>
      </c>
      <c r="AV314" s="5">
        <v>10</v>
      </c>
      <c r="AW314" s="5">
        <v>7.5</v>
      </c>
      <c r="AX314" s="5">
        <v>7.29</v>
      </c>
      <c r="AY314" s="5">
        <v>60</v>
      </c>
      <c r="AZ314" s="5">
        <v>7.23</v>
      </c>
      <c r="BA314" s="5">
        <v>7.5</v>
      </c>
      <c r="BB314" s="5">
        <v>7.19</v>
      </c>
      <c r="BC314" s="5">
        <v>7.5</v>
      </c>
      <c r="BD314" s="5">
        <v>7.15</v>
      </c>
      <c r="BE314" s="5">
        <v>7.06</v>
      </c>
      <c r="BF314" s="5">
        <v>1.9</v>
      </c>
      <c r="BG314" s="5">
        <v>16.2</v>
      </c>
      <c r="BH314" s="5"/>
      <c r="BI314" s="5">
        <v>2.02162866666666</v>
      </c>
      <c r="BJ314" s="5" t="s">
        <v>819</v>
      </c>
      <c r="BK314" s="5"/>
      <c r="BL314" s="5">
        <v>0</v>
      </c>
      <c r="BM314" s="5">
        <v>10</v>
      </c>
      <c r="BN314" s="5">
        <v>7.5</v>
      </c>
      <c r="BO314" s="5">
        <v>7.46</v>
      </c>
      <c r="BP314" s="5">
        <v>60</v>
      </c>
      <c r="BQ314" s="5">
        <v>7.31</v>
      </c>
      <c r="BR314" s="5">
        <v>7.5</v>
      </c>
      <c r="BS314" s="5">
        <v>7.17</v>
      </c>
      <c r="BT314" s="5">
        <v>7.5</v>
      </c>
      <c r="BU314" s="5">
        <v>7.15</v>
      </c>
      <c r="BV314" s="5">
        <v>7.11</v>
      </c>
      <c r="BW314" s="5">
        <v>1.94</v>
      </c>
      <c r="BX314" s="5">
        <v>16.2</v>
      </c>
      <c r="BY314" s="5"/>
      <c r="BZ314" s="5">
        <v>2.04595466666666</v>
      </c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</row>
    <row r="315" spans="1:107" s="7" customFormat="1" ht="24">
      <c r="A315" s="4" t="s">
        <v>806</v>
      </c>
      <c r="B315" s="5" t="s">
        <v>487</v>
      </c>
      <c r="C315" s="6">
        <v>39413</v>
      </c>
      <c r="D315" s="5" t="s">
        <v>455</v>
      </c>
      <c r="E315" s="5" t="s">
        <v>468</v>
      </c>
      <c r="F315" s="5" t="s">
        <v>477</v>
      </c>
      <c r="G315" s="5" t="s">
        <v>458</v>
      </c>
      <c r="H315" s="5" t="s">
        <v>455</v>
      </c>
      <c r="I315" s="5">
        <v>0</v>
      </c>
      <c r="J315" s="5" t="s">
        <v>459</v>
      </c>
      <c r="K315" s="5"/>
      <c r="L315" s="5"/>
      <c r="M315" s="5"/>
      <c r="N315" s="5" t="s">
        <v>459</v>
      </c>
      <c r="O315" s="5"/>
      <c r="P315" s="5"/>
      <c r="Q315" s="5"/>
      <c r="R315" s="5" t="s">
        <v>459</v>
      </c>
      <c r="S315" s="5" t="s">
        <v>460</v>
      </c>
      <c r="T315" s="5"/>
      <c r="U315" s="5"/>
      <c r="V315" s="5" t="s">
        <v>740</v>
      </c>
      <c r="W315" s="5">
        <v>32</v>
      </c>
      <c r="X315" s="5">
        <v>30</v>
      </c>
      <c r="Y315" s="5" t="s">
        <v>455</v>
      </c>
      <c r="Z315" s="5">
        <v>30</v>
      </c>
      <c r="AA315" s="5"/>
      <c r="AB315" s="5" t="s">
        <v>819</v>
      </c>
      <c r="AC315" s="5"/>
      <c r="AD315" s="5">
        <v>0</v>
      </c>
      <c r="AE315" s="5">
        <v>10</v>
      </c>
      <c r="AF315" s="5">
        <v>7.5</v>
      </c>
      <c r="AG315" s="5">
        <v>8.47</v>
      </c>
      <c r="AH315" s="5">
        <v>60</v>
      </c>
      <c r="AI315" s="5">
        <v>7.25</v>
      </c>
      <c r="AJ315" s="5">
        <v>7.5</v>
      </c>
      <c r="AK315" s="5">
        <v>6.98</v>
      </c>
      <c r="AL315" s="5">
        <v>7.5</v>
      </c>
      <c r="AM315" s="5">
        <v>6.82</v>
      </c>
      <c r="AN315" s="5">
        <v>6.69</v>
      </c>
      <c r="AO315" s="5">
        <v>2.2</v>
      </c>
      <c r="AP315" s="5">
        <v>16.2</v>
      </c>
      <c r="AQ315" s="5"/>
      <c r="AR315" s="5">
        <v>2.133166</v>
      </c>
      <c r="AS315" s="5" t="s">
        <v>819</v>
      </c>
      <c r="AT315" s="5"/>
      <c r="AU315" s="5">
        <v>0</v>
      </c>
      <c r="AV315" s="5">
        <v>10</v>
      </c>
      <c r="AW315" s="5">
        <v>7.5</v>
      </c>
      <c r="AX315" s="5">
        <v>7.29</v>
      </c>
      <c r="AY315" s="5">
        <v>60</v>
      </c>
      <c r="AZ315" s="5">
        <v>7.23</v>
      </c>
      <c r="BA315" s="5">
        <v>7.5</v>
      </c>
      <c r="BB315" s="5">
        <v>7.19</v>
      </c>
      <c r="BC315" s="5">
        <v>7.5</v>
      </c>
      <c r="BD315" s="5">
        <v>7.15</v>
      </c>
      <c r="BE315" s="5">
        <v>7.06</v>
      </c>
      <c r="BF315" s="5">
        <v>1.9</v>
      </c>
      <c r="BG315" s="5">
        <v>16.2</v>
      </c>
      <c r="BH315" s="5"/>
      <c r="BI315" s="5">
        <v>2.02162866666666</v>
      </c>
      <c r="BJ315" s="5" t="s">
        <v>819</v>
      </c>
      <c r="BK315" s="5"/>
      <c r="BL315" s="5">
        <v>0</v>
      </c>
      <c r="BM315" s="5">
        <v>10</v>
      </c>
      <c r="BN315" s="5">
        <v>7.5</v>
      </c>
      <c r="BO315" s="5">
        <v>7.46</v>
      </c>
      <c r="BP315" s="5">
        <v>60</v>
      </c>
      <c r="BQ315" s="5">
        <v>7.31</v>
      </c>
      <c r="BR315" s="5">
        <v>7.5</v>
      </c>
      <c r="BS315" s="5">
        <v>7.17</v>
      </c>
      <c r="BT315" s="5">
        <v>7.5</v>
      </c>
      <c r="BU315" s="5">
        <v>7.15</v>
      </c>
      <c r="BV315" s="5">
        <v>7.11</v>
      </c>
      <c r="BW315" s="5">
        <v>1.94</v>
      </c>
      <c r="BX315" s="5">
        <v>16.2</v>
      </c>
      <c r="BY315" s="5"/>
      <c r="BZ315" s="5">
        <v>2.04595466666666</v>
      </c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</row>
    <row r="316" spans="1:107" s="7" customFormat="1" ht="24">
      <c r="A316" s="4" t="s">
        <v>806</v>
      </c>
      <c r="B316" s="5" t="s">
        <v>487</v>
      </c>
      <c r="C316" s="6">
        <v>39413</v>
      </c>
      <c r="D316" s="5" t="s">
        <v>455</v>
      </c>
      <c r="E316" s="5" t="s">
        <v>468</v>
      </c>
      <c r="F316" s="5" t="s">
        <v>477</v>
      </c>
      <c r="G316" s="5" t="s">
        <v>458</v>
      </c>
      <c r="H316" s="5" t="s">
        <v>455</v>
      </c>
      <c r="I316" s="5">
        <v>0</v>
      </c>
      <c r="J316" s="5" t="s">
        <v>459</v>
      </c>
      <c r="K316" s="5"/>
      <c r="L316" s="5"/>
      <c r="M316" s="5"/>
      <c r="N316" s="5" t="s">
        <v>459</v>
      </c>
      <c r="O316" s="5"/>
      <c r="P316" s="5"/>
      <c r="Q316" s="5"/>
      <c r="R316" s="5" t="s">
        <v>459</v>
      </c>
      <c r="S316" s="5" t="s">
        <v>460</v>
      </c>
      <c r="T316" s="5"/>
      <c r="U316" s="5"/>
      <c r="V316" s="5" t="s">
        <v>740</v>
      </c>
      <c r="W316" s="5">
        <v>64</v>
      </c>
      <c r="X316" s="5">
        <v>240</v>
      </c>
      <c r="Y316" s="5" t="s">
        <v>455</v>
      </c>
      <c r="Z316" s="5">
        <v>35</v>
      </c>
      <c r="AA316" s="5"/>
      <c r="AB316" s="5" t="s">
        <v>819</v>
      </c>
      <c r="AC316" s="5"/>
      <c r="AD316" s="5">
        <v>0</v>
      </c>
      <c r="AE316" s="5">
        <v>10</v>
      </c>
      <c r="AF316" s="5">
        <v>7</v>
      </c>
      <c r="AG316" s="5">
        <v>9.4</v>
      </c>
      <c r="AH316" s="5">
        <v>60</v>
      </c>
      <c r="AI316" s="5">
        <v>8.39</v>
      </c>
      <c r="AJ316" s="5">
        <v>7</v>
      </c>
      <c r="AK316" s="5">
        <v>8.17</v>
      </c>
      <c r="AL316" s="5">
        <v>7</v>
      </c>
      <c r="AM316" s="5">
        <v>8.27</v>
      </c>
      <c r="AN316" s="5">
        <v>8.08</v>
      </c>
      <c r="AO316" s="5">
        <v>2.44</v>
      </c>
      <c r="AP316" s="5">
        <v>16.2</v>
      </c>
      <c r="AQ316" s="5"/>
      <c r="AR316" s="5">
        <v>2.51212</v>
      </c>
      <c r="AS316" s="5" t="s">
        <v>819</v>
      </c>
      <c r="AT316" s="5"/>
      <c r="AU316" s="5">
        <v>0</v>
      </c>
      <c r="AV316" s="5">
        <v>10</v>
      </c>
      <c r="AW316" s="5">
        <v>7</v>
      </c>
      <c r="AX316" s="5">
        <v>8.17</v>
      </c>
      <c r="AY316" s="5">
        <v>60</v>
      </c>
      <c r="AZ316" s="5">
        <v>8.19</v>
      </c>
      <c r="BA316" s="5">
        <v>7</v>
      </c>
      <c r="BB316" s="5">
        <v>8.1</v>
      </c>
      <c r="BC316" s="5">
        <v>7</v>
      </c>
      <c r="BD316" s="5">
        <v>7.8</v>
      </c>
      <c r="BE316" s="5">
        <v>7.77</v>
      </c>
      <c r="BF316" s="5">
        <v>2.12</v>
      </c>
      <c r="BG316" s="5">
        <v>16.2</v>
      </c>
      <c r="BH316" s="5"/>
      <c r="BI316" s="5">
        <v>2.310301</v>
      </c>
      <c r="BJ316" s="5" t="s">
        <v>819</v>
      </c>
      <c r="BK316" s="5"/>
      <c r="BL316" s="5">
        <v>0</v>
      </c>
      <c r="BM316" s="5">
        <v>10</v>
      </c>
      <c r="BN316" s="5">
        <v>7</v>
      </c>
      <c r="BO316" s="5">
        <v>8.17</v>
      </c>
      <c r="BP316" s="5">
        <v>60</v>
      </c>
      <c r="BQ316" s="5">
        <v>9.23</v>
      </c>
      <c r="BR316" s="5">
        <v>7</v>
      </c>
      <c r="BS316" s="5">
        <v>8.89</v>
      </c>
      <c r="BT316" s="5">
        <v>7</v>
      </c>
      <c r="BU316" s="5">
        <v>8.63</v>
      </c>
      <c r="BV316" s="5">
        <v>8.53</v>
      </c>
      <c r="BW316" s="5">
        <v>2.12</v>
      </c>
      <c r="BX316" s="5">
        <v>16.2</v>
      </c>
      <c r="BY316" s="5"/>
      <c r="BZ316" s="5">
        <v>2.439701</v>
      </c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</row>
    <row r="317" spans="1:107" s="7" customFormat="1" ht="24">
      <c r="A317" s="4" t="s">
        <v>806</v>
      </c>
      <c r="B317" s="5" t="s">
        <v>487</v>
      </c>
      <c r="C317" s="6">
        <v>39413</v>
      </c>
      <c r="D317" s="5" t="s">
        <v>455</v>
      </c>
      <c r="E317" s="5" t="s">
        <v>468</v>
      </c>
      <c r="F317" s="5" t="s">
        <v>477</v>
      </c>
      <c r="G317" s="5" t="s">
        <v>458</v>
      </c>
      <c r="H317" s="5" t="s">
        <v>455</v>
      </c>
      <c r="I317" s="5">
        <v>0</v>
      </c>
      <c r="J317" s="5" t="s">
        <v>459</v>
      </c>
      <c r="K317" s="5"/>
      <c r="L317" s="5"/>
      <c r="M317" s="5"/>
      <c r="N317" s="5" t="s">
        <v>459</v>
      </c>
      <c r="O317" s="5"/>
      <c r="P317" s="5"/>
      <c r="Q317" s="5"/>
      <c r="R317" s="5" t="s">
        <v>459</v>
      </c>
      <c r="S317" s="5" t="s">
        <v>460</v>
      </c>
      <c r="T317" s="5"/>
      <c r="U317" s="5"/>
      <c r="V317" s="5" t="s">
        <v>740</v>
      </c>
      <c r="W317" s="5">
        <v>64</v>
      </c>
      <c r="X317" s="5">
        <v>240</v>
      </c>
      <c r="Y317" s="5" t="s">
        <v>455</v>
      </c>
      <c r="Z317" s="5">
        <v>35</v>
      </c>
      <c r="AA317" s="5"/>
      <c r="AB317" s="5" t="s">
        <v>819</v>
      </c>
      <c r="AC317" s="5"/>
      <c r="AD317" s="5">
        <v>0</v>
      </c>
      <c r="AE317" s="5">
        <v>10</v>
      </c>
      <c r="AF317" s="5">
        <v>7</v>
      </c>
      <c r="AG317" s="5">
        <v>9.4</v>
      </c>
      <c r="AH317" s="5">
        <v>60</v>
      </c>
      <c r="AI317" s="5">
        <v>8.39</v>
      </c>
      <c r="AJ317" s="5">
        <v>7</v>
      </c>
      <c r="AK317" s="5">
        <v>8.17</v>
      </c>
      <c r="AL317" s="5">
        <v>7</v>
      </c>
      <c r="AM317" s="5">
        <v>8.27</v>
      </c>
      <c r="AN317" s="5">
        <v>8.08</v>
      </c>
      <c r="AO317" s="5">
        <v>2.44</v>
      </c>
      <c r="AP317" s="5">
        <v>16.2</v>
      </c>
      <c r="AQ317" s="5"/>
      <c r="AR317" s="5">
        <v>2.51212</v>
      </c>
      <c r="AS317" s="5" t="s">
        <v>819</v>
      </c>
      <c r="AT317" s="5"/>
      <c r="AU317" s="5">
        <v>0</v>
      </c>
      <c r="AV317" s="5">
        <v>10</v>
      </c>
      <c r="AW317" s="5">
        <v>7</v>
      </c>
      <c r="AX317" s="5">
        <v>8.17</v>
      </c>
      <c r="AY317" s="5">
        <v>60</v>
      </c>
      <c r="AZ317" s="5">
        <v>8.19</v>
      </c>
      <c r="BA317" s="5">
        <v>7</v>
      </c>
      <c r="BB317" s="5">
        <v>8.1</v>
      </c>
      <c r="BC317" s="5">
        <v>7</v>
      </c>
      <c r="BD317" s="5">
        <v>7.8</v>
      </c>
      <c r="BE317" s="5">
        <v>7.77</v>
      </c>
      <c r="BF317" s="5">
        <v>2.12</v>
      </c>
      <c r="BG317" s="5">
        <v>16.2</v>
      </c>
      <c r="BH317" s="5"/>
      <c r="BI317" s="5">
        <v>2.310301</v>
      </c>
      <c r="BJ317" s="5" t="s">
        <v>819</v>
      </c>
      <c r="BK317" s="5"/>
      <c r="BL317" s="5">
        <v>0</v>
      </c>
      <c r="BM317" s="5">
        <v>10</v>
      </c>
      <c r="BN317" s="5">
        <v>7</v>
      </c>
      <c r="BO317" s="5">
        <v>8.17</v>
      </c>
      <c r="BP317" s="5">
        <v>60</v>
      </c>
      <c r="BQ317" s="5">
        <v>9.23</v>
      </c>
      <c r="BR317" s="5">
        <v>7</v>
      </c>
      <c r="BS317" s="5">
        <v>8.89</v>
      </c>
      <c r="BT317" s="5">
        <v>7</v>
      </c>
      <c r="BU317" s="5">
        <v>8.63</v>
      </c>
      <c r="BV317" s="5">
        <v>8.53</v>
      </c>
      <c r="BW317" s="5">
        <v>2.12</v>
      </c>
      <c r="BX317" s="5">
        <v>16.2</v>
      </c>
      <c r="BY317" s="5"/>
      <c r="BZ317" s="5">
        <v>2.439701</v>
      </c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</row>
    <row r="318" spans="1:107" s="7" customFormat="1" ht="24">
      <c r="A318" s="4" t="s">
        <v>806</v>
      </c>
      <c r="B318" s="5" t="s">
        <v>487</v>
      </c>
      <c r="C318" s="6">
        <v>39413</v>
      </c>
      <c r="D318" s="5" t="s">
        <v>455</v>
      </c>
      <c r="E318" s="5" t="s">
        <v>468</v>
      </c>
      <c r="F318" s="5" t="s">
        <v>477</v>
      </c>
      <c r="G318" s="5" t="s">
        <v>458</v>
      </c>
      <c r="H318" s="5" t="s">
        <v>455</v>
      </c>
      <c r="I318" s="5">
        <v>0</v>
      </c>
      <c r="J318" s="5" t="s">
        <v>459</v>
      </c>
      <c r="K318" s="5"/>
      <c r="L318" s="5"/>
      <c r="M318" s="5"/>
      <c r="N318" s="5" t="s">
        <v>459</v>
      </c>
      <c r="O318" s="5"/>
      <c r="P318" s="5"/>
      <c r="Q318" s="5"/>
      <c r="R318" s="5" t="s">
        <v>459</v>
      </c>
      <c r="S318" s="5" t="s">
        <v>460</v>
      </c>
      <c r="T318" s="5"/>
      <c r="U318" s="5"/>
      <c r="V318" s="5" t="s">
        <v>740</v>
      </c>
      <c r="W318" s="5">
        <v>64</v>
      </c>
      <c r="X318" s="5">
        <v>240</v>
      </c>
      <c r="Y318" s="5" t="s">
        <v>455</v>
      </c>
      <c r="Z318" s="5">
        <v>35</v>
      </c>
      <c r="AA318" s="5"/>
      <c r="AB318" s="5" t="s">
        <v>819</v>
      </c>
      <c r="AC318" s="5"/>
      <c r="AD318" s="5">
        <v>0</v>
      </c>
      <c r="AE318" s="5">
        <v>10</v>
      </c>
      <c r="AF318" s="5">
        <v>7</v>
      </c>
      <c r="AG318" s="5">
        <v>9.4</v>
      </c>
      <c r="AH318" s="5">
        <v>60</v>
      </c>
      <c r="AI318" s="5">
        <v>8.39</v>
      </c>
      <c r="AJ318" s="5">
        <v>7</v>
      </c>
      <c r="AK318" s="5">
        <v>8.17</v>
      </c>
      <c r="AL318" s="5">
        <v>7</v>
      </c>
      <c r="AM318" s="5">
        <v>8.27</v>
      </c>
      <c r="AN318" s="5">
        <v>8.08</v>
      </c>
      <c r="AO318" s="5">
        <v>2.44</v>
      </c>
      <c r="AP318" s="5">
        <v>16.2</v>
      </c>
      <c r="AQ318" s="5"/>
      <c r="AR318" s="5">
        <v>2.51212</v>
      </c>
      <c r="AS318" s="5" t="s">
        <v>819</v>
      </c>
      <c r="AT318" s="5"/>
      <c r="AU318" s="5">
        <v>0</v>
      </c>
      <c r="AV318" s="5">
        <v>10</v>
      </c>
      <c r="AW318" s="5">
        <v>7</v>
      </c>
      <c r="AX318" s="5">
        <v>8.17</v>
      </c>
      <c r="AY318" s="5">
        <v>60</v>
      </c>
      <c r="AZ318" s="5">
        <v>8.19</v>
      </c>
      <c r="BA318" s="5">
        <v>7</v>
      </c>
      <c r="BB318" s="5">
        <v>8.1</v>
      </c>
      <c r="BC318" s="5">
        <v>7</v>
      </c>
      <c r="BD318" s="5">
        <v>7.8</v>
      </c>
      <c r="BE318" s="5">
        <v>7.77</v>
      </c>
      <c r="BF318" s="5">
        <v>2.12</v>
      </c>
      <c r="BG318" s="5">
        <v>16.2</v>
      </c>
      <c r="BH318" s="5"/>
      <c r="BI318" s="5">
        <v>2.310301</v>
      </c>
      <c r="BJ318" s="5" t="s">
        <v>819</v>
      </c>
      <c r="BK318" s="5"/>
      <c r="BL318" s="5">
        <v>0</v>
      </c>
      <c r="BM318" s="5">
        <v>10</v>
      </c>
      <c r="BN318" s="5">
        <v>7</v>
      </c>
      <c r="BO318" s="5">
        <v>8.17</v>
      </c>
      <c r="BP318" s="5">
        <v>60</v>
      </c>
      <c r="BQ318" s="5">
        <v>9.23</v>
      </c>
      <c r="BR318" s="5">
        <v>7</v>
      </c>
      <c r="BS318" s="5">
        <v>8.89</v>
      </c>
      <c r="BT318" s="5">
        <v>7</v>
      </c>
      <c r="BU318" s="5">
        <v>8.63</v>
      </c>
      <c r="BV318" s="5">
        <v>8.53</v>
      </c>
      <c r="BW318" s="5">
        <v>2.12</v>
      </c>
      <c r="BX318" s="5">
        <v>16.2</v>
      </c>
      <c r="BY318" s="5"/>
      <c r="BZ318" s="5">
        <v>2.439701</v>
      </c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</row>
    <row r="319" spans="1:107" s="7" customFormat="1" ht="12.75">
      <c r="A319" s="4" t="s">
        <v>806</v>
      </c>
      <c r="B319" s="5" t="s">
        <v>487</v>
      </c>
      <c r="C319" s="6">
        <v>39227</v>
      </c>
      <c r="D319" s="5" t="s">
        <v>455</v>
      </c>
      <c r="E319" s="5" t="s">
        <v>842</v>
      </c>
      <c r="F319" s="5" t="s">
        <v>477</v>
      </c>
      <c r="G319" s="5" t="s">
        <v>458</v>
      </c>
      <c r="H319" s="5" t="s">
        <v>455</v>
      </c>
      <c r="I319" s="5">
        <v>19.3</v>
      </c>
      <c r="J319" s="5" t="s">
        <v>459</v>
      </c>
      <c r="K319" s="5"/>
      <c r="L319" s="5"/>
      <c r="M319" s="5"/>
      <c r="N319" s="5" t="s">
        <v>459</v>
      </c>
      <c r="O319" s="5"/>
      <c r="P319" s="5"/>
      <c r="Q319" s="5"/>
      <c r="R319" s="5" t="s">
        <v>459</v>
      </c>
      <c r="S319" s="5" t="s">
        <v>460</v>
      </c>
      <c r="T319" s="5"/>
      <c r="U319" s="5"/>
      <c r="V319" s="5" t="s">
        <v>740</v>
      </c>
      <c r="W319" s="5">
        <v>64</v>
      </c>
      <c r="X319" s="5">
        <v>240</v>
      </c>
      <c r="Y319" s="5" t="s">
        <v>513</v>
      </c>
      <c r="Z319" s="5">
        <v>35</v>
      </c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 t="s">
        <v>819</v>
      </c>
      <c r="BK319" s="5"/>
      <c r="BL319" s="5">
        <v>0</v>
      </c>
      <c r="BM319" s="5">
        <v>10</v>
      </c>
      <c r="BN319" s="5">
        <v>6</v>
      </c>
      <c r="BO319" s="5">
        <v>13.1</v>
      </c>
      <c r="BP319" s="5">
        <v>60</v>
      </c>
      <c r="BQ319" s="5">
        <v>32.52</v>
      </c>
      <c r="BR319" s="5">
        <v>25.3</v>
      </c>
      <c r="BS319" s="5">
        <v>25.09</v>
      </c>
      <c r="BT319" s="5">
        <v>6</v>
      </c>
      <c r="BU319" s="5">
        <v>24.28</v>
      </c>
      <c r="BV319" s="5">
        <v>24.2</v>
      </c>
      <c r="BW319" s="5">
        <v>20.26</v>
      </c>
      <c r="BX319" s="5">
        <v>16.2</v>
      </c>
      <c r="BY319" s="5"/>
      <c r="BZ319" s="5">
        <v>5.84773</v>
      </c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</row>
    <row r="320" spans="1:107" s="7" customFormat="1" ht="24">
      <c r="A320" s="4" t="s">
        <v>806</v>
      </c>
      <c r="B320" s="5" t="s">
        <v>487</v>
      </c>
      <c r="C320" s="6">
        <v>39227</v>
      </c>
      <c r="D320" s="5" t="s">
        <v>455</v>
      </c>
      <c r="E320" s="5" t="s">
        <v>468</v>
      </c>
      <c r="F320" s="5" t="s">
        <v>477</v>
      </c>
      <c r="G320" s="5" t="s">
        <v>458</v>
      </c>
      <c r="H320" s="5" t="s">
        <v>459</v>
      </c>
      <c r="I320" s="5">
        <v>19.7</v>
      </c>
      <c r="J320" s="5" t="s">
        <v>459</v>
      </c>
      <c r="K320" s="5"/>
      <c r="L320" s="5"/>
      <c r="M320" s="5"/>
      <c r="N320" s="5" t="s">
        <v>459</v>
      </c>
      <c r="O320" s="5"/>
      <c r="P320" s="5"/>
      <c r="Q320" s="5"/>
      <c r="R320" s="5" t="s">
        <v>459</v>
      </c>
      <c r="S320" s="5" t="s">
        <v>460</v>
      </c>
      <c r="T320" s="5"/>
      <c r="U320" s="5"/>
      <c r="V320" s="5" t="s">
        <v>740</v>
      </c>
      <c r="W320" s="5">
        <v>128</v>
      </c>
      <c r="X320" s="5">
        <v>240</v>
      </c>
      <c r="Y320" s="5" t="s">
        <v>455</v>
      </c>
      <c r="Z320" s="5">
        <v>45</v>
      </c>
      <c r="AA320" s="5"/>
      <c r="AB320" s="5" t="s">
        <v>819</v>
      </c>
      <c r="AC320" s="5"/>
      <c r="AD320" s="5">
        <v>0</v>
      </c>
      <c r="AE320" s="5">
        <v>10</v>
      </c>
      <c r="AF320" s="5">
        <v>8.5</v>
      </c>
      <c r="AG320" s="5">
        <v>18.47</v>
      </c>
      <c r="AH320" s="5">
        <v>60</v>
      </c>
      <c r="AI320" s="5">
        <v>39.43</v>
      </c>
      <c r="AJ320" s="5">
        <v>28.2</v>
      </c>
      <c r="AK320" s="5">
        <v>31.9</v>
      </c>
      <c r="AL320" s="5">
        <v>8.5</v>
      </c>
      <c r="AM320" s="5">
        <v>31.44</v>
      </c>
      <c r="AN320" s="5">
        <v>30.81</v>
      </c>
      <c r="AO320" s="5">
        <v>20.63</v>
      </c>
      <c r="AP320" s="5">
        <v>15.2</v>
      </c>
      <c r="AQ320" s="5"/>
      <c r="AR320" s="5">
        <v>7.6254693333</v>
      </c>
      <c r="AS320" s="5" t="s">
        <v>819</v>
      </c>
      <c r="AT320" s="5"/>
      <c r="AU320" s="5">
        <v>0</v>
      </c>
      <c r="AV320" s="5">
        <v>10</v>
      </c>
      <c r="AW320" s="5">
        <v>8.5</v>
      </c>
      <c r="AX320" s="5">
        <v>21.36</v>
      </c>
      <c r="AY320" s="5">
        <v>60</v>
      </c>
      <c r="AZ320" s="5">
        <v>39.09</v>
      </c>
      <c r="BA320" s="5">
        <v>28.2</v>
      </c>
      <c r="BB320" s="5">
        <v>31.93</v>
      </c>
      <c r="BC320" s="5">
        <v>8.5</v>
      </c>
      <c r="BD320" s="5">
        <v>31.01</v>
      </c>
      <c r="BE320" s="5">
        <v>30.61</v>
      </c>
      <c r="BF320" s="5">
        <v>18.99</v>
      </c>
      <c r="BG320" s="5">
        <v>15.2</v>
      </c>
      <c r="BH320" s="5"/>
      <c r="BI320" s="5">
        <v>7.938268</v>
      </c>
      <c r="BJ320" s="5" t="s">
        <v>819</v>
      </c>
      <c r="BK320" s="5"/>
      <c r="BL320" s="5">
        <v>0</v>
      </c>
      <c r="BM320" s="5">
        <v>10</v>
      </c>
      <c r="BN320" s="5">
        <v>8.5</v>
      </c>
      <c r="BO320" s="5">
        <v>15.19</v>
      </c>
      <c r="BP320" s="5">
        <v>60</v>
      </c>
      <c r="BQ320" s="5">
        <v>39.87</v>
      </c>
      <c r="BR320" s="5">
        <v>28.2</v>
      </c>
      <c r="BS320" s="5">
        <v>33.15</v>
      </c>
      <c r="BT320" s="5">
        <v>8.5</v>
      </c>
      <c r="BU320" s="5">
        <v>31.27</v>
      </c>
      <c r="BV320" s="5">
        <v>30.91</v>
      </c>
      <c r="BW320" s="5">
        <v>19.43</v>
      </c>
      <c r="BX320" s="5">
        <v>15.2</v>
      </c>
      <c r="BY320" s="5"/>
      <c r="BZ320" s="5">
        <v>7.2653386667</v>
      </c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</row>
    <row r="321" spans="1:107" s="7" customFormat="1" ht="24">
      <c r="A321" s="4" t="s">
        <v>806</v>
      </c>
      <c r="B321" s="5" t="s">
        <v>487</v>
      </c>
      <c r="C321" s="6">
        <v>39227</v>
      </c>
      <c r="D321" s="5" t="s">
        <v>455</v>
      </c>
      <c r="E321" s="5" t="s">
        <v>468</v>
      </c>
      <c r="F321" s="5" t="s">
        <v>477</v>
      </c>
      <c r="G321" s="5" t="s">
        <v>458</v>
      </c>
      <c r="H321" s="5" t="s">
        <v>459</v>
      </c>
      <c r="I321" s="5">
        <v>19.7</v>
      </c>
      <c r="J321" s="5" t="s">
        <v>459</v>
      </c>
      <c r="K321" s="5"/>
      <c r="L321" s="5"/>
      <c r="M321" s="5"/>
      <c r="N321" s="5" t="s">
        <v>459</v>
      </c>
      <c r="O321" s="5"/>
      <c r="P321" s="5"/>
      <c r="Q321" s="5"/>
      <c r="R321" s="5" t="s">
        <v>459</v>
      </c>
      <c r="S321" s="5" t="s">
        <v>460</v>
      </c>
      <c r="T321" s="5"/>
      <c r="U321" s="5"/>
      <c r="V321" s="5" t="s">
        <v>740</v>
      </c>
      <c r="W321" s="5">
        <v>128</v>
      </c>
      <c r="X321" s="5">
        <v>240</v>
      </c>
      <c r="Y321" s="5" t="s">
        <v>455</v>
      </c>
      <c r="Z321" s="5">
        <v>50</v>
      </c>
      <c r="AA321" s="5"/>
      <c r="AB321" s="5" t="s">
        <v>819</v>
      </c>
      <c r="AC321" s="5"/>
      <c r="AD321" s="5">
        <v>0</v>
      </c>
      <c r="AE321" s="5">
        <v>10</v>
      </c>
      <c r="AF321" s="5">
        <v>8.5</v>
      </c>
      <c r="AG321" s="5">
        <v>18.54</v>
      </c>
      <c r="AH321" s="5">
        <v>60</v>
      </c>
      <c r="AI321" s="5">
        <v>42.16</v>
      </c>
      <c r="AJ321" s="5">
        <v>28.2</v>
      </c>
      <c r="AK321" s="5">
        <v>34.19</v>
      </c>
      <c r="AL321" s="5">
        <v>8.5</v>
      </c>
      <c r="AM321" s="5">
        <v>33.67</v>
      </c>
      <c r="AN321" s="5">
        <v>33.4</v>
      </c>
      <c r="AO321" s="5">
        <v>20.12</v>
      </c>
      <c r="AP321" s="5">
        <v>15.5</v>
      </c>
      <c r="AQ321" s="5"/>
      <c r="AR321" s="5">
        <v>8.011025</v>
      </c>
      <c r="AS321" s="5" t="s">
        <v>819</v>
      </c>
      <c r="AT321" s="5"/>
      <c r="AU321" s="5">
        <v>0</v>
      </c>
      <c r="AV321" s="5">
        <v>10</v>
      </c>
      <c r="AW321" s="5">
        <v>8.5</v>
      </c>
      <c r="AX321" s="5">
        <v>15.81</v>
      </c>
      <c r="AY321" s="5">
        <v>60</v>
      </c>
      <c r="AZ321" s="5">
        <v>41.71</v>
      </c>
      <c r="BA321" s="5">
        <v>28.2</v>
      </c>
      <c r="BB321" s="5">
        <v>33.43</v>
      </c>
      <c r="BC321" s="5">
        <v>8.5</v>
      </c>
      <c r="BD321" s="5">
        <v>33.08</v>
      </c>
      <c r="BE321" s="5">
        <v>33.5</v>
      </c>
      <c r="BF321" s="5">
        <v>19.86</v>
      </c>
      <c r="BG321" s="5">
        <v>15.5</v>
      </c>
      <c r="BH321" s="5"/>
      <c r="BI321" s="5">
        <v>7.5990375</v>
      </c>
      <c r="BJ321" s="5" t="s">
        <v>819</v>
      </c>
      <c r="BK321" s="5"/>
      <c r="BL321" s="5">
        <v>0</v>
      </c>
      <c r="BM321" s="5">
        <v>10</v>
      </c>
      <c r="BN321" s="5">
        <v>8.5</v>
      </c>
      <c r="BO321" s="5">
        <v>15.16</v>
      </c>
      <c r="BP321" s="5">
        <v>60</v>
      </c>
      <c r="BQ321" s="5">
        <v>41.37</v>
      </c>
      <c r="BR321" s="5">
        <v>28.2</v>
      </c>
      <c r="BS321" s="5">
        <v>35.44</v>
      </c>
      <c r="BT321" s="5">
        <v>8.5</v>
      </c>
      <c r="BU321" s="5">
        <v>32.36</v>
      </c>
      <c r="BV321" s="5">
        <v>32.99</v>
      </c>
      <c r="BW321" s="5">
        <v>19.44</v>
      </c>
      <c r="BX321" s="5">
        <v>15.5</v>
      </c>
      <c r="BY321" s="5"/>
      <c r="BZ321" s="5">
        <v>7.5489166667</v>
      </c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</row>
    <row r="322" spans="1:107" s="7" customFormat="1" ht="24">
      <c r="A322" s="4" t="s">
        <v>806</v>
      </c>
      <c r="B322" s="5" t="s">
        <v>487</v>
      </c>
      <c r="C322" s="6">
        <v>39227</v>
      </c>
      <c r="D322" s="5" t="s">
        <v>455</v>
      </c>
      <c r="E322" s="5" t="s">
        <v>468</v>
      </c>
      <c r="F322" s="5" t="s">
        <v>477</v>
      </c>
      <c r="G322" s="5" t="s">
        <v>458</v>
      </c>
      <c r="H322" s="5" t="s">
        <v>459</v>
      </c>
      <c r="I322" s="5">
        <v>83</v>
      </c>
      <c r="J322" s="5" t="s">
        <v>459</v>
      </c>
      <c r="K322" s="5"/>
      <c r="L322" s="5"/>
      <c r="M322" s="5"/>
      <c r="N322" s="5" t="s">
        <v>459</v>
      </c>
      <c r="O322" s="5"/>
      <c r="P322" s="5"/>
      <c r="Q322" s="5"/>
      <c r="R322" s="5" t="s">
        <v>459</v>
      </c>
      <c r="S322" s="5" t="s">
        <v>460</v>
      </c>
      <c r="T322" s="5"/>
      <c r="U322" s="5"/>
      <c r="V322" s="5" t="s">
        <v>808</v>
      </c>
      <c r="W322" s="5">
        <v>256</v>
      </c>
      <c r="X322" s="5">
        <v>240</v>
      </c>
      <c r="Y322" s="5" t="s">
        <v>455</v>
      </c>
      <c r="Z322" s="5">
        <v>50</v>
      </c>
      <c r="AA322" s="5"/>
      <c r="AB322" s="5" t="s">
        <v>819</v>
      </c>
      <c r="AC322" s="5"/>
      <c r="AD322" s="5">
        <v>2.28</v>
      </c>
      <c r="AE322" s="5">
        <v>10</v>
      </c>
      <c r="AF322" s="5">
        <v>7</v>
      </c>
      <c r="AG322" s="5">
        <v>7.2</v>
      </c>
      <c r="AH322" s="5">
        <v>60</v>
      </c>
      <c r="AI322" s="5">
        <v>43.88</v>
      </c>
      <c r="AJ322" s="5">
        <v>90</v>
      </c>
      <c r="AK322" s="5">
        <v>33.19</v>
      </c>
      <c r="AL322" s="5">
        <v>7</v>
      </c>
      <c r="AM322" s="5">
        <v>32.17</v>
      </c>
      <c r="AN322" s="5">
        <v>31.55</v>
      </c>
      <c r="AO322" s="5">
        <v>70.55</v>
      </c>
      <c r="AP322" s="5">
        <v>47</v>
      </c>
      <c r="AQ322" s="5"/>
      <c r="AR322" s="5">
        <v>6.855</v>
      </c>
      <c r="AS322" s="5" t="s">
        <v>819</v>
      </c>
      <c r="AT322" s="5"/>
      <c r="AU322" s="5">
        <v>0.56</v>
      </c>
      <c r="AV322" s="5">
        <v>10</v>
      </c>
      <c r="AW322" s="5">
        <v>7</v>
      </c>
      <c r="AX322" s="5">
        <v>6.4</v>
      </c>
      <c r="AY322" s="5">
        <v>60</v>
      </c>
      <c r="AZ322" s="5">
        <v>43.94</v>
      </c>
      <c r="BA322" s="5">
        <v>90</v>
      </c>
      <c r="BB322" s="5">
        <v>33.14</v>
      </c>
      <c r="BC322" s="5">
        <v>7</v>
      </c>
      <c r="BD322" s="5">
        <v>31.84</v>
      </c>
      <c r="BE322" s="5">
        <v>31.85</v>
      </c>
      <c r="BF322" s="5">
        <v>71.33</v>
      </c>
      <c r="BG322" s="5">
        <v>47</v>
      </c>
      <c r="BH322" s="5"/>
      <c r="BI322" s="5">
        <v>6.7632666667</v>
      </c>
      <c r="BJ322" s="5" t="s">
        <v>819</v>
      </c>
      <c r="BK322" s="5"/>
      <c r="BL322" s="5">
        <v>0.42</v>
      </c>
      <c r="BM322" s="5">
        <v>10</v>
      </c>
      <c r="BN322" s="5">
        <v>7</v>
      </c>
      <c r="BO322" s="5">
        <v>6.4</v>
      </c>
      <c r="BP322" s="5">
        <v>60</v>
      </c>
      <c r="BQ322" s="5">
        <v>43.82</v>
      </c>
      <c r="BR322" s="5">
        <v>90</v>
      </c>
      <c r="BS322" s="5">
        <v>33.46</v>
      </c>
      <c r="BT322" s="5">
        <v>7</v>
      </c>
      <c r="BU322" s="5">
        <v>31.95</v>
      </c>
      <c r="BV322" s="5">
        <v>31.35</v>
      </c>
      <c r="BW322" s="5">
        <v>68.92</v>
      </c>
      <c r="BX322" s="5">
        <v>47</v>
      </c>
      <c r="BY322" s="5"/>
      <c r="BZ322" s="5">
        <v>6.7344666667</v>
      </c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</row>
    <row r="323" spans="1:107" s="7" customFormat="1" ht="24">
      <c r="A323" s="4" t="s">
        <v>806</v>
      </c>
      <c r="B323" s="5" t="s">
        <v>487</v>
      </c>
      <c r="C323" s="6">
        <v>39477</v>
      </c>
      <c r="D323" s="5" t="s">
        <v>455</v>
      </c>
      <c r="E323" s="5" t="s">
        <v>468</v>
      </c>
      <c r="F323" s="5" t="s">
        <v>477</v>
      </c>
      <c r="G323" s="5" t="s">
        <v>458</v>
      </c>
      <c r="H323" s="5" t="s">
        <v>459</v>
      </c>
      <c r="I323" s="5">
        <v>306</v>
      </c>
      <c r="J323" s="5" t="s">
        <v>459</v>
      </c>
      <c r="K323" s="5"/>
      <c r="L323" s="5"/>
      <c r="M323" s="5"/>
      <c r="N323" s="5" t="s">
        <v>459</v>
      </c>
      <c r="O323" s="5"/>
      <c r="P323" s="5"/>
      <c r="Q323" s="5"/>
      <c r="R323" s="5" t="s">
        <v>459</v>
      </c>
      <c r="S323" s="5" t="s">
        <v>460</v>
      </c>
      <c r="T323" s="5"/>
      <c r="U323" s="5"/>
      <c r="V323" s="5" t="s">
        <v>843</v>
      </c>
      <c r="W323" s="5">
        <v>1024</v>
      </c>
      <c r="X323" s="5">
        <v>30</v>
      </c>
      <c r="Y323" s="5" t="s">
        <v>455</v>
      </c>
      <c r="Z323" s="5">
        <v>246</v>
      </c>
      <c r="AA323" s="5"/>
      <c r="AB323" s="5" t="s">
        <v>844</v>
      </c>
      <c r="AC323" s="5"/>
      <c r="AD323" s="5">
        <v>0.521</v>
      </c>
      <c r="AE323" s="5">
        <v>5</v>
      </c>
      <c r="AF323" s="5">
        <v>12</v>
      </c>
      <c r="AG323" s="5">
        <v>101</v>
      </c>
      <c r="AH323" s="5">
        <v>60</v>
      </c>
      <c r="AI323" s="5">
        <v>889</v>
      </c>
      <c r="AJ323" s="5">
        <v>306</v>
      </c>
      <c r="AK323" s="5">
        <v>540</v>
      </c>
      <c r="AL323" s="5">
        <v>13</v>
      </c>
      <c r="AM323" s="5">
        <v>526</v>
      </c>
      <c r="AN323" s="5">
        <v>517</v>
      </c>
      <c r="AO323" s="5">
        <v>915</v>
      </c>
      <c r="AP323" s="5">
        <v>50</v>
      </c>
      <c r="AQ323" s="5"/>
      <c r="AR323" s="5">
        <v>109.276333333333</v>
      </c>
      <c r="AS323" s="5" t="s">
        <v>844</v>
      </c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 t="s">
        <v>844</v>
      </c>
      <c r="BK323" s="5"/>
      <c r="BL323" s="5">
        <v>0.521</v>
      </c>
      <c r="BM323" s="5">
        <v>5</v>
      </c>
      <c r="BN323" s="5">
        <v>12</v>
      </c>
      <c r="BO323" s="5">
        <v>101</v>
      </c>
      <c r="BP323" s="5">
        <v>60</v>
      </c>
      <c r="BQ323" s="5">
        <v>889</v>
      </c>
      <c r="BR323" s="5">
        <v>306</v>
      </c>
      <c r="BS323" s="5">
        <v>540</v>
      </c>
      <c r="BT323" s="5">
        <v>13</v>
      </c>
      <c r="BU323" s="5">
        <v>526</v>
      </c>
      <c r="BV323" s="5">
        <v>517</v>
      </c>
      <c r="BW323" s="5">
        <v>915</v>
      </c>
      <c r="BX323" s="5">
        <v>50</v>
      </c>
      <c r="BY323" s="5"/>
      <c r="BZ323" s="5">
        <v>109.276333333333</v>
      </c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</row>
    <row r="324" spans="1:107" s="7" customFormat="1" ht="24">
      <c r="A324" s="4" t="s">
        <v>806</v>
      </c>
      <c r="B324" s="5" t="s">
        <v>487</v>
      </c>
      <c r="C324" s="6">
        <v>39440</v>
      </c>
      <c r="D324" s="5" t="s">
        <v>455</v>
      </c>
      <c r="E324" s="5" t="s">
        <v>468</v>
      </c>
      <c r="F324" s="5" t="s">
        <v>477</v>
      </c>
      <c r="G324" s="5" t="s">
        <v>458</v>
      </c>
      <c r="H324" s="5" t="s">
        <v>459</v>
      </c>
      <c r="I324" s="5">
        <v>287</v>
      </c>
      <c r="J324" s="5" t="s">
        <v>459</v>
      </c>
      <c r="K324" s="5"/>
      <c r="L324" s="5"/>
      <c r="M324" s="5"/>
      <c r="N324" s="5" t="s">
        <v>455</v>
      </c>
      <c r="O324" s="5" t="s">
        <v>580</v>
      </c>
      <c r="P324" s="5"/>
      <c r="Q324" s="5"/>
      <c r="R324" s="5" t="s">
        <v>459</v>
      </c>
      <c r="S324" s="5" t="s">
        <v>460</v>
      </c>
      <c r="T324" s="5"/>
      <c r="U324" s="5"/>
      <c r="V324" s="5" t="s">
        <v>845</v>
      </c>
      <c r="W324" s="5">
        <v>512</v>
      </c>
      <c r="X324" s="5">
        <v>60</v>
      </c>
      <c r="Y324" s="5" t="s">
        <v>455</v>
      </c>
      <c r="Z324" s="5">
        <v>105</v>
      </c>
      <c r="AA324" s="5"/>
      <c r="AB324" s="5" t="s">
        <v>844</v>
      </c>
      <c r="AC324" s="5"/>
      <c r="AD324" s="5">
        <v>0.15</v>
      </c>
      <c r="AE324" s="5">
        <v>15</v>
      </c>
      <c r="AF324" s="5">
        <v>12</v>
      </c>
      <c r="AG324" s="5">
        <v>39.3</v>
      </c>
      <c r="AH324" s="5">
        <v>60</v>
      </c>
      <c r="AI324" s="5">
        <v>266.1</v>
      </c>
      <c r="AJ324" s="5">
        <v>289</v>
      </c>
      <c r="AK324" s="5">
        <v>166.6</v>
      </c>
      <c r="AL324" s="5">
        <v>14</v>
      </c>
      <c r="AM324" s="5">
        <v>165.5</v>
      </c>
      <c r="AN324" s="5">
        <v>155.8</v>
      </c>
      <c r="AO324" s="5">
        <v>244.2</v>
      </c>
      <c r="AP324" s="5">
        <v>46.9</v>
      </c>
      <c r="AQ324" s="5"/>
      <c r="AR324" s="5">
        <v>28.845205</v>
      </c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 t="s">
        <v>844</v>
      </c>
      <c r="BK324" s="5"/>
      <c r="BL324" s="5">
        <v>0.15</v>
      </c>
      <c r="BM324" s="5">
        <v>15</v>
      </c>
      <c r="BN324" s="5">
        <v>12</v>
      </c>
      <c r="BO324" s="5">
        <v>39.3</v>
      </c>
      <c r="BP324" s="5">
        <v>60</v>
      </c>
      <c r="BQ324" s="5">
        <v>266.1</v>
      </c>
      <c r="BR324" s="5">
        <v>289</v>
      </c>
      <c r="BS324" s="5">
        <v>166.6</v>
      </c>
      <c r="BT324" s="5">
        <v>14</v>
      </c>
      <c r="BU324" s="5">
        <v>165.5</v>
      </c>
      <c r="BV324" s="5">
        <v>155.8</v>
      </c>
      <c r="BW324" s="5">
        <v>244.2</v>
      </c>
      <c r="BX324" s="5">
        <v>46.9</v>
      </c>
      <c r="BY324" s="5"/>
      <c r="BZ324" s="5">
        <v>28.845205</v>
      </c>
      <c r="CA324" s="5">
        <v>32</v>
      </c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</row>
    <row r="325" spans="1:107" s="7" customFormat="1" ht="24">
      <c r="A325" s="4" t="s">
        <v>806</v>
      </c>
      <c r="B325" s="5" t="s">
        <v>487</v>
      </c>
      <c r="C325" s="6">
        <v>39434</v>
      </c>
      <c r="D325" s="5" t="s">
        <v>455</v>
      </c>
      <c r="E325" s="5" t="s">
        <v>532</v>
      </c>
      <c r="F325" s="5" t="s">
        <v>477</v>
      </c>
      <c r="G325" s="5" t="s">
        <v>458</v>
      </c>
      <c r="H325" s="5" t="s">
        <v>459</v>
      </c>
      <c r="I325" s="5">
        <v>8</v>
      </c>
      <c r="J325" s="5" t="s">
        <v>459</v>
      </c>
      <c r="K325" s="5"/>
      <c r="L325" s="5"/>
      <c r="M325" s="5"/>
      <c r="N325" s="5" t="s">
        <v>455</v>
      </c>
      <c r="O325" s="5" t="s">
        <v>580</v>
      </c>
      <c r="P325" s="5"/>
      <c r="Q325" s="5"/>
      <c r="R325" s="5" t="s">
        <v>459</v>
      </c>
      <c r="S325" s="5" t="s">
        <v>460</v>
      </c>
      <c r="T325" s="5"/>
      <c r="U325" s="5"/>
      <c r="V325" s="5" t="s">
        <v>810</v>
      </c>
      <c r="W325" s="5">
        <v>256</v>
      </c>
      <c r="X325" s="5">
        <v>60</v>
      </c>
      <c r="Y325" s="5" t="s">
        <v>455</v>
      </c>
      <c r="Z325" s="5">
        <v>72</v>
      </c>
      <c r="AA325" s="5"/>
      <c r="AB325" s="5" t="s">
        <v>844</v>
      </c>
      <c r="AC325" s="5"/>
      <c r="AD325" s="5">
        <v>0.08</v>
      </c>
      <c r="AE325" s="5">
        <v>15</v>
      </c>
      <c r="AF325" s="5">
        <v>10</v>
      </c>
      <c r="AG325" s="5">
        <v>30.5</v>
      </c>
      <c r="AH325" s="5">
        <v>60</v>
      </c>
      <c r="AI325" s="5">
        <v>212</v>
      </c>
      <c r="AJ325" s="5">
        <v>262</v>
      </c>
      <c r="AK325" s="5">
        <v>111</v>
      </c>
      <c r="AL325" s="5">
        <v>10</v>
      </c>
      <c r="AM325" s="5">
        <v>104</v>
      </c>
      <c r="AN325" s="5">
        <v>101</v>
      </c>
      <c r="AO325" s="5">
        <v>140</v>
      </c>
      <c r="AP325" s="5">
        <v>46</v>
      </c>
      <c r="AQ325" s="5"/>
      <c r="AR325" s="5">
        <v>17.6141666666666</v>
      </c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>
        <v>32</v>
      </c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</row>
    <row r="326" spans="1:107" s="7" customFormat="1" ht="24">
      <c r="A326" s="4" t="s">
        <v>806</v>
      </c>
      <c r="B326" s="5" t="s">
        <v>487</v>
      </c>
      <c r="C326" s="6">
        <v>39474</v>
      </c>
      <c r="D326" s="5" t="s">
        <v>455</v>
      </c>
      <c r="E326" s="5" t="s">
        <v>468</v>
      </c>
      <c r="F326" s="5" t="s">
        <v>477</v>
      </c>
      <c r="G326" s="5" t="s">
        <v>458</v>
      </c>
      <c r="H326" s="5" t="s">
        <v>459</v>
      </c>
      <c r="I326" s="5">
        <v>306</v>
      </c>
      <c r="J326" s="5" t="s">
        <v>459</v>
      </c>
      <c r="K326" s="5"/>
      <c r="L326" s="5"/>
      <c r="M326" s="5"/>
      <c r="N326" s="5" t="s">
        <v>459</v>
      </c>
      <c r="O326" s="5"/>
      <c r="P326" s="5"/>
      <c r="Q326" s="5"/>
      <c r="R326" s="5" t="s">
        <v>459</v>
      </c>
      <c r="S326" s="5" t="s">
        <v>460</v>
      </c>
      <c r="T326" s="5"/>
      <c r="U326" s="5"/>
      <c r="V326" s="5" t="s">
        <v>843</v>
      </c>
      <c r="W326" s="5">
        <v>1024</v>
      </c>
      <c r="X326" s="5">
        <v>30</v>
      </c>
      <c r="Y326" s="5" t="s">
        <v>455</v>
      </c>
      <c r="Z326" s="5">
        <v>197</v>
      </c>
      <c r="AA326" s="5"/>
      <c r="AB326" s="5" t="s">
        <v>844</v>
      </c>
      <c r="AC326" s="5"/>
      <c r="AD326" s="5">
        <v>0.521</v>
      </c>
      <c r="AE326" s="5">
        <v>5</v>
      </c>
      <c r="AF326" s="5">
        <v>12</v>
      </c>
      <c r="AG326" s="5">
        <v>101</v>
      </c>
      <c r="AH326" s="5">
        <v>60</v>
      </c>
      <c r="AI326" s="5">
        <v>835</v>
      </c>
      <c r="AJ326" s="5">
        <v>15</v>
      </c>
      <c r="AK326" s="5">
        <v>478</v>
      </c>
      <c r="AL326" s="5">
        <v>13</v>
      </c>
      <c r="AM326" s="5">
        <v>460</v>
      </c>
      <c r="AN326" s="5">
        <v>455</v>
      </c>
      <c r="AO326" s="5">
        <v>897</v>
      </c>
      <c r="AP326" s="5">
        <v>49</v>
      </c>
      <c r="AQ326" s="5"/>
      <c r="AR326" s="5">
        <v>99.0731666666666</v>
      </c>
      <c r="AS326" s="5" t="s">
        <v>844</v>
      </c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 t="s">
        <v>844</v>
      </c>
      <c r="BK326" s="5"/>
      <c r="BL326" s="5">
        <v>0.521</v>
      </c>
      <c r="BM326" s="5">
        <v>5</v>
      </c>
      <c r="BN326" s="5">
        <v>12</v>
      </c>
      <c r="BO326" s="5">
        <v>101</v>
      </c>
      <c r="BP326" s="5">
        <v>60</v>
      </c>
      <c r="BQ326" s="5">
        <v>835</v>
      </c>
      <c r="BR326" s="5">
        <v>306</v>
      </c>
      <c r="BS326" s="5">
        <v>478</v>
      </c>
      <c r="BT326" s="5">
        <v>13</v>
      </c>
      <c r="BU326" s="5">
        <v>460</v>
      </c>
      <c r="BV326" s="5">
        <v>455</v>
      </c>
      <c r="BW326" s="5">
        <v>897</v>
      </c>
      <c r="BX326" s="5">
        <v>49</v>
      </c>
      <c r="BY326" s="5"/>
      <c r="BZ326" s="5">
        <v>99.0731666666666</v>
      </c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</row>
    <row r="327" spans="1:107" s="7" customFormat="1" ht="24">
      <c r="A327" s="4" t="s">
        <v>806</v>
      </c>
      <c r="B327" s="5" t="s">
        <v>487</v>
      </c>
      <c r="C327" s="6">
        <v>39474</v>
      </c>
      <c r="D327" s="5" t="s">
        <v>455</v>
      </c>
      <c r="E327" s="5" t="s">
        <v>468</v>
      </c>
      <c r="F327" s="5" t="s">
        <v>477</v>
      </c>
      <c r="G327" s="5" t="s">
        <v>458</v>
      </c>
      <c r="H327" s="5" t="s">
        <v>459</v>
      </c>
      <c r="I327" s="5">
        <v>360</v>
      </c>
      <c r="J327" s="5" t="s">
        <v>459</v>
      </c>
      <c r="K327" s="5"/>
      <c r="L327" s="5"/>
      <c r="M327" s="5"/>
      <c r="N327" s="5" t="s">
        <v>459</v>
      </c>
      <c r="O327" s="5"/>
      <c r="P327" s="5"/>
      <c r="Q327" s="5"/>
      <c r="R327" s="5" t="s">
        <v>459</v>
      </c>
      <c r="S327" s="5" t="s">
        <v>460</v>
      </c>
      <c r="T327" s="5"/>
      <c r="U327" s="5"/>
      <c r="V327" s="5" t="s">
        <v>843</v>
      </c>
      <c r="W327" s="5">
        <v>1024</v>
      </c>
      <c r="X327" s="5">
        <v>30</v>
      </c>
      <c r="Y327" s="5" t="s">
        <v>455</v>
      </c>
      <c r="Z327" s="5">
        <v>160</v>
      </c>
      <c r="AA327" s="5"/>
      <c r="AB327" s="5" t="s">
        <v>844</v>
      </c>
      <c r="AC327" s="5"/>
      <c r="AD327" s="5">
        <v>0.52</v>
      </c>
      <c r="AE327" s="5">
        <v>5</v>
      </c>
      <c r="AF327" s="5">
        <v>12</v>
      </c>
      <c r="AG327" s="5">
        <v>97</v>
      </c>
      <c r="AH327" s="5">
        <v>60</v>
      </c>
      <c r="AI327" s="5">
        <v>801</v>
      </c>
      <c r="AJ327" s="5">
        <v>360</v>
      </c>
      <c r="AK327" s="5">
        <v>462</v>
      </c>
      <c r="AL327" s="5">
        <v>13</v>
      </c>
      <c r="AM327" s="5">
        <v>440</v>
      </c>
      <c r="AN327" s="5">
        <v>432</v>
      </c>
      <c r="AO327" s="5">
        <v>315</v>
      </c>
      <c r="AP327" s="5">
        <v>18</v>
      </c>
      <c r="AQ327" s="5"/>
      <c r="AR327" s="5">
        <v>89.985</v>
      </c>
      <c r="AS327" s="5" t="s">
        <v>844</v>
      </c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 t="s">
        <v>844</v>
      </c>
      <c r="BK327" s="5"/>
      <c r="BL327" s="5">
        <v>0.48</v>
      </c>
      <c r="BM327" s="5">
        <v>5</v>
      </c>
      <c r="BN327" s="5">
        <v>12</v>
      </c>
      <c r="BO327" s="5">
        <v>91</v>
      </c>
      <c r="BP327" s="5">
        <v>60</v>
      </c>
      <c r="BQ327" s="5">
        <v>702</v>
      </c>
      <c r="BR327" s="5">
        <v>251</v>
      </c>
      <c r="BS327" s="5">
        <v>450</v>
      </c>
      <c r="BT327" s="5">
        <v>12</v>
      </c>
      <c r="BU327" s="5">
        <v>435</v>
      </c>
      <c r="BV327" s="5">
        <v>427</v>
      </c>
      <c r="BW327" s="5">
        <v>308</v>
      </c>
      <c r="BX327" s="5">
        <v>18</v>
      </c>
      <c r="BY327" s="5"/>
      <c r="BZ327" s="5">
        <v>87.075</v>
      </c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</row>
    <row r="328" spans="1:107" s="7" customFormat="1" ht="24">
      <c r="A328" s="4" t="s">
        <v>806</v>
      </c>
      <c r="B328" s="5" t="s">
        <v>487</v>
      </c>
      <c r="C328" s="6">
        <v>39440</v>
      </c>
      <c r="D328" s="5" t="s">
        <v>455</v>
      </c>
      <c r="E328" s="5" t="s">
        <v>468</v>
      </c>
      <c r="F328" s="5" t="s">
        <v>477</v>
      </c>
      <c r="G328" s="5" t="s">
        <v>458</v>
      </c>
      <c r="H328" s="5" t="s">
        <v>459</v>
      </c>
      <c r="I328" s="5">
        <v>274</v>
      </c>
      <c r="J328" s="5" t="s">
        <v>459</v>
      </c>
      <c r="K328" s="5"/>
      <c r="L328" s="5"/>
      <c r="M328" s="5"/>
      <c r="N328" s="5" t="s">
        <v>455</v>
      </c>
      <c r="O328" s="5" t="s">
        <v>580</v>
      </c>
      <c r="P328" s="5"/>
      <c r="Q328" s="5"/>
      <c r="R328" s="5" t="s">
        <v>459</v>
      </c>
      <c r="S328" s="5" t="s">
        <v>460</v>
      </c>
      <c r="T328" s="5"/>
      <c r="U328" s="5"/>
      <c r="V328" s="5" t="s">
        <v>845</v>
      </c>
      <c r="W328" s="5">
        <v>512</v>
      </c>
      <c r="X328" s="5">
        <v>60</v>
      </c>
      <c r="Y328" s="5" t="s">
        <v>455</v>
      </c>
      <c r="Z328" s="5">
        <v>85</v>
      </c>
      <c r="AA328" s="5"/>
      <c r="AB328" s="5" t="s">
        <v>844</v>
      </c>
      <c r="AC328" s="5"/>
      <c r="AD328" s="5">
        <v>0.15</v>
      </c>
      <c r="AE328" s="5">
        <v>15</v>
      </c>
      <c r="AF328" s="5">
        <v>12</v>
      </c>
      <c r="AG328" s="5">
        <v>39.43</v>
      </c>
      <c r="AH328" s="5">
        <v>60</v>
      </c>
      <c r="AI328" s="5">
        <v>263.4</v>
      </c>
      <c r="AJ328" s="5">
        <v>274</v>
      </c>
      <c r="AK328" s="5">
        <v>164.8</v>
      </c>
      <c r="AL328" s="5">
        <v>12</v>
      </c>
      <c r="AM328" s="5">
        <v>149.9</v>
      </c>
      <c r="AN328" s="5">
        <v>152.1</v>
      </c>
      <c r="AO328" s="5">
        <v>255.7</v>
      </c>
      <c r="AP328" s="5">
        <v>46.7</v>
      </c>
      <c r="AQ328" s="5"/>
      <c r="AR328" s="5">
        <v>27.8951431666666</v>
      </c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 t="s">
        <v>844</v>
      </c>
      <c r="BK328" s="5"/>
      <c r="BL328" s="5">
        <v>0.15</v>
      </c>
      <c r="BM328" s="5">
        <v>15</v>
      </c>
      <c r="BN328" s="5">
        <v>12</v>
      </c>
      <c r="BO328" s="5">
        <v>39.43</v>
      </c>
      <c r="BP328" s="5">
        <v>60</v>
      </c>
      <c r="BQ328" s="5">
        <v>263.4</v>
      </c>
      <c r="BR328" s="5">
        <v>274</v>
      </c>
      <c r="BS328" s="5">
        <v>164.8</v>
      </c>
      <c r="BT328" s="5">
        <v>12</v>
      </c>
      <c r="BU328" s="5">
        <v>149.9</v>
      </c>
      <c r="BV328" s="5">
        <v>152.1</v>
      </c>
      <c r="BW328" s="5">
        <v>255.7</v>
      </c>
      <c r="BX328" s="5">
        <v>46.7</v>
      </c>
      <c r="BY328" s="5"/>
      <c r="BZ328" s="5">
        <v>27.8951431666666</v>
      </c>
      <c r="CA328" s="5">
        <v>32</v>
      </c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</row>
    <row r="329" spans="1:107" s="7" customFormat="1" ht="12.75">
      <c r="A329" s="4" t="s">
        <v>806</v>
      </c>
      <c r="B329" s="5" t="s">
        <v>487</v>
      </c>
      <c r="C329" s="6">
        <v>39474</v>
      </c>
      <c r="D329" s="5" t="s">
        <v>455</v>
      </c>
      <c r="E329" s="5" t="s">
        <v>502</v>
      </c>
      <c r="F329" s="5" t="s">
        <v>477</v>
      </c>
      <c r="G329" s="5" t="s">
        <v>458</v>
      </c>
      <c r="H329" s="5" t="s">
        <v>459</v>
      </c>
      <c r="I329" s="5" t="s">
        <v>485</v>
      </c>
      <c r="J329" s="5" t="s">
        <v>459</v>
      </c>
      <c r="K329" s="5"/>
      <c r="L329" s="5"/>
      <c r="M329" s="5"/>
      <c r="N329" s="5" t="s">
        <v>459</v>
      </c>
      <c r="O329" s="5"/>
      <c r="P329" s="5"/>
      <c r="Q329" s="5"/>
      <c r="R329" s="5" t="s">
        <v>459</v>
      </c>
      <c r="S329" s="5" t="s">
        <v>460</v>
      </c>
      <c r="T329" s="5"/>
      <c r="U329" s="5"/>
      <c r="V329" s="5" t="s">
        <v>521</v>
      </c>
      <c r="W329" s="5">
        <v>8</v>
      </c>
      <c r="X329" s="5">
        <v>5</v>
      </c>
      <c r="Y329" s="5" t="s">
        <v>459</v>
      </c>
      <c r="Z329" s="5">
        <v>21</v>
      </c>
      <c r="AA329" s="5"/>
      <c r="AB329" s="5" t="s">
        <v>827</v>
      </c>
      <c r="AC329" s="5"/>
      <c r="AD329" s="5">
        <v>0</v>
      </c>
      <c r="AE329" s="5">
        <v>5</v>
      </c>
      <c r="AF329" s="5">
        <v>21.73</v>
      </c>
      <c r="AG329" s="5">
        <v>6.8</v>
      </c>
      <c r="AH329" s="5">
        <v>60</v>
      </c>
      <c r="AI329" s="5">
        <v>8.5</v>
      </c>
      <c r="AJ329" s="5">
        <v>36.3</v>
      </c>
      <c r="AK329" s="5">
        <v>7.8</v>
      </c>
      <c r="AL329" s="5">
        <v>30.62</v>
      </c>
      <c r="AM329" s="5">
        <v>7.6</v>
      </c>
      <c r="AN329" s="5">
        <v>7.5</v>
      </c>
      <c r="AO329" s="5">
        <v>0</v>
      </c>
      <c r="AP329" s="5">
        <v>0</v>
      </c>
      <c r="AQ329" s="5">
        <v>0</v>
      </c>
      <c r="AR329" s="5">
        <v>1.77406666666666</v>
      </c>
      <c r="AS329" s="5" t="s">
        <v>827</v>
      </c>
      <c r="AT329" s="5"/>
      <c r="AU329" s="5">
        <v>0</v>
      </c>
      <c r="AV329" s="5">
        <v>5</v>
      </c>
      <c r="AW329" s="5">
        <v>14.33</v>
      </c>
      <c r="AX329" s="5">
        <v>6.6</v>
      </c>
      <c r="AY329" s="5">
        <v>60</v>
      </c>
      <c r="AZ329" s="5">
        <v>8.2</v>
      </c>
      <c r="BA329" s="5">
        <v>31.59</v>
      </c>
      <c r="BB329" s="5">
        <v>8.1</v>
      </c>
      <c r="BC329" s="5">
        <v>26.96</v>
      </c>
      <c r="BD329" s="5">
        <v>7.5</v>
      </c>
      <c r="BE329" s="5">
        <v>7.3</v>
      </c>
      <c r="BF329" s="5">
        <v>0</v>
      </c>
      <c r="BG329" s="5">
        <v>0</v>
      </c>
      <c r="BH329" s="5">
        <v>0</v>
      </c>
      <c r="BI329" s="5">
        <v>1.74271666666666</v>
      </c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</row>
    <row r="330" spans="1:107" s="7" customFormat="1" ht="12.75">
      <c r="A330" s="4" t="s">
        <v>806</v>
      </c>
      <c r="B330" s="5" t="s">
        <v>487</v>
      </c>
      <c r="C330" s="6">
        <v>39474</v>
      </c>
      <c r="D330" s="5" t="s">
        <v>455</v>
      </c>
      <c r="E330" s="5" t="s">
        <v>502</v>
      </c>
      <c r="F330" s="5" t="s">
        <v>477</v>
      </c>
      <c r="G330" s="5" t="s">
        <v>458</v>
      </c>
      <c r="H330" s="5" t="s">
        <v>459</v>
      </c>
      <c r="I330" s="5" t="s">
        <v>485</v>
      </c>
      <c r="J330" s="5" t="s">
        <v>459</v>
      </c>
      <c r="K330" s="5"/>
      <c r="L330" s="5"/>
      <c r="M330" s="5"/>
      <c r="N330" s="5" t="s">
        <v>459</v>
      </c>
      <c r="O330" s="5"/>
      <c r="P330" s="5"/>
      <c r="Q330" s="5"/>
      <c r="R330" s="5" t="s">
        <v>459</v>
      </c>
      <c r="S330" s="5" t="s">
        <v>460</v>
      </c>
      <c r="T330" s="5"/>
      <c r="U330" s="5"/>
      <c r="V330" s="5" t="s">
        <v>521</v>
      </c>
      <c r="W330" s="5">
        <v>16</v>
      </c>
      <c r="X330" s="5">
        <v>5</v>
      </c>
      <c r="Y330" s="5" t="s">
        <v>459</v>
      </c>
      <c r="Z330" s="5">
        <v>21</v>
      </c>
      <c r="AA330" s="5"/>
      <c r="AB330" s="5" t="s">
        <v>819</v>
      </c>
      <c r="AC330" s="5"/>
      <c r="AD330" s="5">
        <v>0</v>
      </c>
      <c r="AE330" s="5">
        <v>5</v>
      </c>
      <c r="AF330" s="5">
        <v>21.73</v>
      </c>
      <c r="AG330" s="5">
        <v>6.8</v>
      </c>
      <c r="AH330" s="5">
        <v>60</v>
      </c>
      <c r="AI330" s="5">
        <v>8.5</v>
      </c>
      <c r="AJ330" s="5">
        <v>36.3</v>
      </c>
      <c r="AK330" s="5">
        <v>7.8</v>
      </c>
      <c r="AL330" s="5">
        <v>30.62</v>
      </c>
      <c r="AM330" s="5">
        <v>7.6</v>
      </c>
      <c r="AN330" s="5">
        <v>7.5</v>
      </c>
      <c r="AO330" s="5">
        <v>0</v>
      </c>
      <c r="AP330" s="5">
        <v>0</v>
      </c>
      <c r="AQ330" s="5">
        <v>0</v>
      </c>
      <c r="AR330" s="5">
        <v>1.77406666666666</v>
      </c>
      <c r="AS330" s="5" t="s">
        <v>819</v>
      </c>
      <c r="AT330" s="5"/>
      <c r="AU330" s="5">
        <v>0</v>
      </c>
      <c r="AV330" s="5">
        <v>5</v>
      </c>
      <c r="AW330" s="5">
        <v>14.33</v>
      </c>
      <c r="AX330" s="5">
        <v>6.6</v>
      </c>
      <c r="AY330" s="5">
        <v>60</v>
      </c>
      <c r="AZ330" s="5">
        <v>8.2</v>
      </c>
      <c r="BA330" s="5">
        <v>31.59</v>
      </c>
      <c r="BB330" s="5">
        <v>8.1</v>
      </c>
      <c r="BC330" s="5">
        <v>26</v>
      </c>
      <c r="BD330" s="5">
        <v>7.5</v>
      </c>
      <c r="BE330" s="5">
        <v>7.3</v>
      </c>
      <c r="BF330" s="5">
        <v>0</v>
      </c>
      <c r="BG330" s="5">
        <v>0</v>
      </c>
      <c r="BH330" s="5">
        <v>0</v>
      </c>
      <c r="BI330" s="5">
        <v>1.74271666666666</v>
      </c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</row>
    <row r="331" spans="1:107" s="7" customFormat="1" ht="12.75">
      <c r="A331" s="4" t="s">
        <v>806</v>
      </c>
      <c r="B331" s="5" t="s">
        <v>487</v>
      </c>
      <c r="C331" s="6">
        <v>39474</v>
      </c>
      <c r="D331" s="5" t="s">
        <v>455</v>
      </c>
      <c r="E331" s="5" t="s">
        <v>502</v>
      </c>
      <c r="F331" s="5" t="s">
        <v>477</v>
      </c>
      <c r="G331" s="5" t="s">
        <v>458</v>
      </c>
      <c r="H331" s="5" t="s">
        <v>459</v>
      </c>
      <c r="I331" s="5" t="s">
        <v>485</v>
      </c>
      <c r="J331" s="5" t="s">
        <v>459</v>
      </c>
      <c r="K331" s="5"/>
      <c r="L331" s="5"/>
      <c r="M331" s="5"/>
      <c r="N331" s="5" t="s">
        <v>459</v>
      </c>
      <c r="O331" s="5"/>
      <c r="P331" s="5"/>
      <c r="Q331" s="5"/>
      <c r="R331" s="5" t="s">
        <v>459</v>
      </c>
      <c r="S331" s="5" t="s">
        <v>460</v>
      </c>
      <c r="T331" s="5"/>
      <c r="U331" s="5"/>
      <c r="V331" s="5" t="s">
        <v>521</v>
      </c>
      <c r="W331" s="5">
        <v>8</v>
      </c>
      <c r="X331" s="5">
        <v>5</v>
      </c>
      <c r="Y331" s="5" t="s">
        <v>459</v>
      </c>
      <c r="Z331" s="5">
        <v>21</v>
      </c>
      <c r="AA331" s="5"/>
      <c r="AB331" s="5" t="s">
        <v>827</v>
      </c>
      <c r="AC331" s="5"/>
      <c r="AD331" s="5">
        <v>0</v>
      </c>
      <c r="AE331" s="5">
        <v>5</v>
      </c>
      <c r="AF331" s="5">
        <v>21.73</v>
      </c>
      <c r="AG331" s="5">
        <v>6.8</v>
      </c>
      <c r="AH331" s="5">
        <v>60</v>
      </c>
      <c r="AI331" s="5">
        <v>8.5</v>
      </c>
      <c r="AJ331" s="5">
        <v>36.3</v>
      </c>
      <c r="AK331" s="5">
        <v>7.8</v>
      </c>
      <c r="AL331" s="5">
        <v>30.62</v>
      </c>
      <c r="AM331" s="5">
        <v>7.6</v>
      </c>
      <c r="AN331" s="5">
        <v>7.5</v>
      </c>
      <c r="AO331" s="5">
        <v>0</v>
      </c>
      <c r="AP331" s="5">
        <v>0</v>
      </c>
      <c r="AQ331" s="5">
        <v>0</v>
      </c>
      <c r="AR331" s="5">
        <v>1.77406666666666</v>
      </c>
      <c r="AS331" s="5" t="s">
        <v>827</v>
      </c>
      <c r="AT331" s="5"/>
      <c r="AU331" s="5">
        <v>0</v>
      </c>
      <c r="AV331" s="5">
        <v>5</v>
      </c>
      <c r="AW331" s="5">
        <v>14.33</v>
      </c>
      <c r="AX331" s="5">
        <v>6.6</v>
      </c>
      <c r="AY331" s="5">
        <v>60</v>
      </c>
      <c r="AZ331" s="5">
        <v>8.2</v>
      </c>
      <c r="BA331" s="5">
        <v>31.59</v>
      </c>
      <c r="BB331" s="5">
        <v>8.1</v>
      </c>
      <c r="BC331" s="5">
        <v>26</v>
      </c>
      <c r="BD331" s="5">
        <v>7.5</v>
      </c>
      <c r="BE331" s="5">
        <v>7.3</v>
      </c>
      <c r="BF331" s="5">
        <v>0</v>
      </c>
      <c r="BG331" s="5">
        <v>0</v>
      </c>
      <c r="BH331" s="5">
        <v>0</v>
      </c>
      <c r="BI331" s="5">
        <v>1.74271666666666</v>
      </c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</row>
    <row r="332" spans="1:107" s="7" customFormat="1" ht="12.75">
      <c r="A332" s="4" t="s">
        <v>806</v>
      </c>
      <c r="B332" s="5" t="s">
        <v>487</v>
      </c>
      <c r="C332" s="6">
        <v>39474</v>
      </c>
      <c r="D332" s="5" t="s">
        <v>455</v>
      </c>
      <c r="E332" s="5" t="s">
        <v>502</v>
      </c>
      <c r="F332" s="5" t="s">
        <v>477</v>
      </c>
      <c r="G332" s="5" t="s">
        <v>458</v>
      </c>
      <c r="H332" s="5" t="s">
        <v>459</v>
      </c>
      <c r="I332" s="5" t="s">
        <v>485</v>
      </c>
      <c r="J332" s="5" t="s">
        <v>459</v>
      </c>
      <c r="K332" s="5"/>
      <c r="L332" s="5"/>
      <c r="M332" s="5"/>
      <c r="N332" s="5" t="s">
        <v>459</v>
      </c>
      <c r="O332" s="5"/>
      <c r="P332" s="5"/>
      <c r="Q332" s="5"/>
      <c r="R332" s="5" t="s">
        <v>459</v>
      </c>
      <c r="S332" s="5" t="s">
        <v>460</v>
      </c>
      <c r="T332" s="5"/>
      <c r="U332" s="5"/>
      <c r="V332" s="5" t="s">
        <v>521</v>
      </c>
      <c r="W332" s="5">
        <v>16</v>
      </c>
      <c r="X332" s="5">
        <v>5</v>
      </c>
      <c r="Y332" s="5" t="s">
        <v>459</v>
      </c>
      <c r="Z332" s="5">
        <v>21</v>
      </c>
      <c r="AA332" s="5"/>
      <c r="AB332" s="5" t="s">
        <v>819</v>
      </c>
      <c r="AC332" s="5"/>
      <c r="AD332" s="5">
        <v>0</v>
      </c>
      <c r="AE332" s="5">
        <v>5</v>
      </c>
      <c r="AF332" s="5">
        <v>21.73</v>
      </c>
      <c r="AG332" s="5">
        <v>6.8</v>
      </c>
      <c r="AH332" s="5">
        <v>60</v>
      </c>
      <c r="AI332" s="5">
        <v>8.5</v>
      </c>
      <c r="AJ332" s="5">
        <v>36.3</v>
      </c>
      <c r="AK332" s="5">
        <v>7.8</v>
      </c>
      <c r="AL332" s="5">
        <v>30.62</v>
      </c>
      <c r="AM332" s="5">
        <v>7.6</v>
      </c>
      <c r="AN332" s="5">
        <v>7.5</v>
      </c>
      <c r="AO332" s="5">
        <v>0</v>
      </c>
      <c r="AP332" s="5">
        <v>0</v>
      </c>
      <c r="AQ332" s="5">
        <v>0</v>
      </c>
      <c r="AR332" s="5">
        <v>1.77406666666666</v>
      </c>
      <c r="AS332" s="5" t="s">
        <v>819</v>
      </c>
      <c r="AT332" s="5"/>
      <c r="AU332" s="5">
        <v>0</v>
      </c>
      <c r="AV332" s="5">
        <v>5</v>
      </c>
      <c r="AW332" s="5">
        <v>14.33</v>
      </c>
      <c r="AX332" s="5">
        <v>6.6</v>
      </c>
      <c r="AY332" s="5">
        <v>60</v>
      </c>
      <c r="AZ332" s="5">
        <v>8.2</v>
      </c>
      <c r="BA332" s="5">
        <v>31.59</v>
      </c>
      <c r="BB332" s="5">
        <v>8.1</v>
      </c>
      <c r="BC332" s="5">
        <v>26</v>
      </c>
      <c r="BD332" s="5">
        <v>7.5</v>
      </c>
      <c r="BE332" s="5">
        <v>7.3</v>
      </c>
      <c r="BF332" s="5">
        <v>0</v>
      </c>
      <c r="BG332" s="5">
        <v>0</v>
      </c>
      <c r="BH332" s="5">
        <v>0</v>
      </c>
      <c r="BI332" s="5">
        <v>1.74271666666666</v>
      </c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</row>
    <row r="333" spans="1:107" s="7" customFormat="1" ht="12.75">
      <c r="A333" s="4" t="s">
        <v>806</v>
      </c>
      <c r="B333" s="5" t="s">
        <v>487</v>
      </c>
      <c r="C333" s="6">
        <v>39513</v>
      </c>
      <c r="D333" s="5" t="s">
        <v>455</v>
      </c>
      <c r="E333" s="5" t="s">
        <v>456</v>
      </c>
      <c r="F333" s="5" t="s">
        <v>477</v>
      </c>
      <c r="G333" s="5" t="s">
        <v>458</v>
      </c>
      <c r="H333" s="5" t="s">
        <v>455</v>
      </c>
      <c r="I333" s="5" t="s">
        <v>485</v>
      </c>
      <c r="J333" s="5" t="s">
        <v>459</v>
      </c>
      <c r="K333" s="5"/>
      <c r="L333" s="5"/>
      <c r="M333" s="5"/>
      <c r="N333" s="5" t="s">
        <v>459</v>
      </c>
      <c r="O333" s="5"/>
      <c r="P333" s="5"/>
      <c r="Q333" s="5"/>
      <c r="R333" s="5" t="s">
        <v>459</v>
      </c>
      <c r="S333" s="5" t="s">
        <v>460</v>
      </c>
      <c r="T333" s="5"/>
      <c r="U333" s="5"/>
      <c r="V333" s="5" t="s">
        <v>521</v>
      </c>
      <c r="W333" s="5">
        <v>32</v>
      </c>
      <c r="X333" s="5"/>
      <c r="Y333" s="5" t="s">
        <v>459</v>
      </c>
      <c r="Z333" s="5">
        <v>24</v>
      </c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 t="s">
        <v>846</v>
      </c>
      <c r="AT333" s="5"/>
      <c r="AU333" s="5">
        <v>0</v>
      </c>
      <c r="AV333" s="5">
        <v>5</v>
      </c>
      <c r="AW333" s="5">
        <v>23.73</v>
      </c>
      <c r="AX333" s="5">
        <v>8.2</v>
      </c>
      <c r="AY333" s="5">
        <v>60</v>
      </c>
      <c r="AZ333" s="5">
        <v>21.2</v>
      </c>
      <c r="BA333" s="5">
        <v>35.6</v>
      </c>
      <c r="BB333" s="5">
        <v>18.9</v>
      </c>
      <c r="BC333" s="5">
        <v>37.02</v>
      </c>
      <c r="BD333" s="5">
        <v>19</v>
      </c>
      <c r="BE333" s="5">
        <v>18.8</v>
      </c>
      <c r="BF333" s="5">
        <v>0</v>
      </c>
      <c r="BG333" s="5">
        <v>0</v>
      </c>
      <c r="BH333" s="5">
        <v>0</v>
      </c>
      <c r="BI333" s="5">
        <v>3.4226</v>
      </c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</row>
    <row r="334" spans="1:107" s="7" customFormat="1" ht="12.75">
      <c r="A334" s="4" t="s">
        <v>806</v>
      </c>
      <c r="B334" s="5" t="s">
        <v>487</v>
      </c>
      <c r="C334" s="6">
        <v>39513</v>
      </c>
      <c r="D334" s="5" t="s">
        <v>455</v>
      </c>
      <c r="E334" s="5" t="s">
        <v>456</v>
      </c>
      <c r="F334" s="5" t="s">
        <v>477</v>
      </c>
      <c r="G334" s="5" t="s">
        <v>458</v>
      </c>
      <c r="H334" s="5" t="s">
        <v>455</v>
      </c>
      <c r="I334" s="5" t="s">
        <v>485</v>
      </c>
      <c r="J334" s="5" t="s">
        <v>459</v>
      </c>
      <c r="K334" s="5"/>
      <c r="L334" s="5"/>
      <c r="M334" s="5"/>
      <c r="N334" s="5" t="s">
        <v>459</v>
      </c>
      <c r="O334" s="5"/>
      <c r="P334" s="5"/>
      <c r="Q334" s="5"/>
      <c r="R334" s="5" t="s">
        <v>459</v>
      </c>
      <c r="S334" s="5" t="s">
        <v>460</v>
      </c>
      <c r="T334" s="5"/>
      <c r="U334" s="5"/>
      <c r="V334" s="5" t="s">
        <v>521</v>
      </c>
      <c r="W334" s="5">
        <v>32</v>
      </c>
      <c r="X334" s="5"/>
      <c r="Y334" s="5" t="s">
        <v>459</v>
      </c>
      <c r="Z334" s="5">
        <v>24</v>
      </c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 t="s">
        <v>846</v>
      </c>
      <c r="AT334" s="5"/>
      <c r="AU334" s="5">
        <v>0</v>
      </c>
      <c r="AV334" s="5">
        <v>5</v>
      </c>
      <c r="AW334" s="5">
        <v>23.73</v>
      </c>
      <c r="AX334" s="5">
        <v>8.2</v>
      </c>
      <c r="AY334" s="5">
        <v>60</v>
      </c>
      <c r="AZ334" s="5">
        <v>21.2</v>
      </c>
      <c r="BA334" s="5">
        <v>35.6</v>
      </c>
      <c r="BB334" s="5">
        <v>18.9</v>
      </c>
      <c r="BC334" s="5">
        <v>37.02</v>
      </c>
      <c r="BD334" s="5">
        <v>19</v>
      </c>
      <c r="BE334" s="5">
        <v>18.8</v>
      </c>
      <c r="BF334" s="5">
        <v>0</v>
      </c>
      <c r="BG334" s="5">
        <v>0</v>
      </c>
      <c r="BH334" s="5">
        <v>0</v>
      </c>
      <c r="BI334" s="5">
        <v>3.4226</v>
      </c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</row>
    <row r="335" spans="1:107" s="7" customFormat="1" ht="12.75">
      <c r="A335" s="4" t="s">
        <v>806</v>
      </c>
      <c r="B335" s="5" t="s">
        <v>487</v>
      </c>
      <c r="C335" s="6">
        <v>39513</v>
      </c>
      <c r="D335" s="5" t="s">
        <v>455</v>
      </c>
      <c r="E335" s="5" t="s">
        <v>456</v>
      </c>
      <c r="F335" s="5" t="s">
        <v>477</v>
      </c>
      <c r="G335" s="5" t="s">
        <v>458</v>
      </c>
      <c r="H335" s="5" t="s">
        <v>455</v>
      </c>
      <c r="I335" s="5" t="s">
        <v>485</v>
      </c>
      <c r="J335" s="5" t="s">
        <v>459</v>
      </c>
      <c r="K335" s="5"/>
      <c r="L335" s="5"/>
      <c r="M335" s="5"/>
      <c r="N335" s="5" t="s">
        <v>459</v>
      </c>
      <c r="O335" s="5"/>
      <c r="P335" s="5"/>
      <c r="Q335" s="5"/>
      <c r="R335" s="5" t="s">
        <v>459</v>
      </c>
      <c r="S335" s="5" t="s">
        <v>460</v>
      </c>
      <c r="T335" s="5"/>
      <c r="U335" s="5"/>
      <c r="V335" s="5" t="s">
        <v>521</v>
      </c>
      <c r="W335" s="5">
        <v>32</v>
      </c>
      <c r="X335" s="5">
        <v>15</v>
      </c>
      <c r="Y335" s="5" t="s">
        <v>459</v>
      </c>
      <c r="Z335" s="5">
        <v>24</v>
      </c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 t="s">
        <v>846</v>
      </c>
      <c r="AT335" s="5"/>
      <c r="AU335" s="5">
        <v>0</v>
      </c>
      <c r="AV335" s="5">
        <v>5</v>
      </c>
      <c r="AW335" s="5">
        <v>23.73</v>
      </c>
      <c r="AX335" s="5">
        <v>8.2</v>
      </c>
      <c r="AY335" s="5">
        <v>60</v>
      </c>
      <c r="AZ335" s="5">
        <v>21.2</v>
      </c>
      <c r="BA335" s="5">
        <v>35.6</v>
      </c>
      <c r="BB335" s="5">
        <v>18.9</v>
      </c>
      <c r="BC335" s="5">
        <v>37.02</v>
      </c>
      <c r="BD335" s="5">
        <v>19</v>
      </c>
      <c r="BE335" s="5">
        <v>18.8</v>
      </c>
      <c r="BF335" s="5">
        <v>0</v>
      </c>
      <c r="BG335" s="5">
        <v>0</v>
      </c>
      <c r="BH335" s="5"/>
      <c r="BI335" s="5">
        <v>3.4226</v>
      </c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</row>
    <row r="336" spans="1:107" s="7" customFormat="1" ht="12.75">
      <c r="A336" s="4" t="s">
        <v>806</v>
      </c>
      <c r="B336" s="5" t="s">
        <v>487</v>
      </c>
      <c r="C336" s="6">
        <v>39513</v>
      </c>
      <c r="D336" s="5" t="s">
        <v>455</v>
      </c>
      <c r="E336" s="5" t="s">
        <v>456</v>
      </c>
      <c r="F336" s="5" t="s">
        <v>477</v>
      </c>
      <c r="G336" s="5" t="s">
        <v>458</v>
      </c>
      <c r="H336" s="5" t="s">
        <v>455</v>
      </c>
      <c r="I336" s="5" t="s">
        <v>485</v>
      </c>
      <c r="J336" s="5" t="s">
        <v>459</v>
      </c>
      <c r="K336" s="5"/>
      <c r="L336" s="5"/>
      <c r="M336" s="5"/>
      <c r="N336" s="5" t="s">
        <v>459</v>
      </c>
      <c r="O336" s="5"/>
      <c r="P336" s="5"/>
      <c r="Q336" s="5"/>
      <c r="R336" s="5" t="s">
        <v>459</v>
      </c>
      <c r="S336" s="5" t="s">
        <v>460</v>
      </c>
      <c r="T336" s="5"/>
      <c r="U336" s="5"/>
      <c r="V336" s="5" t="s">
        <v>521</v>
      </c>
      <c r="W336" s="5">
        <v>32</v>
      </c>
      <c r="X336" s="5">
        <v>15</v>
      </c>
      <c r="Y336" s="5" t="s">
        <v>459</v>
      </c>
      <c r="Z336" s="5">
        <v>24</v>
      </c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 t="s">
        <v>846</v>
      </c>
      <c r="AT336" s="5"/>
      <c r="AU336" s="5">
        <v>0</v>
      </c>
      <c r="AV336" s="5">
        <v>5</v>
      </c>
      <c r="AW336" s="5">
        <v>23.73</v>
      </c>
      <c r="AX336" s="5">
        <v>8.2</v>
      </c>
      <c r="AY336" s="5">
        <v>60</v>
      </c>
      <c r="AZ336" s="5">
        <v>21.2</v>
      </c>
      <c r="BA336" s="5">
        <v>35.6</v>
      </c>
      <c r="BB336" s="5">
        <v>18.9</v>
      </c>
      <c r="BC336" s="5">
        <v>37.02</v>
      </c>
      <c r="BD336" s="5">
        <v>19</v>
      </c>
      <c r="BE336" s="5">
        <v>18.8</v>
      </c>
      <c r="BF336" s="5">
        <v>0</v>
      </c>
      <c r="BG336" s="5">
        <v>0</v>
      </c>
      <c r="BH336" s="5"/>
      <c r="BI336" s="5">
        <v>3.4226</v>
      </c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</row>
    <row r="337" spans="1:107" s="7" customFormat="1" ht="12.75">
      <c r="A337" s="4" t="s">
        <v>806</v>
      </c>
      <c r="B337" s="5" t="s">
        <v>487</v>
      </c>
      <c r="C337" s="6">
        <v>39314</v>
      </c>
      <c r="D337" s="5" t="s">
        <v>455</v>
      </c>
      <c r="E337" s="5" t="s">
        <v>502</v>
      </c>
      <c r="F337" s="5" t="s">
        <v>477</v>
      </c>
      <c r="G337" s="5" t="s">
        <v>458</v>
      </c>
      <c r="H337" s="5" t="s">
        <v>455</v>
      </c>
      <c r="I337" s="5">
        <v>18</v>
      </c>
      <c r="J337" s="5" t="s">
        <v>459</v>
      </c>
      <c r="K337" s="5"/>
      <c r="L337" s="5"/>
      <c r="M337" s="5"/>
      <c r="N337" s="5" t="s">
        <v>459</v>
      </c>
      <c r="O337" s="5"/>
      <c r="P337" s="5"/>
      <c r="Q337" s="5"/>
      <c r="R337" s="5" t="s">
        <v>459</v>
      </c>
      <c r="S337" s="5" t="s">
        <v>460</v>
      </c>
      <c r="T337" s="5"/>
      <c r="U337" s="5"/>
      <c r="V337" s="5" t="s">
        <v>847</v>
      </c>
      <c r="W337" s="5">
        <v>64</v>
      </c>
      <c r="X337" s="5">
        <v>15</v>
      </c>
      <c r="Y337" s="5" t="s">
        <v>513</v>
      </c>
      <c r="Z337" s="5">
        <v>24</v>
      </c>
      <c r="AA337" s="5"/>
      <c r="AB337" s="5" t="s">
        <v>809</v>
      </c>
      <c r="AC337" s="5"/>
      <c r="AD337" s="5">
        <v>0</v>
      </c>
      <c r="AE337" s="5">
        <v>5</v>
      </c>
      <c r="AF337" s="5">
        <v>21</v>
      </c>
      <c r="AG337" s="5">
        <v>8.25</v>
      </c>
      <c r="AH337" s="5">
        <v>60</v>
      </c>
      <c r="AI337" s="5">
        <v>14.69</v>
      </c>
      <c r="AJ337" s="5">
        <v>15</v>
      </c>
      <c r="AK337" s="5">
        <v>13.97</v>
      </c>
      <c r="AL337" s="5">
        <v>15</v>
      </c>
      <c r="AM337" s="5">
        <v>13.52</v>
      </c>
      <c r="AN337" s="5">
        <v>13.44</v>
      </c>
      <c r="AO337" s="5">
        <v>0</v>
      </c>
      <c r="AP337" s="5">
        <v>0</v>
      </c>
      <c r="AQ337" s="5">
        <v>0</v>
      </c>
      <c r="AR337" s="5">
        <v>2.78616666666666</v>
      </c>
      <c r="AS337" s="5" t="s">
        <v>809</v>
      </c>
      <c r="AT337" s="5"/>
      <c r="AU337" s="5">
        <v>0</v>
      </c>
      <c r="AV337" s="5">
        <v>5</v>
      </c>
      <c r="AW337" s="5">
        <v>23</v>
      </c>
      <c r="AX337" s="5">
        <v>6.59</v>
      </c>
      <c r="AY337" s="5">
        <v>60</v>
      </c>
      <c r="AZ337" s="5">
        <v>15.96</v>
      </c>
      <c r="BA337" s="5">
        <v>15</v>
      </c>
      <c r="BB337" s="5">
        <v>14.72</v>
      </c>
      <c r="BC337" s="5">
        <v>15</v>
      </c>
      <c r="BD337" s="5">
        <v>14.67</v>
      </c>
      <c r="BE337" s="5">
        <v>14.39</v>
      </c>
      <c r="BF337" s="5">
        <v>0</v>
      </c>
      <c r="BG337" s="5">
        <v>0</v>
      </c>
      <c r="BH337" s="5">
        <v>0</v>
      </c>
      <c r="BI337" s="5">
        <v>2.67428666666666</v>
      </c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</row>
    <row r="338" spans="1:107" s="7" customFormat="1" ht="12.75">
      <c r="A338" s="4" t="s">
        <v>806</v>
      </c>
      <c r="B338" s="5" t="s">
        <v>487</v>
      </c>
      <c r="C338" s="6">
        <v>39314</v>
      </c>
      <c r="D338" s="5" t="s">
        <v>455</v>
      </c>
      <c r="E338" s="5" t="s">
        <v>502</v>
      </c>
      <c r="F338" s="5" t="s">
        <v>477</v>
      </c>
      <c r="G338" s="5" t="s">
        <v>458</v>
      </c>
      <c r="H338" s="5" t="s">
        <v>455</v>
      </c>
      <c r="I338" s="5">
        <v>18</v>
      </c>
      <c r="J338" s="5" t="s">
        <v>459</v>
      </c>
      <c r="K338" s="5"/>
      <c r="L338" s="5"/>
      <c r="M338" s="5"/>
      <c r="N338" s="5" t="s">
        <v>459</v>
      </c>
      <c r="O338" s="5"/>
      <c r="P338" s="5"/>
      <c r="Q338" s="5"/>
      <c r="R338" s="5" t="s">
        <v>459</v>
      </c>
      <c r="S338" s="5" t="s">
        <v>460</v>
      </c>
      <c r="T338" s="5"/>
      <c r="U338" s="5"/>
      <c r="V338" s="5" t="s">
        <v>847</v>
      </c>
      <c r="W338" s="5">
        <v>64</v>
      </c>
      <c r="X338" s="5">
        <v>15</v>
      </c>
      <c r="Y338" s="5" t="s">
        <v>513</v>
      </c>
      <c r="Z338" s="5">
        <v>24</v>
      </c>
      <c r="AA338" s="5"/>
      <c r="AB338" s="5" t="s">
        <v>809</v>
      </c>
      <c r="AC338" s="5"/>
      <c r="AD338" s="5">
        <v>0</v>
      </c>
      <c r="AE338" s="5">
        <v>5</v>
      </c>
      <c r="AF338" s="5">
        <v>21</v>
      </c>
      <c r="AG338" s="5">
        <v>8.25</v>
      </c>
      <c r="AH338" s="5">
        <v>60</v>
      </c>
      <c r="AI338" s="5">
        <v>14.69</v>
      </c>
      <c r="AJ338" s="5">
        <v>15</v>
      </c>
      <c r="AK338" s="5">
        <v>13.97</v>
      </c>
      <c r="AL338" s="5">
        <v>15</v>
      </c>
      <c r="AM338" s="5">
        <v>13.52</v>
      </c>
      <c r="AN338" s="5">
        <v>13.44</v>
      </c>
      <c r="AO338" s="5">
        <v>0</v>
      </c>
      <c r="AP338" s="5">
        <v>0</v>
      </c>
      <c r="AQ338" s="5">
        <v>0</v>
      </c>
      <c r="AR338" s="5">
        <v>2.78616666666666</v>
      </c>
      <c r="AS338" s="5" t="s">
        <v>809</v>
      </c>
      <c r="AT338" s="5"/>
      <c r="AU338" s="5">
        <v>0</v>
      </c>
      <c r="AV338" s="5">
        <v>5</v>
      </c>
      <c r="AW338" s="5">
        <v>23</v>
      </c>
      <c r="AX338" s="5">
        <v>6.59</v>
      </c>
      <c r="AY338" s="5">
        <v>60</v>
      </c>
      <c r="AZ338" s="5">
        <v>15.96</v>
      </c>
      <c r="BA338" s="5">
        <v>15</v>
      </c>
      <c r="BB338" s="5">
        <v>14.72</v>
      </c>
      <c r="BC338" s="5">
        <v>15</v>
      </c>
      <c r="BD338" s="5">
        <v>14.67</v>
      </c>
      <c r="BE338" s="5">
        <v>14.39</v>
      </c>
      <c r="BF338" s="5">
        <v>0</v>
      </c>
      <c r="BG338" s="5">
        <v>0</v>
      </c>
      <c r="BH338" s="5">
        <v>0</v>
      </c>
      <c r="BI338" s="5">
        <v>2.67428666666666</v>
      </c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</row>
    <row r="339" spans="1:107" s="7" customFormat="1" ht="12.75">
      <c r="A339" s="4" t="s">
        <v>806</v>
      </c>
      <c r="B339" s="5" t="s">
        <v>487</v>
      </c>
      <c r="C339" s="6">
        <v>39314</v>
      </c>
      <c r="D339" s="5" t="s">
        <v>455</v>
      </c>
      <c r="E339" s="5" t="s">
        <v>502</v>
      </c>
      <c r="F339" s="5" t="s">
        <v>477</v>
      </c>
      <c r="G339" s="5" t="s">
        <v>458</v>
      </c>
      <c r="H339" s="5" t="s">
        <v>455</v>
      </c>
      <c r="I339" s="5">
        <v>18</v>
      </c>
      <c r="J339" s="5" t="s">
        <v>459</v>
      </c>
      <c r="K339" s="5"/>
      <c r="L339" s="5"/>
      <c r="M339" s="5"/>
      <c r="N339" s="5" t="s">
        <v>459</v>
      </c>
      <c r="O339" s="5"/>
      <c r="P339" s="5"/>
      <c r="Q339" s="5"/>
      <c r="R339" s="5" t="s">
        <v>459</v>
      </c>
      <c r="S339" s="5" t="s">
        <v>460</v>
      </c>
      <c r="T339" s="5"/>
      <c r="U339" s="5"/>
      <c r="V339" s="5" t="s">
        <v>847</v>
      </c>
      <c r="W339" s="5">
        <v>64</v>
      </c>
      <c r="X339" s="5">
        <v>15</v>
      </c>
      <c r="Y339" s="5" t="s">
        <v>513</v>
      </c>
      <c r="Z339" s="5">
        <v>34</v>
      </c>
      <c r="AA339" s="5"/>
      <c r="AB339" s="5" t="s">
        <v>809</v>
      </c>
      <c r="AC339" s="5"/>
      <c r="AD339" s="5">
        <v>0</v>
      </c>
      <c r="AE339" s="5">
        <v>5</v>
      </c>
      <c r="AF339" s="5">
        <v>17</v>
      </c>
      <c r="AG339" s="5">
        <v>8.84</v>
      </c>
      <c r="AH339" s="5">
        <v>60</v>
      </c>
      <c r="AI339" s="5">
        <v>22.09</v>
      </c>
      <c r="AJ339" s="5">
        <v>15</v>
      </c>
      <c r="AK339" s="5">
        <v>19.81</v>
      </c>
      <c r="AL339" s="5">
        <v>15</v>
      </c>
      <c r="AM339" s="5">
        <v>19.31</v>
      </c>
      <c r="AN339" s="5">
        <v>19.15</v>
      </c>
      <c r="AO339" s="5">
        <v>0</v>
      </c>
      <c r="AP339" s="5">
        <v>0</v>
      </c>
      <c r="AQ339" s="5">
        <v>0</v>
      </c>
      <c r="AR339" s="5">
        <v>4.26591999999999</v>
      </c>
      <c r="AS339" s="5" t="s">
        <v>809</v>
      </c>
      <c r="AT339" s="5"/>
      <c r="AU339" s="5">
        <v>0</v>
      </c>
      <c r="AV339" s="5">
        <v>5</v>
      </c>
      <c r="AW339" s="5">
        <v>24</v>
      </c>
      <c r="AX339" s="5">
        <v>6.63</v>
      </c>
      <c r="AY339" s="5">
        <v>60</v>
      </c>
      <c r="AZ339" s="5">
        <v>22.95</v>
      </c>
      <c r="BA339" s="5">
        <v>15</v>
      </c>
      <c r="BB339" s="5">
        <v>20.81</v>
      </c>
      <c r="BC339" s="5">
        <v>15</v>
      </c>
      <c r="BD339" s="5">
        <v>20.12</v>
      </c>
      <c r="BE339" s="5">
        <v>19.9</v>
      </c>
      <c r="BF339" s="5">
        <v>0</v>
      </c>
      <c r="BG339" s="5">
        <v>0</v>
      </c>
      <c r="BH339" s="5">
        <v>0</v>
      </c>
      <c r="BI339" s="5">
        <v>4.11964</v>
      </c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</row>
    <row r="340" spans="1:107" s="7" customFormat="1" ht="12.75">
      <c r="A340" s="4" t="s">
        <v>806</v>
      </c>
      <c r="B340" s="5" t="s">
        <v>487</v>
      </c>
      <c r="C340" s="6">
        <v>39314</v>
      </c>
      <c r="D340" s="5" t="s">
        <v>455</v>
      </c>
      <c r="E340" s="5" t="s">
        <v>502</v>
      </c>
      <c r="F340" s="5" t="s">
        <v>477</v>
      </c>
      <c r="G340" s="5" t="s">
        <v>458</v>
      </c>
      <c r="H340" s="5" t="s">
        <v>455</v>
      </c>
      <c r="I340" s="5">
        <v>18</v>
      </c>
      <c r="J340" s="5" t="s">
        <v>459</v>
      </c>
      <c r="K340" s="5"/>
      <c r="L340" s="5"/>
      <c r="M340" s="5"/>
      <c r="N340" s="5" t="s">
        <v>459</v>
      </c>
      <c r="O340" s="5"/>
      <c r="P340" s="5"/>
      <c r="Q340" s="5"/>
      <c r="R340" s="5" t="s">
        <v>459</v>
      </c>
      <c r="S340" s="5" t="s">
        <v>460</v>
      </c>
      <c r="T340" s="5"/>
      <c r="U340" s="5"/>
      <c r="V340" s="5" t="s">
        <v>847</v>
      </c>
      <c r="W340" s="5">
        <v>64</v>
      </c>
      <c r="X340" s="5">
        <v>15</v>
      </c>
      <c r="Y340" s="5" t="s">
        <v>513</v>
      </c>
      <c r="Z340" s="5">
        <v>34</v>
      </c>
      <c r="AA340" s="5"/>
      <c r="AB340" s="5" t="s">
        <v>809</v>
      </c>
      <c r="AC340" s="5"/>
      <c r="AD340" s="5">
        <v>0</v>
      </c>
      <c r="AE340" s="5">
        <v>5</v>
      </c>
      <c r="AF340" s="5">
        <v>17</v>
      </c>
      <c r="AG340" s="5">
        <v>8.84</v>
      </c>
      <c r="AH340" s="5">
        <v>60</v>
      </c>
      <c r="AI340" s="5">
        <v>22.09</v>
      </c>
      <c r="AJ340" s="5">
        <v>15</v>
      </c>
      <c r="AK340" s="5">
        <v>19.81</v>
      </c>
      <c r="AL340" s="5">
        <v>15</v>
      </c>
      <c r="AM340" s="5">
        <v>19.31</v>
      </c>
      <c r="AN340" s="5">
        <v>19.15</v>
      </c>
      <c r="AO340" s="5">
        <v>0</v>
      </c>
      <c r="AP340" s="5">
        <v>0</v>
      </c>
      <c r="AQ340" s="5">
        <v>0</v>
      </c>
      <c r="AR340" s="5">
        <v>4.26591999999999</v>
      </c>
      <c r="AS340" s="5" t="s">
        <v>809</v>
      </c>
      <c r="AT340" s="5"/>
      <c r="AU340" s="5">
        <v>0</v>
      </c>
      <c r="AV340" s="5">
        <v>5</v>
      </c>
      <c r="AW340" s="5">
        <v>24</v>
      </c>
      <c r="AX340" s="5">
        <v>6.63</v>
      </c>
      <c r="AY340" s="5">
        <v>60</v>
      </c>
      <c r="AZ340" s="5">
        <v>22.95</v>
      </c>
      <c r="BA340" s="5">
        <v>15</v>
      </c>
      <c r="BB340" s="5">
        <v>20.81</v>
      </c>
      <c r="BC340" s="5">
        <v>15</v>
      </c>
      <c r="BD340" s="5">
        <v>20.12</v>
      </c>
      <c r="BE340" s="5">
        <v>19.9</v>
      </c>
      <c r="BF340" s="5">
        <v>0</v>
      </c>
      <c r="BG340" s="5">
        <v>0</v>
      </c>
      <c r="BH340" s="5">
        <v>0</v>
      </c>
      <c r="BI340" s="5">
        <v>4.11964</v>
      </c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</row>
    <row r="341" spans="1:107" s="7" customFormat="1" ht="12.75">
      <c r="A341" s="4" t="s">
        <v>806</v>
      </c>
      <c r="B341" s="5" t="s">
        <v>487</v>
      </c>
      <c r="C341" s="6">
        <v>39314</v>
      </c>
      <c r="D341" s="5" t="s">
        <v>455</v>
      </c>
      <c r="E341" s="5" t="s">
        <v>502</v>
      </c>
      <c r="F341" s="5" t="s">
        <v>477</v>
      </c>
      <c r="G341" s="5" t="s">
        <v>458</v>
      </c>
      <c r="H341" s="5" t="s">
        <v>455</v>
      </c>
      <c r="I341" s="5">
        <v>18</v>
      </c>
      <c r="J341" s="5" t="s">
        <v>459</v>
      </c>
      <c r="K341" s="5"/>
      <c r="L341" s="5"/>
      <c r="M341" s="5"/>
      <c r="N341" s="5" t="s">
        <v>459</v>
      </c>
      <c r="O341" s="5"/>
      <c r="P341" s="5"/>
      <c r="Q341" s="5"/>
      <c r="R341" s="5" t="s">
        <v>459</v>
      </c>
      <c r="S341" s="5" t="s">
        <v>460</v>
      </c>
      <c r="T341" s="5"/>
      <c r="U341" s="5"/>
      <c r="V341" s="5" t="s">
        <v>847</v>
      </c>
      <c r="W341" s="5">
        <v>64</v>
      </c>
      <c r="X341" s="5">
        <v>15</v>
      </c>
      <c r="Y341" s="5" t="s">
        <v>513</v>
      </c>
      <c r="Z341" s="5">
        <v>34</v>
      </c>
      <c r="AA341" s="5"/>
      <c r="AB341" s="5" t="s">
        <v>809</v>
      </c>
      <c r="AC341" s="5"/>
      <c r="AD341" s="5">
        <v>0</v>
      </c>
      <c r="AE341" s="5">
        <v>5</v>
      </c>
      <c r="AF341" s="5">
        <v>17</v>
      </c>
      <c r="AG341" s="5">
        <v>8.84</v>
      </c>
      <c r="AH341" s="5">
        <v>60</v>
      </c>
      <c r="AI341" s="5">
        <v>22.09</v>
      </c>
      <c r="AJ341" s="5">
        <v>15</v>
      </c>
      <c r="AK341" s="5">
        <v>19.81</v>
      </c>
      <c r="AL341" s="5">
        <v>15</v>
      </c>
      <c r="AM341" s="5">
        <v>19.31</v>
      </c>
      <c r="AN341" s="5">
        <v>19.15</v>
      </c>
      <c r="AO341" s="5">
        <v>0</v>
      </c>
      <c r="AP341" s="5">
        <v>0</v>
      </c>
      <c r="AQ341" s="5">
        <v>0</v>
      </c>
      <c r="AR341" s="5">
        <v>4.26591999999999</v>
      </c>
      <c r="AS341" s="5" t="s">
        <v>809</v>
      </c>
      <c r="AT341" s="5"/>
      <c r="AU341" s="5">
        <v>0</v>
      </c>
      <c r="AV341" s="5">
        <v>5</v>
      </c>
      <c r="AW341" s="5">
        <v>24</v>
      </c>
      <c r="AX341" s="5">
        <v>6.63</v>
      </c>
      <c r="AY341" s="5">
        <v>60</v>
      </c>
      <c r="AZ341" s="5">
        <v>22.95</v>
      </c>
      <c r="BA341" s="5">
        <v>15</v>
      </c>
      <c r="BB341" s="5">
        <v>20.81</v>
      </c>
      <c r="BC341" s="5">
        <v>15</v>
      </c>
      <c r="BD341" s="5">
        <v>20.12</v>
      </c>
      <c r="BE341" s="5">
        <v>19.9</v>
      </c>
      <c r="BF341" s="5">
        <v>0</v>
      </c>
      <c r="BG341" s="5">
        <v>0</v>
      </c>
      <c r="BH341" s="5">
        <v>0</v>
      </c>
      <c r="BI341" s="5">
        <v>4.11964</v>
      </c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</row>
    <row r="342" spans="1:107" s="7" customFormat="1" ht="24">
      <c r="A342" s="4" t="s">
        <v>806</v>
      </c>
      <c r="B342" s="5" t="s">
        <v>487</v>
      </c>
      <c r="C342" s="6">
        <v>39290</v>
      </c>
      <c r="D342" s="5" t="s">
        <v>455</v>
      </c>
      <c r="E342" s="5" t="s">
        <v>456</v>
      </c>
      <c r="F342" s="5" t="s">
        <v>477</v>
      </c>
      <c r="G342" s="5" t="s">
        <v>458</v>
      </c>
      <c r="H342" s="5" t="s">
        <v>455</v>
      </c>
      <c r="I342" s="5" t="s">
        <v>485</v>
      </c>
      <c r="J342" s="5" t="s">
        <v>459</v>
      </c>
      <c r="K342" s="5"/>
      <c r="L342" s="5"/>
      <c r="M342" s="5"/>
      <c r="N342" s="5" t="s">
        <v>459</v>
      </c>
      <c r="O342" s="5"/>
      <c r="P342" s="5"/>
      <c r="Q342" s="5"/>
      <c r="R342" s="5" t="s">
        <v>459</v>
      </c>
      <c r="S342" s="5" t="s">
        <v>460</v>
      </c>
      <c r="T342" s="5"/>
      <c r="U342" s="5"/>
      <c r="V342" s="5" t="s">
        <v>847</v>
      </c>
      <c r="W342" s="5">
        <v>128</v>
      </c>
      <c r="X342" s="5">
        <v>15</v>
      </c>
      <c r="Y342" s="5" t="s">
        <v>455</v>
      </c>
      <c r="Z342" s="5">
        <v>45</v>
      </c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 t="s">
        <v>848</v>
      </c>
      <c r="AT342" s="5"/>
      <c r="AU342" s="5">
        <v>0</v>
      </c>
      <c r="AV342" s="5">
        <v>15</v>
      </c>
      <c r="AW342" s="5">
        <v>10</v>
      </c>
      <c r="AX342" s="5">
        <v>12.8</v>
      </c>
      <c r="AY342" s="5">
        <v>60</v>
      </c>
      <c r="AZ342" s="5">
        <v>9.33</v>
      </c>
      <c r="BA342" s="5">
        <v>15</v>
      </c>
      <c r="BB342" s="5">
        <v>8.54</v>
      </c>
      <c r="BC342" s="5">
        <v>15</v>
      </c>
      <c r="BD342" s="5">
        <v>8.58</v>
      </c>
      <c r="BE342" s="5">
        <v>8.13</v>
      </c>
      <c r="BF342" s="5">
        <v>0.6</v>
      </c>
      <c r="BG342" s="5">
        <v>1</v>
      </c>
      <c r="BH342" s="5">
        <v>0</v>
      </c>
      <c r="BI342" s="5">
        <v>2.99806666666666</v>
      </c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</row>
    <row r="343" spans="1:107" s="7" customFormat="1" ht="24">
      <c r="A343" s="4" t="s">
        <v>806</v>
      </c>
      <c r="B343" s="5" t="s">
        <v>487</v>
      </c>
      <c r="C343" s="6">
        <v>39290</v>
      </c>
      <c r="D343" s="5" t="s">
        <v>455</v>
      </c>
      <c r="E343" s="5" t="s">
        <v>456</v>
      </c>
      <c r="F343" s="5" t="s">
        <v>477</v>
      </c>
      <c r="G343" s="5" t="s">
        <v>458</v>
      </c>
      <c r="H343" s="5" t="s">
        <v>455</v>
      </c>
      <c r="I343" s="5" t="s">
        <v>485</v>
      </c>
      <c r="J343" s="5" t="s">
        <v>459</v>
      </c>
      <c r="K343" s="5"/>
      <c r="L343" s="5"/>
      <c r="M343" s="5"/>
      <c r="N343" s="5" t="s">
        <v>459</v>
      </c>
      <c r="O343" s="5"/>
      <c r="P343" s="5"/>
      <c r="Q343" s="5"/>
      <c r="R343" s="5" t="s">
        <v>459</v>
      </c>
      <c r="S343" s="5" t="s">
        <v>460</v>
      </c>
      <c r="T343" s="5"/>
      <c r="U343" s="5"/>
      <c r="V343" s="5" t="s">
        <v>847</v>
      </c>
      <c r="W343" s="5">
        <v>128</v>
      </c>
      <c r="X343" s="5">
        <v>15</v>
      </c>
      <c r="Y343" s="5" t="s">
        <v>455</v>
      </c>
      <c r="Z343" s="5">
        <v>45</v>
      </c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 t="s">
        <v>848</v>
      </c>
      <c r="AT343" s="5"/>
      <c r="AU343" s="5">
        <v>0</v>
      </c>
      <c r="AV343" s="5">
        <v>15</v>
      </c>
      <c r="AW343" s="5">
        <v>10</v>
      </c>
      <c r="AX343" s="5">
        <v>12.8</v>
      </c>
      <c r="AY343" s="5">
        <v>60</v>
      </c>
      <c r="AZ343" s="5">
        <v>9.33</v>
      </c>
      <c r="BA343" s="5">
        <v>15</v>
      </c>
      <c r="BB343" s="5">
        <v>8.54</v>
      </c>
      <c r="BC343" s="5">
        <v>15</v>
      </c>
      <c r="BD343" s="5">
        <v>8.58</v>
      </c>
      <c r="BE343" s="5">
        <v>8.13</v>
      </c>
      <c r="BF343" s="5">
        <v>0.6</v>
      </c>
      <c r="BG343" s="5">
        <v>1</v>
      </c>
      <c r="BH343" s="5">
        <v>0</v>
      </c>
      <c r="BI343" s="5">
        <v>2.99806666666666</v>
      </c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</row>
    <row r="344" spans="1:107" s="7" customFormat="1" ht="12.75">
      <c r="A344" s="4" t="s">
        <v>806</v>
      </c>
      <c r="B344" s="5" t="s">
        <v>815</v>
      </c>
      <c r="C344" s="6">
        <v>39275</v>
      </c>
      <c r="D344" s="5" t="s">
        <v>455</v>
      </c>
      <c r="E344" s="5" t="s">
        <v>456</v>
      </c>
      <c r="F344" s="5" t="s">
        <v>477</v>
      </c>
      <c r="G344" s="5" t="s">
        <v>627</v>
      </c>
      <c r="H344" s="5" t="s">
        <v>455</v>
      </c>
      <c r="I344" s="5" t="s">
        <v>666</v>
      </c>
      <c r="J344" s="5" t="s">
        <v>459</v>
      </c>
      <c r="K344" s="5"/>
      <c r="L344" s="5"/>
      <c r="M344" s="5"/>
      <c r="N344" s="5" t="s">
        <v>459</v>
      </c>
      <c r="O344" s="5"/>
      <c r="P344" s="5"/>
      <c r="Q344" s="5"/>
      <c r="R344" s="5" t="s">
        <v>459</v>
      </c>
      <c r="S344" s="5" t="s">
        <v>460</v>
      </c>
      <c r="T344" s="5"/>
      <c r="U344" s="5"/>
      <c r="V344" s="5" t="s">
        <v>849</v>
      </c>
      <c r="W344" s="5">
        <v>4</v>
      </c>
      <c r="X344" s="5">
        <v>15</v>
      </c>
      <c r="Y344" s="5" t="s">
        <v>459</v>
      </c>
      <c r="Z344" s="5">
        <v>2</v>
      </c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 t="s">
        <v>814</v>
      </c>
      <c r="AT344" s="5"/>
      <c r="AU344" s="5">
        <v>0.375</v>
      </c>
      <c r="AV344" s="5">
        <v>5</v>
      </c>
      <c r="AW344" s="5">
        <v>35</v>
      </c>
      <c r="AX344" s="5">
        <v>4.48</v>
      </c>
      <c r="AY344" s="5">
        <v>60</v>
      </c>
      <c r="AZ344" s="5">
        <v>1.22</v>
      </c>
      <c r="BA344" s="5">
        <v>35</v>
      </c>
      <c r="BB344" s="5">
        <v>1.22</v>
      </c>
      <c r="BC344" s="5">
        <v>35</v>
      </c>
      <c r="BD344" s="5">
        <v>1.22</v>
      </c>
      <c r="BE344" s="5">
        <v>1.22</v>
      </c>
      <c r="BF344" s="5">
        <v>0</v>
      </c>
      <c r="BG344" s="5">
        <v>0</v>
      </c>
      <c r="BH344" s="5"/>
      <c r="BI344" s="5">
        <v>0.75664</v>
      </c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</row>
    <row r="345" spans="1:107" s="7" customFormat="1" ht="12.75">
      <c r="A345" s="4" t="s">
        <v>806</v>
      </c>
      <c r="B345" s="5" t="s">
        <v>815</v>
      </c>
      <c r="C345" s="6">
        <v>39275</v>
      </c>
      <c r="D345" s="5" t="s">
        <v>455</v>
      </c>
      <c r="E345" s="5" t="s">
        <v>476</v>
      </c>
      <c r="F345" s="5" t="s">
        <v>477</v>
      </c>
      <c r="G345" s="5" t="s">
        <v>627</v>
      </c>
      <c r="H345" s="5" t="s">
        <v>459</v>
      </c>
      <c r="I345" s="5" t="s">
        <v>666</v>
      </c>
      <c r="J345" s="5" t="s">
        <v>455</v>
      </c>
      <c r="K345" s="5" t="s">
        <v>490</v>
      </c>
      <c r="L345" s="5" t="s">
        <v>517</v>
      </c>
      <c r="M345" s="5"/>
      <c r="N345" s="5" t="s">
        <v>459</v>
      </c>
      <c r="O345" s="5"/>
      <c r="P345" s="5"/>
      <c r="Q345" s="5"/>
      <c r="R345" s="5" t="s">
        <v>459</v>
      </c>
      <c r="S345" s="5" t="s">
        <v>460</v>
      </c>
      <c r="T345" s="5"/>
      <c r="U345" s="5"/>
      <c r="V345" s="5" t="s">
        <v>850</v>
      </c>
      <c r="W345" s="5">
        <v>4</v>
      </c>
      <c r="X345" s="5">
        <v>15</v>
      </c>
      <c r="Y345" s="5" t="s">
        <v>459</v>
      </c>
      <c r="Z345" s="5">
        <v>2</v>
      </c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 t="s">
        <v>814</v>
      </c>
      <c r="AT345" s="5"/>
      <c r="AU345" s="5">
        <v>0.349</v>
      </c>
      <c r="AV345" s="5">
        <v>5</v>
      </c>
      <c r="AW345" s="5">
        <v>29</v>
      </c>
      <c r="AX345" s="5">
        <v>4.2</v>
      </c>
      <c r="AY345" s="5">
        <v>60</v>
      </c>
      <c r="AZ345" s="5">
        <v>1.19</v>
      </c>
      <c r="BA345" s="5">
        <v>29</v>
      </c>
      <c r="BB345" s="5">
        <v>1.19</v>
      </c>
      <c r="BC345" s="5">
        <v>29</v>
      </c>
      <c r="BD345" s="5">
        <v>1.19</v>
      </c>
      <c r="BE345" s="5">
        <v>1.19</v>
      </c>
      <c r="BF345" s="5">
        <v>0</v>
      </c>
      <c r="BG345" s="5">
        <v>0</v>
      </c>
      <c r="BH345" s="5"/>
      <c r="BI345" s="5">
        <v>0.7112</v>
      </c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</row>
    <row r="346" spans="1:107" s="7" customFormat="1" ht="12.75">
      <c r="A346" s="4" t="s">
        <v>806</v>
      </c>
      <c r="B346" s="5" t="s">
        <v>815</v>
      </c>
      <c r="C346" s="6">
        <v>39273</v>
      </c>
      <c r="D346" s="5" t="s">
        <v>455</v>
      </c>
      <c r="E346" s="5" t="s">
        <v>476</v>
      </c>
      <c r="F346" s="5" t="s">
        <v>477</v>
      </c>
      <c r="G346" s="5" t="s">
        <v>627</v>
      </c>
      <c r="H346" s="5" t="s">
        <v>459</v>
      </c>
      <c r="I346" s="5" t="s">
        <v>666</v>
      </c>
      <c r="J346" s="5" t="s">
        <v>459</v>
      </c>
      <c r="K346" s="5"/>
      <c r="L346" s="5"/>
      <c r="M346" s="5"/>
      <c r="N346" s="5" t="s">
        <v>459</v>
      </c>
      <c r="O346" s="5"/>
      <c r="P346" s="5"/>
      <c r="Q346" s="5"/>
      <c r="R346" s="5" t="s">
        <v>455</v>
      </c>
      <c r="S346" s="5" t="s">
        <v>460</v>
      </c>
      <c r="T346" s="5"/>
      <c r="U346" s="5"/>
      <c r="V346" s="5" t="s">
        <v>849</v>
      </c>
      <c r="W346" s="5">
        <v>4</v>
      </c>
      <c r="X346" s="5">
        <v>15</v>
      </c>
      <c r="Y346" s="5" t="s">
        <v>459</v>
      </c>
      <c r="Z346" s="5">
        <v>4</v>
      </c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 t="s">
        <v>814</v>
      </c>
      <c r="AT346" s="5"/>
      <c r="AU346" s="5">
        <v>0.276</v>
      </c>
      <c r="AV346" s="5">
        <v>5</v>
      </c>
      <c r="AW346" s="5">
        <v>19</v>
      </c>
      <c r="AX346" s="5">
        <v>3.33</v>
      </c>
      <c r="AY346" s="5">
        <v>60</v>
      </c>
      <c r="AZ346" s="5">
        <v>0.92</v>
      </c>
      <c r="BA346" s="5">
        <v>19</v>
      </c>
      <c r="BB346" s="5">
        <v>0.92</v>
      </c>
      <c r="BC346" s="5">
        <v>19</v>
      </c>
      <c r="BD346" s="5">
        <v>0.92</v>
      </c>
      <c r="BE346" s="5">
        <v>0.92</v>
      </c>
      <c r="BF346" s="5">
        <v>0</v>
      </c>
      <c r="BG346" s="5">
        <v>0</v>
      </c>
      <c r="BH346" s="5"/>
      <c r="BI346" s="5">
        <v>0.56294</v>
      </c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</row>
    <row r="347" spans="1:107" s="7" customFormat="1" ht="12.75">
      <c r="A347" s="4" t="s">
        <v>806</v>
      </c>
      <c r="B347" s="5" t="s">
        <v>815</v>
      </c>
      <c r="C347" s="6">
        <v>39275</v>
      </c>
      <c r="D347" s="5" t="s">
        <v>455</v>
      </c>
      <c r="E347" s="5" t="s">
        <v>476</v>
      </c>
      <c r="F347" s="5" t="s">
        <v>477</v>
      </c>
      <c r="G347" s="5" t="s">
        <v>627</v>
      </c>
      <c r="H347" s="5" t="s">
        <v>459</v>
      </c>
      <c r="I347" s="5" t="s">
        <v>485</v>
      </c>
      <c r="J347" s="5" t="s">
        <v>459</v>
      </c>
      <c r="K347" s="5"/>
      <c r="L347" s="5"/>
      <c r="M347" s="5"/>
      <c r="N347" s="5" t="s">
        <v>459</v>
      </c>
      <c r="O347" s="5"/>
      <c r="P347" s="5"/>
      <c r="Q347" s="5"/>
      <c r="R347" s="5" t="s">
        <v>455</v>
      </c>
      <c r="S347" s="5" t="s">
        <v>460</v>
      </c>
      <c r="T347" s="5"/>
      <c r="U347" s="5"/>
      <c r="V347" s="5" t="s">
        <v>849</v>
      </c>
      <c r="W347" s="5">
        <v>4</v>
      </c>
      <c r="X347" s="5">
        <v>15</v>
      </c>
      <c r="Y347" s="5" t="s">
        <v>459</v>
      </c>
      <c r="Z347" s="5">
        <v>4</v>
      </c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 t="s">
        <v>814</v>
      </c>
      <c r="AT347" s="5"/>
      <c r="AU347" s="5">
        <v>0.245</v>
      </c>
      <c r="AV347" s="5">
        <v>5</v>
      </c>
      <c r="AW347" s="5">
        <v>39</v>
      </c>
      <c r="AX347" s="5">
        <v>2.91</v>
      </c>
      <c r="AY347" s="5">
        <v>60</v>
      </c>
      <c r="AZ347" s="5">
        <v>0.86</v>
      </c>
      <c r="BA347" s="5">
        <v>39</v>
      </c>
      <c r="BB347" s="5">
        <v>0.86</v>
      </c>
      <c r="BC347" s="5">
        <v>39</v>
      </c>
      <c r="BD347" s="5">
        <v>0.86</v>
      </c>
      <c r="BE347" s="5">
        <v>0.86</v>
      </c>
      <c r="BF347" s="5">
        <v>0</v>
      </c>
      <c r="BG347" s="5">
        <v>0</v>
      </c>
      <c r="BH347" s="5"/>
      <c r="BI347" s="5">
        <v>0.49418</v>
      </c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</row>
    <row r="348" spans="1:107" s="7" customFormat="1" ht="12.75">
      <c r="A348" s="4" t="s">
        <v>806</v>
      </c>
      <c r="B348" s="5" t="s">
        <v>815</v>
      </c>
      <c r="C348" s="6">
        <v>39275</v>
      </c>
      <c r="D348" s="5" t="s">
        <v>455</v>
      </c>
      <c r="E348" s="5" t="s">
        <v>456</v>
      </c>
      <c r="F348" s="5" t="s">
        <v>477</v>
      </c>
      <c r="G348" s="5" t="s">
        <v>627</v>
      </c>
      <c r="H348" s="5" t="s">
        <v>455</v>
      </c>
      <c r="I348" s="5" t="s">
        <v>666</v>
      </c>
      <c r="J348" s="5" t="s">
        <v>459</v>
      </c>
      <c r="K348" s="5"/>
      <c r="L348" s="5"/>
      <c r="M348" s="5"/>
      <c r="N348" s="5" t="s">
        <v>459</v>
      </c>
      <c r="O348" s="5"/>
      <c r="P348" s="5"/>
      <c r="Q348" s="5"/>
      <c r="R348" s="5" t="s">
        <v>459</v>
      </c>
      <c r="S348" s="5" t="s">
        <v>460</v>
      </c>
      <c r="T348" s="5"/>
      <c r="U348" s="5"/>
      <c r="V348" s="5" t="s">
        <v>850</v>
      </c>
      <c r="W348" s="5">
        <v>4</v>
      </c>
      <c r="X348" s="5">
        <v>15</v>
      </c>
      <c r="Y348" s="5" t="s">
        <v>459</v>
      </c>
      <c r="Z348" s="5">
        <v>2</v>
      </c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 t="s">
        <v>814</v>
      </c>
      <c r="AT348" s="5"/>
      <c r="AU348" s="5">
        <v>0.094</v>
      </c>
      <c r="AV348" s="5">
        <v>5</v>
      </c>
      <c r="AW348" s="5">
        <v>34</v>
      </c>
      <c r="AX348" s="5">
        <v>1.14</v>
      </c>
      <c r="AY348" s="5">
        <v>60</v>
      </c>
      <c r="AZ348" s="5">
        <v>0.39</v>
      </c>
      <c r="BA348" s="5">
        <v>34</v>
      </c>
      <c r="BB348" s="5">
        <v>0.39</v>
      </c>
      <c r="BC348" s="5">
        <v>34</v>
      </c>
      <c r="BD348" s="5">
        <v>0.39</v>
      </c>
      <c r="BE348" s="5">
        <v>0.39</v>
      </c>
      <c r="BF348" s="5">
        <v>0</v>
      </c>
      <c r="BG348" s="5">
        <v>0</v>
      </c>
      <c r="BH348" s="5"/>
      <c r="BI348" s="5">
        <v>0.19572</v>
      </c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</row>
    <row r="349" spans="1:107" s="7" customFormat="1" ht="12.75">
      <c r="A349" s="4" t="s">
        <v>806</v>
      </c>
      <c r="B349" s="5" t="s">
        <v>815</v>
      </c>
      <c r="C349" s="6">
        <v>39275</v>
      </c>
      <c r="D349" s="5" t="s">
        <v>455</v>
      </c>
      <c r="E349" s="5" t="s">
        <v>476</v>
      </c>
      <c r="F349" s="5" t="s">
        <v>477</v>
      </c>
      <c r="G349" s="5" t="s">
        <v>627</v>
      </c>
      <c r="H349" s="5" t="s">
        <v>459</v>
      </c>
      <c r="I349" s="5" t="s">
        <v>666</v>
      </c>
      <c r="J349" s="5" t="s">
        <v>455</v>
      </c>
      <c r="K349" s="5" t="s">
        <v>490</v>
      </c>
      <c r="L349" s="5" t="s">
        <v>517</v>
      </c>
      <c r="M349" s="5"/>
      <c r="N349" s="5" t="s">
        <v>459</v>
      </c>
      <c r="O349" s="5"/>
      <c r="P349" s="5"/>
      <c r="Q349" s="5"/>
      <c r="R349" s="5" t="s">
        <v>459</v>
      </c>
      <c r="S349" s="5" t="s">
        <v>460</v>
      </c>
      <c r="T349" s="5"/>
      <c r="U349" s="5"/>
      <c r="V349" s="5" t="s">
        <v>849</v>
      </c>
      <c r="W349" s="5">
        <v>4</v>
      </c>
      <c r="X349" s="5">
        <v>15</v>
      </c>
      <c r="Y349" s="5" t="s">
        <v>459</v>
      </c>
      <c r="Z349" s="5">
        <v>2</v>
      </c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 t="s">
        <v>814</v>
      </c>
      <c r="AT349" s="5"/>
      <c r="AU349" s="5">
        <v>0.362</v>
      </c>
      <c r="AV349" s="5">
        <v>5</v>
      </c>
      <c r="AW349" s="5">
        <v>29</v>
      </c>
      <c r="AX349" s="5">
        <v>4.34</v>
      </c>
      <c r="AY349" s="5">
        <v>60</v>
      </c>
      <c r="AZ349" s="5">
        <v>1.22</v>
      </c>
      <c r="BA349" s="5">
        <v>29</v>
      </c>
      <c r="BB349" s="5">
        <v>1.22</v>
      </c>
      <c r="BC349" s="5">
        <v>29</v>
      </c>
      <c r="BD349" s="5">
        <v>1.22</v>
      </c>
      <c r="BE349" s="5">
        <v>1.22</v>
      </c>
      <c r="BF349" s="5">
        <v>0</v>
      </c>
      <c r="BG349" s="5">
        <v>0</v>
      </c>
      <c r="BH349" s="5"/>
      <c r="BI349" s="5">
        <v>0.73452</v>
      </c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</row>
    <row r="350" spans="1:107" s="7" customFormat="1" ht="12.75">
      <c r="A350" s="4" t="s">
        <v>806</v>
      </c>
      <c r="B350" s="5" t="s">
        <v>466</v>
      </c>
      <c r="C350" s="6">
        <v>39232</v>
      </c>
      <c r="D350" s="5" t="s">
        <v>455</v>
      </c>
      <c r="E350" s="5" t="s">
        <v>456</v>
      </c>
      <c r="F350" s="5" t="s">
        <v>477</v>
      </c>
      <c r="G350" s="5" t="s">
        <v>458</v>
      </c>
      <c r="H350" s="5" t="s">
        <v>455</v>
      </c>
      <c r="I350" s="5">
        <v>10</v>
      </c>
      <c r="J350" s="5" t="s">
        <v>459</v>
      </c>
      <c r="K350" s="5"/>
      <c r="L350" s="5"/>
      <c r="M350" s="5"/>
      <c r="N350" s="5" t="s">
        <v>459</v>
      </c>
      <c r="O350" s="5"/>
      <c r="P350" s="5"/>
      <c r="Q350" s="5"/>
      <c r="R350" s="5" t="s">
        <v>459</v>
      </c>
      <c r="S350" s="5" t="s">
        <v>460</v>
      </c>
      <c r="T350" s="5" t="s">
        <v>461</v>
      </c>
      <c r="U350" s="5"/>
      <c r="V350" s="5" t="s">
        <v>808</v>
      </c>
      <c r="W350" s="5"/>
      <c r="X350" s="5"/>
      <c r="Y350" s="5" t="s">
        <v>459</v>
      </c>
      <c r="Z350" s="5">
        <v>16</v>
      </c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>
        <v>0.003</v>
      </c>
      <c r="AV350" s="5">
        <v>5</v>
      </c>
      <c r="AW350" s="5">
        <v>18</v>
      </c>
      <c r="AX350" s="5">
        <v>0.5</v>
      </c>
      <c r="AY350" s="5">
        <v>60</v>
      </c>
      <c r="AZ350" s="5">
        <v>11.6</v>
      </c>
      <c r="BA350" s="5">
        <v>19</v>
      </c>
      <c r="BB350" s="5">
        <v>11.2</v>
      </c>
      <c r="BC350" s="5">
        <v>18</v>
      </c>
      <c r="BD350" s="5">
        <v>10.5</v>
      </c>
      <c r="BE350" s="5">
        <v>10.6</v>
      </c>
      <c r="BF350" s="5">
        <v>0</v>
      </c>
      <c r="BG350" s="5">
        <v>0</v>
      </c>
      <c r="BH350" s="5">
        <v>0.5</v>
      </c>
      <c r="BI350" s="5">
        <v>1.75766666666667</v>
      </c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</row>
    <row r="351" spans="1:107" s="7" customFormat="1" ht="12.75">
      <c r="A351" s="4" t="s">
        <v>806</v>
      </c>
      <c r="B351" s="5" t="s">
        <v>466</v>
      </c>
      <c r="C351" s="6">
        <v>39232</v>
      </c>
      <c r="D351" s="5" t="s">
        <v>455</v>
      </c>
      <c r="E351" s="5" t="s">
        <v>456</v>
      </c>
      <c r="F351" s="5" t="s">
        <v>477</v>
      </c>
      <c r="G351" s="5" t="s">
        <v>458</v>
      </c>
      <c r="H351" s="5" t="s">
        <v>455</v>
      </c>
      <c r="I351" s="5">
        <v>10</v>
      </c>
      <c r="J351" s="5" t="s">
        <v>459</v>
      </c>
      <c r="K351" s="5"/>
      <c r="L351" s="5"/>
      <c r="M351" s="5"/>
      <c r="N351" s="5" t="s">
        <v>459</v>
      </c>
      <c r="O351" s="5"/>
      <c r="P351" s="5"/>
      <c r="Q351" s="5"/>
      <c r="R351" s="5" t="s">
        <v>459</v>
      </c>
      <c r="S351" s="5" t="s">
        <v>460</v>
      </c>
      <c r="T351" s="5" t="s">
        <v>461</v>
      </c>
      <c r="U351" s="5"/>
      <c r="V351" s="5" t="s">
        <v>839</v>
      </c>
      <c r="W351" s="5"/>
      <c r="X351" s="5"/>
      <c r="Y351" s="5" t="s">
        <v>455</v>
      </c>
      <c r="Z351" s="5">
        <v>16</v>
      </c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>
        <v>0.004</v>
      </c>
      <c r="AV351" s="5">
        <v>5</v>
      </c>
      <c r="AW351" s="5">
        <v>16</v>
      </c>
      <c r="AX351" s="5">
        <v>0.6</v>
      </c>
      <c r="AY351" s="5">
        <v>60</v>
      </c>
      <c r="AZ351" s="5">
        <v>8.2</v>
      </c>
      <c r="BA351" s="5">
        <v>14</v>
      </c>
      <c r="BB351" s="5">
        <v>8.3</v>
      </c>
      <c r="BC351" s="5">
        <v>16</v>
      </c>
      <c r="BD351" s="5">
        <v>7.7</v>
      </c>
      <c r="BE351" s="5">
        <v>8</v>
      </c>
      <c r="BF351" s="5">
        <v>0</v>
      </c>
      <c r="BG351" s="5">
        <v>0</v>
      </c>
      <c r="BH351" s="5">
        <v>0.6</v>
      </c>
      <c r="BI351" s="5">
        <v>1.7076</v>
      </c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</row>
    <row r="352" spans="1:107" s="7" customFormat="1" ht="12.75">
      <c r="A352" s="4" t="s">
        <v>806</v>
      </c>
      <c r="B352" s="5" t="s">
        <v>466</v>
      </c>
      <c r="C352" s="6">
        <v>39232</v>
      </c>
      <c r="D352" s="5" t="s">
        <v>455</v>
      </c>
      <c r="E352" s="5" t="s">
        <v>456</v>
      </c>
      <c r="F352" s="5" t="s">
        <v>477</v>
      </c>
      <c r="G352" s="5" t="s">
        <v>458</v>
      </c>
      <c r="H352" s="5" t="s">
        <v>455</v>
      </c>
      <c r="I352" s="5">
        <v>10</v>
      </c>
      <c r="J352" s="5" t="s">
        <v>459</v>
      </c>
      <c r="K352" s="5"/>
      <c r="L352" s="5"/>
      <c r="M352" s="5"/>
      <c r="N352" s="5" t="s">
        <v>459</v>
      </c>
      <c r="O352" s="5"/>
      <c r="P352" s="5"/>
      <c r="Q352" s="5"/>
      <c r="R352" s="5" t="s">
        <v>459</v>
      </c>
      <c r="S352" s="5" t="s">
        <v>460</v>
      </c>
      <c r="T352" s="5" t="s">
        <v>461</v>
      </c>
      <c r="U352" s="5"/>
      <c r="V352" s="5" t="s">
        <v>808</v>
      </c>
      <c r="W352" s="5"/>
      <c r="X352" s="5"/>
      <c r="Y352" s="5" t="s">
        <v>455</v>
      </c>
      <c r="Z352" s="5">
        <v>21</v>
      </c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>
        <v>0.003</v>
      </c>
      <c r="AV352" s="5">
        <v>5</v>
      </c>
      <c r="AW352" s="5">
        <v>18</v>
      </c>
      <c r="AX352" s="5">
        <v>0.5</v>
      </c>
      <c r="AY352" s="5">
        <v>60</v>
      </c>
      <c r="AZ352" s="5">
        <v>11.6</v>
      </c>
      <c r="BA352" s="5">
        <v>19</v>
      </c>
      <c r="BB352" s="5">
        <v>11.2</v>
      </c>
      <c r="BC352" s="5">
        <v>18</v>
      </c>
      <c r="BD352" s="5">
        <v>10.5</v>
      </c>
      <c r="BE352" s="5">
        <v>10.6</v>
      </c>
      <c r="BF352" s="5">
        <v>0</v>
      </c>
      <c r="BG352" s="5">
        <v>0</v>
      </c>
      <c r="BH352" s="5">
        <v>0.5</v>
      </c>
      <c r="BI352" s="5">
        <v>1.98933333333333</v>
      </c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</row>
    <row r="353" spans="1:107" s="7" customFormat="1" ht="12.75">
      <c r="A353" s="4" t="s">
        <v>806</v>
      </c>
      <c r="B353" s="5" t="s">
        <v>466</v>
      </c>
      <c r="C353" s="6">
        <v>39232</v>
      </c>
      <c r="D353" s="5" t="s">
        <v>455</v>
      </c>
      <c r="E353" s="5" t="s">
        <v>456</v>
      </c>
      <c r="F353" s="5" t="s">
        <v>477</v>
      </c>
      <c r="G353" s="5" t="s">
        <v>458</v>
      </c>
      <c r="H353" s="5" t="s">
        <v>455</v>
      </c>
      <c r="I353" s="5">
        <v>10</v>
      </c>
      <c r="J353" s="5" t="s">
        <v>459</v>
      </c>
      <c r="K353" s="5"/>
      <c r="L353" s="5"/>
      <c r="M353" s="5"/>
      <c r="N353" s="5" t="s">
        <v>459</v>
      </c>
      <c r="O353" s="5"/>
      <c r="P353" s="5"/>
      <c r="Q353" s="5"/>
      <c r="R353" s="5" t="s">
        <v>459</v>
      </c>
      <c r="S353" s="5" t="s">
        <v>460</v>
      </c>
      <c r="T353" s="5" t="s">
        <v>461</v>
      </c>
      <c r="U353" s="5"/>
      <c r="V353" s="5" t="s">
        <v>808</v>
      </c>
      <c r="W353" s="5"/>
      <c r="X353" s="5"/>
      <c r="Y353" s="5" t="s">
        <v>455</v>
      </c>
      <c r="Z353" s="5">
        <v>25</v>
      </c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>
        <v>0.003</v>
      </c>
      <c r="AV353" s="5">
        <v>5</v>
      </c>
      <c r="AW353" s="5">
        <v>15</v>
      </c>
      <c r="AX353" s="5">
        <v>1</v>
      </c>
      <c r="AY353" s="5">
        <v>60</v>
      </c>
      <c r="AZ353" s="5">
        <v>16.6</v>
      </c>
      <c r="BA353" s="5">
        <v>15</v>
      </c>
      <c r="BB353" s="5">
        <v>15.6</v>
      </c>
      <c r="BC353" s="5">
        <v>16</v>
      </c>
      <c r="BD353" s="5">
        <v>15.2</v>
      </c>
      <c r="BE353" s="5">
        <v>15.3</v>
      </c>
      <c r="BF353" s="5">
        <v>0</v>
      </c>
      <c r="BG353" s="5">
        <v>60</v>
      </c>
      <c r="BH353" s="5">
        <v>1</v>
      </c>
      <c r="BI353" s="5">
        <v>3.45416666666667</v>
      </c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</row>
    <row r="354" spans="1:107" s="7" customFormat="1" ht="12.75">
      <c r="A354" s="4" t="s">
        <v>806</v>
      </c>
      <c r="B354" s="5" t="s">
        <v>466</v>
      </c>
      <c r="C354" s="6">
        <v>39232</v>
      </c>
      <c r="D354" s="5" t="s">
        <v>455</v>
      </c>
      <c r="E354" s="5" t="s">
        <v>456</v>
      </c>
      <c r="F354" s="5" t="s">
        <v>477</v>
      </c>
      <c r="G354" s="5" t="s">
        <v>458</v>
      </c>
      <c r="H354" s="5" t="s">
        <v>455</v>
      </c>
      <c r="I354" s="5">
        <v>10</v>
      </c>
      <c r="J354" s="5" t="s">
        <v>459</v>
      </c>
      <c r="K354" s="5"/>
      <c r="L354" s="5"/>
      <c r="M354" s="5"/>
      <c r="N354" s="5" t="s">
        <v>459</v>
      </c>
      <c r="O354" s="5"/>
      <c r="P354" s="5"/>
      <c r="Q354" s="5"/>
      <c r="R354" s="5" t="s">
        <v>459</v>
      </c>
      <c r="S354" s="5" t="s">
        <v>460</v>
      </c>
      <c r="T354" s="5" t="s">
        <v>461</v>
      </c>
      <c r="U354" s="5"/>
      <c r="V354" s="5" t="s">
        <v>808</v>
      </c>
      <c r="W354" s="5"/>
      <c r="X354" s="5"/>
      <c r="Y354" s="5" t="s">
        <v>455</v>
      </c>
      <c r="Z354" s="5">
        <v>30</v>
      </c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>
        <v>0.003</v>
      </c>
      <c r="AV354" s="5">
        <v>5</v>
      </c>
      <c r="AW354" s="5">
        <v>15</v>
      </c>
      <c r="AX354" s="5">
        <v>1</v>
      </c>
      <c r="AY354" s="5">
        <v>60</v>
      </c>
      <c r="AZ354" s="5">
        <v>16.6</v>
      </c>
      <c r="BA354" s="5">
        <v>15</v>
      </c>
      <c r="BB354" s="5">
        <v>15.6</v>
      </c>
      <c r="BC354" s="5">
        <v>16</v>
      </c>
      <c r="BD354" s="5">
        <v>15.2</v>
      </c>
      <c r="BE354" s="5">
        <v>15.3</v>
      </c>
      <c r="BF354" s="5">
        <v>0</v>
      </c>
      <c r="BG354" s="5">
        <v>60</v>
      </c>
      <c r="BH354" s="5">
        <v>1</v>
      </c>
      <c r="BI354" s="5">
        <v>3.76333333333333</v>
      </c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</row>
    <row r="355" spans="1:107" s="7" customFormat="1" ht="12.75">
      <c r="A355" s="4" t="s">
        <v>806</v>
      </c>
      <c r="B355" s="5" t="s">
        <v>466</v>
      </c>
      <c r="C355" s="6">
        <v>39232</v>
      </c>
      <c r="D355" s="5" t="s">
        <v>455</v>
      </c>
      <c r="E355" s="5" t="s">
        <v>456</v>
      </c>
      <c r="F355" s="5" t="s">
        <v>477</v>
      </c>
      <c r="G355" s="5" t="s">
        <v>458</v>
      </c>
      <c r="H355" s="5" t="s">
        <v>455</v>
      </c>
      <c r="I355" s="5">
        <v>10</v>
      </c>
      <c r="J355" s="5" t="s">
        <v>459</v>
      </c>
      <c r="K355" s="5"/>
      <c r="L355" s="5"/>
      <c r="M355" s="5"/>
      <c r="N355" s="5" t="s">
        <v>459</v>
      </c>
      <c r="O355" s="5"/>
      <c r="P355" s="5"/>
      <c r="Q355" s="5"/>
      <c r="R355" s="5" t="s">
        <v>459</v>
      </c>
      <c r="S355" s="5" t="s">
        <v>460</v>
      </c>
      <c r="T355" s="5" t="s">
        <v>461</v>
      </c>
      <c r="U355" s="5"/>
      <c r="V355" s="5" t="s">
        <v>808</v>
      </c>
      <c r="W355" s="5"/>
      <c r="X355" s="5"/>
      <c r="Y355" s="5" t="s">
        <v>455</v>
      </c>
      <c r="Z355" s="5">
        <v>35</v>
      </c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>
        <v>0.003</v>
      </c>
      <c r="AV355" s="5">
        <v>5</v>
      </c>
      <c r="AW355" s="5">
        <v>17</v>
      </c>
      <c r="AX355" s="5">
        <v>1.1</v>
      </c>
      <c r="AY355" s="5">
        <v>60</v>
      </c>
      <c r="AZ355" s="5">
        <v>24.8</v>
      </c>
      <c r="BA355" s="5">
        <v>16</v>
      </c>
      <c r="BB355" s="5">
        <v>22.9</v>
      </c>
      <c r="BC355" s="5">
        <v>15</v>
      </c>
      <c r="BD355" s="5">
        <v>22.3</v>
      </c>
      <c r="BE355" s="5">
        <v>22.1</v>
      </c>
      <c r="BF355" s="5">
        <v>0</v>
      </c>
      <c r="BG355" s="5">
        <v>0</v>
      </c>
      <c r="BH355" s="5">
        <v>1.1</v>
      </c>
      <c r="BI355" s="5">
        <v>5.3026</v>
      </c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</row>
    <row r="356" spans="1:107" s="7" customFormat="1" ht="12.75">
      <c r="A356" s="4" t="s">
        <v>806</v>
      </c>
      <c r="B356" s="5" t="s">
        <v>466</v>
      </c>
      <c r="C356" s="6">
        <v>39232</v>
      </c>
      <c r="D356" s="5" t="s">
        <v>455</v>
      </c>
      <c r="E356" s="5" t="s">
        <v>456</v>
      </c>
      <c r="F356" s="5" t="s">
        <v>477</v>
      </c>
      <c r="G356" s="5" t="s">
        <v>458</v>
      </c>
      <c r="H356" s="5" t="s">
        <v>455</v>
      </c>
      <c r="I356" s="5">
        <v>30</v>
      </c>
      <c r="J356" s="5" t="s">
        <v>459</v>
      </c>
      <c r="K356" s="5"/>
      <c r="L356" s="5"/>
      <c r="M356" s="5"/>
      <c r="N356" s="5" t="s">
        <v>459</v>
      </c>
      <c r="O356" s="5"/>
      <c r="P356" s="5"/>
      <c r="Q356" s="5"/>
      <c r="R356" s="5" t="s">
        <v>459</v>
      </c>
      <c r="S356" s="5" t="s">
        <v>460</v>
      </c>
      <c r="T356" s="5" t="s">
        <v>461</v>
      </c>
      <c r="U356" s="5"/>
      <c r="V356" s="5" t="s">
        <v>851</v>
      </c>
      <c r="W356" s="5"/>
      <c r="X356" s="5"/>
      <c r="Y356" s="5" t="s">
        <v>455</v>
      </c>
      <c r="Z356" s="5">
        <v>55</v>
      </c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>
        <v>0.006</v>
      </c>
      <c r="AV356" s="5">
        <v>5</v>
      </c>
      <c r="AW356" s="5">
        <v>33</v>
      </c>
      <c r="AX356" s="5">
        <v>3.1</v>
      </c>
      <c r="AY356" s="5">
        <v>60</v>
      </c>
      <c r="AZ356" s="5">
        <v>51.5</v>
      </c>
      <c r="BA356" s="5">
        <v>36</v>
      </c>
      <c r="BB356" s="5">
        <v>49</v>
      </c>
      <c r="BC356" s="5">
        <v>32</v>
      </c>
      <c r="BD356" s="5">
        <v>48.2</v>
      </c>
      <c r="BE356" s="5">
        <v>47.6</v>
      </c>
      <c r="BF356" s="5">
        <v>0</v>
      </c>
      <c r="BG356" s="5">
        <v>0</v>
      </c>
      <c r="BH356" s="5">
        <v>3.1</v>
      </c>
      <c r="BI356" s="5">
        <v>12.5166</v>
      </c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</row>
    <row r="357" spans="1:107" s="7" customFormat="1" ht="12.75">
      <c r="A357" s="4" t="s">
        <v>806</v>
      </c>
      <c r="B357" s="5" t="s">
        <v>466</v>
      </c>
      <c r="C357" s="6">
        <v>39232</v>
      </c>
      <c r="D357" s="5" t="s">
        <v>455</v>
      </c>
      <c r="E357" s="5" t="s">
        <v>456</v>
      </c>
      <c r="F357" s="5" t="s">
        <v>477</v>
      </c>
      <c r="G357" s="5" t="s">
        <v>458</v>
      </c>
      <c r="H357" s="5" t="s">
        <v>455</v>
      </c>
      <c r="I357" s="5">
        <v>30</v>
      </c>
      <c r="J357" s="5" t="s">
        <v>459</v>
      </c>
      <c r="K357" s="5"/>
      <c r="L357" s="5"/>
      <c r="M357" s="5"/>
      <c r="N357" s="5" t="s">
        <v>459</v>
      </c>
      <c r="O357" s="5"/>
      <c r="P357" s="5"/>
      <c r="Q357" s="5"/>
      <c r="R357" s="5" t="s">
        <v>459</v>
      </c>
      <c r="S357" s="5" t="s">
        <v>460</v>
      </c>
      <c r="T357" s="5" t="s">
        <v>461</v>
      </c>
      <c r="U357" s="5"/>
      <c r="V357" s="5" t="s">
        <v>851</v>
      </c>
      <c r="W357" s="5"/>
      <c r="X357" s="5"/>
      <c r="Y357" s="5" t="s">
        <v>455</v>
      </c>
      <c r="Z357" s="5">
        <v>65</v>
      </c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>
        <v>0.006</v>
      </c>
      <c r="AV357" s="5">
        <v>5</v>
      </c>
      <c r="AW357" s="5">
        <v>33</v>
      </c>
      <c r="AX357" s="5">
        <v>3.1</v>
      </c>
      <c r="AY357" s="5">
        <v>60</v>
      </c>
      <c r="AZ357" s="5">
        <v>51.5</v>
      </c>
      <c r="BA357" s="5">
        <v>36</v>
      </c>
      <c r="BB357" s="5">
        <v>49</v>
      </c>
      <c r="BC357" s="5">
        <v>32</v>
      </c>
      <c r="BD357" s="5">
        <v>48.2</v>
      </c>
      <c r="BE357" s="5">
        <v>47.6</v>
      </c>
      <c r="BF357" s="5">
        <v>0</v>
      </c>
      <c r="BG357" s="5">
        <v>0</v>
      </c>
      <c r="BH357" s="5">
        <v>3.1</v>
      </c>
      <c r="BI357" s="5">
        <v>12.5166</v>
      </c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</row>
    <row r="358" spans="1:107" s="7" customFormat="1" ht="12.75">
      <c r="A358" s="4" t="s">
        <v>806</v>
      </c>
      <c r="B358" s="5" t="s">
        <v>466</v>
      </c>
      <c r="C358" s="6">
        <v>39232</v>
      </c>
      <c r="D358" s="5" t="s">
        <v>455</v>
      </c>
      <c r="E358" s="5" t="s">
        <v>456</v>
      </c>
      <c r="F358" s="5" t="s">
        <v>477</v>
      </c>
      <c r="G358" s="5" t="s">
        <v>458</v>
      </c>
      <c r="H358" s="5" t="s">
        <v>455</v>
      </c>
      <c r="I358" s="5">
        <v>30</v>
      </c>
      <c r="J358" s="5" t="s">
        <v>459</v>
      </c>
      <c r="K358" s="5"/>
      <c r="L358" s="5"/>
      <c r="M358" s="5"/>
      <c r="N358" s="5" t="s">
        <v>459</v>
      </c>
      <c r="O358" s="5"/>
      <c r="P358" s="5"/>
      <c r="Q358" s="5"/>
      <c r="R358" s="5" t="s">
        <v>459</v>
      </c>
      <c r="S358" s="5" t="s">
        <v>460</v>
      </c>
      <c r="T358" s="5" t="s">
        <v>461</v>
      </c>
      <c r="U358" s="5"/>
      <c r="V358" s="5" t="s">
        <v>851</v>
      </c>
      <c r="W358" s="5"/>
      <c r="X358" s="5"/>
      <c r="Y358" s="5" t="s">
        <v>455</v>
      </c>
      <c r="Z358" s="5">
        <v>75</v>
      </c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>
        <v>0.006</v>
      </c>
      <c r="AV358" s="5">
        <v>5</v>
      </c>
      <c r="AW358" s="5">
        <v>33</v>
      </c>
      <c r="AX358" s="5">
        <v>3.1</v>
      </c>
      <c r="AY358" s="5">
        <v>60</v>
      </c>
      <c r="AZ358" s="5">
        <v>51.5</v>
      </c>
      <c r="BA358" s="5">
        <v>36</v>
      </c>
      <c r="BB358" s="5">
        <v>49</v>
      </c>
      <c r="BC358" s="5">
        <v>32</v>
      </c>
      <c r="BD358" s="5">
        <v>48.2</v>
      </c>
      <c r="BE358" s="5">
        <v>47.6</v>
      </c>
      <c r="BF358" s="5">
        <v>0</v>
      </c>
      <c r="BG358" s="5">
        <v>0</v>
      </c>
      <c r="BH358" s="5">
        <v>3.1</v>
      </c>
      <c r="BI358" s="5">
        <v>12.5166</v>
      </c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</row>
    <row r="359" spans="1:107" s="7" customFormat="1" ht="12.75">
      <c r="A359" s="4" t="s">
        <v>806</v>
      </c>
      <c r="B359" s="5" t="s">
        <v>466</v>
      </c>
      <c r="C359" s="6">
        <v>39232</v>
      </c>
      <c r="D359" s="5" t="s">
        <v>455</v>
      </c>
      <c r="E359" s="5" t="s">
        <v>456</v>
      </c>
      <c r="F359" s="5" t="s">
        <v>477</v>
      </c>
      <c r="G359" s="5" t="s">
        <v>458</v>
      </c>
      <c r="H359" s="5" t="s">
        <v>455</v>
      </c>
      <c r="I359" s="5">
        <v>138</v>
      </c>
      <c r="J359" s="5" t="s">
        <v>459</v>
      </c>
      <c r="K359" s="5"/>
      <c r="L359" s="5"/>
      <c r="M359" s="5"/>
      <c r="N359" s="5" t="s">
        <v>459</v>
      </c>
      <c r="O359" s="5"/>
      <c r="P359" s="5"/>
      <c r="Q359" s="5"/>
      <c r="R359" s="5" t="s">
        <v>459</v>
      </c>
      <c r="S359" s="5" t="s">
        <v>460</v>
      </c>
      <c r="T359" s="5" t="s">
        <v>461</v>
      </c>
      <c r="U359" s="5"/>
      <c r="V359" s="5" t="s">
        <v>852</v>
      </c>
      <c r="W359" s="5"/>
      <c r="X359" s="5"/>
      <c r="Y359" s="5" t="s">
        <v>455</v>
      </c>
      <c r="Z359" s="5">
        <v>110</v>
      </c>
      <c r="AA359" s="5"/>
      <c r="AB359" s="5"/>
      <c r="AC359" s="5"/>
      <c r="AD359" s="5">
        <v>0.03</v>
      </c>
      <c r="AE359" s="5">
        <v>5</v>
      </c>
      <c r="AF359" s="5">
        <v>152</v>
      </c>
      <c r="AG359" s="5">
        <v>3.9</v>
      </c>
      <c r="AH359" s="5">
        <v>60</v>
      </c>
      <c r="AI359" s="5">
        <v>198.4</v>
      </c>
      <c r="AJ359" s="5">
        <v>138</v>
      </c>
      <c r="AK359" s="5">
        <v>132.1</v>
      </c>
      <c r="AL359" s="5">
        <v>14</v>
      </c>
      <c r="AM359" s="5">
        <v>129.4</v>
      </c>
      <c r="AN359" s="5">
        <v>128.6</v>
      </c>
      <c r="AO359" s="5">
        <v>227.1</v>
      </c>
      <c r="AP359" s="5">
        <v>107.07</v>
      </c>
      <c r="AQ359" s="5">
        <v>3.9</v>
      </c>
      <c r="AR359" s="5">
        <v>28.915254</v>
      </c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</row>
    <row r="360" spans="1:107" s="7" customFormat="1" ht="12.75">
      <c r="A360" s="4" t="s">
        <v>806</v>
      </c>
      <c r="B360" s="5" t="s">
        <v>466</v>
      </c>
      <c r="C360" s="6">
        <v>39232</v>
      </c>
      <c r="D360" s="5" t="s">
        <v>455</v>
      </c>
      <c r="E360" s="5" t="s">
        <v>456</v>
      </c>
      <c r="F360" s="5" t="s">
        <v>477</v>
      </c>
      <c r="G360" s="5" t="s">
        <v>458</v>
      </c>
      <c r="H360" s="5" t="s">
        <v>455</v>
      </c>
      <c r="I360" s="5">
        <v>201</v>
      </c>
      <c r="J360" s="5" t="s">
        <v>459</v>
      </c>
      <c r="K360" s="5"/>
      <c r="L360" s="5"/>
      <c r="M360" s="5"/>
      <c r="N360" s="5" t="s">
        <v>459</v>
      </c>
      <c r="O360" s="5"/>
      <c r="P360" s="5"/>
      <c r="Q360" s="5"/>
      <c r="R360" s="5" t="s">
        <v>459</v>
      </c>
      <c r="S360" s="5" t="s">
        <v>460</v>
      </c>
      <c r="T360" s="5" t="s">
        <v>461</v>
      </c>
      <c r="U360" s="5"/>
      <c r="V360" s="5" t="s">
        <v>852</v>
      </c>
      <c r="W360" s="5"/>
      <c r="X360" s="5"/>
      <c r="Y360" s="5" t="s">
        <v>455</v>
      </c>
      <c r="Z360" s="5">
        <v>135</v>
      </c>
      <c r="AA360" s="5"/>
      <c r="AB360" s="5"/>
      <c r="AC360" s="5"/>
      <c r="AD360" s="5">
        <v>0.031</v>
      </c>
      <c r="AE360" s="5">
        <v>5</v>
      </c>
      <c r="AF360" s="5">
        <v>223</v>
      </c>
      <c r="AG360" s="5">
        <v>3.9</v>
      </c>
      <c r="AH360" s="5">
        <v>60</v>
      </c>
      <c r="AI360" s="5">
        <v>252.5</v>
      </c>
      <c r="AJ360" s="5">
        <v>201</v>
      </c>
      <c r="AK360" s="5">
        <v>158.6</v>
      </c>
      <c r="AL360" s="5">
        <v>12</v>
      </c>
      <c r="AM360" s="5">
        <v>153.4</v>
      </c>
      <c r="AN360" s="5">
        <v>153.2</v>
      </c>
      <c r="AO360" s="5">
        <v>228.9</v>
      </c>
      <c r="AP360" s="5">
        <v>107.47</v>
      </c>
      <c r="AQ360" s="5">
        <v>3.9</v>
      </c>
      <c r="AR360" s="5">
        <v>33.226134</v>
      </c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</row>
    <row r="361" spans="1:107" s="7" customFormat="1" ht="12.75">
      <c r="A361" s="4" t="s">
        <v>806</v>
      </c>
      <c r="B361" s="5" t="s">
        <v>466</v>
      </c>
      <c r="C361" s="6">
        <v>39232</v>
      </c>
      <c r="D361" s="5" t="s">
        <v>455</v>
      </c>
      <c r="E361" s="5" t="s">
        <v>456</v>
      </c>
      <c r="F361" s="5" t="s">
        <v>477</v>
      </c>
      <c r="G361" s="5" t="s">
        <v>458</v>
      </c>
      <c r="H361" s="5" t="s">
        <v>455</v>
      </c>
      <c r="I361" s="5">
        <v>15</v>
      </c>
      <c r="J361" s="5" t="s">
        <v>459</v>
      </c>
      <c r="K361" s="5"/>
      <c r="L361" s="5"/>
      <c r="M361" s="5"/>
      <c r="N361" s="5" t="s">
        <v>459</v>
      </c>
      <c r="O361" s="5"/>
      <c r="P361" s="5"/>
      <c r="Q361" s="5"/>
      <c r="R361" s="5" t="s">
        <v>459</v>
      </c>
      <c r="S361" s="5" t="s">
        <v>460</v>
      </c>
      <c r="T361" s="5" t="s">
        <v>461</v>
      </c>
      <c r="U361" s="5"/>
      <c r="V361" s="5" t="s">
        <v>808</v>
      </c>
      <c r="W361" s="5"/>
      <c r="X361" s="5"/>
      <c r="Y361" s="5" t="s">
        <v>455</v>
      </c>
      <c r="Z361" s="5">
        <v>45</v>
      </c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>
        <v>0.003</v>
      </c>
      <c r="AV361" s="5">
        <v>5</v>
      </c>
      <c r="AW361" s="5">
        <v>17</v>
      </c>
      <c r="AX361" s="5">
        <v>1.1</v>
      </c>
      <c r="AY361" s="5">
        <v>60</v>
      </c>
      <c r="AZ361" s="5">
        <v>24.8</v>
      </c>
      <c r="BA361" s="5">
        <v>16</v>
      </c>
      <c r="BB361" s="5">
        <v>22.9</v>
      </c>
      <c r="BC361" s="5">
        <v>15</v>
      </c>
      <c r="BD361" s="5">
        <v>22.3</v>
      </c>
      <c r="BE361" s="5">
        <v>22.1</v>
      </c>
      <c r="BF361" s="5">
        <v>0</v>
      </c>
      <c r="BG361" s="5">
        <v>0</v>
      </c>
      <c r="BH361" s="5">
        <v>1.1</v>
      </c>
      <c r="BI361" s="5">
        <v>5.3026</v>
      </c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</row>
    <row r="362" spans="1:107" s="7" customFormat="1" ht="12.75">
      <c r="A362" s="4" t="s">
        <v>806</v>
      </c>
      <c r="B362" s="5" t="s">
        <v>466</v>
      </c>
      <c r="C362" s="6">
        <v>39232</v>
      </c>
      <c r="D362" s="5" t="s">
        <v>455</v>
      </c>
      <c r="E362" s="5" t="s">
        <v>456</v>
      </c>
      <c r="F362" s="5" t="s">
        <v>477</v>
      </c>
      <c r="G362" s="5" t="s">
        <v>458</v>
      </c>
      <c r="H362" s="5" t="s">
        <v>455</v>
      </c>
      <c r="I362" s="5">
        <v>125</v>
      </c>
      <c r="J362" s="5" t="s">
        <v>459</v>
      </c>
      <c r="K362" s="5"/>
      <c r="L362" s="5"/>
      <c r="M362" s="5"/>
      <c r="N362" s="5" t="s">
        <v>459</v>
      </c>
      <c r="O362" s="5"/>
      <c r="P362" s="5"/>
      <c r="Q362" s="5"/>
      <c r="R362" s="5" t="s">
        <v>459</v>
      </c>
      <c r="S362" s="5" t="s">
        <v>460</v>
      </c>
      <c r="T362" s="5" t="s">
        <v>461</v>
      </c>
      <c r="U362" s="5"/>
      <c r="V362" s="5" t="s">
        <v>852</v>
      </c>
      <c r="W362" s="5"/>
      <c r="X362" s="5"/>
      <c r="Y362" s="5" t="s">
        <v>455</v>
      </c>
      <c r="Z362" s="5">
        <v>90</v>
      </c>
      <c r="AA362" s="5"/>
      <c r="AB362" s="5"/>
      <c r="AC362" s="5"/>
      <c r="AD362" s="5">
        <v>0.031</v>
      </c>
      <c r="AE362" s="5">
        <v>5</v>
      </c>
      <c r="AF362" s="5">
        <v>138</v>
      </c>
      <c r="AG362" s="5">
        <v>3.9</v>
      </c>
      <c r="AH362" s="5">
        <v>60</v>
      </c>
      <c r="AI362" s="5">
        <v>173.2</v>
      </c>
      <c r="AJ362" s="5">
        <v>125</v>
      </c>
      <c r="AK362" s="5">
        <v>114</v>
      </c>
      <c r="AL362" s="5">
        <v>14</v>
      </c>
      <c r="AM362" s="5">
        <v>110.6</v>
      </c>
      <c r="AN362" s="5">
        <v>109.5</v>
      </c>
      <c r="AO362" s="5">
        <v>141.3</v>
      </c>
      <c r="AP362" s="5">
        <v>76.77</v>
      </c>
      <c r="AQ362" s="5">
        <v>3.9</v>
      </c>
      <c r="AR362" s="5">
        <v>25.241594</v>
      </c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</row>
    <row r="363" spans="1:107" s="7" customFormat="1" ht="12.75">
      <c r="A363" s="4" t="s">
        <v>806</v>
      </c>
      <c r="B363" s="5" t="s">
        <v>820</v>
      </c>
      <c r="C363" s="6">
        <v>39202</v>
      </c>
      <c r="D363" s="5" t="s">
        <v>455</v>
      </c>
      <c r="E363" s="5" t="s">
        <v>476</v>
      </c>
      <c r="F363" s="5" t="s">
        <v>477</v>
      </c>
      <c r="G363" s="5" t="s">
        <v>822</v>
      </c>
      <c r="H363" s="5" t="s">
        <v>459</v>
      </c>
      <c r="I363" s="5">
        <v>4.7</v>
      </c>
      <c r="J363" s="5" t="s">
        <v>459</v>
      </c>
      <c r="K363" s="5"/>
      <c r="L363" s="5"/>
      <c r="M363" s="5"/>
      <c r="N363" s="5" t="s">
        <v>459</v>
      </c>
      <c r="O363" s="5"/>
      <c r="P363" s="5"/>
      <c r="Q363" s="5"/>
      <c r="R363" s="5" t="s">
        <v>459</v>
      </c>
      <c r="S363" s="5" t="s">
        <v>460</v>
      </c>
      <c r="T363" s="5"/>
      <c r="U363" s="5" t="s">
        <v>483</v>
      </c>
      <c r="V363" s="5" t="s">
        <v>853</v>
      </c>
      <c r="W363" s="5">
        <v>0</v>
      </c>
      <c r="X363" s="5">
        <v>3</v>
      </c>
      <c r="Y363" s="5" t="s">
        <v>459</v>
      </c>
      <c r="Z363" s="5">
        <v>130</v>
      </c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 t="s">
        <v>854</v>
      </c>
      <c r="AT363" s="5"/>
      <c r="AU363" s="5">
        <v>0</v>
      </c>
      <c r="AV363" s="5">
        <v>5</v>
      </c>
      <c r="AW363" s="5">
        <v>35.5</v>
      </c>
      <c r="AX363" s="5">
        <v>3.7</v>
      </c>
      <c r="AY363" s="5">
        <v>60</v>
      </c>
      <c r="AZ363" s="5">
        <v>7.1</v>
      </c>
      <c r="BA363" s="5">
        <v>38.1</v>
      </c>
      <c r="BB363" s="5">
        <v>7.1</v>
      </c>
      <c r="BC363" s="5">
        <v>38.1</v>
      </c>
      <c r="BD363" s="5">
        <v>7.1</v>
      </c>
      <c r="BE363" s="5">
        <v>7.1</v>
      </c>
      <c r="BF363" s="5">
        <v>0.3</v>
      </c>
      <c r="BG363" s="5">
        <v>5</v>
      </c>
      <c r="BH363" s="5"/>
      <c r="BI363" s="5">
        <v>1.609517</v>
      </c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</row>
    <row r="364" spans="1:107" s="7" customFormat="1" ht="12.75">
      <c r="A364" s="4" t="s">
        <v>806</v>
      </c>
      <c r="B364" s="5" t="s">
        <v>820</v>
      </c>
      <c r="C364" s="6">
        <v>39202</v>
      </c>
      <c r="D364" s="5" t="s">
        <v>455</v>
      </c>
      <c r="E364" s="5" t="s">
        <v>476</v>
      </c>
      <c r="F364" s="5" t="s">
        <v>477</v>
      </c>
      <c r="G364" s="5" t="s">
        <v>822</v>
      </c>
      <c r="H364" s="5" t="s">
        <v>459</v>
      </c>
      <c r="I364" s="5">
        <v>11.9</v>
      </c>
      <c r="J364" s="5" t="s">
        <v>459</v>
      </c>
      <c r="K364" s="5"/>
      <c r="L364" s="5"/>
      <c r="M364" s="5"/>
      <c r="N364" s="5" t="s">
        <v>459</v>
      </c>
      <c r="O364" s="5"/>
      <c r="P364" s="5"/>
      <c r="Q364" s="5"/>
      <c r="R364" s="5" t="s">
        <v>459</v>
      </c>
      <c r="S364" s="5" t="s">
        <v>460</v>
      </c>
      <c r="T364" s="5"/>
      <c r="U364" s="5" t="s">
        <v>483</v>
      </c>
      <c r="V364" s="5" t="s">
        <v>855</v>
      </c>
      <c r="W364" s="5">
        <v>0</v>
      </c>
      <c r="X364" s="5">
        <v>3</v>
      </c>
      <c r="Y364" s="5" t="s">
        <v>459</v>
      </c>
      <c r="Z364" s="5">
        <v>120</v>
      </c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 t="s">
        <v>854</v>
      </c>
      <c r="AT364" s="5"/>
      <c r="AU364" s="5">
        <v>0</v>
      </c>
      <c r="AV364" s="5">
        <v>5</v>
      </c>
      <c r="AW364" s="5">
        <v>31.3</v>
      </c>
      <c r="AX364" s="5">
        <v>5.5</v>
      </c>
      <c r="AY364" s="5">
        <v>60</v>
      </c>
      <c r="AZ364" s="5">
        <v>11.6</v>
      </c>
      <c r="BA364" s="5">
        <v>40.3</v>
      </c>
      <c r="BB364" s="5">
        <v>11.6</v>
      </c>
      <c r="BC364" s="5">
        <v>40.3</v>
      </c>
      <c r="BD364" s="5">
        <v>11.6</v>
      </c>
      <c r="BE364" s="5">
        <v>11.6</v>
      </c>
      <c r="BF364" s="5">
        <v>0.4</v>
      </c>
      <c r="BG364" s="5">
        <v>5</v>
      </c>
      <c r="BH364" s="5"/>
      <c r="BI364" s="5">
        <v>2.559417</v>
      </c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</row>
    <row r="365" spans="1:107" s="7" customFormat="1" ht="12.75">
      <c r="A365" s="4" t="s">
        <v>806</v>
      </c>
      <c r="B365" s="5" t="s">
        <v>820</v>
      </c>
      <c r="C365" s="6">
        <v>39202</v>
      </c>
      <c r="D365" s="5" t="s">
        <v>455</v>
      </c>
      <c r="E365" s="5" t="s">
        <v>476</v>
      </c>
      <c r="F365" s="5" t="s">
        <v>477</v>
      </c>
      <c r="G365" s="5" t="s">
        <v>822</v>
      </c>
      <c r="H365" s="5" t="s">
        <v>459</v>
      </c>
      <c r="I365" s="5">
        <v>18.7</v>
      </c>
      <c r="J365" s="5" t="s">
        <v>459</v>
      </c>
      <c r="K365" s="5"/>
      <c r="L365" s="5"/>
      <c r="M365" s="5"/>
      <c r="N365" s="5" t="s">
        <v>459</v>
      </c>
      <c r="O365" s="5"/>
      <c r="P365" s="5"/>
      <c r="Q365" s="5"/>
      <c r="R365" s="5" t="s">
        <v>459</v>
      </c>
      <c r="S365" s="5" t="s">
        <v>460</v>
      </c>
      <c r="T365" s="5"/>
      <c r="U365" s="5" t="s">
        <v>483</v>
      </c>
      <c r="V365" s="5" t="s">
        <v>855</v>
      </c>
      <c r="W365" s="5">
        <v>128</v>
      </c>
      <c r="X365" s="5">
        <v>3</v>
      </c>
      <c r="Y365" s="5" t="s">
        <v>455</v>
      </c>
      <c r="Z365" s="5">
        <v>135</v>
      </c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 t="s">
        <v>809</v>
      </c>
      <c r="AT365" s="5"/>
      <c r="AU365" s="5">
        <v>0</v>
      </c>
      <c r="AV365" s="5">
        <v>5</v>
      </c>
      <c r="AW365" s="5">
        <v>18.5</v>
      </c>
      <c r="AX365" s="5">
        <v>5.4</v>
      </c>
      <c r="AY365" s="5">
        <v>60</v>
      </c>
      <c r="AZ365" s="5">
        <v>13.9</v>
      </c>
      <c r="BA365" s="5">
        <v>35.1</v>
      </c>
      <c r="BB365" s="5">
        <v>13.9</v>
      </c>
      <c r="BC365" s="5">
        <v>35.1</v>
      </c>
      <c r="BD365" s="5">
        <v>13.8</v>
      </c>
      <c r="BE365" s="5">
        <v>13.8</v>
      </c>
      <c r="BF365" s="5">
        <v>0.4</v>
      </c>
      <c r="BG365" s="5">
        <v>5</v>
      </c>
      <c r="BH365" s="5"/>
      <c r="BI365" s="5">
        <v>2.9047</v>
      </c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</row>
    <row r="366" spans="1:107" s="7" customFormat="1" ht="12.75">
      <c r="A366" s="4" t="s">
        <v>806</v>
      </c>
      <c r="B366" s="5" t="s">
        <v>820</v>
      </c>
      <c r="C366" s="6">
        <v>39202</v>
      </c>
      <c r="D366" s="5" t="s">
        <v>455</v>
      </c>
      <c r="E366" s="5" t="s">
        <v>476</v>
      </c>
      <c r="F366" s="5" t="s">
        <v>477</v>
      </c>
      <c r="G366" s="5" t="s">
        <v>822</v>
      </c>
      <c r="H366" s="5" t="s">
        <v>459</v>
      </c>
      <c r="I366" s="5">
        <v>18.2</v>
      </c>
      <c r="J366" s="5" t="s">
        <v>459</v>
      </c>
      <c r="K366" s="5"/>
      <c r="L366" s="5"/>
      <c r="M366" s="5"/>
      <c r="N366" s="5" t="s">
        <v>459</v>
      </c>
      <c r="O366" s="5"/>
      <c r="P366" s="5"/>
      <c r="Q366" s="5"/>
      <c r="R366" s="5" t="s">
        <v>459</v>
      </c>
      <c r="S366" s="5" t="s">
        <v>460</v>
      </c>
      <c r="T366" s="5"/>
      <c r="U366" s="5" t="s">
        <v>483</v>
      </c>
      <c r="V366" s="5" t="s">
        <v>855</v>
      </c>
      <c r="W366" s="5">
        <v>128</v>
      </c>
      <c r="X366" s="5">
        <v>3</v>
      </c>
      <c r="Y366" s="5" t="s">
        <v>459</v>
      </c>
      <c r="Z366" s="5">
        <v>135</v>
      </c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 t="s">
        <v>809</v>
      </c>
      <c r="AT366" s="5"/>
      <c r="AU366" s="5">
        <v>0</v>
      </c>
      <c r="AV366" s="5">
        <v>5</v>
      </c>
      <c r="AW366" s="5">
        <v>15.6</v>
      </c>
      <c r="AX366" s="5">
        <v>6.3</v>
      </c>
      <c r="AY366" s="5">
        <v>60</v>
      </c>
      <c r="AZ366" s="5">
        <v>12.9</v>
      </c>
      <c r="BA366" s="5">
        <v>31.2</v>
      </c>
      <c r="BB366" s="5">
        <v>12.9</v>
      </c>
      <c r="BC366" s="5">
        <v>31.2</v>
      </c>
      <c r="BD366" s="5">
        <v>12.9</v>
      </c>
      <c r="BE366" s="5">
        <v>12.9</v>
      </c>
      <c r="BF366" s="5">
        <v>0.5</v>
      </c>
      <c r="BG366" s="5">
        <v>5</v>
      </c>
      <c r="BH366" s="5"/>
      <c r="BI366" s="5">
        <v>2.87015</v>
      </c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</row>
    <row r="367" spans="1:107" s="7" customFormat="1" ht="12.75">
      <c r="A367" s="4" t="s">
        <v>806</v>
      </c>
      <c r="B367" s="5" t="s">
        <v>820</v>
      </c>
      <c r="C367" s="6">
        <v>39202</v>
      </c>
      <c r="D367" s="5" t="s">
        <v>455</v>
      </c>
      <c r="E367" s="5" t="s">
        <v>476</v>
      </c>
      <c r="F367" s="5" t="s">
        <v>477</v>
      </c>
      <c r="G367" s="5" t="s">
        <v>822</v>
      </c>
      <c r="H367" s="5" t="s">
        <v>459</v>
      </c>
      <c r="I367" s="5">
        <v>18.2</v>
      </c>
      <c r="J367" s="5" t="s">
        <v>459</v>
      </c>
      <c r="K367" s="5"/>
      <c r="L367" s="5"/>
      <c r="M367" s="5"/>
      <c r="N367" s="5" t="s">
        <v>459</v>
      </c>
      <c r="O367" s="5"/>
      <c r="P367" s="5"/>
      <c r="Q367" s="5"/>
      <c r="R367" s="5" t="s">
        <v>459</v>
      </c>
      <c r="S367" s="5" t="s">
        <v>460</v>
      </c>
      <c r="T367" s="5"/>
      <c r="U367" s="5" t="s">
        <v>483</v>
      </c>
      <c r="V367" s="5" t="s">
        <v>855</v>
      </c>
      <c r="W367" s="5">
        <v>128</v>
      </c>
      <c r="X367" s="5">
        <v>3</v>
      </c>
      <c r="Y367" s="5" t="s">
        <v>459</v>
      </c>
      <c r="Z367" s="5">
        <v>135</v>
      </c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 t="s">
        <v>809</v>
      </c>
      <c r="AT367" s="5"/>
      <c r="AU367" s="5">
        <v>0</v>
      </c>
      <c r="AV367" s="5">
        <v>5</v>
      </c>
      <c r="AW367" s="5">
        <v>15.6</v>
      </c>
      <c r="AX367" s="5">
        <v>6.3</v>
      </c>
      <c r="AY367" s="5">
        <v>60</v>
      </c>
      <c r="AZ367" s="5">
        <v>12.9</v>
      </c>
      <c r="BA367" s="5">
        <v>31.2</v>
      </c>
      <c r="BB367" s="5">
        <v>12.9</v>
      </c>
      <c r="BC367" s="5">
        <v>31.2</v>
      </c>
      <c r="BD367" s="5">
        <v>12.9</v>
      </c>
      <c r="BE367" s="5">
        <v>12.9</v>
      </c>
      <c r="BF367" s="5">
        <v>0.5</v>
      </c>
      <c r="BG367" s="5">
        <v>5</v>
      </c>
      <c r="BH367" s="5"/>
      <c r="BI367" s="5">
        <v>2.87015</v>
      </c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</row>
    <row r="368" spans="1:107" s="7" customFormat="1" ht="12.75">
      <c r="A368" s="4" t="s">
        <v>806</v>
      </c>
      <c r="B368" s="5" t="s">
        <v>815</v>
      </c>
      <c r="C368" s="6">
        <v>39232</v>
      </c>
      <c r="D368" s="5" t="s">
        <v>455</v>
      </c>
      <c r="E368" s="5" t="s">
        <v>456</v>
      </c>
      <c r="F368" s="5" t="s">
        <v>477</v>
      </c>
      <c r="G368" s="5" t="s">
        <v>458</v>
      </c>
      <c r="H368" s="5" t="s">
        <v>455</v>
      </c>
      <c r="I368" s="5"/>
      <c r="J368" s="5" t="s">
        <v>459</v>
      </c>
      <c r="K368" s="5"/>
      <c r="L368" s="5"/>
      <c r="M368" s="5"/>
      <c r="N368" s="5" t="s">
        <v>459</v>
      </c>
      <c r="O368" s="5"/>
      <c r="P368" s="5"/>
      <c r="Q368" s="5"/>
      <c r="R368" s="5" t="s">
        <v>459</v>
      </c>
      <c r="S368" s="5" t="s">
        <v>460</v>
      </c>
      <c r="T368" s="5"/>
      <c r="U368" s="5"/>
      <c r="V368" s="5" t="s">
        <v>840</v>
      </c>
      <c r="W368" s="5">
        <v>0</v>
      </c>
      <c r="X368" s="5">
        <v>0</v>
      </c>
      <c r="Y368" s="5" t="s">
        <v>459</v>
      </c>
      <c r="Z368" s="5">
        <v>15</v>
      </c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>
        <v>0.003</v>
      </c>
      <c r="AV368" s="5">
        <v>5</v>
      </c>
      <c r="AW368" s="5">
        <v>58</v>
      </c>
      <c r="AX368" s="5">
        <v>4</v>
      </c>
      <c r="AY368" s="5">
        <v>60</v>
      </c>
      <c r="AZ368" s="5">
        <v>8</v>
      </c>
      <c r="BA368" s="5">
        <v>41</v>
      </c>
      <c r="BB368" s="5">
        <v>7.5</v>
      </c>
      <c r="BC368" s="5">
        <v>36</v>
      </c>
      <c r="BD368" s="5">
        <v>7.3</v>
      </c>
      <c r="BE368" s="5">
        <v>7.1</v>
      </c>
      <c r="BF368" s="5">
        <v>0</v>
      </c>
      <c r="BG368" s="5">
        <v>0</v>
      </c>
      <c r="BH368" s="5"/>
      <c r="BI368" s="5">
        <v>1.1515</v>
      </c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</row>
    <row r="369" spans="1:107" s="7" customFormat="1" ht="12.75">
      <c r="A369" s="4" t="s">
        <v>806</v>
      </c>
      <c r="B369" s="5" t="s">
        <v>815</v>
      </c>
      <c r="C369" s="6">
        <v>39232</v>
      </c>
      <c r="D369" s="5" t="s">
        <v>455</v>
      </c>
      <c r="E369" s="5" t="s">
        <v>456</v>
      </c>
      <c r="F369" s="5" t="s">
        <v>477</v>
      </c>
      <c r="G369" s="5" t="s">
        <v>458</v>
      </c>
      <c r="H369" s="5" t="s">
        <v>455</v>
      </c>
      <c r="I369" s="5"/>
      <c r="J369" s="5" t="s">
        <v>459</v>
      </c>
      <c r="K369" s="5"/>
      <c r="L369" s="5"/>
      <c r="M369" s="5"/>
      <c r="N369" s="5" t="s">
        <v>459</v>
      </c>
      <c r="O369" s="5"/>
      <c r="P369" s="5"/>
      <c r="Q369" s="5"/>
      <c r="R369" s="5" t="s">
        <v>459</v>
      </c>
      <c r="S369" s="5" t="s">
        <v>460</v>
      </c>
      <c r="T369" s="5"/>
      <c r="U369" s="5"/>
      <c r="V369" s="5" t="s">
        <v>840</v>
      </c>
      <c r="W369" s="5">
        <v>0</v>
      </c>
      <c r="X369" s="5">
        <v>0</v>
      </c>
      <c r="Y369" s="5" t="s">
        <v>455</v>
      </c>
      <c r="Z369" s="5">
        <v>15</v>
      </c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>
        <v>0.003</v>
      </c>
      <c r="AV369" s="5">
        <v>5</v>
      </c>
      <c r="AW369" s="5">
        <v>58</v>
      </c>
      <c r="AX369" s="5">
        <v>4</v>
      </c>
      <c r="AY369" s="5">
        <v>60</v>
      </c>
      <c r="AZ369" s="5">
        <v>8</v>
      </c>
      <c r="BA369" s="5">
        <v>41</v>
      </c>
      <c r="BB369" s="5">
        <v>7.5</v>
      </c>
      <c r="BC369" s="5">
        <v>36</v>
      </c>
      <c r="BD369" s="5">
        <v>7.3</v>
      </c>
      <c r="BE369" s="5">
        <v>7.1</v>
      </c>
      <c r="BF369" s="5">
        <v>0</v>
      </c>
      <c r="BG369" s="5">
        <v>0</v>
      </c>
      <c r="BH369" s="5"/>
      <c r="BI369" s="5">
        <v>1.1515</v>
      </c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</row>
    <row r="370" spans="1:107" s="7" customFormat="1" ht="12.75">
      <c r="A370" s="4" t="s">
        <v>806</v>
      </c>
      <c r="B370" s="5" t="s">
        <v>815</v>
      </c>
      <c r="C370" s="6">
        <v>39232</v>
      </c>
      <c r="D370" s="5" t="s">
        <v>455</v>
      </c>
      <c r="E370" s="5" t="s">
        <v>456</v>
      </c>
      <c r="F370" s="5" t="s">
        <v>477</v>
      </c>
      <c r="G370" s="5" t="s">
        <v>458</v>
      </c>
      <c r="H370" s="5" t="s">
        <v>455</v>
      </c>
      <c r="I370" s="5"/>
      <c r="J370" s="5" t="s">
        <v>459</v>
      </c>
      <c r="K370" s="5"/>
      <c r="L370" s="5"/>
      <c r="M370" s="5"/>
      <c r="N370" s="5" t="s">
        <v>459</v>
      </c>
      <c r="O370" s="5"/>
      <c r="P370" s="5"/>
      <c r="Q370" s="5"/>
      <c r="R370" s="5" t="s">
        <v>459</v>
      </c>
      <c r="S370" s="5" t="s">
        <v>460</v>
      </c>
      <c r="T370" s="5"/>
      <c r="U370" s="5"/>
      <c r="V370" s="5" t="s">
        <v>840</v>
      </c>
      <c r="W370" s="5">
        <v>0</v>
      </c>
      <c r="X370" s="5">
        <v>0</v>
      </c>
      <c r="Y370" s="5" t="s">
        <v>455</v>
      </c>
      <c r="Z370" s="5">
        <v>15</v>
      </c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>
        <v>0.003</v>
      </c>
      <c r="AV370" s="5">
        <v>5</v>
      </c>
      <c r="AW370" s="5">
        <v>58</v>
      </c>
      <c r="AX370" s="5">
        <v>4</v>
      </c>
      <c r="AY370" s="5">
        <v>60</v>
      </c>
      <c r="AZ370" s="5">
        <v>8</v>
      </c>
      <c r="BA370" s="5">
        <v>41</v>
      </c>
      <c r="BB370" s="5">
        <v>7.5</v>
      </c>
      <c r="BC370" s="5">
        <v>36</v>
      </c>
      <c r="BD370" s="5">
        <v>7.3</v>
      </c>
      <c r="BE370" s="5">
        <v>7.1</v>
      </c>
      <c r="BF370" s="5">
        <v>0</v>
      </c>
      <c r="BG370" s="5">
        <v>0</v>
      </c>
      <c r="BH370" s="5"/>
      <c r="BI370" s="5">
        <v>1.1515</v>
      </c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</row>
    <row r="371" spans="1:107" s="7" customFormat="1" ht="12.75">
      <c r="A371" s="4" t="s">
        <v>806</v>
      </c>
      <c r="B371" s="5" t="s">
        <v>815</v>
      </c>
      <c r="C371" s="6">
        <v>39232</v>
      </c>
      <c r="D371" s="5" t="s">
        <v>455</v>
      </c>
      <c r="E371" s="5" t="s">
        <v>456</v>
      </c>
      <c r="F371" s="5" t="s">
        <v>477</v>
      </c>
      <c r="G371" s="5" t="s">
        <v>458</v>
      </c>
      <c r="H371" s="5" t="s">
        <v>455</v>
      </c>
      <c r="I371" s="5"/>
      <c r="J371" s="5" t="s">
        <v>459</v>
      </c>
      <c r="K371" s="5"/>
      <c r="L371" s="5"/>
      <c r="M371" s="5"/>
      <c r="N371" s="5" t="s">
        <v>459</v>
      </c>
      <c r="O371" s="5"/>
      <c r="P371" s="5"/>
      <c r="Q371" s="5"/>
      <c r="R371" s="5" t="s">
        <v>459</v>
      </c>
      <c r="S371" s="5" t="s">
        <v>460</v>
      </c>
      <c r="T371" s="5"/>
      <c r="U371" s="5"/>
      <c r="V371" s="5" t="s">
        <v>808</v>
      </c>
      <c r="W371" s="5">
        <v>0</v>
      </c>
      <c r="X371" s="5">
        <v>0</v>
      </c>
      <c r="Y371" s="5" t="s">
        <v>459</v>
      </c>
      <c r="Z371" s="5">
        <v>23</v>
      </c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>
        <v>0.003</v>
      </c>
      <c r="AV371" s="5">
        <v>5</v>
      </c>
      <c r="AW371" s="5">
        <v>71</v>
      </c>
      <c r="AX371" s="5">
        <v>5.2</v>
      </c>
      <c r="AY371" s="5">
        <v>60</v>
      </c>
      <c r="AZ371" s="5">
        <v>12.8</v>
      </c>
      <c r="BA371" s="5">
        <v>61</v>
      </c>
      <c r="BB371" s="5">
        <v>11.5</v>
      </c>
      <c r="BC371" s="5">
        <v>52</v>
      </c>
      <c r="BD371" s="5">
        <v>10.9</v>
      </c>
      <c r="BE371" s="5">
        <v>10.6</v>
      </c>
      <c r="BF371" s="5">
        <v>0</v>
      </c>
      <c r="BG371" s="5">
        <v>0</v>
      </c>
      <c r="BH371" s="5"/>
      <c r="BI371" s="5">
        <v>2.0071</v>
      </c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</row>
    <row r="372" spans="1:107" s="7" customFormat="1" ht="12.75">
      <c r="A372" s="4" t="s">
        <v>806</v>
      </c>
      <c r="B372" s="5" t="s">
        <v>815</v>
      </c>
      <c r="C372" s="6">
        <v>39232</v>
      </c>
      <c r="D372" s="5" t="s">
        <v>455</v>
      </c>
      <c r="E372" s="5" t="s">
        <v>456</v>
      </c>
      <c r="F372" s="5" t="s">
        <v>477</v>
      </c>
      <c r="G372" s="5" t="s">
        <v>458</v>
      </c>
      <c r="H372" s="5" t="s">
        <v>455</v>
      </c>
      <c r="I372" s="5"/>
      <c r="J372" s="5" t="s">
        <v>459</v>
      </c>
      <c r="K372" s="5"/>
      <c r="L372" s="5"/>
      <c r="M372" s="5"/>
      <c r="N372" s="5" t="s">
        <v>459</v>
      </c>
      <c r="O372" s="5"/>
      <c r="P372" s="5"/>
      <c r="Q372" s="5"/>
      <c r="R372" s="5" t="s">
        <v>459</v>
      </c>
      <c r="S372" s="5" t="s">
        <v>460</v>
      </c>
      <c r="T372" s="5"/>
      <c r="U372" s="5"/>
      <c r="V372" s="5" t="s">
        <v>808</v>
      </c>
      <c r="W372" s="5">
        <v>0</v>
      </c>
      <c r="X372" s="5">
        <v>0</v>
      </c>
      <c r="Y372" s="5" t="s">
        <v>459</v>
      </c>
      <c r="Z372" s="5">
        <v>23</v>
      </c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>
        <v>0.003</v>
      </c>
      <c r="AV372" s="5">
        <v>5</v>
      </c>
      <c r="AW372" s="5">
        <v>71</v>
      </c>
      <c r="AX372" s="5">
        <v>5.2</v>
      </c>
      <c r="AY372" s="5">
        <v>60</v>
      </c>
      <c r="AZ372" s="5">
        <v>12.8</v>
      </c>
      <c r="BA372" s="5">
        <v>61</v>
      </c>
      <c r="BB372" s="5">
        <v>11.5</v>
      </c>
      <c r="BC372" s="5">
        <v>52</v>
      </c>
      <c r="BD372" s="5">
        <v>10.9</v>
      </c>
      <c r="BE372" s="5">
        <v>10.6</v>
      </c>
      <c r="BF372" s="5">
        <v>0</v>
      </c>
      <c r="BG372" s="5">
        <v>0</v>
      </c>
      <c r="BH372" s="5"/>
      <c r="BI372" s="5">
        <v>2.0071</v>
      </c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</row>
    <row r="373" spans="1:107" s="7" customFormat="1" ht="12.75">
      <c r="A373" s="4" t="s">
        <v>806</v>
      </c>
      <c r="B373" s="5" t="s">
        <v>487</v>
      </c>
      <c r="C373" s="6">
        <v>39232</v>
      </c>
      <c r="D373" s="5" t="s">
        <v>455</v>
      </c>
      <c r="E373" s="5" t="s">
        <v>456</v>
      </c>
      <c r="F373" s="5" t="s">
        <v>477</v>
      </c>
      <c r="G373" s="5" t="s">
        <v>458</v>
      </c>
      <c r="H373" s="5" t="s">
        <v>455</v>
      </c>
      <c r="I373" s="5">
        <v>12</v>
      </c>
      <c r="J373" s="5" t="s">
        <v>459</v>
      </c>
      <c r="K373" s="5"/>
      <c r="L373" s="5"/>
      <c r="M373" s="5"/>
      <c r="N373" s="5" t="s">
        <v>459</v>
      </c>
      <c r="O373" s="5"/>
      <c r="P373" s="5"/>
      <c r="Q373" s="5"/>
      <c r="R373" s="5" t="s">
        <v>459</v>
      </c>
      <c r="S373" s="5" t="s">
        <v>460</v>
      </c>
      <c r="T373" s="5"/>
      <c r="U373" s="5"/>
      <c r="V373" s="5" t="s">
        <v>808</v>
      </c>
      <c r="W373" s="5">
        <v>256</v>
      </c>
      <c r="X373" s="5">
        <v>60</v>
      </c>
      <c r="Y373" s="5" t="s">
        <v>513</v>
      </c>
      <c r="Z373" s="5">
        <v>35</v>
      </c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 t="s">
        <v>809</v>
      </c>
      <c r="AT373" s="5"/>
      <c r="AU373" s="5">
        <v>0.003</v>
      </c>
      <c r="AV373" s="5">
        <v>5</v>
      </c>
      <c r="AW373" s="5">
        <v>27</v>
      </c>
      <c r="AX373" s="5">
        <v>5.3</v>
      </c>
      <c r="AY373" s="5">
        <v>60</v>
      </c>
      <c r="AZ373" s="5">
        <v>21.3</v>
      </c>
      <c r="BA373" s="5">
        <v>19</v>
      </c>
      <c r="BB373" s="5">
        <v>20.6</v>
      </c>
      <c r="BC373" s="5">
        <v>18</v>
      </c>
      <c r="BD373" s="5">
        <v>20.1</v>
      </c>
      <c r="BE373" s="5">
        <v>19.8</v>
      </c>
      <c r="BF373" s="5">
        <v>0</v>
      </c>
      <c r="BG373" s="5">
        <v>0</v>
      </c>
      <c r="BH373" s="5"/>
      <c r="BI373" s="5">
        <v>3.9164</v>
      </c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</row>
    <row r="374" spans="1:107" s="7" customFormat="1" ht="12.75">
      <c r="A374" s="4" t="s">
        <v>806</v>
      </c>
      <c r="B374" s="5" t="s">
        <v>487</v>
      </c>
      <c r="C374" s="6">
        <v>39232</v>
      </c>
      <c r="D374" s="5" t="s">
        <v>455</v>
      </c>
      <c r="E374" s="5" t="s">
        <v>456</v>
      </c>
      <c r="F374" s="5" t="s">
        <v>477</v>
      </c>
      <c r="G374" s="5" t="s">
        <v>458</v>
      </c>
      <c r="H374" s="5" t="s">
        <v>455</v>
      </c>
      <c r="I374" s="5">
        <v>40</v>
      </c>
      <c r="J374" s="5" t="s">
        <v>459</v>
      </c>
      <c r="K374" s="5"/>
      <c r="L374" s="5"/>
      <c r="M374" s="5"/>
      <c r="N374" s="5" t="s">
        <v>459</v>
      </c>
      <c r="O374" s="5"/>
      <c r="P374" s="5"/>
      <c r="Q374" s="5"/>
      <c r="R374" s="5" t="s">
        <v>459</v>
      </c>
      <c r="S374" s="5" t="s">
        <v>460</v>
      </c>
      <c r="T374" s="5"/>
      <c r="U374" s="5"/>
      <c r="V374" s="5" t="s">
        <v>740</v>
      </c>
      <c r="W374" s="5">
        <v>144</v>
      </c>
      <c r="X374" s="5">
        <v>60</v>
      </c>
      <c r="Y374" s="5" t="s">
        <v>459</v>
      </c>
      <c r="Z374" s="5">
        <v>22</v>
      </c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>
        <v>0.001</v>
      </c>
      <c r="AV374" s="5">
        <v>5</v>
      </c>
      <c r="AW374" s="5">
        <v>50</v>
      </c>
      <c r="AX374" s="5">
        <v>9.1</v>
      </c>
      <c r="AY374" s="5">
        <v>60</v>
      </c>
      <c r="AZ374" s="5">
        <v>18.7</v>
      </c>
      <c r="BA374" s="5">
        <v>45</v>
      </c>
      <c r="BB374" s="5">
        <v>17.5</v>
      </c>
      <c r="BC374" s="5">
        <v>42</v>
      </c>
      <c r="BD374" s="5">
        <v>16.5</v>
      </c>
      <c r="BE374" s="5">
        <v>16.3</v>
      </c>
      <c r="BF374" s="5">
        <v>0</v>
      </c>
      <c r="BG374" s="5">
        <v>0</v>
      </c>
      <c r="BH374" s="5"/>
      <c r="BI374" s="5">
        <v>3.14221666666667</v>
      </c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</row>
    <row r="375" spans="1:107" s="7" customFormat="1" ht="12.75">
      <c r="A375" s="4" t="s">
        <v>806</v>
      </c>
      <c r="B375" s="5" t="s">
        <v>487</v>
      </c>
      <c r="C375" s="6">
        <v>39232</v>
      </c>
      <c r="D375" s="5" t="s">
        <v>455</v>
      </c>
      <c r="E375" s="5" t="s">
        <v>456</v>
      </c>
      <c r="F375" s="5" t="s">
        <v>477</v>
      </c>
      <c r="G375" s="5" t="s">
        <v>458</v>
      </c>
      <c r="H375" s="5" t="s">
        <v>455</v>
      </c>
      <c r="I375" s="5">
        <v>40</v>
      </c>
      <c r="J375" s="5" t="s">
        <v>459</v>
      </c>
      <c r="K375" s="5"/>
      <c r="L375" s="5"/>
      <c r="M375" s="5"/>
      <c r="N375" s="5" t="s">
        <v>459</v>
      </c>
      <c r="O375" s="5"/>
      <c r="P375" s="5"/>
      <c r="Q375" s="5"/>
      <c r="R375" s="5" t="s">
        <v>459</v>
      </c>
      <c r="S375" s="5" t="s">
        <v>460</v>
      </c>
      <c r="T375" s="5"/>
      <c r="U375" s="5"/>
      <c r="V375" s="5" t="s">
        <v>740</v>
      </c>
      <c r="W375" s="5">
        <v>144</v>
      </c>
      <c r="X375" s="5">
        <v>60</v>
      </c>
      <c r="Y375" s="5" t="s">
        <v>459</v>
      </c>
      <c r="Z375" s="5">
        <v>22</v>
      </c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 t="s">
        <v>809</v>
      </c>
      <c r="AT375" s="5"/>
      <c r="AU375" s="5">
        <v>0.001</v>
      </c>
      <c r="AV375" s="5">
        <v>5</v>
      </c>
      <c r="AW375" s="5">
        <v>50</v>
      </c>
      <c r="AX375" s="5">
        <v>9.1</v>
      </c>
      <c r="AY375" s="5">
        <v>60</v>
      </c>
      <c r="AZ375" s="5">
        <v>18.7</v>
      </c>
      <c r="BA375" s="5">
        <v>45</v>
      </c>
      <c r="BB375" s="5">
        <v>17.5</v>
      </c>
      <c r="BC375" s="5">
        <v>42</v>
      </c>
      <c r="BD375" s="5">
        <v>16.5</v>
      </c>
      <c r="BE375" s="5">
        <v>16.3</v>
      </c>
      <c r="BF375" s="5">
        <v>0</v>
      </c>
      <c r="BG375" s="5">
        <v>0</v>
      </c>
      <c r="BH375" s="5"/>
      <c r="BI375" s="5">
        <v>3.14221666666667</v>
      </c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</row>
    <row r="376" spans="1:107" s="7" customFormat="1" ht="12.75">
      <c r="A376" s="4" t="s">
        <v>806</v>
      </c>
      <c r="B376" s="5" t="s">
        <v>487</v>
      </c>
      <c r="C376" s="6">
        <v>39232</v>
      </c>
      <c r="D376" s="5" t="s">
        <v>455</v>
      </c>
      <c r="E376" s="5" t="s">
        <v>456</v>
      </c>
      <c r="F376" s="5" t="s">
        <v>477</v>
      </c>
      <c r="G376" s="5" t="s">
        <v>458</v>
      </c>
      <c r="H376" s="5" t="s">
        <v>455</v>
      </c>
      <c r="I376" s="5">
        <v>12</v>
      </c>
      <c r="J376" s="5" t="s">
        <v>459</v>
      </c>
      <c r="K376" s="5"/>
      <c r="L376" s="5"/>
      <c r="M376" s="5"/>
      <c r="N376" s="5" t="s">
        <v>459</v>
      </c>
      <c r="O376" s="5"/>
      <c r="P376" s="5"/>
      <c r="Q376" s="5"/>
      <c r="R376" s="5" t="s">
        <v>459</v>
      </c>
      <c r="S376" s="5" t="s">
        <v>460</v>
      </c>
      <c r="T376" s="5"/>
      <c r="U376" s="5"/>
      <c r="V376" s="5" t="s">
        <v>740</v>
      </c>
      <c r="W376" s="5">
        <v>384</v>
      </c>
      <c r="X376" s="5">
        <v>60</v>
      </c>
      <c r="Y376" s="5" t="s">
        <v>513</v>
      </c>
      <c r="Z376" s="5">
        <v>31</v>
      </c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 t="s">
        <v>809</v>
      </c>
      <c r="AT376" s="5"/>
      <c r="AU376" s="5">
        <v>0.004</v>
      </c>
      <c r="AV376" s="5">
        <v>5</v>
      </c>
      <c r="AW376" s="5">
        <v>43</v>
      </c>
      <c r="AX376" s="5">
        <v>4.1</v>
      </c>
      <c r="AY376" s="5">
        <v>60</v>
      </c>
      <c r="AZ376" s="5">
        <v>20.6</v>
      </c>
      <c r="BA376" s="5">
        <v>20</v>
      </c>
      <c r="BB376" s="5">
        <v>19.6</v>
      </c>
      <c r="BC376" s="5">
        <v>17</v>
      </c>
      <c r="BD376" s="5">
        <v>19.3</v>
      </c>
      <c r="BE376" s="5">
        <v>19.1</v>
      </c>
      <c r="BF376" s="5">
        <v>0</v>
      </c>
      <c r="BG376" s="5">
        <v>0</v>
      </c>
      <c r="BH376" s="5"/>
      <c r="BI376" s="5">
        <v>3.53925833333333</v>
      </c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</row>
    <row r="377" spans="1:107" s="7" customFormat="1" ht="12.75">
      <c r="A377" s="4" t="s">
        <v>806</v>
      </c>
      <c r="B377" s="5" t="s">
        <v>487</v>
      </c>
      <c r="C377" s="6">
        <v>39232</v>
      </c>
      <c r="D377" s="5" t="s">
        <v>455</v>
      </c>
      <c r="E377" s="5" t="s">
        <v>456</v>
      </c>
      <c r="F377" s="5" t="s">
        <v>477</v>
      </c>
      <c r="G377" s="5" t="s">
        <v>458</v>
      </c>
      <c r="H377" s="5" t="s">
        <v>455</v>
      </c>
      <c r="I377" s="5">
        <v>12</v>
      </c>
      <c r="J377" s="5" t="s">
        <v>459</v>
      </c>
      <c r="K377" s="5"/>
      <c r="L377" s="5"/>
      <c r="M377" s="5"/>
      <c r="N377" s="5" t="s">
        <v>459</v>
      </c>
      <c r="O377" s="5"/>
      <c r="P377" s="5"/>
      <c r="Q377" s="5"/>
      <c r="R377" s="5" t="s">
        <v>459</v>
      </c>
      <c r="S377" s="5" t="s">
        <v>460</v>
      </c>
      <c r="T377" s="5"/>
      <c r="U377" s="5"/>
      <c r="V377" s="5" t="s">
        <v>740</v>
      </c>
      <c r="W377" s="5">
        <v>384</v>
      </c>
      <c r="X377" s="5">
        <v>60</v>
      </c>
      <c r="Y377" s="5" t="s">
        <v>513</v>
      </c>
      <c r="Z377" s="5">
        <v>36</v>
      </c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 t="s">
        <v>809</v>
      </c>
      <c r="AT377" s="5"/>
      <c r="AU377" s="5">
        <v>0.004</v>
      </c>
      <c r="AV377" s="5">
        <v>5</v>
      </c>
      <c r="AW377" s="5">
        <v>43</v>
      </c>
      <c r="AX377" s="5">
        <v>4.1</v>
      </c>
      <c r="AY377" s="5">
        <v>60</v>
      </c>
      <c r="AZ377" s="5">
        <v>20.6</v>
      </c>
      <c r="BA377" s="5">
        <v>20</v>
      </c>
      <c r="BB377" s="5">
        <v>19.6</v>
      </c>
      <c r="BC377" s="5">
        <v>17</v>
      </c>
      <c r="BD377" s="5">
        <v>19.3</v>
      </c>
      <c r="BE377" s="5">
        <v>19.1</v>
      </c>
      <c r="BF377" s="5">
        <v>0</v>
      </c>
      <c r="BG377" s="5">
        <v>0</v>
      </c>
      <c r="BH377" s="5"/>
      <c r="BI377" s="5">
        <v>3.6308</v>
      </c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</row>
    <row r="378" spans="1:107" s="7" customFormat="1" ht="12.75">
      <c r="A378" s="4" t="s">
        <v>806</v>
      </c>
      <c r="B378" s="5" t="s">
        <v>487</v>
      </c>
      <c r="C378" s="6">
        <v>39232</v>
      </c>
      <c r="D378" s="5" t="s">
        <v>455</v>
      </c>
      <c r="E378" s="5" t="s">
        <v>456</v>
      </c>
      <c r="F378" s="5" t="s">
        <v>477</v>
      </c>
      <c r="G378" s="5" t="s">
        <v>458</v>
      </c>
      <c r="H378" s="5" t="s">
        <v>455</v>
      </c>
      <c r="I378" s="5">
        <v>45</v>
      </c>
      <c r="J378" s="5" t="s">
        <v>459</v>
      </c>
      <c r="K378" s="5"/>
      <c r="L378" s="5"/>
      <c r="M378" s="5"/>
      <c r="N378" s="5" t="s">
        <v>459</v>
      </c>
      <c r="O378" s="5"/>
      <c r="P378" s="5"/>
      <c r="Q378" s="5"/>
      <c r="R378" s="5" t="s">
        <v>459</v>
      </c>
      <c r="S378" s="5" t="s">
        <v>460</v>
      </c>
      <c r="T378" s="5"/>
      <c r="U378" s="5"/>
      <c r="V378" s="5" t="s">
        <v>740</v>
      </c>
      <c r="W378" s="5">
        <v>512</v>
      </c>
      <c r="X378" s="5">
        <v>120</v>
      </c>
      <c r="Y378" s="5" t="s">
        <v>513</v>
      </c>
      <c r="Z378" s="5">
        <v>45</v>
      </c>
      <c r="AA378" s="5"/>
      <c r="AB378" s="5" t="s">
        <v>809</v>
      </c>
      <c r="AC378" s="5"/>
      <c r="AD378" s="5">
        <v>0</v>
      </c>
      <c r="AE378" s="5">
        <v>5</v>
      </c>
      <c r="AF378" s="5">
        <v>8</v>
      </c>
      <c r="AG378" s="5">
        <v>10.95</v>
      </c>
      <c r="AH378" s="5">
        <v>60</v>
      </c>
      <c r="AI378" s="5">
        <v>43.37</v>
      </c>
      <c r="AJ378" s="5">
        <v>37</v>
      </c>
      <c r="AK378" s="5">
        <v>30.3</v>
      </c>
      <c r="AL378" s="5">
        <v>8</v>
      </c>
      <c r="AM378" s="5">
        <v>29.45</v>
      </c>
      <c r="AN378" s="5">
        <v>29.8</v>
      </c>
      <c r="AO378" s="5">
        <v>21.3</v>
      </c>
      <c r="AP378" s="5">
        <v>15</v>
      </c>
      <c r="AQ378" s="5"/>
      <c r="AR378" s="5">
        <v>6.498425</v>
      </c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</row>
    <row r="379" spans="1:107" s="7" customFormat="1" ht="12.75">
      <c r="A379" s="4" t="s">
        <v>806</v>
      </c>
      <c r="B379" s="5" t="s">
        <v>487</v>
      </c>
      <c r="C379" s="6">
        <v>39232</v>
      </c>
      <c r="D379" s="5" t="s">
        <v>455</v>
      </c>
      <c r="E379" s="5" t="s">
        <v>456</v>
      </c>
      <c r="F379" s="5" t="s">
        <v>477</v>
      </c>
      <c r="G379" s="5" t="s">
        <v>458</v>
      </c>
      <c r="H379" s="5" t="s">
        <v>455</v>
      </c>
      <c r="I379" s="5">
        <v>15</v>
      </c>
      <c r="J379" s="5" t="s">
        <v>459</v>
      </c>
      <c r="K379" s="5"/>
      <c r="L379" s="5"/>
      <c r="M379" s="5"/>
      <c r="N379" s="5" t="s">
        <v>459</v>
      </c>
      <c r="O379" s="5"/>
      <c r="P379" s="5"/>
      <c r="Q379" s="5"/>
      <c r="R379" s="5" t="s">
        <v>459</v>
      </c>
      <c r="S379" s="5" t="s">
        <v>460</v>
      </c>
      <c r="T379" s="5"/>
      <c r="U379" s="5"/>
      <c r="V379" s="5" t="s">
        <v>808</v>
      </c>
      <c r="W379" s="5">
        <v>512</v>
      </c>
      <c r="X379" s="5">
        <v>60</v>
      </c>
      <c r="Y379" s="5" t="s">
        <v>455</v>
      </c>
      <c r="Z379" s="5">
        <v>45</v>
      </c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 t="s">
        <v>809</v>
      </c>
      <c r="AT379" s="5"/>
      <c r="AU379" s="5">
        <v>0.003</v>
      </c>
      <c r="AV379" s="5">
        <v>5</v>
      </c>
      <c r="AW379" s="5">
        <v>32</v>
      </c>
      <c r="AX379" s="5">
        <v>5.6</v>
      </c>
      <c r="AY379" s="5">
        <v>60</v>
      </c>
      <c r="AZ379" s="5">
        <v>26.1</v>
      </c>
      <c r="BA379" s="5">
        <v>33</v>
      </c>
      <c r="BB379" s="5">
        <v>24.1</v>
      </c>
      <c r="BC379" s="5">
        <v>29</v>
      </c>
      <c r="BD379" s="5">
        <v>23.3</v>
      </c>
      <c r="BE379" s="5">
        <v>22.7</v>
      </c>
      <c r="BF379" s="5">
        <v>0</v>
      </c>
      <c r="BG379" s="5">
        <v>0</v>
      </c>
      <c r="BH379" s="5"/>
      <c r="BI379" s="5">
        <v>4.4828</v>
      </c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</row>
    <row r="380" spans="1:107" s="7" customFormat="1" ht="12.75">
      <c r="A380" s="4" t="s">
        <v>806</v>
      </c>
      <c r="B380" s="5" t="s">
        <v>487</v>
      </c>
      <c r="C380" s="6">
        <v>39232</v>
      </c>
      <c r="D380" s="5" t="s">
        <v>455</v>
      </c>
      <c r="E380" s="5" t="s">
        <v>456</v>
      </c>
      <c r="F380" s="5" t="s">
        <v>477</v>
      </c>
      <c r="G380" s="5" t="s">
        <v>458</v>
      </c>
      <c r="H380" s="5" t="s">
        <v>455</v>
      </c>
      <c r="I380" s="5">
        <v>300</v>
      </c>
      <c r="J380" s="5" t="s">
        <v>459</v>
      </c>
      <c r="K380" s="5"/>
      <c r="L380" s="5"/>
      <c r="M380" s="5"/>
      <c r="N380" s="5" t="s">
        <v>459</v>
      </c>
      <c r="O380" s="5"/>
      <c r="P380" s="5"/>
      <c r="Q380" s="5"/>
      <c r="R380" s="5" t="s">
        <v>459</v>
      </c>
      <c r="S380" s="5" t="s">
        <v>460</v>
      </c>
      <c r="T380" s="5"/>
      <c r="U380" s="5"/>
      <c r="V380" s="5" t="s">
        <v>808</v>
      </c>
      <c r="W380" s="5">
        <v>256</v>
      </c>
      <c r="X380" s="5">
        <v>60</v>
      </c>
      <c r="Y380" s="5" t="s">
        <v>455</v>
      </c>
      <c r="Z380" s="5">
        <v>75</v>
      </c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 t="s">
        <v>809</v>
      </c>
      <c r="AT380" s="5"/>
      <c r="AU380" s="5">
        <v>0.007</v>
      </c>
      <c r="AV380" s="5">
        <v>5</v>
      </c>
      <c r="AW380" s="5">
        <v>309</v>
      </c>
      <c r="AX380" s="5">
        <v>25.4</v>
      </c>
      <c r="AY380" s="5">
        <v>60</v>
      </c>
      <c r="AZ380" s="5">
        <v>118.3</v>
      </c>
      <c r="BA380" s="5">
        <v>259</v>
      </c>
      <c r="BB380" s="5">
        <v>72.5</v>
      </c>
      <c r="BC380" s="5">
        <v>71</v>
      </c>
      <c r="BD380" s="5">
        <v>70.2</v>
      </c>
      <c r="BE380" s="5">
        <v>69.1</v>
      </c>
      <c r="BF380" s="5">
        <v>129.9</v>
      </c>
      <c r="BG380" s="5">
        <v>47.3</v>
      </c>
      <c r="BH380" s="5"/>
      <c r="BI380" s="5">
        <v>16.1229633333333</v>
      </c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</row>
    <row r="381" spans="1:107" s="7" customFormat="1" ht="12.75">
      <c r="A381" s="4" t="s">
        <v>806</v>
      </c>
      <c r="B381" s="5" t="s">
        <v>820</v>
      </c>
      <c r="C381" s="6">
        <v>39433</v>
      </c>
      <c r="D381" s="5" t="s">
        <v>455</v>
      </c>
      <c r="E381" s="5" t="s">
        <v>812</v>
      </c>
      <c r="F381" s="5" t="s">
        <v>477</v>
      </c>
      <c r="G381" s="5" t="s">
        <v>822</v>
      </c>
      <c r="H381" s="5" t="s">
        <v>455</v>
      </c>
      <c r="I381" s="5">
        <v>1</v>
      </c>
      <c r="J381" s="5" t="s">
        <v>459</v>
      </c>
      <c r="K381" s="5"/>
      <c r="L381" s="5"/>
      <c r="M381" s="5"/>
      <c r="N381" s="5" t="s">
        <v>459</v>
      </c>
      <c r="O381" s="5"/>
      <c r="P381" s="5"/>
      <c r="Q381" s="5"/>
      <c r="R381" s="5" t="s">
        <v>459</v>
      </c>
      <c r="S381" s="5" t="s">
        <v>460</v>
      </c>
      <c r="T381" s="5"/>
      <c r="U381" s="5" t="s">
        <v>841</v>
      </c>
      <c r="V381" s="5" t="s">
        <v>857</v>
      </c>
      <c r="W381" s="5">
        <v>64</v>
      </c>
      <c r="X381" s="5">
        <v>5</v>
      </c>
      <c r="Y381" s="5" t="s">
        <v>459</v>
      </c>
      <c r="Z381" s="5">
        <v>180</v>
      </c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 t="s">
        <v>827</v>
      </c>
      <c r="AT381" s="5"/>
      <c r="AU381" s="5">
        <v>0</v>
      </c>
      <c r="AV381" s="5">
        <v>5</v>
      </c>
      <c r="AW381" s="5">
        <v>31.75</v>
      </c>
      <c r="AX381" s="5">
        <v>3.24</v>
      </c>
      <c r="AY381" s="5">
        <v>60</v>
      </c>
      <c r="AZ381" s="5">
        <v>20.23</v>
      </c>
      <c r="BA381" s="5">
        <v>26</v>
      </c>
      <c r="BB381" s="5">
        <v>20.22</v>
      </c>
      <c r="BC381" s="5">
        <v>35</v>
      </c>
      <c r="BD381" s="5">
        <v>19.88</v>
      </c>
      <c r="BE381" s="5">
        <v>19.86</v>
      </c>
      <c r="BF381" s="5">
        <v>1.32</v>
      </c>
      <c r="BG381" s="5">
        <v>5.3</v>
      </c>
      <c r="BH381" s="5">
        <v>0</v>
      </c>
      <c r="BI381" s="5">
        <v>3.625358</v>
      </c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</row>
    <row r="382" spans="1:107" s="7" customFormat="1" ht="12.75">
      <c r="A382" s="4" t="s">
        <v>806</v>
      </c>
      <c r="B382" s="5" t="s">
        <v>820</v>
      </c>
      <c r="C382" s="6">
        <v>39454</v>
      </c>
      <c r="D382" s="5" t="s">
        <v>455</v>
      </c>
      <c r="E382" s="5" t="s">
        <v>812</v>
      </c>
      <c r="F382" s="5" t="s">
        <v>477</v>
      </c>
      <c r="G382" s="5" t="s">
        <v>822</v>
      </c>
      <c r="H382" s="5" t="s">
        <v>455</v>
      </c>
      <c r="I382" s="5">
        <v>1</v>
      </c>
      <c r="J382" s="5" t="s">
        <v>459</v>
      </c>
      <c r="K382" s="5"/>
      <c r="L382" s="5"/>
      <c r="M382" s="5"/>
      <c r="N382" s="5" t="s">
        <v>459</v>
      </c>
      <c r="O382" s="5"/>
      <c r="P382" s="5"/>
      <c r="Q382" s="5"/>
      <c r="R382" s="5" t="s">
        <v>459</v>
      </c>
      <c r="S382" s="5" t="s">
        <v>460</v>
      </c>
      <c r="T382" s="5"/>
      <c r="U382" s="5" t="s">
        <v>841</v>
      </c>
      <c r="V382" s="5" t="s">
        <v>857</v>
      </c>
      <c r="W382" s="5">
        <v>64</v>
      </c>
      <c r="X382" s="5">
        <v>5</v>
      </c>
      <c r="Y382" s="5" t="s">
        <v>459</v>
      </c>
      <c r="Z382" s="5">
        <v>180</v>
      </c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 t="s">
        <v>827</v>
      </c>
      <c r="AT382" s="5"/>
      <c r="AU382" s="5">
        <v>0</v>
      </c>
      <c r="AV382" s="5">
        <v>5</v>
      </c>
      <c r="AW382" s="5">
        <v>31.75</v>
      </c>
      <c r="AX382" s="5">
        <v>3.24</v>
      </c>
      <c r="AY382" s="5">
        <v>60</v>
      </c>
      <c r="AZ382" s="5">
        <v>20.23</v>
      </c>
      <c r="BA382" s="5">
        <v>26</v>
      </c>
      <c r="BB382" s="5">
        <v>20.22</v>
      </c>
      <c r="BC382" s="5">
        <v>35</v>
      </c>
      <c r="BD382" s="5">
        <v>19.88</v>
      </c>
      <c r="BE382" s="5">
        <v>19.86</v>
      </c>
      <c r="BF382" s="5">
        <v>1.32</v>
      </c>
      <c r="BG382" s="5">
        <v>5.3</v>
      </c>
      <c r="BH382" s="5">
        <v>0</v>
      </c>
      <c r="BI382" s="5">
        <v>3.625358</v>
      </c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</row>
    <row r="383" spans="1:107" s="7" customFormat="1" ht="12.75">
      <c r="A383" s="4" t="s">
        <v>806</v>
      </c>
      <c r="B383" s="5" t="s">
        <v>820</v>
      </c>
      <c r="C383" s="6">
        <v>39454</v>
      </c>
      <c r="D383" s="5" t="s">
        <v>455</v>
      </c>
      <c r="E383" s="5" t="s">
        <v>812</v>
      </c>
      <c r="F383" s="5" t="s">
        <v>477</v>
      </c>
      <c r="G383" s="5" t="s">
        <v>822</v>
      </c>
      <c r="H383" s="5" t="s">
        <v>455</v>
      </c>
      <c r="I383" s="5">
        <v>1</v>
      </c>
      <c r="J383" s="5" t="s">
        <v>459</v>
      </c>
      <c r="K383" s="5"/>
      <c r="L383" s="5"/>
      <c r="M383" s="5"/>
      <c r="N383" s="5" t="s">
        <v>459</v>
      </c>
      <c r="O383" s="5"/>
      <c r="P383" s="5"/>
      <c r="Q383" s="5"/>
      <c r="R383" s="5" t="s">
        <v>459</v>
      </c>
      <c r="S383" s="5" t="s">
        <v>460</v>
      </c>
      <c r="T383" s="5"/>
      <c r="U383" s="5" t="s">
        <v>841</v>
      </c>
      <c r="V383" s="5" t="s">
        <v>857</v>
      </c>
      <c r="W383" s="5">
        <v>64</v>
      </c>
      <c r="X383" s="5">
        <v>5</v>
      </c>
      <c r="Y383" s="5" t="s">
        <v>459</v>
      </c>
      <c r="Z383" s="5">
        <v>180</v>
      </c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 t="s">
        <v>827</v>
      </c>
      <c r="AT383" s="5"/>
      <c r="AU383" s="5">
        <v>0</v>
      </c>
      <c r="AV383" s="5">
        <v>5</v>
      </c>
      <c r="AW383" s="5">
        <v>31.75</v>
      </c>
      <c r="AX383" s="5">
        <v>3.24</v>
      </c>
      <c r="AY383" s="5">
        <v>60</v>
      </c>
      <c r="AZ383" s="5">
        <v>20.23</v>
      </c>
      <c r="BA383" s="5">
        <v>26</v>
      </c>
      <c r="BB383" s="5">
        <v>20.22</v>
      </c>
      <c r="BC383" s="5">
        <v>35</v>
      </c>
      <c r="BD383" s="5">
        <v>19.88</v>
      </c>
      <c r="BE383" s="5">
        <v>19.86</v>
      </c>
      <c r="BF383" s="5">
        <v>1.32</v>
      </c>
      <c r="BG383" s="5">
        <v>5.3</v>
      </c>
      <c r="BH383" s="5">
        <v>0</v>
      </c>
      <c r="BI383" s="5">
        <v>3.625358</v>
      </c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</row>
    <row r="384" spans="1:107" s="7" customFormat="1" ht="12.75">
      <c r="A384" s="4" t="s">
        <v>806</v>
      </c>
      <c r="B384" s="5" t="s">
        <v>820</v>
      </c>
      <c r="C384" s="6">
        <v>39454</v>
      </c>
      <c r="D384" s="5" t="s">
        <v>455</v>
      </c>
      <c r="E384" s="5" t="s">
        <v>812</v>
      </c>
      <c r="F384" s="5" t="s">
        <v>477</v>
      </c>
      <c r="G384" s="5" t="s">
        <v>822</v>
      </c>
      <c r="H384" s="5" t="s">
        <v>455</v>
      </c>
      <c r="I384" s="5">
        <v>1</v>
      </c>
      <c r="J384" s="5" t="s">
        <v>459</v>
      </c>
      <c r="K384" s="5"/>
      <c r="L384" s="5"/>
      <c r="M384" s="5"/>
      <c r="N384" s="5" t="s">
        <v>459</v>
      </c>
      <c r="O384" s="5"/>
      <c r="P384" s="5"/>
      <c r="Q384" s="5"/>
      <c r="R384" s="5" t="s">
        <v>459</v>
      </c>
      <c r="S384" s="5" t="s">
        <v>460</v>
      </c>
      <c r="T384" s="5"/>
      <c r="U384" s="5" t="s">
        <v>841</v>
      </c>
      <c r="V384" s="5" t="s">
        <v>857</v>
      </c>
      <c r="W384" s="5">
        <v>64</v>
      </c>
      <c r="X384" s="5">
        <v>5</v>
      </c>
      <c r="Y384" s="5" t="s">
        <v>459</v>
      </c>
      <c r="Z384" s="5">
        <v>180</v>
      </c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 t="s">
        <v>827</v>
      </c>
      <c r="AT384" s="5"/>
      <c r="AU384" s="5">
        <v>0</v>
      </c>
      <c r="AV384" s="5">
        <v>5</v>
      </c>
      <c r="AW384" s="5">
        <v>31.75</v>
      </c>
      <c r="AX384" s="5">
        <v>3.24</v>
      </c>
      <c r="AY384" s="5">
        <v>60</v>
      </c>
      <c r="AZ384" s="5">
        <v>20.23</v>
      </c>
      <c r="BA384" s="5">
        <v>26</v>
      </c>
      <c r="BB384" s="5">
        <v>20.22</v>
      </c>
      <c r="BC384" s="5">
        <v>35</v>
      </c>
      <c r="BD384" s="5">
        <v>19.88</v>
      </c>
      <c r="BE384" s="5">
        <v>19.86</v>
      </c>
      <c r="BF384" s="5">
        <v>1.32</v>
      </c>
      <c r="BG384" s="5">
        <v>5.3</v>
      </c>
      <c r="BH384" s="5">
        <v>0</v>
      </c>
      <c r="BI384" s="5">
        <v>3.625358</v>
      </c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</row>
    <row r="385" spans="1:107" s="7" customFormat="1" ht="12.75">
      <c r="A385" s="4" t="s">
        <v>806</v>
      </c>
      <c r="B385" s="5" t="s">
        <v>820</v>
      </c>
      <c r="C385" s="6">
        <v>39433</v>
      </c>
      <c r="D385" s="5" t="s">
        <v>455</v>
      </c>
      <c r="E385" s="5" t="s">
        <v>812</v>
      </c>
      <c r="F385" s="5" t="s">
        <v>477</v>
      </c>
      <c r="G385" s="5" t="s">
        <v>822</v>
      </c>
      <c r="H385" s="5" t="s">
        <v>455</v>
      </c>
      <c r="I385" s="5">
        <v>1</v>
      </c>
      <c r="J385" s="5" t="s">
        <v>459</v>
      </c>
      <c r="K385" s="5"/>
      <c r="L385" s="5"/>
      <c r="M385" s="5"/>
      <c r="N385" s="5" t="s">
        <v>459</v>
      </c>
      <c r="O385" s="5"/>
      <c r="P385" s="5"/>
      <c r="Q385" s="5"/>
      <c r="R385" s="5" t="s">
        <v>459</v>
      </c>
      <c r="S385" s="5" t="s">
        <v>460</v>
      </c>
      <c r="T385" s="5"/>
      <c r="U385" s="5" t="s">
        <v>841</v>
      </c>
      <c r="V385" s="5" t="s">
        <v>857</v>
      </c>
      <c r="W385" s="5">
        <v>64</v>
      </c>
      <c r="X385" s="5">
        <v>5</v>
      </c>
      <c r="Y385" s="5" t="s">
        <v>459</v>
      </c>
      <c r="Z385" s="5">
        <v>180</v>
      </c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 t="s">
        <v>827</v>
      </c>
      <c r="AT385" s="5"/>
      <c r="AU385" s="5">
        <v>0</v>
      </c>
      <c r="AV385" s="5">
        <v>5</v>
      </c>
      <c r="AW385" s="5">
        <v>31.75</v>
      </c>
      <c r="AX385" s="5">
        <v>3.24</v>
      </c>
      <c r="AY385" s="5">
        <v>60</v>
      </c>
      <c r="AZ385" s="5">
        <v>20.23</v>
      </c>
      <c r="BA385" s="5">
        <v>26</v>
      </c>
      <c r="BB385" s="5">
        <v>20.22</v>
      </c>
      <c r="BC385" s="5">
        <v>35</v>
      </c>
      <c r="BD385" s="5">
        <v>19.88</v>
      </c>
      <c r="BE385" s="5">
        <v>19.86</v>
      </c>
      <c r="BF385" s="5">
        <v>1.32</v>
      </c>
      <c r="BG385" s="5">
        <v>5.3</v>
      </c>
      <c r="BH385" s="5">
        <v>0</v>
      </c>
      <c r="BI385" s="5">
        <v>3.625358</v>
      </c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</row>
    <row r="386" spans="1:107" s="7" customFormat="1" ht="24">
      <c r="A386" s="4" t="s">
        <v>806</v>
      </c>
      <c r="B386" s="5" t="s">
        <v>487</v>
      </c>
      <c r="C386" s="6">
        <v>39234</v>
      </c>
      <c r="D386" s="5" t="s">
        <v>455</v>
      </c>
      <c r="E386" s="5" t="s">
        <v>532</v>
      </c>
      <c r="F386" s="5" t="s">
        <v>477</v>
      </c>
      <c r="G386" s="5" t="s">
        <v>458</v>
      </c>
      <c r="H386" s="5" t="s">
        <v>459</v>
      </c>
      <c r="I386" s="5">
        <v>0</v>
      </c>
      <c r="J386" s="5" t="s">
        <v>459</v>
      </c>
      <c r="K386" s="5"/>
      <c r="L386" s="5"/>
      <c r="M386" s="5"/>
      <c r="N386" s="5" t="s">
        <v>459</v>
      </c>
      <c r="O386" s="5"/>
      <c r="P386" s="5"/>
      <c r="Q386" s="5"/>
      <c r="R386" s="5" t="s">
        <v>459</v>
      </c>
      <c r="S386" s="5" t="s">
        <v>460</v>
      </c>
      <c r="T386" s="5"/>
      <c r="U386" s="5"/>
      <c r="V386" s="5" t="s">
        <v>521</v>
      </c>
      <c r="W386" s="5">
        <v>8</v>
      </c>
      <c r="X386" s="5">
        <v>1</v>
      </c>
      <c r="Y386" s="5" t="s">
        <v>459</v>
      </c>
      <c r="Z386" s="5">
        <v>17</v>
      </c>
      <c r="AA386" s="5"/>
      <c r="AB386" s="5" t="s">
        <v>859</v>
      </c>
      <c r="AC386" s="5"/>
      <c r="AD386" s="5">
        <v>0</v>
      </c>
      <c r="AE386" s="5">
        <v>5</v>
      </c>
      <c r="AF386" s="5">
        <v>22.17</v>
      </c>
      <c r="AG386" s="5">
        <v>4.844</v>
      </c>
      <c r="AH386" s="5">
        <v>60</v>
      </c>
      <c r="AI386" s="5">
        <v>7.38</v>
      </c>
      <c r="AJ386" s="5">
        <v>23.43</v>
      </c>
      <c r="AK386" s="5">
        <v>6.8</v>
      </c>
      <c r="AL386" s="5">
        <v>21.6</v>
      </c>
      <c r="AM386" s="5">
        <v>6.6</v>
      </c>
      <c r="AN386" s="5">
        <v>6.51</v>
      </c>
      <c r="AO386" s="5">
        <v>0</v>
      </c>
      <c r="AP386" s="5">
        <v>0</v>
      </c>
      <c r="AQ386" s="5"/>
      <c r="AR386" s="5">
        <v>1.28240699999999</v>
      </c>
      <c r="AS386" s="5" t="s">
        <v>860</v>
      </c>
      <c r="AT386" s="5"/>
      <c r="AU386" s="5">
        <v>0</v>
      </c>
      <c r="AV386" s="5">
        <v>5</v>
      </c>
      <c r="AW386" s="5">
        <v>19.38</v>
      </c>
      <c r="AX386" s="5">
        <v>4.511</v>
      </c>
      <c r="AY386" s="5">
        <v>60</v>
      </c>
      <c r="AZ386" s="5">
        <v>7.58</v>
      </c>
      <c r="BA386" s="5">
        <v>30.55</v>
      </c>
      <c r="BB386" s="5">
        <v>6.82</v>
      </c>
      <c r="BC386" s="5">
        <v>27.36</v>
      </c>
      <c r="BD386" s="5">
        <v>6.7</v>
      </c>
      <c r="BE386" s="5">
        <v>6.69</v>
      </c>
      <c r="BF386" s="5">
        <v>0</v>
      </c>
      <c r="BG386" s="5">
        <v>0</v>
      </c>
      <c r="BH386" s="5"/>
      <c r="BI386" s="5">
        <v>1.24303925</v>
      </c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</row>
    <row r="387" spans="1:107" s="7" customFormat="1" ht="24">
      <c r="A387" s="4" t="s">
        <v>806</v>
      </c>
      <c r="B387" s="5" t="s">
        <v>487</v>
      </c>
      <c r="C387" s="6">
        <v>39237</v>
      </c>
      <c r="D387" s="5" t="s">
        <v>455</v>
      </c>
      <c r="E387" s="5" t="s">
        <v>749</v>
      </c>
      <c r="F387" s="5" t="s">
        <v>477</v>
      </c>
      <c r="G387" s="5" t="s">
        <v>458</v>
      </c>
      <c r="H387" s="5" t="s">
        <v>459</v>
      </c>
      <c r="I387" s="5">
        <v>25</v>
      </c>
      <c r="J387" s="5" t="s">
        <v>459</v>
      </c>
      <c r="K387" s="5"/>
      <c r="L387" s="5"/>
      <c r="M387" s="5"/>
      <c r="N387" s="5" t="s">
        <v>459</v>
      </c>
      <c r="O387" s="5"/>
      <c r="P387" s="5"/>
      <c r="Q387" s="5"/>
      <c r="R387" s="5" t="s">
        <v>459</v>
      </c>
      <c r="S387" s="5" t="s">
        <v>460</v>
      </c>
      <c r="T387" s="5"/>
      <c r="U387" s="5"/>
      <c r="V387" s="5" t="s">
        <v>665</v>
      </c>
      <c r="W387" s="5">
        <v>32</v>
      </c>
      <c r="X387" s="5">
        <v>120</v>
      </c>
      <c r="Y387" s="5" t="s">
        <v>459</v>
      </c>
      <c r="Z387" s="5">
        <v>24</v>
      </c>
      <c r="AA387" s="5"/>
      <c r="AB387" s="5" t="s">
        <v>861</v>
      </c>
      <c r="AC387" s="5"/>
      <c r="AD387" s="5">
        <v>0</v>
      </c>
      <c r="AE387" s="5">
        <v>5</v>
      </c>
      <c r="AF387" s="5">
        <v>7.79</v>
      </c>
      <c r="AG387" s="5">
        <v>6.72</v>
      </c>
      <c r="AH387" s="5">
        <v>60</v>
      </c>
      <c r="AI387" s="5">
        <v>13.09</v>
      </c>
      <c r="AJ387" s="5">
        <v>23.59</v>
      </c>
      <c r="AK387" s="5">
        <v>11.81</v>
      </c>
      <c r="AL387" s="5">
        <v>20.26</v>
      </c>
      <c r="AM387" s="5">
        <v>11.73</v>
      </c>
      <c r="AN387" s="5">
        <v>11.5</v>
      </c>
      <c r="AO387" s="5">
        <v>0</v>
      </c>
      <c r="AP387" s="5">
        <v>0</v>
      </c>
      <c r="AQ387" s="5"/>
      <c r="AR387" s="5">
        <v>2.34306</v>
      </c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</row>
    <row r="388" spans="1:107" s="7" customFormat="1" ht="24">
      <c r="A388" s="4" t="s">
        <v>806</v>
      </c>
      <c r="B388" s="5" t="s">
        <v>487</v>
      </c>
      <c r="C388" s="6">
        <v>39351</v>
      </c>
      <c r="D388" s="5" t="s">
        <v>455</v>
      </c>
      <c r="E388" s="5" t="s">
        <v>532</v>
      </c>
      <c r="F388" s="5" t="s">
        <v>477</v>
      </c>
      <c r="G388" s="5" t="s">
        <v>458</v>
      </c>
      <c r="H388" s="5" t="s">
        <v>459</v>
      </c>
      <c r="I388" s="5" t="s">
        <v>485</v>
      </c>
      <c r="J388" s="5" t="s">
        <v>459</v>
      </c>
      <c r="K388" s="5"/>
      <c r="L388" s="5"/>
      <c r="M388" s="5"/>
      <c r="N388" s="5" t="s">
        <v>459</v>
      </c>
      <c r="O388" s="5"/>
      <c r="P388" s="5"/>
      <c r="Q388" s="5"/>
      <c r="R388" s="5" t="s">
        <v>459</v>
      </c>
      <c r="S388" s="5" t="s">
        <v>460</v>
      </c>
      <c r="T388" s="5"/>
      <c r="U388" s="5"/>
      <c r="V388" s="5" t="s">
        <v>521</v>
      </c>
      <c r="W388" s="5">
        <v>32</v>
      </c>
      <c r="X388" s="5">
        <v>120</v>
      </c>
      <c r="Y388" s="5" t="s">
        <v>455</v>
      </c>
      <c r="Z388" s="5">
        <v>30</v>
      </c>
      <c r="AA388" s="5"/>
      <c r="AB388" s="5" t="s">
        <v>862</v>
      </c>
      <c r="AC388" s="5"/>
      <c r="AD388" s="5">
        <v>0</v>
      </c>
      <c r="AE388" s="5">
        <v>5</v>
      </c>
      <c r="AF388" s="5">
        <v>19.35</v>
      </c>
      <c r="AG388" s="5">
        <v>6.015</v>
      </c>
      <c r="AH388" s="5">
        <v>60</v>
      </c>
      <c r="AI388" s="5">
        <v>20.92</v>
      </c>
      <c r="AJ388" s="5">
        <v>30.85</v>
      </c>
      <c r="AK388" s="5">
        <v>15.05</v>
      </c>
      <c r="AL388" s="5">
        <v>22.01</v>
      </c>
      <c r="AM388" s="5">
        <v>14.46</v>
      </c>
      <c r="AN388" s="5">
        <v>14.48</v>
      </c>
      <c r="AO388" s="5">
        <v>0</v>
      </c>
      <c r="AP388" s="5">
        <v>0</v>
      </c>
      <c r="AQ388" s="5"/>
      <c r="AR388" s="5">
        <v>3.04702416666666</v>
      </c>
      <c r="AS388" s="5" t="s">
        <v>846</v>
      </c>
      <c r="AT388" s="5"/>
      <c r="AU388" s="5">
        <v>0</v>
      </c>
      <c r="AV388" s="5">
        <v>5</v>
      </c>
      <c r="AW388" s="5">
        <v>13.5</v>
      </c>
      <c r="AX388" s="5">
        <v>5.426</v>
      </c>
      <c r="AY388" s="5">
        <v>60</v>
      </c>
      <c r="AZ388" s="5">
        <v>20.95</v>
      </c>
      <c r="BA388" s="5">
        <v>26.72</v>
      </c>
      <c r="BB388" s="5">
        <v>15.32</v>
      </c>
      <c r="BC388" s="5">
        <v>13.16</v>
      </c>
      <c r="BD388" s="5">
        <v>14.8</v>
      </c>
      <c r="BE388" s="5">
        <v>14.98</v>
      </c>
      <c r="BF388" s="5">
        <v>0</v>
      </c>
      <c r="BG388" s="5">
        <v>0</v>
      </c>
      <c r="BH388" s="5"/>
      <c r="BI388" s="5">
        <v>3.02225966666666</v>
      </c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</row>
    <row r="389" spans="1:107" s="7" customFormat="1" ht="24">
      <c r="A389" s="4" t="s">
        <v>806</v>
      </c>
      <c r="B389" s="5" t="s">
        <v>487</v>
      </c>
      <c r="C389" s="6">
        <v>39204</v>
      </c>
      <c r="D389" s="5" t="s">
        <v>455</v>
      </c>
      <c r="E389" s="5" t="s">
        <v>532</v>
      </c>
      <c r="F389" s="5" t="s">
        <v>477</v>
      </c>
      <c r="G389" s="5" t="s">
        <v>458</v>
      </c>
      <c r="H389" s="5" t="s">
        <v>459</v>
      </c>
      <c r="I389" s="5">
        <v>43.5</v>
      </c>
      <c r="J389" s="5" t="s">
        <v>459</v>
      </c>
      <c r="K389" s="5"/>
      <c r="L389" s="5"/>
      <c r="M389" s="5"/>
      <c r="N389" s="5" t="s">
        <v>459</v>
      </c>
      <c r="O389" s="5"/>
      <c r="P389" s="5"/>
      <c r="Q389" s="5"/>
      <c r="R389" s="5" t="s">
        <v>459</v>
      </c>
      <c r="S389" s="5" t="s">
        <v>460</v>
      </c>
      <c r="T389" s="5"/>
      <c r="U389" s="5"/>
      <c r="V389" s="5" t="s">
        <v>665</v>
      </c>
      <c r="W389" s="5">
        <v>64</v>
      </c>
      <c r="X389" s="5">
        <v>120</v>
      </c>
      <c r="Y389" s="5" t="s">
        <v>455</v>
      </c>
      <c r="Z389" s="5">
        <v>30</v>
      </c>
      <c r="AA389" s="5"/>
      <c r="AB389" s="5" t="s">
        <v>863</v>
      </c>
      <c r="AC389" s="5"/>
      <c r="AD389" s="5">
        <v>0</v>
      </c>
      <c r="AE389" s="5">
        <v>5</v>
      </c>
      <c r="AF389" s="5">
        <v>13.41</v>
      </c>
      <c r="AG389" s="5">
        <v>6.462</v>
      </c>
      <c r="AH389" s="5">
        <v>60</v>
      </c>
      <c r="AI389" s="5">
        <v>24.7</v>
      </c>
      <c r="AJ389" s="5">
        <v>41.31</v>
      </c>
      <c r="AK389" s="5">
        <v>19.27</v>
      </c>
      <c r="AL389" s="5">
        <v>11.18</v>
      </c>
      <c r="AM389" s="5">
        <v>19.17</v>
      </c>
      <c r="AN389" s="5">
        <v>18.8</v>
      </c>
      <c r="AO389" s="5">
        <v>15.31</v>
      </c>
      <c r="AP389" s="5">
        <v>15</v>
      </c>
      <c r="AQ389" s="5"/>
      <c r="AR389" s="5">
        <v>3.898436</v>
      </c>
      <c r="AS389" s="5" t="s">
        <v>864</v>
      </c>
      <c r="AT389" s="5"/>
      <c r="AU389" s="5">
        <v>0</v>
      </c>
      <c r="AV389" s="5">
        <v>5</v>
      </c>
      <c r="AW389" s="5">
        <v>15.34</v>
      </c>
      <c r="AX389" s="5">
        <v>6.018</v>
      </c>
      <c r="AY389" s="5">
        <v>60</v>
      </c>
      <c r="AZ389" s="5">
        <v>26.681</v>
      </c>
      <c r="BA389" s="5">
        <v>42.37</v>
      </c>
      <c r="BB389" s="5">
        <v>19.03</v>
      </c>
      <c r="BC389" s="5">
        <v>10.98</v>
      </c>
      <c r="BD389" s="5">
        <v>19.57</v>
      </c>
      <c r="BE389" s="5">
        <v>18.58</v>
      </c>
      <c r="BF389" s="5">
        <v>15.02</v>
      </c>
      <c r="BG389" s="5">
        <v>15</v>
      </c>
      <c r="BH389" s="5"/>
      <c r="BI389" s="5">
        <v>3.85571399999999</v>
      </c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</row>
    <row r="390" spans="1:107" s="7" customFormat="1" ht="24">
      <c r="A390" s="4" t="s">
        <v>806</v>
      </c>
      <c r="B390" s="5" t="s">
        <v>487</v>
      </c>
      <c r="C390" s="6">
        <v>39217</v>
      </c>
      <c r="D390" s="5" t="s">
        <v>455</v>
      </c>
      <c r="E390" s="5" t="s">
        <v>532</v>
      </c>
      <c r="F390" s="5" t="s">
        <v>477</v>
      </c>
      <c r="G390" s="5" t="s">
        <v>458</v>
      </c>
      <c r="H390" s="5" t="s">
        <v>459</v>
      </c>
      <c r="I390" s="5">
        <v>40</v>
      </c>
      <c r="J390" s="5" t="s">
        <v>459</v>
      </c>
      <c r="K390" s="5"/>
      <c r="L390" s="5"/>
      <c r="M390" s="5"/>
      <c r="N390" s="5" t="s">
        <v>459</v>
      </c>
      <c r="O390" s="5"/>
      <c r="P390" s="5"/>
      <c r="Q390" s="5"/>
      <c r="R390" s="5" t="s">
        <v>459</v>
      </c>
      <c r="S390" s="5" t="s">
        <v>460</v>
      </c>
      <c r="T390" s="5"/>
      <c r="U390" s="5"/>
      <c r="V390" s="5" t="s">
        <v>521</v>
      </c>
      <c r="W390" s="5">
        <v>64</v>
      </c>
      <c r="X390" s="5">
        <v>120</v>
      </c>
      <c r="Y390" s="5" t="s">
        <v>455</v>
      </c>
      <c r="Z390" s="5">
        <v>40</v>
      </c>
      <c r="AA390" s="5"/>
      <c r="AB390" s="5" t="s">
        <v>865</v>
      </c>
      <c r="AC390" s="5"/>
      <c r="AD390" s="5">
        <v>0</v>
      </c>
      <c r="AE390" s="5">
        <v>5</v>
      </c>
      <c r="AF390" s="5">
        <v>10.46</v>
      </c>
      <c r="AG390" s="5">
        <v>5.87</v>
      </c>
      <c r="AH390" s="5">
        <v>60</v>
      </c>
      <c r="AI390" s="5">
        <v>40.25</v>
      </c>
      <c r="AJ390" s="5">
        <v>40.79</v>
      </c>
      <c r="AK390" s="5">
        <v>29.6</v>
      </c>
      <c r="AL390" s="5">
        <v>14.37</v>
      </c>
      <c r="AM390" s="5">
        <v>28.98</v>
      </c>
      <c r="AN390" s="5">
        <v>28.45</v>
      </c>
      <c r="AO390" s="5">
        <v>28.63</v>
      </c>
      <c r="AP390" s="5">
        <v>15</v>
      </c>
      <c r="AQ390" s="5"/>
      <c r="AR390" s="5">
        <v>5.776985</v>
      </c>
      <c r="AS390" s="5" t="s">
        <v>866</v>
      </c>
      <c r="AT390" s="5"/>
      <c r="AU390" s="5">
        <v>0</v>
      </c>
      <c r="AV390" s="5">
        <v>5</v>
      </c>
      <c r="AW390" s="5">
        <v>8.93</v>
      </c>
      <c r="AX390" s="5">
        <v>6.18</v>
      </c>
      <c r="AY390" s="5">
        <v>60</v>
      </c>
      <c r="AZ390" s="5">
        <v>42.08</v>
      </c>
      <c r="BA390" s="5">
        <v>35.52</v>
      </c>
      <c r="BB390" s="5">
        <v>30.61</v>
      </c>
      <c r="BC390" s="5">
        <v>8.81</v>
      </c>
      <c r="BD390" s="5">
        <v>29.99</v>
      </c>
      <c r="BE390" s="5">
        <v>29.93</v>
      </c>
      <c r="BF390" s="5">
        <v>29.76</v>
      </c>
      <c r="BG390" s="5">
        <v>15</v>
      </c>
      <c r="BH390" s="5"/>
      <c r="BI390" s="5">
        <v>6.02049</v>
      </c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</row>
    <row r="391" spans="1:107" s="7" customFormat="1" ht="24">
      <c r="A391" s="4" t="s">
        <v>806</v>
      </c>
      <c r="B391" s="5" t="s">
        <v>487</v>
      </c>
      <c r="C391" s="6">
        <v>39217</v>
      </c>
      <c r="D391" s="5" t="s">
        <v>455</v>
      </c>
      <c r="E391" s="5" t="s">
        <v>749</v>
      </c>
      <c r="F391" s="5" t="s">
        <v>477</v>
      </c>
      <c r="G391" s="5" t="s">
        <v>458</v>
      </c>
      <c r="H391" s="5" t="s">
        <v>459</v>
      </c>
      <c r="I391" s="5">
        <v>35</v>
      </c>
      <c r="J391" s="5" t="s">
        <v>459</v>
      </c>
      <c r="K391" s="5"/>
      <c r="L391" s="5"/>
      <c r="M391" s="5"/>
      <c r="N391" s="5" t="s">
        <v>459</v>
      </c>
      <c r="O391" s="5"/>
      <c r="P391" s="5"/>
      <c r="Q391" s="5"/>
      <c r="R391" s="5" t="s">
        <v>459</v>
      </c>
      <c r="S391" s="5" t="s">
        <v>460</v>
      </c>
      <c r="T391" s="5"/>
      <c r="U391" s="5"/>
      <c r="V391" s="5" t="s">
        <v>665</v>
      </c>
      <c r="W391" s="5">
        <v>128</v>
      </c>
      <c r="X391" s="5">
        <v>120</v>
      </c>
      <c r="Y391" s="5" t="s">
        <v>513</v>
      </c>
      <c r="Z391" s="5">
        <v>43</v>
      </c>
      <c r="AA391" s="5"/>
      <c r="AB391" s="5" t="s">
        <v>865</v>
      </c>
      <c r="AC391" s="5"/>
      <c r="AD391" s="5">
        <v>0</v>
      </c>
      <c r="AE391" s="5">
        <v>5</v>
      </c>
      <c r="AF391" s="5">
        <v>7.47</v>
      </c>
      <c r="AG391" s="5">
        <v>10.37</v>
      </c>
      <c r="AH391" s="5">
        <v>60</v>
      </c>
      <c r="AI391" s="5">
        <v>44.41</v>
      </c>
      <c r="AJ391" s="5">
        <v>39.44</v>
      </c>
      <c r="AK391" s="5">
        <v>30.75</v>
      </c>
      <c r="AL391" s="5">
        <v>7.12</v>
      </c>
      <c r="AM391" s="5">
        <v>29.62</v>
      </c>
      <c r="AN391" s="5">
        <v>29.4</v>
      </c>
      <c r="AO391" s="5">
        <v>22.25</v>
      </c>
      <c r="AP391" s="5">
        <v>15</v>
      </c>
      <c r="AQ391" s="5"/>
      <c r="AR391" s="5">
        <v>6.456535</v>
      </c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</row>
    <row r="392" spans="1:107" s="7" customFormat="1" ht="24">
      <c r="A392" s="4" t="s">
        <v>806</v>
      </c>
      <c r="B392" s="5" t="s">
        <v>487</v>
      </c>
      <c r="C392" s="6">
        <v>39204</v>
      </c>
      <c r="D392" s="5" t="s">
        <v>455</v>
      </c>
      <c r="E392" s="5" t="s">
        <v>532</v>
      </c>
      <c r="F392" s="5" t="s">
        <v>477</v>
      </c>
      <c r="G392" s="5" t="s">
        <v>458</v>
      </c>
      <c r="H392" s="5" t="s">
        <v>459</v>
      </c>
      <c r="I392" s="5">
        <v>35</v>
      </c>
      <c r="J392" s="5" t="s">
        <v>459</v>
      </c>
      <c r="K392" s="5"/>
      <c r="L392" s="5"/>
      <c r="M392" s="5"/>
      <c r="N392" s="5" t="s">
        <v>459</v>
      </c>
      <c r="O392" s="5"/>
      <c r="P392" s="5"/>
      <c r="Q392" s="5"/>
      <c r="R392" s="5" t="s">
        <v>459</v>
      </c>
      <c r="S392" s="5" t="s">
        <v>460</v>
      </c>
      <c r="T392" s="5"/>
      <c r="U392" s="5"/>
      <c r="V392" s="5" t="s">
        <v>665</v>
      </c>
      <c r="W392" s="5">
        <v>128</v>
      </c>
      <c r="X392" s="5">
        <v>120</v>
      </c>
      <c r="Y392" s="5" t="s">
        <v>455</v>
      </c>
      <c r="Z392" s="5">
        <v>45</v>
      </c>
      <c r="AA392" s="5"/>
      <c r="AB392" s="5" t="s">
        <v>865</v>
      </c>
      <c r="AC392" s="5"/>
      <c r="AD392" s="5">
        <v>0</v>
      </c>
      <c r="AE392" s="5">
        <v>5</v>
      </c>
      <c r="AF392" s="5">
        <v>7.42</v>
      </c>
      <c r="AG392" s="5">
        <v>10.95</v>
      </c>
      <c r="AH392" s="5">
        <v>60</v>
      </c>
      <c r="AI392" s="5">
        <v>44.01</v>
      </c>
      <c r="AJ392" s="5">
        <v>37.56</v>
      </c>
      <c r="AK392" s="5">
        <v>30.84</v>
      </c>
      <c r="AL392" s="5">
        <v>7.1</v>
      </c>
      <c r="AM392" s="5">
        <v>30.28</v>
      </c>
      <c r="AN392" s="5">
        <v>29.31</v>
      </c>
      <c r="AO392" s="5">
        <v>21.57</v>
      </c>
      <c r="AP392" s="5">
        <v>15</v>
      </c>
      <c r="AQ392" s="5">
        <v>0</v>
      </c>
      <c r="AR392" s="5">
        <v>6.551525</v>
      </c>
      <c r="AS392" s="5" t="s">
        <v>866</v>
      </c>
      <c r="AT392" s="5"/>
      <c r="AU392" s="5">
        <v>0</v>
      </c>
      <c r="AV392" s="5">
        <v>5</v>
      </c>
      <c r="AW392" s="5">
        <v>7.37</v>
      </c>
      <c r="AX392" s="5">
        <v>13.09</v>
      </c>
      <c r="AY392" s="5">
        <v>60</v>
      </c>
      <c r="AZ392" s="5">
        <v>44.47</v>
      </c>
      <c r="BA392" s="5">
        <v>38.56</v>
      </c>
      <c r="BB392" s="5">
        <v>31.06</v>
      </c>
      <c r="BC392" s="5">
        <v>7.16</v>
      </c>
      <c r="BD392" s="5">
        <v>30.08</v>
      </c>
      <c r="BE392" s="5">
        <v>29.66</v>
      </c>
      <c r="BF392" s="5">
        <v>22.29</v>
      </c>
      <c r="BG392" s="5">
        <v>15</v>
      </c>
      <c r="BH392" s="5"/>
      <c r="BI392" s="5">
        <v>6.850395</v>
      </c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</row>
    <row r="393" spans="1:107" s="7" customFormat="1" ht="12.75">
      <c r="A393" s="4" t="s">
        <v>806</v>
      </c>
      <c r="B393" s="5" t="s">
        <v>466</v>
      </c>
      <c r="C393" s="6">
        <v>39252</v>
      </c>
      <c r="D393" s="5" t="s">
        <v>455</v>
      </c>
      <c r="E393" s="5" t="s">
        <v>476</v>
      </c>
      <c r="F393" s="5" t="s">
        <v>477</v>
      </c>
      <c r="G393" s="5" t="s">
        <v>458</v>
      </c>
      <c r="H393" s="5" t="s">
        <v>455</v>
      </c>
      <c r="I393" s="5"/>
      <c r="J393" s="5" t="s">
        <v>459</v>
      </c>
      <c r="K393" s="5"/>
      <c r="L393" s="5"/>
      <c r="M393" s="5"/>
      <c r="N393" s="5" t="s">
        <v>459</v>
      </c>
      <c r="O393" s="5"/>
      <c r="P393" s="5"/>
      <c r="Q393" s="5"/>
      <c r="R393" s="5" t="s">
        <v>459</v>
      </c>
      <c r="S393" s="5" t="s">
        <v>460</v>
      </c>
      <c r="T393" s="5"/>
      <c r="U393" s="5"/>
      <c r="V393" s="5" t="s">
        <v>521</v>
      </c>
      <c r="W393" s="5"/>
      <c r="X393" s="5"/>
      <c r="Y393" s="5" t="s">
        <v>459</v>
      </c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 t="s">
        <v>485</v>
      </c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</row>
    <row r="394" spans="1:107" s="7" customFormat="1" ht="12.75">
      <c r="A394" s="4" t="s">
        <v>806</v>
      </c>
      <c r="B394" s="5" t="s">
        <v>466</v>
      </c>
      <c r="C394" s="6">
        <v>39259</v>
      </c>
      <c r="D394" s="5" t="s">
        <v>455</v>
      </c>
      <c r="E394" s="5" t="s">
        <v>476</v>
      </c>
      <c r="F394" s="5" t="s">
        <v>477</v>
      </c>
      <c r="G394" s="5" t="s">
        <v>458</v>
      </c>
      <c r="H394" s="5" t="s">
        <v>455</v>
      </c>
      <c r="I394" s="5"/>
      <c r="J394" s="5" t="s">
        <v>459</v>
      </c>
      <c r="K394" s="5"/>
      <c r="L394" s="5"/>
      <c r="M394" s="5"/>
      <c r="N394" s="5" t="s">
        <v>459</v>
      </c>
      <c r="O394" s="5"/>
      <c r="P394" s="5"/>
      <c r="Q394" s="5"/>
      <c r="R394" s="5" t="s">
        <v>459</v>
      </c>
      <c r="S394" s="5" t="s">
        <v>460</v>
      </c>
      <c r="T394" s="5"/>
      <c r="U394" s="5"/>
      <c r="V394" s="5" t="s">
        <v>868</v>
      </c>
      <c r="W394" s="5"/>
      <c r="X394" s="5"/>
      <c r="Y394" s="5" t="s">
        <v>455</v>
      </c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 t="s">
        <v>814</v>
      </c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</row>
    <row r="395" spans="1:107" s="7" customFormat="1" ht="12.75">
      <c r="A395" s="4" t="s">
        <v>806</v>
      </c>
      <c r="B395" s="5" t="s">
        <v>466</v>
      </c>
      <c r="C395" s="6">
        <v>39259</v>
      </c>
      <c r="D395" s="5" t="s">
        <v>455</v>
      </c>
      <c r="E395" s="5" t="s">
        <v>476</v>
      </c>
      <c r="F395" s="5" t="s">
        <v>477</v>
      </c>
      <c r="G395" s="5" t="s">
        <v>458</v>
      </c>
      <c r="H395" s="5" t="s">
        <v>455</v>
      </c>
      <c r="I395" s="5"/>
      <c r="J395" s="5" t="s">
        <v>459</v>
      </c>
      <c r="K395" s="5"/>
      <c r="L395" s="5"/>
      <c r="M395" s="5"/>
      <c r="N395" s="5" t="s">
        <v>459</v>
      </c>
      <c r="O395" s="5"/>
      <c r="P395" s="5"/>
      <c r="Q395" s="5"/>
      <c r="R395" s="5" t="s">
        <v>459</v>
      </c>
      <c r="S395" s="5" t="s">
        <v>460</v>
      </c>
      <c r="T395" s="5"/>
      <c r="U395" s="5"/>
      <c r="V395" s="5" t="s">
        <v>868</v>
      </c>
      <c r="W395" s="5"/>
      <c r="X395" s="5"/>
      <c r="Y395" s="5" t="s">
        <v>455</v>
      </c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 t="s">
        <v>814</v>
      </c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</row>
    <row r="396" spans="1:107" s="7" customFormat="1" ht="12.75">
      <c r="A396" s="4" t="s">
        <v>806</v>
      </c>
      <c r="B396" s="5" t="s">
        <v>815</v>
      </c>
      <c r="C396" s="6">
        <v>39227</v>
      </c>
      <c r="D396" s="5" t="s">
        <v>455</v>
      </c>
      <c r="E396" s="5" t="s">
        <v>456</v>
      </c>
      <c r="F396" s="5" t="s">
        <v>477</v>
      </c>
      <c r="G396" s="5" t="s">
        <v>458</v>
      </c>
      <c r="H396" s="5" t="s">
        <v>459</v>
      </c>
      <c r="I396" s="5">
        <v>0</v>
      </c>
      <c r="J396" s="5" t="s">
        <v>459</v>
      </c>
      <c r="K396" s="5"/>
      <c r="L396" s="5"/>
      <c r="M396" s="5"/>
      <c r="N396" s="5" t="s">
        <v>459</v>
      </c>
      <c r="O396" s="5"/>
      <c r="P396" s="5"/>
      <c r="Q396" s="5"/>
      <c r="R396" s="5" t="s">
        <v>459</v>
      </c>
      <c r="S396" s="5" t="s">
        <v>460</v>
      </c>
      <c r="T396" s="5"/>
      <c r="U396" s="5"/>
      <c r="V396" s="5" t="s">
        <v>840</v>
      </c>
      <c r="W396" s="5">
        <v>1.8</v>
      </c>
      <c r="X396" s="5">
        <v>30</v>
      </c>
      <c r="Y396" s="5" t="s">
        <v>459</v>
      </c>
      <c r="Z396" s="5">
        <v>8</v>
      </c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 t="s">
        <v>814</v>
      </c>
      <c r="AT396" s="5"/>
      <c r="AU396" s="5">
        <v>0</v>
      </c>
      <c r="AV396" s="5">
        <v>5</v>
      </c>
      <c r="AW396" s="5">
        <v>30</v>
      </c>
      <c r="AX396" s="5">
        <v>6.0045</v>
      </c>
      <c r="AY396" s="5">
        <v>60</v>
      </c>
      <c r="AZ396" s="5">
        <v>4.4675</v>
      </c>
      <c r="BA396" s="5">
        <v>28</v>
      </c>
      <c r="BB396" s="5">
        <v>4.4268</v>
      </c>
      <c r="BC396" s="5">
        <v>28</v>
      </c>
      <c r="BD396" s="5">
        <v>4.3842</v>
      </c>
      <c r="BE396" s="5">
        <v>4.4321</v>
      </c>
      <c r="BF396" s="5">
        <v>2.3848</v>
      </c>
      <c r="BG396" s="5">
        <v>16.35</v>
      </c>
      <c r="BH396" s="5">
        <v>0</v>
      </c>
      <c r="BI396" s="5">
        <v>1.1333027375</v>
      </c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</row>
    <row r="397" spans="1:107" s="7" customFormat="1" ht="12.75">
      <c r="A397" s="4" t="s">
        <v>806</v>
      </c>
      <c r="B397" s="5" t="s">
        <v>815</v>
      </c>
      <c r="C397" s="6">
        <v>39227</v>
      </c>
      <c r="D397" s="5" t="s">
        <v>455</v>
      </c>
      <c r="E397" s="5" t="s">
        <v>456</v>
      </c>
      <c r="F397" s="5" t="s">
        <v>477</v>
      </c>
      <c r="G397" s="5" t="s">
        <v>458</v>
      </c>
      <c r="H397" s="5" t="s">
        <v>459</v>
      </c>
      <c r="I397" s="5">
        <v>0</v>
      </c>
      <c r="J397" s="5" t="s">
        <v>459</v>
      </c>
      <c r="K397" s="5"/>
      <c r="L397" s="5"/>
      <c r="M397" s="5"/>
      <c r="N397" s="5" t="s">
        <v>459</v>
      </c>
      <c r="O397" s="5"/>
      <c r="P397" s="5"/>
      <c r="Q397" s="5"/>
      <c r="R397" s="5" t="s">
        <v>459</v>
      </c>
      <c r="S397" s="5" t="s">
        <v>460</v>
      </c>
      <c r="T397" s="5"/>
      <c r="U397" s="5"/>
      <c r="V397" s="5" t="s">
        <v>840</v>
      </c>
      <c r="W397" s="5">
        <v>8</v>
      </c>
      <c r="X397" s="5">
        <v>5</v>
      </c>
      <c r="Y397" s="5" t="s">
        <v>459</v>
      </c>
      <c r="Z397" s="5">
        <v>16</v>
      </c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 t="s">
        <v>814</v>
      </c>
      <c r="AT397" s="5"/>
      <c r="AU397" s="5">
        <v>0</v>
      </c>
      <c r="AV397" s="5">
        <v>5</v>
      </c>
      <c r="AW397" s="5">
        <v>49.6</v>
      </c>
      <c r="AX397" s="5">
        <v>7.78</v>
      </c>
      <c r="AY397" s="5">
        <v>60</v>
      </c>
      <c r="AZ397" s="5">
        <v>7.8548</v>
      </c>
      <c r="BA397" s="5">
        <v>51</v>
      </c>
      <c r="BB397" s="5">
        <v>7.5183</v>
      </c>
      <c r="BC397" s="5">
        <v>50</v>
      </c>
      <c r="BD397" s="5">
        <v>7.4137</v>
      </c>
      <c r="BE397" s="5">
        <v>7.3877</v>
      </c>
      <c r="BF397" s="5">
        <v>0</v>
      </c>
      <c r="BG397" s="5">
        <v>0</v>
      </c>
      <c r="BH397" s="5">
        <v>0</v>
      </c>
      <c r="BI397" s="5">
        <v>1.750781</v>
      </c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</row>
    <row r="398" spans="1:107" s="7" customFormat="1" ht="12.75">
      <c r="A398" s="4" t="s">
        <v>806</v>
      </c>
      <c r="B398" s="5" t="s">
        <v>815</v>
      </c>
      <c r="C398" s="6">
        <v>39351</v>
      </c>
      <c r="D398" s="5" t="s">
        <v>455</v>
      </c>
      <c r="E398" s="5" t="s">
        <v>476</v>
      </c>
      <c r="F398" s="5" t="s">
        <v>477</v>
      </c>
      <c r="G398" s="5" t="s">
        <v>458</v>
      </c>
      <c r="H398" s="5" t="s">
        <v>459</v>
      </c>
      <c r="I398" s="5" t="s">
        <v>485</v>
      </c>
      <c r="J398" s="5" t="s">
        <v>459</v>
      </c>
      <c r="K398" s="5"/>
      <c r="L398" s="5"/>
      <c r="M398" s="5"/>
      <c r="N398" s="5" t="s">
        <v>459</v>
      </c>
      <c r="O398" s="5"/>
      <c r="P398" s="5"/>
      <c r="Q398" s="5"/>
      <c r="R398" s="5" t="s">
        <v>459</v>
      </c>
      <c r="S398" s="5" t="s">
        <v>460</v>
      </c>
      <c r="T398" s="5"/>
      <c r="U398" s="5"/>
      <c r="V398" s="5" t="s">
        <v>869</v>
      </c>
      <c r="W398" s="5">
        <v>8</v>
      </c>
      <c r="X398" s="5" t="s">
        <v>485</v>
      </c>
      <c r="Y398" s="5" t="s">
        <v>459</v>
      </c>
      <c r="Z398" s="5">
        <v>12</v>
      </c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 t="s">
        <v>870</v>
      </c>
      <c r="AT398" s="5"/>
      <c r="AU398" s="5">
        <v>0</v>
      </c>
      <c r="AV398" s="5">
        <v>0</v>
      </c>
      <c r="AW398" s="5">
        <v>36</v>
      </c>
      <c r="AX398" s="5">
        <v>5.6219</v>
      </c>
      <c r="AY398" s="5">
        <v>60</v>
      </c>
      <c r="AZ398" s="5">
        <v>4.8705</v>
      </c>
      <c r="BA398" s="5">
        <v>31</v>
      </c>
      <c r="BB398" s="5">
        <v>4.7805</v>
      </c>
      <c r="BC398" s="5">
        <v>31</v>
      </c>
      <c r="BD398" s="5">
        <v>4.805</v>
      </c>
      <c r="BE398" s="5">
        <v>4.8773</v>
      </c>
      <c r="BF398" s="5">
        <v>0</v>
      </c>
      <c r="BG398" s="5">
        <v>0</v>
      </c>
      <c r="BH398" s="5">
        <v>0</v>
      </c>
      <c r="BI398" s="5">
        <v>1.14990236666666</v>
      </c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</row>
    <row r="399" spans="1:107" s="7" customFormat="1" ht="12.75">
      <c r="A399" s="4" t="s">
        <v>806</v>
      </c>
      <c r="B399" s="5" t="s">
        <v>487</v>
      </c>
      <c r="C399" s="6">
        <v>39233</v>
      </c>
      <c r="D399" s="5" t="s">
        <v>455</v>
      </c>
      <c r="E399" s="5" t="s">
        <v>456</v>
      </c>
      <c r="F399" s="5" t="s">
        <v>477</v>
      </c>
      <c r="G399" s="5" t="s">
        <v>458</v>
      </c>
      <c r="H399" s="5" t="s">
        <v>455</v>
      </c>
      <c r="I399" s="5">
        <v>19.3</v>
      </c>
      <c r="J399" s="5" t="s">
        <v>459</v>
      </c>
      <c r="K399" s="5"/>
      <c r="L399" s="5"/>
      <c r="M399" s="5"/>
      <c r="N399" s="5" t="s">
        <v>459</v>
      </c>
      <c r="O399" s="5"/>
      <c r="P399" s="5"/>
      <c r="Q399" s="5"/>
      <c r="R399" s="5" t="s">
        <v>459</v>
      </c>
      <c r="S399" s="5" t="s">
        <v>460</v>
      </c>
      <c r="T399" s="5"/>
      <c r="U399" s="5"/>
      <c r="V399" s="5" t="s">
        <v>542</v>
      </c>
      <c r="W399" s="5">
        <v>64</v>
      </c>
      <c r="X399" s="5">
        <v>240</v>
      </c>
      <c r="Y399" s="5" t="s">
        <v>455</v>
      </c>
      <c r="Z399" s="5">
        <v>35</v>
      </c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 t="s">
        <v>819</v>
      </c>
      <c r="AT399" s="5"/>
      <c r="AU399" s="5">
        <v>0</v>
      </c>
      <c r="AV399" s="5">
        <v>10</v>
      </c>
      <c r="AW399" s="5">
        <v>6</v>
      </c>
      <c r="AX399" s="5">
        <v>13.43</v>
      </c>
      <c r="AY399" s="5">
        <v>60</v>
      </c>
      <c r="AZ399" s="5">
        <v>32.1</v>
      </c>
      <c r="BA399" s="5">
        <v>25.3</v>
      </c>
      <c r="BB399" s="5">
        <v>24.99</v>
      </c>
      <c r="BC399" s="5">
        <v>6</v>
      </c>
      <c r="BD399" s="5">
        <v>24.66</v>
      </c>
      <c r="BE399" s="5">
        <v>23.98</v>
      </c>
      <c r="BF399" s="5">
        <v>20.6</v>
      </c>
      <c r="BG399" s="5">
        <v>16.2</v>
      </c>
      <c r="BH399" s="5"/>
      <c r="BI399" s="5">
        <v>5.891279</v>
      </c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</row>
    <row r="400" spans="1:107" s="7" customFormat="1" ht="12.75">
      <c r="A400" s="4" t="s">
        <v>806</v>
      </c>
      <c r="B400" s="5" t="s">
        <v>820</v>
      </c>
      <c r="C400" s="6">
        <v>39203</v>
      </c>
      <c r="D400" s="5" t="s">
        <v>455</v>
      </c>
      <c r="E400" s="5" t="s">
        <v>476</v>
      </c>
      <c r="F400" s="5" t="s">
        <v>477</v>
      </c>
      <c r="G400" s="5" t="s">
        <v>822</v>
      </c>
      <c r="H400" s="5" t="s">
        <v>459</v>
      </c>
      <c r="I400" s="5">
        <v>4.7</v>
      </c>
      <c r="J400" s="5" t="s">
        <v>459</v>
      </c>
      <c r="K400" s="5"/>
      <c r="L400" s="5"/>
      <c r="M400" s="5"/>
      <c r="N400" s="5" t="s">
        <v>459</v>
      </c>
      <c r="O400" s="5"/>
      <c r="P400" s="5"/>
      <c r="Q400" s="5"/>
      <c r="R400" s="5" t="s">
        <v>459</v>
      </c>
      <c r="S400" s="5" t="s">
        <v>460</v>
      </c>
      <c r="T400" s="5"/>
      <c r="U400" s="5" t="s">
        <v>483</v>
      </c>
      <c r="V400" s="5" t="s">
        <v>875</v>
      </c>
      <c r="W400" s="5">
        <v>128</v>
      </c>
      <c r="X400" s="5">
        <v>3</v>
      </c>
      <c r="Y400" s="5" t="s">
        <v>459</v>
      </c>
      <c r="Z400" s="5">
        <v>130</v>
      </c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 t="s">
        <v>827</v>
      </c>
      <c r="AT400" s="5"/>
      <c r="AU400" s="5">
        <v>0</v>
      </c>
      <c r="AV400" s="5">
        <v>5</v>
      </c>
      <c r="AW400" s="5">
        <v>35.5</v>
      </c>
      <c r="AX400" s="5">
        <v>3.7</v>
      </c>
      <c r="AY400" s="5">
        <v>60</v>
      </c>
      <c r="AZ400" s="5">
        <v>7.1</v>
      </c>
      <c r="BA400" s="5">
        <v>38.1</v>
      </c>
      <c r="BB400" s="5">
        <v>7.1</v>
      </c>
      <c r="BC400" s="5">
        <v>38.1</v>
      </c>
      <c r="BD400" s="5">
        <v>7.1</v>
      </c>
      <c r="BE400" s="5">
        <v>7.1</v>
      </c>
      <c r="BF400" s="5">
        <v>0.3</v>
      </c>
      <c r="BG400" s="5">
        <v>5</v>
      </c>
      <c r="BH400" s="5"/>
      <c r="BI400" s="5">
        <v>1.60951666666666</v>
      </c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</row>
    <row r="401" spans="1:107" s="7" customFormat="1" ht="12.75">
      <c r="A401" s="4" t="s">
        <v>806</v>
      </c>
      <c r="B401" s="5" t="s">
        <v>820</v>
      </c>
      <c r="C401" s="6">
        <v>39203</v>
      </c>
      <c r="D401" s="5" t="s">
        <v>455</v>
      </c>
      <c r="E401" s="5" t="s">
        <v>476</v>
      </c>
      <c r="F401" s="5" t="s">
        <v>477</v>
      </c>
      <c r="G401" s="5" t="s">
        <v>822</v>
      </c>
      <c r="H401" s="5" t="s">
        <v>459</v>
      </c>
      <c r="I401" s="5">
        <v>11.9</v>
      </c>
      <c r="J401" s="5" t="s">
        <v>459</v>
      </c>
      <c r="K401" s="5"/>
      <c r="L401" s="5"/>
      <c r="M401" s="5"/>
      <c r="N401" s="5" t="s">
        <v>459</v>
      </c>
      <c r="O401" s="5"/>
      <c r="P401" s="5"/>
      <c r="Q401" s="5"/>
      <c r="R401" s="5" t="s">
        <v>459</v>
      </c>
      <c r="S401" s="5" t="s">
        <v>460</v>
      </c>
      <c r="T401" s="5"/>
      <c r="U401" s="5" t="s">
        <v>483</v>
      </c>
      <c r="V401" s="5" t="s">
        <v>877</v>
      </c>
      <c r="W401" s="5">
        <v>128</v>
      </c>
      <c r="X401" s="5">
        <v>3</v>
      </c>
      <c r="Y401" s="5" t="s">
        <v>459</v>
      </c>
      <c r="Z401" s="5">
        <v>120</v>
      </c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 t="s">
        <v>827</v>
      </c>
      <c r="AT401" s="5"/>
      <c r="AU401" s="5">
        <v>0</v>
      </c>
      <c r="AV401" s="5">
        <v>5</v>
      </c>
      <c r="AW401" s="5">
        <v>31.3</v>
      </c>
      <c r="AX401" s="5">
        <v>5.5</v>
      </c>
      <c r="AY401" s="5">
        <v>60</v>
      </c>
      <c r="AZ401" s="5">
        <v>11.6</v>
      </c>
      <c r="BA401" s="5">
        <v>40.3</v>
      </c>
      <c r="BB401" s="5">
        <v>11.6</v>
      </c>
      <c r="BC401" s="5">
        <v>40.3</v>
      </c>
      <c r="BD401" s="5">
        <v>11.6</v>
      </c>
      <c r="BE401" s="5">
        <v>11.6</v>
      </c>
      <c r="BF401" s="5">
        <v>0.4</v>
      </c>
      <c r="BG401" s="5">
        <v>5</v>
      </c>
      <c r="BH401" s="5"/>
      <c r="BI401" s="5">
        <v>2.55941666666666</v>
      </c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</row>
    <row r="402" spans="1:107" s="7" customFormat="1" ht="12.75">
      <c r="A402" s="4" t="s">
        <v>806</v>
      </c>
      <c r="B402" s="5" t="s">
        <v>820</v>
      </c>
      <c r="C402" s="6">
        <v>39203</v>
      </c>
      <c r="D402" s="5" t="s">
        <v>455</v>
      </c>
      <c r="E402" s="5" t="s">
        <v>476</v>
      </c>
      <c r="F402" s="5" t="s">
        <v>477</v>
      </c>
      <c r="G402" s="5" t="s">
        <v>822</v>
      </c>
      <c r="H402" s="5" t="s">
        <v>459</v>
      </c>
      <c r="I402" s="5">
        <v>18.2</v>
      </c>
      <c r="J402" s="5" t="s">
        <v>459</v>
      </c>
      <c r="K402" s="5"/>
      <c r="L402" s="5"/>
      <c r="M402" s="5"/>
      <c r="N402" s="5" t="s">
        <v>459</v>
      </c>
      <c r="O402" s="5"/>
      <c r="P402" s="5"/>
      <c r="Q402" s="5"/>
      <c r="R402" s="5" t="s">
        <v>459</v>
      </c>
      <c r="S402" s="5" t="s">
        <v>460</v>
      </c>
      <c r="T402" s="5"/>
      <c r="U402" s="5" t="s">
        <v>483</v>
      </c>
      <c r="V402" s="5" t="s">
        <v>877</v>
      </c>
      <c r="W402" s="5">
        <v>128</v>
      </c>
      <c r="X402" s="5">
        <v>3</v>
      </c>
      <c r="Y402" s="5" t="s">
        <v>459</v>
      </c>
      <c r="Z402" s="5">
        <v>135</v>
      </c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 t="s">
        <v>809</v>
      </c>
      <c r="AT402" s="5"/>
      <c r="AU402" s="5">
        <v>0</v>
      </c>
      <c r="AV402" s="5">
        <v>5</v>
      </c>
      <c r="AW402" s="5">
        <v>15.6</v>
      </c>
      <c r="AX402" s="5">
        <v>6.3</v>
      </c>
      <c r="AY402" s="5">
        <v>60</v>
      </c>
      <c r="AZ402" s="5">
        <v>12.9</v>
      </c>
      <c r="BA402" s="5">
        <v>31.2</v>
      </c>
      <c r="BB402" s="5">
        <v>12.9</v>
      </c>
      <c r="BC402" s="5">
        <v>31.2</v>
      </c>
      <c r="BD402" s="5">
        <v>12.9</v>
      </c>
      <c r="BE402" s="5">
        <v>12.9</v>
      </c>
      <c r="BF402" s="5">
        <v>0.5</v>
      </c>
      <c r="BG402" s="5">
        <v>5</v>
      </c>
      <c r="BH402" s="5"/>
      <c r="BI402" s="5">
        <v>2.87015</v>
      </c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</row>
    <row r="403" spans="1:107" s="7" customFormat="1" ht="12.75">
      <c r="A403" s="4" t="s">
        <v>806</v>
      </c>
      <c r="B403" s="5" t="s">
        <v>820</v>
      </c>
      <c r="C403" s="6">
        <v>39203</v>
      </c>
      <c r="D403" s="5" t="s">
        <v>455</v>
      </c>
      <c r="E403" s="5" t="s">
        <v>476</v>
      </c>
      <c r="F403" s="5" t="s">
        <v>477</v>
      </c>
      <c r="G403" s="5" t="s">
        <v>822</v>
      </c>
      <c r="H403" s="5" t="s">
        <v>459</v>
      </c>
      <c r="I403" s="5">
        <v>18.7</v>
      </c>
      <c r="J403" s="5" t="s">
        <v>459</v>
      </c>
      <c r="K403" s="5"/>
      <c r="L403" s="5"/>
      <c r="M403" s="5"/>
      <c r="N403" s="5" t="s">
        <v>459</v>
      </c>
      <c r="O403" s="5"/>
      <c r="P403" s="5"/>
      <c r="Q403" s="5"/>
      <c r="R403" s="5" t="s">
        <v>459</v>
      </c>
      <c r="S403" s="5" t="s">
        <v>460</v>
      </c>
      <c r="T403" s="5"/>
      <c r="U403" s="5" t="s">
        <v>483</v>
      </c>
      <c r="V403" s="5" t="s">
        <v>877</v>
      </c>
      <c r="W403" s="5">
        <v>128</v>
      </c>
      <c r="X403" s="5">
        <v>3</v>
      </c>
      <c r="Y403" s="5" t="s">
        <v>455</v>
      </c>
      <c r="Z403" s="5">
        <v>135</v>
      </c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 t="s">
        <v>809</v>
      </c>
      <c r="AT403" s="5"/>
      <c r="AU403" s="5">
        <v>0</v>
      </c>
      <c r="AV403" s="5">
        <v>5</v>
      </c>
      <c r="AW403" s="5">
        <v>18.5</v>
      </c>
      <c r="AX403" s="5">
        <v>5.4</v>
      </c>
      <c r="AY403" s="5">
        <v>60</v>
      </c>
      <c r="AZ403" s="5">
        <v>13.9</v>
      </c>
      <c r="BA403" s="5">
        <v>35.1</v>
      </c>
      <c r="BB403" s="5">
        <v>13.9</v>
      </c>
      <c r="BC403" s="5">
        <v>35.1</v>
      </c>
      <c r="BD403" s="5">
        <v>13.8</v>
      </c>
      <c r="BE403" s="5">
        <v>13.8</v>
      </c>
      <c r="BF403" s="5">
        <v>0.4</v>
      </c>
      <c r="BG403" s="5">
        <v>5</v>
      </c>
      <c r="BH403" s="5"/>
      <c r="BI403" s="5">
        <v>2.90469999999999</v>
      </c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</row>
    <row r="404" spans="1:107" s="7" customFormat="1" ht="12.75">
      <c r="A404" s="4" t="s">
        <v>806</v>
      </c>
      <c r="B404" s="5" t="s">
        <v>820</v>
      </c>
      <c r="C404" s="6">
        <v>39203</v>
      </c>
      <c r="D404" s="5" t="s">
        <v>455</v>
      </c>
      <c r="E404" s="5" t="s">
        <v>476</v>
      </c>
      <c r="F404" s="5" t="s">
        <v>477</v>
      </c>
      <c r="G404" s="5" t="s">
        <v>822</v>
      </c>
      <c r="H404" s="5" t="s">
        <v>459</v>
      </c>
      <c r="I404" s="5">
        <v>18.2</v>
      </c>
      <c r="J404" s="5" t="s">
        <v>459</v>
      </c>
      <c r="K404" s="5"/>
      <c r="L404" s="5"/>
      <c r="M404" s="5"/>
      <c r="N404" s="5" t="s">
        <v>459</v>
      </c>
      <c r="O404" s="5"/>
      <c r="P404" s="5"/>
      <c r="Q404" s="5"/>
      <c r="R404" s="5" t="s">
        <v>459</v>
      </c>
      <c r="S404" s="5" t="s">
        <v>460</v>
      </c>
      <c r="T404" s="5"/>
      <c r="U404" s="5" t="s">
        <v>483</v>
      </c>
      <c r="V404" s="5" t="s">
        <v>877</v>
      </c>
      <c r="W404" s="5">
        <v>128</v>
      </c>
      <c r="X404" s="5">
        <v>3</v>
      </c>
      <c r="Y404" s="5" t="s">
        <v>459</v>
      </c>
      <c r="Z404" s="5">
        <v>135</v>
      </c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 t="s">
        <v>809</v>
      </c>
      <c r="AT404" s="5"/>
      <c r="AU404" s="5">
        <v>0</v>
      </c>
      <c r="AV404" s="5">
        <v>5</v>
      </c>
      <c r="AW404" s="5">
        <v>15.6</v>
      </c>
      <c r="AX404" s="5">
        <v>6.3</v>
      </c>
      <c r="AY404" s="5">
        <v>60</v>
      </c>
      <c r="AZ404" s="5">
        <v>12.9</v>
      </c>
      <c r="BA404" s="5">
        <v>31.2</v>
      </c>
      <c r="BB404" s="5">
        <v>12.9</v>
      </c>
      <c r="BC404" s="5">
        <v>31.2</v>
      </c>
      <c r="BD404" s="5">
        <v>12.9</v>
      </c>
      <c r="BE404" s="5">
        <v>12.9</v>
      </c>
      <c r="BF404" s="5">
        <v>0.5</v>
      </c>
      <c r="BG404" s="5">
        <v>5</v>
      </c>
      <c r="BH404" s="5">
        <v>0</v>
      </c>
      <c r="BI404" s="5">
        <v>2.87015</v>
      </c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</row>
    <row r="405" spans="1:107" s="7" customFormat="1" ht="12.75">
      <c r="A405" s="4" t="s">
        <v>806</v>
      </c>
      <c r="B405" s="5" t="s">
        <v>487</v>
      </c>
      <c r="C405" s="6">
        <v>39314</v>
      </c>
      <c r="D405" s="5" t="s">
        <v>455</v>
      </c>
      <c r="E405" s="5" t="s">
        <v>502</v>
      </c>
      <c r="F405" s="5" t="s">
        <v>477</v>
      </c>
      <c r="G405" s="5" t="s">
        <v>458</v>
      </c>
      <c r="H405" s="5" t="s">
        <v>455</v>
      </c>
      <c r="I405" s="5">
        <v>23</v>
      </c>
      <c r="J405" s="5" t="s">
        <v>459</v>
      </c>
      <c r="K405" s="5"/>
      <c r="L405" s="5"/>
      <c r="M405" s="5"/>
      <c r="N405" s="5" t="s">
        <v>459</v>
      </c>
      <c r="O405" s="5"/>
      <c r="P405" s="5"/>
      <c r="Q405" s="5"/>
      <c r="R405" s="5" t="s">
        <v>459</v>
      </c>
      <c r="S405" s="5" t="s">
        <v>460</v>
      </c>
      <c r="T405" s="5"/>
      <c r="U405" s="5"/>
      <c r="V405" s="5" t="s">
        <v>542</v>
      </c>
      <c r="W405" s="5">
        <v>128</v>
      </c>
      <c r="X405" s="5">
        <v>120</v>
      </c>
      <c r="Y405" s="5" t="s">
        <v>455</v>
      </c>
      <c r="Z405" s="5">
        <v>35</v>
      </c>
      <c r="AA405" s="5"/>
      <c r="AB405" s="5" t="s">
        <v>844</v>
      </c>
      <c r="AC405" s="5" t="s">
        <v>881</v>
      </c>
      <c r="AD405" s="5">
        <v>0</v>
      </c>
      <c r="AE405" s="5">
        <v>15</v>
      </c>
      <c r="AF405" s="5">
        <v>7.9</v>
      </c>
      <c r="AG405" s="5">
        <v>12.5</v>
      </c>
      <c r="AH405" s="5">
        <v>60</v>
      </c>
      <c r="AI405" s="5">
        <v>27.7</v>
      </c>
      <c r="AJ405" s="5">
        <v>23.166</v>
      </c>
      <c r="AK405" s="5">
        <v>24</v>
      </c>
      <c r="AL405" s="5">
        <v>9.9</v>
      </c>
      <c r="AM405" s="5">
        <v>23</v>
      </c>
      <c r="AN405" s="5">
        <v>22.9</v>
      </c>
      <c r="AO405" s="5">
        <v>1.1</v>
      </c>
      <c r="AP405" s="5">
        <v>1</v>
      </c>
      <c r="AQ405" s="5">
        <v>0</v>
      </c>
      <c r="AR405" s="5">
        <v>5.38091666666666</v>
      </c>
      <c r="AS405" s="5" t="s">
        <v>882</v>
      </c>
      <c r="AT405" s="5" t="s">
        <v>881</v>
      </c>
      <c r="AU405" s="5">
        <v>0</v>
      </c>
      <c r="AV405" s="5">
        <v>15</v>
      </c>
      <c r="AW405" s="5">
        <v>9.2</v>
      </c>
      <c r="AX405" s="5">
        <v>11.4</v>
      </c>
      <c r="AY405" s="5">
        <v>60</v>
      </c>
      <c r="AZ405" s="5">
        <v>29.6</v>
      </c>
      <c r="BA405" s="5">
        <v>22.866</v>
      </c>
      <c r="BB405" s="5">
        <v>23</v>
      </c>
      <c r="BC405" s="5">
        <v>9.9</v>
      </c>
      <c r="BD405" s="5">
        <v>21.7</v>
      </c>
      <c r="BE405" s="5">
        <v>22</v>
      </c>
      <c r="BF405" s="5">
        <v>0.8</v>
      </c>
      <c r="BG405" s="5">
        <v>1</v>
      </c>
      <c r="BH405" s="5">
        <v>0</v>
      </c>
      <c r="BI405" s="5">
        <v>5.0963</v>
      </c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</row>
    <row r="406" spans="1:107" s="7" customFormat="1" ht="24">
      <c r="A406" s="4" t="s">
        <v>806</v>
      </c>
      <c r="B406" s="5" t="s">
        <v>487</v>
      </c>
      <c r="C406" s="6">
        <v>39336</v>
      </c>
      <c r="D406" s="5" t="s">
        <v>455</v>
      </c>
      <c r="E406" s="5" t="s">
        <v>496</v>
      </c>
      <c r="F406" s="5" t="s">
        <v>477</v>
      </c>
      <c r="G406" s="5" t="s">
        <v>458</v>
      </c>
      <c r="H406" s="5" t="s">
        <v>459</v>
      </c>
      <c r="I406" s="5">
        <v>39</v>
      </c>
      <c r="J406" s="5" t="s">
        <v>459</v>
      </c>
      <c r="K406" s="5"/>
      <c r="L406" s="5"/>
      <c r="M406" s="5"/>
      <c r="N406" s="5" t="s">
        <v>459</v>
      </c>
      <c r="O406" s="5"/>
      <c r="P406" s="5"/>
      <c r="Q406" s="5"/>
      <c r="R406" s="5" t="s">
        <v>459</v>
      </c>
      <c r="S406" s="5" t="s">
        <v>460</v>
      </c>
      <c r="T406" s="5"/>
      <c r="U406" s="5"/>
      <c r="V406" s="5" t="s">
        <v>542</v>
      </c>
      <c r="W406" s="5">
        <v>64</v>
      </c>
      <c r="X406" s="5">
        <v>120</v>
      </c>
      <c r="Y406" s="5" t="s">
        <v>455</v>
      </c>
      <c r="Z406" s="5">
        <v>30</v>
      </c>
      <c r="AA406" s="5"/>
      <c r="AB406" s="5" t="s">
        <v>865</v>
      </c>
      <c r="AC406" s="5" t="s">
        <v>883</v>
      </c>
      <c r="AD406" s="5">
        <v>0</v>
      </c>
      <c r="AE406" s="5">
        <v>15</v>
      </c>
      <c r="AF406" s="5">
        <v>10.9</v>
      </c>
      <c r="AG406" s="5">
        <v>5.7</v>
      </c>
      <c r="AH406" s="5">
        <v>60</v>
      </c>
      <c r="AI406" s="5">
        <v>22.9</v>
      </c>
      <c r="AJ406" s="5">
        <v>39.5</v>
      </c>
      <c r="AK406" s="5">
        <v>15.7</v>
      </c>
      <c r="AL406" s="5">
        <v>8.5</v>
      </c>
      <c r="AM406" s="5">
        <v>15.3</v>
      </c>
      <c r="AN406" s="5">
        <v>14.3</v>
      </c>
      <c r="AO406" s="5">
        <v>0.1</v>
      </c>
      <c r="AP406" s="5">
        <v>1</v>
      </c>
      <c r="AQ406" s="5">
        <v>0</v>
      </c>
      <c r="AR406" s="5">
        <v>3.0869</v>
      </c>
      <c r="AS406" s="5" t="s">
        <v>866</v>
      </c>
      <c r="AT406" s="5" t="s">
        <v>883</v>
      </c>
      <c r="AU406" s="5">
        <v>0</v>
      </c>
      <c r="AV406" s="5">
        <v>15</v>
      </c>
      <c r="AW406" s="5">
        <v>8.9</v>
      </c>
      <c r="AX406" s="5">
        <v>6.1</v>
      </c>
      <c r="AY406" s="5">
        <v>60</v>
      </c>
      <c r="AZ406" s="5">
        <v>22.5</v>
      </c>
      <c r="BA406" s="5">
        <v>38.733</v>
      </c>
      <c r="BB406" s="5">
        <v>15.5</v>
      </c>
      <c r="BC406" s="5">
        <v>9.5</v>
      </c>
      <c r="BD406" s="5">
        <v>15.5</v>
      </c>
      <c r="BE406" s="5">
        <v>14.6</v>
      </c>
      <c r="BF406" s="5">
        <v>0</v>
      </c>
      <c r="BG406" s="5">
        <v>1</v>
      </c>
      <c r="BH406" s="5">
        <v>0</v>
      </c>
      <c r="BI406" s="5">
        <v>3.14803333333333</v>
      </c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</row>
    <row r="407" spans="1:107" s="7" customFormat="1" ht="12.75">
      <c r="A407" s="4" t="s">
        <v>806</v>
      </c>
      <c r="B407" s="5" t="s">
        <v>466</v>
      </c>
      <c r="C407" s="6">
        <v>39433</v>
      </c>
      <c r="D407" s="5" t="s">
        <v>455</v>
      </c>
      <c r="E407" s="5" t="s">
        <v>502</v>
      </c>
      <c r="F407" s="5" t="s">
        <v>477</v>
      </c>
      <c r="G407" s="5" t="s">
        <v>458</v>
      </c>
      <c r="H407" s="5" t="s">
        <v>459</v>
      </c>
      <c r="I407" s="5">
        <v>20</v>
      </c>
      <c r="J407" s="5" t="s">
        <v>459</v>
      </c>
      <c r="K407" s="5"/>
      <c r="L407" s="5"/>
      <c r="M407" s="5"/>
      <c r="N407" s="5" t="s">
        <v>459</v>
      </c>
      <c r="O407" s="5"/>
      <c r="P407" s="5"/>
      <c r="Q407" s="5"/>
      <c r="R407" s="5" t="s">
        <v>459</v>
      </c>
      <c r="S407" s="5" t="s">
        <v>460</v>
      </c>
      <c r="T407" s="5"/>
      <c r="U407" s="5"/>
      <c r="V407" s="5" t="s">
        <v>808</v>
      </c>
      <c r="W407" s="5">
        <v>128</v>
      </c>
      <c r="X407" s="5">
        <v>15</v>
      </c>
      <c r="Y407" s="5" t="s">
        <v>455</v>
      </c>
      <c r="Z407" s="5">
        <v>33</v>
      </c>
      <c r="AA407" s="5"/>
      <c r="AB407" s="5" t="s">
        <v>818</v>
      </c>
      <c r="AC407" s="5"/>
      <c r="AD407" s="5">
        <v>0</v>
      </c>
      <c r="AE407" s="5">
        <v>5</v>
      </c>
      <c r="AF407" s="5">
        <v>49</v>
      </c>
      <c r="AG407" s="5">
        <v>5.4</v>
      </c>
      <c r="AH407" s="5">
        <v>60</v>
      </c>
      <c r="AI407" s="5">
        <v>29.12</v>
      </c>
      <c r="AJ407" s="5">
        <v>15</v>
      </c>
      <c r="AK407" s="5">
        <v>29.01</v>
      </c>
      <c r="AL407" s="5">
        <v>9</v>
      </c>
      <c r="AM407" s="5">
        <v>27.92</v>
      </c>
      <c r="AN407" s="5">
        <v>27.6</v>
      </c>
      <c r="AO407" s="5">
        <v>0.9</v>
      </c>
      <c r="AP407" s="5">
        <v>1</v>
      </c>
      <c r="AQ407" s="5">
        <v>0</v>
      </c>
      <c r="AR407" s="5">
        <v>4.5267</v>
      </c>
      <c r="AS407" s="5" t="s">
        <v>818</v>
      </c>
      <c r="AT407" s="5"/>
      <c r="AU407" s="5">
        <v>0</v>
      </c>
      <c r="AV407" s="5">
        <v>5</v>
      </c>
      <c r="AW407" s="5">
        <v>20</v>
      </c>
      <c r="AX407" s="5">
        <v>5.02</v>
      </c>
      <c r="AY407" s="5">
        <v>60</v>
      </c>
      <c r="AZ407" s="5">
        <v>35.57</v>
      </c>
      <c r="BA407" s="5">
        <v>15</v>
      </c>
      <c r="BB407" s="5">
        <v>29.03</v>
      </c>
      <c r="BC407" s="5">
        <v>8</v>
      </c>
      <c r="BD407" s="5">
        <v>28.28</v>
      </c>
      <c r="BE407" s="5">
        <v>28.97</v>
      </c>
      <c r="BF407" s="5">
        <v>2.28</v>
      </c>
      <c r="BG407" s="5">
        <v>1.5</v>
      </c>
      <c r="BH407" s="5">
        <v>0</v>
      </c>
      <c r="BI407" s="5">
        <v>4.6925</v>
      </c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</row>
    <row r="408" spans="1:107" s="7" customFormat="1" ht="12.75">
      <c r="A408" s="4" t="s">
        <v>806</v>
      </c>
      <c r="B408" s="5" t="s">
        <v>466</v>
      </c>
      <c r="C408" s="6">
        <v>39227</v>
      </c>
      <c r="D408" s="5" t="s">
        <v>455</v>
      </c>
      <c r="E408" s="5" t="s">
        <v>456</v>
      </c>
      <c r="F408" s="5" t="s">
        <v>477</v>
      </c>
      <c r="G408" s="5" t="s">
        <v>458</v>
      </c>
      <c r="H408" s="5" t="s">
        <v>459</v>
      </c>
      <c r="I408" s="5">
        <v>20</v>
      </c>
      <c r="J408" s="5" t="s">
        <v>459</v>
      </c>
      <c r="K408" s="5"/>
      <c r="L408" s="5"/>
      <c r="M408" s="5"/>
      <c r="N408" s="5" t="s">
        <v>459</v>
      </c>
      <c r="O408" s="5"/>
      <c r="P408" s="5"/>
      <c r="Q408" s="5"/>
      <c r="R408" s="5" t="s">
        <v>459</v>
      </c>
      <c r="S408" s="5" t="s">
        <v>460</v>
      </c>
      <c r="T408" s="5"/>
      <c r="U408" s="5" t="s">
        <v>885</v>
      </c>
      <c r="V408" s="5" t="s">
        <v>840</v>
      </c>
      <c r="W408" s="5">
        <v>128</v>
      </c>
      <c r="X408" s="5">
        <v>15</v>
      </c>
      <c r="Y408" s="5" t="s">
        <v>455</v>
      </c>
      <c r="Z408" s="5">
        <v>55</v>
      </c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 t="s">
        <v>814</v>
      </c>
      <c r="AT408" s="5"/>
      <c r="AU408" s="5">
        <v>0.05228</v>
      </c>
      <c r="AV408" s="5">
        <v>5</v>
      </c>
      <c r="AW408" s="5">
        <v>20</v>
      </c>
      <c r="AX408" s="5">
        <v>2.18608</v>
      </c>
      <c r="AY408" s="5">
        <v>60</v>
      </c>
      <c r="AZ408" s="5">
        <v>92.46</v>
      </c>
      <c r="BA408" s="5">
        <v>15</v>
      </c>
      <c r="BB408" s="5">
        <v>75.26</v>
      </c>
      <c r="BC408" s="5">
        <v>15</v>
      </c>
      <c r="BD408" s="5">
        <v>70.58</v>
      </c>
      <c r="BE408" s="5">
        <v>43.47</v>
      </c>
      <c r="BF408" s="5">
        <v>37.15</v>
      </c>
      <c r="BG408" s="5">
        <v>23.61</v>
      </c>
      <c r="BH408" s="5">
        <v>0.18</v>
      </c>
      <c r="BI408" s="5">
        <v>11.0295804</v>
      </c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</row>
    <row r="409" spans="1:107" s="7" customFormat="1" ht="12.75">
      <c r="A409" s="4" t="s">
        <v>806</v>
      </c>
      <c r="B409" s="5" t="s">
        <v>466</v>
      </c>
      <c r="C409" s="6">
        <v>39434</v>
      </c>
      <c r="D409" s="5" t="s">
        <v>455</v>
      </c>
      <c r="E409" s="5" t="s">
        <v>456</v>
      </c>
      <c r="F409" s="5" t="s">
        <v>477</v>
      </c>
      <c r="G409" s="5" t="s">
        <v>458</v>
      </c>
      <c r="H409" s="5" t="s">
        <v>459</v>
      </c>
      <c r="I409" s="5">
        <v>20</v>
      </c>
      <c r="J409" s="5" t="s">
        <v>459</v>
      </c>
      <c r="K409" s="5"/>
      <c r="L409" s="5"/>
      <c r="M409" s="5"/>
      <c r="N409" s="5" t="s">
        <v>459</v>
      </c>
      <c r="O409" s="5"/>
      <c r="P409" s="5"/>
      <c r="Q409" s="5"/>
      <c r="R409" s="5" t="s">
        <v>459</v>
      </c>
      <c r="S409" s="5" t="s">
        <v>460</v>
      </c>
      <c r="T409" s="5"/>
      <c r="U409" s="5"/>
      <c r="V409" s="5" t="s">
        <v>840</v>
      </c>
      <c r="W409" s="5">
        <v>128</v>
      </c>
      <c r="X409" s="5">
        <v>15</v>
      </c>
      <c r="Y409" s="5" t="s">
        <v>455</v>
      </c>
      <c r="Z409" s="5">
        <v>65</v>
      </c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 t="s">
        <v>809</v>
      </c>
      <c r="AT409" s="5"/>
      <c r="AU409" s="5">
        <v>0.05</v>
      </c>
      <c r="AV409" s="5">
        <v>5</v>
      </c>
      <c r="AW409" s="5">
        <v>20</v>
      </c>
      <c r="AX409" s="5">
        <v>2.13765</v>
      </c>
      <c r="AY409" s="5">
        <v>60</v>
      </c>
      <c r="AZ409" s="5">
        <v>118.57</v>
      </c>
      <c r="BA409" s="5">
        <v>15</v>
      </c>
      <c r="BB409" s="5">
        <v>91.27</v>
      </c>
      <c r="BC409" s="5">
        <v>15</v>
      </c>
      <c r="BD409" s="5">
        <v>81.98</v>
      </c>
      <c r="BE409" s="5">
        <v>56.03</v>
      </c>
      <c r="BF409" s="5">
        <v>80.24</v>
      </c>
      <c r="BG409" s="5">
        <v>43.01</v>
      </c>
      <c r="BH409" s="5">
        <v>0.18</v>
      </c>
      <c r="BI409" s="5">
        <v>13.7130963999999</v>
      </c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</row>
    <row r="410" spans="1:107" s="7" customFormat="1" ht="12.75">
      <c r="A410" s="4" t="s">
        <v>806</v>
      </c>
      <c r="B410" s="5" t="s">
        <v>466</v>
      </c>
      <c r="C410" s="6">
        <v>39440</v>
      </c>
      <c r="D410" s="5" t="s">
        <v>455</v>
      </c>
      <c r="E410" s="5" t="s">
        <v>456</v>
      </c>
      <c r="F410" s="5" t="s">
        <v>477</v>
      </c>
      <c r="G410" s="5" t="s">
        <v>458</v>
      </c>
      <c r="H410" s="5" t="s">
        <v>459</v>
      </c>
      <c r="I410" s="5">
        <v>20</v>
      </c>
      <c r="J410" s="5" t="s">
        <v>459</v>
      </c>
      <c r="K410" s="5"/>
      <c r="L410" s="5"/>
      <c r="M410" s="5"/>
      <c r="N410" s="5" t="s">
        <v>459</v>
      </c>
      <c r="O410" s="5"/>
      <c r="P410" s="5"/>
      <c r="Q410" s="5"/>
      <c r="R410" s="5" t="s">
        <v>459</v>
      </c>
      <c r="S410" s="5" t="s">
        <v>460</v>
      </c>
      <c r="T410" s="5"/>
      <c r="U410" s="5"/>
      <c r="V410" s="5" t="s">
        <v>840</v>
      </c>
      <c r="W410" s="5">
        <v>128</v>
      </c>
      <c r="X410" s="5">
        <v>15</v>
      </c>
      <c r="Y410" s="5" t="s">
        <v>455</v>
      </c>
      <c r="Z410" s="5">
        <v>75</v>
      </c>
      <c r="AA410" s="5"/>
      <c r="AB410" s="5" t="s">
        <v>814</v>
      </c>
      <c r="AC410" s="5"/>
      <c r="AD410" s="5">
        <v>0.07794</v>
      </c>
      <c r="AE410" s="5">
        <v>5</v>
      </c>
      <c r="AF410" s="5">
        <v>20</v>
      </c>
      <c r="AG410" s="5">
        <v>2.53531</v>
      </c>
      <c r="AH410" s="5">
        <v>60</v>
      </c>
      <c r="AI410" s="5">
        <v>123.11</v>
      </c>
      <c r="AJ410" s="5">
        <v>15</v>
      </c>
      <c r="AK410" s="5">
        <v>94.83</v>
      </c>
      <c r="AL410" s="5">
        <v>15</v>
      </c>
      <c r="AM410" s="5">
        <v>89.56</v>
      </c>
      <c r="AN410" s="5">
        <v>57.28</v>
      </c>
      <c r="AO410" s="5">
        <v>77.66</v>
      </c>
      <c r="AP410" s="5">
        <v>42.14</v>
      </c>
      <c r="AQ410" s="5">
        <v>0.21</v>
      </c>
      <c r="AR410" s="5">
        <v>14.3960612</v>
      </c>
      <c r="AS410" s="5" t="s">
        <v>809</v>
      </c>
      <c r="AT410" s="5"/>
      <c r="AU410" s="5">
        <v>0.05</v>
      </c>
      <c r="AV410" s="5">
        <v>5</v>
      </c>
      <c r="AW410" s="5">
        <v>20</v>
      </c>
      <c r="AX410" s="5">
        <v>2.1359</v>
      </c>
      <c r="AY410" s="5">
        <v>60</v>
      </c>
      <c r="AZ410" s="5">
        <v>124.9</v>
      </c>
      <c r="BA410" s="5">
        <v>15</v>
      </c>
      <c r="BB410" s="5">
        <v>99.08</v>
      </c>
      <c r="BC410" s="5">
        <v>15</v>
      </c>
      <c r="BD410" s="5">
        <v>83.7</v>
      </c>
      <c r="BE410" s="5">
        <v>60.4</v>
      </c>
      <c r="BF410" s="5">
        <v>79.47</v>
      </c>
      <c r="BG410" s="5">
        <v>43.58</v>
      </c>
      <c r="BH410" s="5">
        <v>0.18</v>
      </c>
      <c r="BI410" s="5">
        <v>14.4634912</v>
      </c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</row>
    <row r="411" spans="1:107" s="7" customFormat="1" ht="12.75">
      <c r="A411" s="4" t="s">
        <v>806</v>
      </c>
      <c r="B411" s="5" t="s">
        <v>466</v>
      </c>
      <c r="C411" s="6">
        <v>39433</v>
      </c>
      <c r="D411" s="5" t="s">
        <v>455</v>
      </c>
      <c r="E411" s="5" t="s">
        <v>502</v>
      </c>
      <c r="F411" s="5" t="s">
        <v>477</v>
      </c>
      <c r="G411" s="5" t="s">
        <v>458</v>
      </c>
      <c r="H411" s="5" t="s">
        <v>459</v>
      </c>
      <c r="I411" s="5">
        <v>31</v>
      </c>
      <c r="J411" s="5" t="s">
        <v>459</v>
      </c>
      <c r="K411" s="5"/>
      <c r="L411" s="5"/>
      <c r="M411" s="5"/>
      <c r="N411" s="5" t="s">
        <v>459</v>
      </c>
      <c r="O411" s="5"/>
      <c r="P411" s="5"/>
      <c r="Q411" s="5"/>
      <c r="R411" s="5" t="s">
        <v>459</v>
      </c>
      <c r="S411" s="5" t="s">
        <v>460</v>
      </c>
      <c r="T411" s="5"/>
      <c r="U411" s="5"/>
      <c r="V411" s="5" t="s">
        <v>808</v>
      </c>
      <c r="W411" s="5">
        <v>32</v>
      </c>
      <c r="X411" s="5">
        <v>15</v>
      </c>
      <c r="Y411" s="5" t="s">
        <v>455</v>
      </c>
      <c r="Z411" s="5">
        <v>18</v>
      </c>
      <c r="AA411" s="5"/>
      <c r="AB411" s="5" t="s">
        <v>818</v>
      </c>
      <c r="AC411" s="5"/>
      <c r="AD411" s="5">
        <v>0</v>
      </c>
      <c r="AE411" s="5">
        <v>5</v>
      </c>
      <c r="AF411" s="5">
        <v>32</v>
      </c>
      <c r="AG411" s="5">
        <v>3.36</v>
      </c>
      <c r="AH411" s="5">
        <v>60</v>
      </c>
      <c r="AI411" s="5">
        <v>20.53</v>
      </c>
      <c r="AJ411" s="5">
        <v>29</v>
      </c>
      <c r="AK411" s="5">
        <v>15.93</v>
      </c>
      <c r="AL411" s="5">
        <v>28</v>
      </c>
      <c r="AM411" s="5">
        <v>15.21</v>
      </c>
      <c r="AN411" s="5">
        <v>14.97</v>
      </c>
      <c r="AO411" s="5">
        <v>0</v>
      </c>
      <c r="AP411" s="5">
        <v>0</v>
      </c>
      <c r="AQ411" s="5">
        <v>0.28</v>
      </c>
      <c r="AR411" s="5">
        <v>1.92378</v>
      </c>
      <c r="AS411" s="5" t="s">
        <v>818</v>
      </c>
      <c r="AT411" s="5"/>
      <c r="AU411" s="5">
        <v>0</v>
      </c>
      <c r="AV411" s="5">
        <v>5</v>
      </c>
      <c r="AW411" s="5">
        <v>31</v>
      </c>
      <c r="AX411" s="5">
        <v>2.93</v>
      </c>
      <c r="AY411" s="5">
        <v>60</v>
      </c>
      <c r="AZ411" s="5">
        <v>23.194</v>
      </c>
      <c r="BA411" s="5">
        <v>26</v>
      </c>
      <c r="BB411" s="5">
        <v>19.141</v>
      </c>
      <c r="BC411" s="5">
        <v>25</v>
      </c>
      <c r="BD411" s="5">
        <v>18.326</v>
      </c>
      <c r="BE411" s="5">
        <v>17.352</v>
      </c>
      <c r="BF411" s="5">
        <v>0</v>
      </c>
      <c r="BG411" s="5">
        <v>0</v>
      </c>
      <c r="BH411" s="5">
        <v>0.244</v>
      </c>
      <c r="BI411" s="5">
        <v>2.119804</v>
      </c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</row>
    <row r="412" spans="1:107" s="7" customFormat="1" ht="12.75">
      <c r="A412" s="4" t="s">
        <v>806</v>
      </c>
      <c r="B412" s="5" t="s">
        <v>466</v>
      </c>
      <c r="C412" s="6">
        <v>39391</v>
      </c>
      <c r="D412" s="5" t="s">
        <v>455</v>
      </c>
      <c r="E412" s="5" t="s">
        <v>502</v>
      </c>
      <c r="F412" s="5" t="s">
        <v>477</v>
      </c>
      <c r="G412" s="5" t="s">
        <v>458</v>
      </c>
      <c r="H412" s="5" t="s">
        <v>459</v>
      </c>
      <c r="I412" s="5">
        <v>18</v>
      </c>
      <c r="J412" s="5" t="s">
        <v>459</v>
      </c>
      <c r="K412" s="5"/>
      <c r="L412" s="5"/>
      <c r="M412" s="5"/>
      <c r="N412" s="5" t="s">
        <v>459</v>
      </c>
      <c r="O412" s="5"/>
      <c r="P412" s="5"/>
      <c r="Q412" s="5"/>
      <c r="R412" s="5" t="s">
        <v>459</v>
      </c>
      <c r="S412" s="5" t="s">
        <v>460</v>
      </c>
      <c r="T412" s="5"/>
      <c r="U412" s="5"/>
      <c r="V412" s="5" t="s">
        <v>808</v>
      </c>
      <c r="W412" s="5">
        <v>128</v>
      </c>
      <c r="X412" s="5">
        <v>15</v>
      </c>
      <c r="Y412" s="5" t="s">
        <v>455</v>
      </c>
      <c r="Z412" s="5">
        <v>23</v>
      </c>
      <c r="AA412" s="5"/>
      <c r="AB412" s="5" t="s">
        <v>809</v>
      </c>
      <c r="AC412" s="5"/>
      <c r="AD412" s="5">
        <v>0</v>
      </c>
      <c r="AE412" s="5">
        <v>5</v>
      </c>
      <c r="AF412" s="5">
        <v>18</v>
      </c>
      <c r="AG412" s="5">
        <v>2</v>
      </c>
      <c r="AH412" s="5">
        <v>60</v>
      </c>
      <c r="AI412" s="5">
        <v>34.11</v>
      </c>
      <c r="AJ412" s="5">
        <v>13</v>
      </c>
      <c r="AK412" s="5">
        <v>27.6</v>
      </c>
      <c r="AL412" s="5">
        <v>9</v>
      </c>
      <c r="AM412" s="5">
        <v>27.11</v>
      </c>
      <c r="AN412" s="5">
        <v>26.65</v>
      </c>
      <c r="AO412" s="5">
        <v>0.85</v>
      </c>
      <c r="AP412" s="5">
        <v>0.5</v>
      </c>
      <c r="AQ412" s="5">
        <v>0.167</v>
      </c>
      <c r="AR412" s="5">
        <v>3.47609</v>
      </c>
      <c r="AS412" s="5" t="s">
        <v>809</v>
      </c>
      <c r="AT412" s="5"/>
      <c r="AU412" s="5">
        <v>0</v>
      </c>
      <c r="AV412" s="5">
        <v>5</v>
      </c>
      <c r="AW412" s="5">
        <v>18</v>
      </c>
      <c r="AX412" s="5">
        <v>1.37</v>
      </c>
      <c r="AY412" s="5">
        <v>60</v>
      </c>
      <c r="AZ412" s="5">
        <v>33.57</v>
      </c>
      <c r="BA412" s="5">
        <v>15</v>
      </c>
      <c r="BB412" s="5">
        <v>26.89</v>
      </c>
      <c r="BC412" s="5">
        <v>4</v>
      </c>
      <c r="BD412" s="5">
        <v>26.37</v>
      </c>
      <c r="BE412" s="5">
        <v>26.3</v>
      </c>
      <c r="BF412" s="5">
        <v>1.69</v>
      </c>
      <c r="BG412" s="5">
        <v>0</v>
      </c>
      <c r="BH412" s="5">
        <v>0.117</v>
      </c>
      <c r="BI412" s="5">
        <v>3.332707</v>
      </c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</row>
    <row r="413" spans="1:107" s="7" customFormat="1" ht="12.75">
      <c r="A413" s="4" t="s">
        <v>806</v>
      </c>
      <c r="B413" s="5" t="s">
        <v>466</v>
      </c>
      <c r="C413" s="6">
        <v>39391</v>
      </c>
      <c r="D413" s="5" t="s">
        <v>455</v>
      </c>
      <c r="E413" s="5" t="s">
        <v>502</v>
      </c>
      <c r="F413" s="5" t="s">
        <v>477</v>
      </c>
      <c r="G413" s="5" t="s">
        <v>458</v>
      </c>
      <c r="H413" s="5" t="s">
        <v>459</v>
      </c>
      <c r="I413" s="5">
        <v>18</v>
      </c>
      <c r="J413" s="5" t="s">
        <v>459</v>
      </c>
      <c r="K413" s="5"/>
      <c r="L413" s="5"/>
      <c r="M413" s="5"/>
      <c r="N413" s="5" t="s">
        <v>459</v>
      </c>
      <c r="O413" s="5"/>
      <c r="P413" s="5"/>
      <c r="Q413" s="5"/>
      <c r="R413" s="5" t="s">
        <v>459</v>
      </c>
      <c r="S413" s="5" t="s">
        <v>460</v>
      </c>
      <c r="T413" s="5"/>
      <c r="U413" s="5"/>
      <c r="V413" s="5" t="s">
        <v>808</v>
      </c>
      <c r="W413" s="5">
        <v>128</v>
      </c>
      <c r="X413" s="5">
        <v>15</v>
      </c>
      <c r="Y413" s="5" t="s">
        <v>455</v>
      </c>
      <c r="Z413" s="5">
        <v>28</v>
      </c>
      <c r="AA413" s="5"/>
      <c r="AB413" s="5" t="s">
        <v>809</v>
      </c>
      <c r="AC413" s="5"/>
      <c r="AD413" s="5">
        <v>0</v>
      </c>
      <c r="AE413" s="5">
        <v>5</v>
      </c>
      <c r="AF413" s="5">
        <v>18</v>
      </c>
      <c r="AG413" s="5">
        <v>2</v>
      </c>
      <c r="AH413" s="5">
        <v>60</v>
      </c>
      <c r="AI413" s="5">
        <v>34.23</v>
      </c>
      <c r="AJ413" s="5">
        <v>13</v>
      </c>
      <c r="AK413" s="5">
        <v>28.78</v>
      </c>
      <c r="AL413" s="5">
        <v>2</v>
      </c>
      <c r="AM413" s="5">
        <v>27.38</v>
      </c>
      <c r="AN413" s="5">
        <v>26.89</v>
      </c>
      <c r="AO413" s="5">
        <v>0.85</v>
      </c>
      <c r="AP413" s="5">
        <v>1</v>
      </c>
      <c r="AQ413" s="5">
        <v>0.17</v>
      </c>
      <c r="AR413" s="5">
        <v>4.22061333333333</v>
      </c>
      <c r="AS413" s="5" t="s">
        <v>809</v>
      </c>
      <c r="AT413" s="5"/>
      <c r="AU413" s="5">
        <v>0</v>
      </c>
      <c r="AV413" s="5">
        <v>5</v>
      </c>
      <c r="AW413" s="5">
        <v>18</v>
      </c>
      <c r="AX413" s="5">
        <v>1.36</v>
      </c>
      <c r="AY413" s="5">
        <v>60</v>
      </c>
      <c r="AZ413" s="5">
        <v>33.24</v>
      </c>
      <c r="BA413" s="5">
        <v>15</v>
      </c>
      <c r="BB413" s="5">
        <v>27.33</v>
      </c>
      <c r="BC413" s="5">
        <v>9</v>
      </c>
      <c r="BD413" s="5">
        <v>26.5</v>
      </c>
      <c r="BE413" s="5">
        <v>26.44</v>
      </c>
      <c r="BF413" s="5">
        <v>0.88</v>
      </c>
      <c r="BG413" s="5">
        <v>1</v>
      </c>
      <c r="BH413" s="5">
        <v>0.11</v>
      </c>
      <c r="BI413" s="5">
        <v>3.99490666666666</v>
      </c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</row>
    <row r="414" spans="1:107" s="7" customFormat="1" ht="12.75">
      <c r="A414" s="4" t="s">
        <v>806</v>
      </c>
      <c r="B414" s="5" t="s">
        <v>466</v>
      </c>
      <c r="C414" s="6">
        <v>39433</v>
      </c>
      <c r="D414" s="5" t="s">
        <v>455</v>
      </c>
      <c r="E414" s="5" t="s">
        <v>502</v>
      </c>
      <c r="F414" s="5" t="s">
        <v>477</v>
      </c>
      <c r="G414" s="5" t="s">
        <v>458</v>
      </c>
      <c r="H414" s="5" t="s">
        <v>459</v>
      </c>
      <c r="I414" s="5">
        <v>8.5</v>
      </c>
      <c r="J414" s="5" t="s">
        <v>459</v>
      </c>
      <c r="K414" s="5"/>
      <c r="L414" s="5"/>
      <c r="M414" s="5"/>
      <c r="N414" s="5" t="s">
        <v>459</v>
      </c>
      <c r="O414" s="5"/>
      <c r="P414" s="5"/>
      <c r="Q414" s="5"/>
      <c r="R414" s="5" t="s">
        <v>459</v>
      </c>
      <c r="S414" s="5" t="s">
        <v>460</v>
      </c>
      <c r="T414" s="5"/>
      <c r="U414" s="5"/>
      <c r="V414" s="5" t="s">
        <v>740</v>
      </c>
      <c r="W414" s="5">
        <v>32</v>
      </c>
      <c r="X414" s="5">
        <v>5</v>
      </c>
      <c r="Y414" s="5" t="s">
        <v>455</v>
      </c>
      <c r="Z414" s="5">
        <v>22</v>
      </c>
      <c r="AA414" s="5"/>
      <c r="AB414" s="5" t="s">
        <v>818</v>
      </c>
      <c r="AC414" s="5"/>
      <c r="AD414" s="5">
        <v>0</v>
      </c>
      <c r="AE414" s="5">
        <v>5</v>
      </c>
      <c r="AF414" s="5">
        <v>7.7</v>
      </c>
      <c r="AG414" s="5">
        <v>21.17</v>
      </c>
      <c r="AH414" s="5">
        <v>60</v>
      </c>
      <c r="AI414" s="5">
        <v>13.4</v>
      </c>
      <c r="AJ414" s="5">
        <v>42.1</v>
      </c>
      <c r="AK414" s="5">
        <v>12.97</v>
      </c>
      <c r="AL414" s="5">
        <v>26.7</v>
      </c>
      <c r="AM414" s="5">
        <v>12.29</v>
      </c>
      <c r="AN414" s="5">
        <v>12.06</v>
      </c>
      <c r="AO414" s="5">
        <v>0</v>
      </c>
      <c r="AP414" s="5">
        <v>0</v>
      </c>
      <c r="AQ414" s="5">
        <v>0</v>
      </c>
      <c r="AR414" s="5">
        <v>1.37799999999999</v>
      </c>
      <c r="AS414" s="5" t="s">
        <v>818</v>
      </c>
      <c r="AT414" s="5"/>
      <c r="AU414" s="5">
        <v>0</v>
      </c>
      <c r="AV414" s="5">
        <v>5</v>
      </c>
      <c r="AW414" s="5">
        <v>8.56</v>
      </c>
      <c r="AX414" s="5">
        <v>19.666</v>
      </c>
      <c r="AY414" s="5">
        <v>60</v>
      </c>
      <c r="AZ414" s="5">
        <v>8.8</v>
      </c>
      <c r="BA414" s="5">
        <v>45.4</v>
      </c>
      <c r="BB414" s="5">
        <v>8.53</v>
      </c>
      <c r="BC414" s="5">
        <v>27.47</v>
      </c>
      <c r="BD414" s="5">
        <v>8.37</v>
      </c>
      <c r="BE414" s="5">
        <v>8.41</v>
      </c>
      <c r="BF414" s="5">
        <v>0</v>
      </c>
      <c r="BG414" s="5">
        <v>0</v>
      </c>
      <c r="BH414" s="5">
        <v>0</v>
      </c>
      <c r="BI414" s="5">
        <v>0.931666666666666</v>
      </c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</row>
    <row r="415" spans="1:107" s="7" customFormat="1" ht="12.75">
      <c r="A415" s="4" t="s">
        <v>806</v>
      </c>
      <c r="B415" s="5" t="s">
        <v>487</v>
      </c>
      <c r="C415" s="6">
        <v>39199</v>
      </c>
      <c r="D415" s="5" t="s">
        <v>455</v>
      </c>
      <c r="E415" s="5" t="s">
        <v>456</v>
      </c>
      <c r="F415" s="5" t="s">
        <v>477</v>
      </c>
      <c r="G415" s="5" t="s">
        <v>458</v>
      </c>
      <c r="H415" s="5" t="s">
        <v>459</v>
      </c>
      <c r="I415" s="5" t="s">
        <v>485</v>
      </c>
      <c r="J415" s="5" t="s">
        <v>459</v>
      </c>
      <c r="K415" s="5"/>
      <c r="L415" s="5"/>
      <c r="M415" s="5"/>
      <c r="N415" s="5" t="s">
        <v>455</v>
      </c>
      <c r="O415" s="5" t="s">
        <v>886</v>
      </c>
      <c r="P415" s="5" t="s">
        <v>887</v>
      </c>
      <c r="Q415" s="5" t="s">
        <v>888</v>
      </c>
      <c r="R415" s="5" t="s">
        <v>459</v>
      </c>
      <c r="S415" s="5" t="s">
        <v>460</v>
      </c>
      <c r="T415" s="5"/>
      <c r="U415" s="5"/>
      <c r="V415" s="5" t="s">
        <v>810</v>
      </c>
      <c r="W415" s="5">
        <v>512</v>
      </c>
      <c r="X415" s="5">
        <v>15</v>
      </c>
      <c r="Y415" s="5" t="s">
        <v>455</v>
      </c>
      <c r="Z415" s="5">
        <v>75</v>
      </c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 t="s">
        <v>809</v>
      </c>
      <c r="AT415" s="5"/>
      <c r="AU415" s="5">
        <v>0.075</v>
      </c>
      <c r="AV415" s="5">
        <v>5</v>
      </c>
      <c r="AW415" s="5">
        <v>16</v>
      </c>
      <c r="AX415" s="5">
        <v>40.3</v>
      </c>
      <c r="AY415" s="5">
        <v>60</v>
      </c>
      <c r="AZ415" s="5">
        <v>163.2</v>
      </c>
      <c r="BA415" s="5">
        <v>170</v>
      </c>
      <c r="BB415" s="5">
        <v>114.3</v>
      </c>
      <c r="BC415" s="5">
        <v>14</v>
      </c>
      <c r="BD415" s="5">
        <v>115.7</v>
      </c>
      <c r="BE415" s="5">
        <v>110.1</v>
      </c>
      <c r="BF415" s="5">
        <v>244.2</v>
      </c>
      <c r="BG415" s="5">
        <v>45</v>
      </c>
      <c r="BH415" s="5"/>
      <c r="BI415" s="5">
        <v>25.93515</v>
      </c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</row>
    <row r="416" spans="1:107" s="7" customFormat="1" ht="12.75">
      <c r="A416" s="4" t="s">
        <v>806</v>
      </c>
      <c r="B416" s="5" t="s">
        <v>487</v>
      </c>
      <c r="C416" s="6">
        <v>39237</v>
      </c>
      <c r="D416" s="5" t="s">
        <v>455</v>
      </c>
      <c r="E416" s="5" t="s">
        <v>502</v>
      </c>
      <c r="F416" s="5" t="s">
        <v>477</v>
      </c>
      <c r="G416" s="5" t="s">
        <v>458</v>
      </c>
      <c r="H416" s="5" t="s">
        <v>455</v>
      </c>
      <c r="I416" s="5" t="s">
        <v>485</v>
      </c>
      <c r="J416" s="5" t="s">
        <v>459</v>
      </c>
      <c r="K416" s="5"/>
      <c r="L416" s="5"/>
      <c r="M416" s="5"/>
      <c r="N416" s="5" t="s">
        <v>459</v>
      </c>
      <c r="O416" s="5"/>
      <c r="P416" s="5"/>
      <c r="Q416" s="5"/>
      <c r="R416" s="5" t="s">
        <v>459</v>
      </c>
      <c r="S416" s="5" t="s">
        <v>460</v>
      </c>
      <c r="T416" s="5"/>
      <c r="U416" s="5"/>
      <c r="V416" s="5" t="s">
        <v>868</v>
      </c>
      <c r="W416" s="5">
        <v>256</v>
      </c>
      <c r="X416" s="5">
        <v>60</v>
      </c>
      <c r="Y416" s="5" t="s">
        <v>455</v>
      </c>
      <c r="Z416" s="5">
        <v>50</v>
      </c>
      <c r="AA416" s="5"/>
      <c r="AB416" s="5" t="s">
        <v>844</v>
      </c>
      <c r="AC416" s="5"/>
      <c r="AD416" s="5">
        <v>0</v>
      </c>
      <c r="AE416" s="5">
        <v>5</v>
      </c>
      <c r="AF416" s="5">
        <v>7</v>
      </c>
      <c r="AG416" s="5">
        <v>12.02</v>
      </c>
      <c r="AH416" s="5">
        <v>60</v>
      </c>
      <c r="AI416" s="5">
        <v>45.53</v>
      </c>
      <c r="AJ416" s="5">
        <v>37</v>
      </c>
      <c r="AK416" s="5">
        <v>41.55</v>
      </c>
      <c r="AL416" s="5">
        <v>7</v>
      </c>
      <c r="AM416" s="5">
        <v>40.04</v>
      </c>
      <c r="AN416" s="5">
        <v>38.75</v>
      </c>
      <c r="AO416" s="5">
        <v>91.85</v>
      </c>
      <c r="AP416" s="5">
        <v>46.7</v>
      </c>
      <c r="AQ416" s="5"/>
      <c r="AR416" s="5">
        <v>8.83580433333333</v>
      </c>
      <c r="AS416" s="5" t="s">
        <v>882</v>
      </c>
      <c r="AT416" s="5"/>
      <c r="AU416" s="5">
        <v>0</v>
      </c>
      <c r="AV416" s="5">
        <v>60</v>
      </c>
      <c r="AW416" s="5">
        <v>7</v>
      </c>
      <c r="AX416" s="5">
        <v>9.97</v>
      </c>
      <c r="AY416" s="5">
        <v>60</v>
      </c>
      <c r="AZ416" s="5">
        <v>50.41</v>
      </c>
      <c r="BA416" s="5">
        <v>42</v>
      </c>
      <c r="BB416" s="5">
        <v>39.43</v>
      </c>
      <c r="BC416" s="5">
        <v>7</v>
      </c>
      <c r="BD416" s="5">
        <v>37.63</v>
      </c>
      <c r="BE416" s="5">
        <v>37.68</v>
      </c>
      <c r="BF416" s="5">
        <v>86.73</v>
      </c>
      <c r="BG416" s="5">
        <v>46.5</v>
      </c>
      <c r="BH416" s="5"/>
      <c r="BI416" s="5">
        <v>8.30729249999999</v>
      </c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</row>
    <row r="417" spans="1:107" s="7" customFormat="1" ht="12.75">
      <c r="A417" s="4" t="s">
        <v>806</v>
      </c>
      <c r="B417" s="5" t="s">
        <v>487</v>
      </c>
      <c r="C417" s="6">
        <v>39237</v>
      </c>
      <c r="D417" s="5" t="s">
        <v>455</v>
      </c>
      <c r="E417" s="5" t="s">
        <v>502</v>
      </c>
      <c r="F417" s="5" t="s">
        <v>477</v>
      </c>
      <c r="G417" s="5" t="s">
        <v>458</v>
      </c>
      <c r="H417" s="5" t="s">
        <v>455</v>
      </c>
      <c r="I417" s="5" t="s">
        <v>485</v>
      </c>
      <c r="J417" s="5" t="s">
        <v>459</v>
      </c>
      <c r="K417" s="5"/>
      <c r="L417" s="5"/>
      <c r="M417" s="5"/>
      <c r="N417" s="5" t="s">
        <v>459</v>
      </c>
      <c r="O417" s="5"/>
      <c r="P417" s="5"/>
      <c r="Q417" s="5"/>
      <c r="R417" s="5" t="s">
        <v>459</v>
      </c>
      <c r="S417" s="5" t="s">
        <v>460</v>
      </c>
      <c r="T417" s="5"/>
      <c r="U417" s="5"/>
      <c r="V417" s="5" t="s">
        <v>521</v>
      </c>
      <c r="W417" s="5">
        <v>128</v>
      </c>
      <c r="X417" s="5">
        <v>60</v>
      </c>
      <c r="Y417" s="5" t="s">
        <v>455</v>
      </c>
      <c r="Z417" s="5">
        <v>45</v>
      </c>
      <c r="AA417" s="5"/>
      <c r="AB417" s="5" t="s">
        <v>844</v>
      </c>
      <c r="AC417" s="5"/>
      <c r="AD417" s="5">
        <v>0</v>
      </c>
      <c r="AE417" s="5">
        <v>5</v>
      </c>
      <c r="AF417" s="5">
        <v>7</v>
      </c>
      <c r="AG417" s="5">
        <v>12</v>
      </c>
      <c r="AH417" s="5">
        <v>60</v>
      </c>
      <c r="AI417" s="5">
        <v>36.9</v>
      </c>
      <c r="AJ417" s="5">
        <v>19</v>
      </c>
      <c r="AK417" s="5">
        <v>30.23</v>
      </c>
      <c r="AL417" s="5">
        <v>7</v>
      </c>
      <c r="AM417" s="5">
        <v>29.57</v>
      </c>
      <c r="AN417" s="5">
        <v>29.3</v>
      </c>
      <c r="AO417" s="5">
        <v>60.89</v>
      </c>
      <c r="AP417" s="5">
        <v>46</v>
      </c>
      <c r="AQ417" s="5"/>
      <c r="AR417" s="5">
        <v>6.8769</v>
      </c>
      <c r="AS417" s="5" t="s">
        <v>882</v>
      </c>
      <c r="AT417" s="5"/>
      <c r="AU417" s="5">
        <v>0</v>
      </c>
      <c r="AV417" s="5">
        <v>5</v>
      </c>
      <c r="AW417" s="5">
        <v>7</v>
      </c>
      <c r="AX417" s="5">
        <v>9.99</v>
      </c>
      <c r="AY417" s="5">
        <v>60</v>
      </c>
      <c r="AZ417" s="5">
        <v>35.83</v>
      </c>
      <c r="BA417" s="5">
        <v>19</v>
      </c>
      <c r="BB417" s="5">
        <v>28.96</v>
      </c>
      <c r="BC417" s="5">
        <v>7</v>
      </c>
      <c r="BD417" s="5">
        <v>28.38</v>
      </c>
      <c r="BE417" s="5">
        <v>28.72</v>
      </c>
      <c r="BF417" s="5">
        <v>61.92</v>
      </c>
      <c r="BG417" s="5">
        <v>46</v>
      </c>
      <c r="BH417" s="5"/>
      <c r="BI417" s="5">
        <v>6.48262999999999</v>
      </c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</row>
    <row r="418" spans="1:107" s="7" customFormat="1" ht="12.75">
      <c r="A418" s="4" t="s">
        <v>806</v>
      </c>
      <c r="B418" s="5" t="s">
        <v>487</v>
      </c>
      <c r="C418" s="6">
        <v>39237</v>
      </c>
      <c r="D418" s="5" t="s">
        <v>455</v>
      </c>
      <c r="E418" s="5" t="s">
        <v>502</v>
      </c>
      <c r="F418" s="5" t="s">
        <v>477</v>
      </c>
      <c r="G418" s="5" t="s">
        <v>458</v>
      </c>
      <c r="H418" s="5" t="s">
        <v>455</v>
      </c>
      <c r="I418" s="5" t="s">
        <v>485</v>
      </c>
      <c r="J418" s="5" t="s">
        <v>459</v>
      </c>
      <c r="K418" s="5"/>
      <c r="L418" s="5"/>
      <c r="M418" s="5"/>
      <c r="N418" s="5" t="s">
        <v>459</v>
      </c>
      <c r="O418" s="5"/>
      <c r="P418" s="5"/>
      <c r="Q418" s="5"/>
      <c r="R418" s="5" t="s">
        <v>459</v>
      </c>
      <c r="S418" s="5" t="s">
        <v>460</v>
      </c>
      <c r="T418" s="5"/>
      <c r="U418" s="5"/>
      <c r="V418" s="5" t="s">
        <v>868</v>
      </c>
      <c r="W418" s="5">
        <v>256</v>
      </c>
      <c r="X418" s="5">
        <v>60</v>
      </c>
      <c r="Y418" s="5" t="s">
        <v>455</v>
      </c>
      <c r="Z418" s="5">
        <v>50</v>
      </c>
      <c r="AA418" s="5"/>
      <c r="AB418" s="5" t="s">
        <v>844</v>
      </c>
      <c r="AC418" s="5"/>
      <c r="AD418" s="5">
        <v>0</v>
      </c>
      <c r="AE418" s="5">
        <v>5</v>
      </c>
      <c r="AF418" s="5">
        <v>7</v>
      </c>
      <c r="AG418" s="5">
        <v>12.02</v>
      </c>
      <c r="AH418" s="5">
        <v>60</v>
      </c>
      <c r="AI418" s="5">
        <v>45.53</v>
      </c>
      <c r="AJ418" s="5">
        <v>37</v>
      </c>
      <c r="AK418" s="5">
        <v>41.55</v>
      </c>
      <c r="AL418" s="5">
        <v>7</v>
      </c>
      <c r="AM418" s="5">
        <v>40.04</v>
      </c>
      <c r="AN418" s="5">
        <v>38.75</v>
      </c>
      <c r="AO418" s="5">
        <v>91.85</v>
      </c>
      <c r="AP418" s="5">
        <v>46.7</v>
      </c>
      <c r="AQ418" s="5"/>
      <c r="AR418" s="5">
        <v>8.83580433333333</v>
      </c>
      <c r="AS418" s="5" t="s">
        <v>882</v>
      </c>
      <c r="AT418" s="5"/>
      <c r="AU418" s="5">
        <v>0</v>
      </c>
      <c r="AV418" s="5">
        <v>60</v>
      </c>
      <c r="AW418" s="5">
        <v>7</v>
      </c>
      <c r="AX418" s="5">
        <v>9.97</v>
      </c>
      <c r="AY418" s="5">
        <v>60</v>
      </c>
      <c r="AZ418" s="5">
        <v>50.41</v>
      </c>
      <c r="BA418" s="5">
        <v>42</v>
      </c>
      <c r="BB418" s="5">
        <v>39.43</v>
      </c>
      <c r="BC418" s="5">
        <v>7</v>
      </c>
      <c r="BD418" s="5">
        <v>37.63</v>
      </c>
      <c r="BE418" s="5">
        <v>37.68</v>
      </c>
      <c r="BF418" s="5">
        <v>86.73</v>
      </c>
      <c r="BG418" s="5">
        <v>46.5</v>
      </c>
      <c r="BH418" s="5"/>
      <c r="BI418" s="5">
        <v>8.30729249999999</v>
      </c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</row>
    <row r="419" spans="1:107" s="7" customFormat="1" ht="12.75">
      <c r="A419" s="4" t="s">
        <v>806</v>
      </c>
      <c r="B419" s="5" t="s">
        <v>487</v>
      </c>
      <c r="C419" s="6">
        <v>39237</v>
      </c>
      <c r="D419" s="5" t="s">
        <v>455</v>
      </c>
      <c r="E419" s="5" t="s">
        <v>502</v>
      </c>
      <c r="F419" s="5" t="s">
        <v>477</v>
      </c>
      <c r="G419" s="5" t="s">
        <v>458</v>
      </c>
      <c r="H419" s="5" t="s">
        <v>455</v>
      </c>
      <c r="I419" s="5" t="s">
        <v>485</v>
      </c>
      <c r="J419" s="5" t="s">
        <v>459</v>
      </c>
      <c r="K419" s="5"/>
      <c r="L419" s="5"/>
      <c r="M419" s="5"/>
      <c r="N419" s="5" t="s">
        <v>459</v>
      </c>
      <c r="O419" s="5"/>
      <c r="P419" s="5"/>
      <c r="Q419" s="5"/>
      <c r="R419" s="5" t="s">
        <v>459</v>
      </c>
      <c r="S419" s="5" t="s">
        <v>460</v>
      </c>
      <c r="T419" s="5"/>
      <c r="U419" s="5"/>
      <c r="V419" s="5" t="s">
        <v>868</v>
      </c>
      <c r="W419" s="5">
        <v>256</v>
      </c>
      <c r="X419" s="5">
        <v>60</v>
      </c>
      <c r="Y419" s="5" t="s">
        <v>455</v>
      </c>
      <c r="Z419" s="5">
        <v>50</v>
      </c>
      <c r="AA419" s="5"/>
      <c r="AB419" s="5" t="s">
        <v>844</v>
      </c>
      <c r="AC419" s="5"/>
      <c r="AD419" s="5">
        <v>0</v>
      </c>
      <c r="AE419" s="5">
        <v>5</v>
      </c>
      <c r="AF419" s="5">
        <v>7</v>
      </c>
      <c r="AG419" s="5">
        <v>12.02</v>
      </c>
      <c r="AH419" s="5">
        <v>60</v>
      </c>
      <c r="AI419" s="5">
        <v>45.53</v>
      </c>
      <c r="AJ419" s="5">
        <v>37</v>
      </c>
      <c r="AK419" s="5">
        <v>41.55</v>
      </c>
      <c r="AL419" s="5">
        <v>7</v>
      </c>
      <c r="AM419" s="5">
        <v>40.04</v>
      </c>
      <c r="AN419" s="5">
        <v>38.75</v>
      </c>
      <c r="AO419" s="5">
        <v>91.85</v>
      </c>
      <c r="AP419" s="5">
        <v>46.7</v>
      </c>
      <c r="AQ419" s="5"/>
      <c r="AR419" s="5">
        <v>8.83580433333333</v>
      </c>
      <c r="AS419" s="5" t="s">
        <v>882</v>
      </c>
      <c r="AT419" s="5"/>
      <c r="AU419" s="5">
        <v>0</v>
      </c>
      <c r="AV419" s="5">
        <v>60</v>
      </c>
      <c r="AW419" s="5">
        <v>7</v>
      </c>
      <c r="AX419" s="5">
        <v>9.97</v>
      </c>
      <c r="AY419" s="5">
        <v>60</v>
      </c>
      <c r="AZ419" s="5">
        <v>50.41</v>
      </c>
      <c r="BA419" s="5">
        <v>42</v>
      </c>
      <c r="BB419" s="5">
        <v>39.43</v>
      </c>
      <c r="BC419" s="5">
        <v>7</v>
      </c>
      <c r="BD419" s="5">
        <v>37.63</v>
      </c>
      <c r="BE419" s="5">
        <v>37.68</v>
      </c>
      <c r="BF419" s="5">
        <v>86.73</v>
      </c>
      <c r="BG419" s="5">
        <v>46.5</v>
      </c>
      <c r="BH419" s="5"/>
      <c r="BI419" s="5">
        <v>8.30729249999999</v>
      </c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</row>
    <row r="420" spans="1:107" s="7" customFormat="1" ht="12.75">
      <c r="A420" s="4" t="s">
        <v>806</v>
      </c>
      <c r="B420" s="5" t="s">
        <v>487</v>
      </c>
      <c r="C420" s="6">
        <v>39237</v>
      </c>
      <c r="D420" s="5" t="s">
        <v>455</v>
      </c>
      <c r="E420" s="5" t="s">
        <v>502</v>
      </c>
      <c r="F420" s="5" t="s">
        <v>477</v>
      </c>
      <c r="G420" s="5" t="s">
        <v>458</v>
      </c>
      <c r="H420" s="5" t="s">
        <v>455</v>
      </c>
      <c r="I420" s="5" t="s">
        <v>485</v>
      </c>
      <c r="J420" s="5" t="s">
        <v>459</v>
      </c>
      <c r="K420" s="5"/>
      <c r="L420" s="5"/>
      <c r="M420" s="5"/>
      <c r="N420" s="5" t="s">
        <v>459</v>
      </c>
      <c r="O420" s="5"/>
      <c r="P420" s="5"/>
      <c r="Q420" s="5"/>
      <c r="R420" s="5" t="s">
        <v>459</v>
      </c>
      <c r="S420" s="5" t="s">
        <v>460</v>
      </c>
      <c r="T420" s="5"/>
      <c r="U420" s="5"/>
      <c r="V420" s="5" t="s">
        <v>521</v>
      </c>
      <c r="W420" s="5">
        <v>128</v>
      </c>
      <c r="X420" s="5">
        <v>60</v>
      </c>
      <c r="Y420" s="5" t="s">
        <v>455</v>
      </c>
      <c r="Z420" s="5">
        <v>45</v>
      </c>
      <c r="AA420" s="5"/>
      <c r="AB420" s="5" t="s">
        <v>844</v>
      </c>
      <c r="AC420" s="5"/>
      <c r="AD420" s="5">
        <v>0</v>
      </c>
      <c r="AE420" s="5">
        <v>5</v>
      </c>
      <c r="AF420" s="5">
        <v>7</v>
      </c>
      <c r="AG420" s="5">
        <v>12</v>
      </c>
      <c r="AH420" s="5">
        <v>60</v>
      </c>
      <c r="AI420" s="5">
        <v>36.9</v>
      </c>
      <c r="AJ420" s="5">
        <v>19</v>
      </c>
      <c r="AK420" s="5">
        <v>30.23</v>
      </c>
      <c r="AL420" s="5">
        <v>7</v>
      </c>
      <c r="AM420" s="5">
        <v>29.57</v>
      </c>
      <c r="AN420" s="5">
        <v>29.3</v>
      </c>
      <c r="AO420" s="5">
        <v>60.89</v>
      </c>
      <c r="AP420" s="5">
        <v>46</v>
      </c>
      <c r="AQ420" s="5"/>
      <c r="AR420" s="5">
        <v>6.8769</v>
      </c>
      <c r="AS420" s="5" t="s">
        <v>882</v>
      </c>
      <c r="AT420" s="5"/>
      <c r="AU420" s="5">
        <v>0</v>
      </c>
      <c r="AV420" s="5">
        <v>5</v>
      </c>
      <c r="AW420" s="5">
        <v>7</v>
      </c>
      <c r="AX420" s="5">
        <v>9.99</v>
      </c>
      <c r="AY420" s="5">
        <v>60</v>
      </c>
      <c r="AZ420" s="5">
        <v>35.83</v>
      </c>
      <c r="BA420" s="5">
        <v>19</v>
      </c>
      <c r="BB420" s="5">
        <v>28.96</v>
      </c>
      <c r="BC420" s="5">
        <v>7</v>
      </c>
      <c r="BD420" s="5">
        <v>28.38</v>
      </c>
      <c r="BE420" s="5">
        <v>28.72</v>
      </c>
      <c r="BF420" s="5">
        <v>61.92</v>
      </c>
      <c r="BG420" s="5">
        <v>46</v>
      </c>
      <c r="BH420" s="5"/>
      <c r="BI420" s="5">
        <v>6.48262999999999</v>
      </c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</row>
    <row r="421" spans="1:107" s="7" customFormat="1" ht="12.75">
      <c r="A421" s="4" t="s">
        <v>806</v>
      </c>
      <c r="B421" s="5" t="s">
        <v>487</v>
      </c>
      <c r="C421" s="6">
        <v>39601</v>
      </c>
      <c r="D421" s="5" t="s">
        <v>455</v>
      </c>
      <c r="E421" s="5" t="s">
        <v>502</v>
      </c>
      <c r="F421" s="5" t="s">
        <v>477</v>
      </c>
      <c r="G421" s="5" t="s">
        <v>458</v>
      </c>
      <c r="H421" s="5" t="s">
        <v>459</v>
      </c>
      <c r="I421" s="5" t="s">
        <v>485</v>
      </c>
      <c r="J421" s="5" t="s">
        <v>459</v>
      </c>
      <c r="K421" s="5"/>
      <c r="L421" s="5"/>
      <c r="M421" s="5"/>
      <c r="N421" s="5" t="s">
        <v>459</v>
      </c>
      <c r="O421" s="5"/>
      <c r="P421" s="5"/>
      <c r="Q421" s="5"/>
      <c r="R421" s="5" t="s">
        <v>459</v>
      </c>
      <c r="S421" s="5" t="s">
        <v>460</v>
      </c>
      <c r="T421" s="5"/>
      <c r="U421" s="5"/>
      <c r="V421" s="5" t="s">
        <v>521</v>
      </c>
      <c r="W421" s="5">
        <v>32</v>
      </c>
      <c r="X421" s="5"/>
      <c r="Y421" s="5" t="s">
        <v>513</v>
      </c>
      <c r="Z421" s="5">
        <v>40</v>
      </c>
      <c r="AA421" s="5"/>
      <c r="AB421" s="5" t="s">
        <v>809</v>
      </c>
      <c r="AC421" s="5"/>
      <c r="AD421" s="5">
        <v>0</v>
      </c>
      <c r="AE421" s="5">
        <v>5</v>
      </c>
      <c r="AF421" s="5">
        <v>18.46</v>
      </c>
      <c r="AG421" s="5">
        <v>7.091</v>
      </c>
      <c r="AH421" s="5">
        <v>60</v>
      </c>
      <c r="AI421" s="5">
        <v>34.501</v>
      </c>
      <c r="AJ421" s="5">
        <v>37.85</v>
      </c>
      <c r="AK421" s="5">
        <v>25.61</v>
      </c>
      <c r="AL421" s="5">
        <v>14.76</v>
      </c>
      <c r="AM421" s="5">
        <v>25.043</v>
      </c>
      <c r="AN421" s="5">
        <v>24.803</v>
      </c>
      <c r="AO421" s="5">
        <v>18.483</v>
      </c>
      <c r="AP421" s="5">
        <v>15</v>
      </c>
      <c r="AQ421" s="5"/>
      <c r="AR421" s="5">
        <v>5.1925605</v>
      </c>
      <c r="AS421" s="5" t="s">
        <v>809</v>
      </c>
      <c r="AT421" s="5"/>
      <c r="AU421" s="5">
        <v>0</v>
      </c>
      <c r="AV421" s="5">
        <v>5</v>
      </c>
      <c r="AW421" s="5">
        <v>15</v>
      </c>
      <c r="AX421" s="5">
        <v>7.273</v>
      </c>
      <c r="AY421" s="5">
        <v>60</v>
      </c>
      <c r="AZ421" s="5">
        <v>36.428</v>
      </c>
      <c r="BA421" s="5">
        <v>44.08</v>
      </c>
      <c r="BB421" s="5">
        <v>27.466</v>
      </c>
      <c r="BC421" s="5">
        <v>14.3</v>
      </c>
      <c r="BD421" s="5">
        <v>27.554</v>
      </c>
      <c r="BE421" s="5">
        <v>27.13</v>
      </c>
      <c r="BF421" s="5">
        <v>20.1</v>
      </c>
      <c r="BG421" s="5">
        <v>15</v>
      </c>
      <c r="BH421" s="5"/>
      <c r="BI421" s="5">
        <v>5.5855415</v>
      </c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</row>
    <row r="422" spans="1:107" s="7" customFormat="1" ht="12.75">
      <c r="A422" s="4" t="s">
        <v>806</v>
      </c>
      <c r="B422" s="5" t="s">
        <v>487</v>
      </c>
      <c r="C422" s="6">
        <v>39601</v>
      </c>
      <c r="D422" s="5" t="s">
        <v>455</v>
      </c>
      <c r="E422" s="5" t="s">
        <v>502</v>
      </c>
      <c r="F422" s="5" t="s">
        <v>477</v>
      </c>
      <c r="G422" s="5" t="s">
        <v>458</v>
      </c>
      <c r="H422" s="5" t="s">
        <v>455</v>
      </c>
      <c r="I422" s="5" t="s">
        <v>485</v>
      </c>
      <c r="J422" s="5" t="s">
        <v>459</v>
      </c>
      <c r="K422" s="5"/>
      <c r="L422" s="5"/>
      <c r="M422" s="5"/>
      <c r="N422" s="5" t="s">
        <v>459</v>
      </c>
      <c r="O422" s="5"/>
      <c r="P422" s="5"/>
      <c r="Q422" s="5"/>
      <c r="R422" s="5" t="s">
        <v>459</v>
      </c>
      <c r="S422" s="5" t="s">
        <v>460</v>
      </c>
      <c r="T422" s="5"/>
      <c r="U422" s="5"/>
      <c r="V422" s="5" t="s">
        <v>868</v>
      </c>
      <c r="W422" s="5">
        <v>256</v>
      </c>
      <c r="X422" s="5"/>
      <c r="Y422" s="5" t="s">
        <v>455</v>
      </c>
      <c r="Z422" s="5">
        <v>50</v>
      </c>
      <c r="AA422" s="5"/>
      <c r="AB422" s="5" t="s">
        <v>844</v>
      </c>
      <c r="AC422" s="5"/>
      <c r="AD422" s="5">
        <v>0</v>
      </c>
      <c r="AE422" s="5">
        <v>5</v>
      </c>
      <c r="AF422" s="5">
        <v>7</v>
      </c>
      <c r="AG422" s="5">
        <v>10.85</v>
      </c>
      <c r="AH422" s="5">
        <v>60</v>
      </c>
      <c r="AI422" s="5">
        <v>49.42</v>
      </c>
      <c r="AJ422" s="5">
        <v>34</v>
      </c>
      <c r="AK422" s="5">
        <v>36.19</v>
      </c>
      <c r="AL422" s="5">
        <v>7</v>
      </c>
      <c r="AM422" s="5">
        <v>34.33</v>
      </c>
      <c r="AN422" s="5">
        <v>33.74</v>
      </c>
      <c r="AO422" s="5">
        <v>74.84</v>
      </c>
      <c r="AP422" s="5">
        <v>46.5</v>
      </c>
      <c r="AQ422" s="5"/>
      <c r="AR422" s="5">
        <v>7.7603125</v>
      </c>
      <c r="AS422" s="5" t="s">
        <v>882</v>
      </c>
      <c r="AT422" s="5"/>
      <c r="AU422" s="5">
        <v>0</v>
      </c>
      <c r="AV422" s="5">
        <v>5</v>
      </c>
      <c r="AW422" s="5">
        <v>6</v>
      </c>
      <c r="AX422" s="5">
        <v>8.92</v>
      </c>
      <c r="AY422" s="5">
        <v>60</v>
      </c>
      <c r="AZ422" s="5">
        <v>45.87</v>
      </c>
      <c r="BA422" s="5">
        <v>33</v>
      </c>
      <c r="BB422" s="5">
        <v>34.69</v>
      </c>
      <c r="BC422" s="5">
        <v>6</v>
      </c>
      <c r="BD422" s="5">
        <v>33.67</v>
      </c>
      <c r="BE422" s="5">
        <v>32.81</v>
      </c>
      <c r="BF422" s="5">
        <v>55.02</v>
      </c>
      <c r="BG422" s="5">
        <v>46.5</v>
      </c>
      <c r="BH422" s="5"/>
      <c r="BI422" s="5">
        <v>7.14002999999999</v>
      </c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</row>
    <row r="423" spans="1:107" s="7" customFormat="1" ht="12.75">
      <c r="A423" s="4" t="s">
        <v>806</v>
      </c>
      <c r="B423" s="5" t="s">
        <v>487</v>
      </c>
      <c r="C423" s="6">
        <v>39601</v>
      </c>
      <c r="D423" s="5" t="s">
        <v>455</v>
      </c>
      <c r="E423" s="5" t="s">
        <v>502</v>
      </c>
      <c r="F423" s="5" t="s">
        <v>477</v>
      </c>
      <c r="G423" s="5" t="s">
        <v>458</v>
      </c>
      <c r="H423" s="5" t="s">
        <v>455</v>
      </c>
      <c r="I423" s="5" t="s">
        <v>485</v>
      </c>
      <c r="J423" s="5" t="s">
        <v>459</v>
      </c>
      <c r="K423" s="5"/>
      <c r="L423" s="5"/>
      <c r="M423" s="5"/>
      <c r="N423" s="5" t="s">
        <v>459</v>
      </c>
      <c r="O423" s="5"/>
      <c r="P423" s="5"/>
      <c r="Q423" s="5"/>
      <c r="R423" s="5" t="s">
        <v>459</v>
      </c>
      <c r="S423" s="5" t="s">
        <v>460</v>
      </c>
      <c r="T423" s="5"/>
      <c r="U423" s="5"/>
      <c r="V423" s="5" t="s">
        <v>868</v>
      </c>
      <c r="W423" s="5">
        <v>256</v>
      </c>
      <c r="X423" s="5"/>
      <c r="Y423" s="5" t="s">
        <v>455</v>
      </c>
      <c r="Z423" s="5">
        <v>50</v>
      </c>
      <c r="AA423" s="5"/>
      <c r="AB423" s="5" t="s">
        <v>844</v>
      </c>
      <c r="AC423" s="5"/>
      <c r="AD423" s="5">
        <v>0</v>
      </c>
      <c r="AE423" s="5">
        <v>5</v>
      </c>
      <c r="AF423" s="5">
        <v>7</v>
      </c>
      <c r="AG423" s="5">
        <v>10.85</v>
      </c>
      <c r="AH423" s="5">
        <v>60</v>
      </c>
      <c r="AI423" s="5">
        <v>49.42</v>
      </c>
      <c r="AJ423" s="5">
        <v>34</v>
      </c>
      <c r="AK423" s="5">
        <v>36.19</v>
      </c>
      <c r="AL423" s="5">
        <v>7</v>
      </c>
      <c r="AM423" s="5">
        <v>34.33</v>
      </c>
      <c r="AN423" s="5">
        <v>33.74</v>
      </c>
      <c r="AO423" s="5">
        <v>74.84</v>
      </c>
      <c r="AP423" s="5">
        <v>46.5</v>
      </c>
      <c r="AQ423" s="5"/>
      <c r="AR423" s="5">
        <v>7.7603125</v>
      </c>
      <c r="AS423" s="5" t="s">
        <v>882</v>
      </c>
      <c r="AT423" s="5"/>
      <c r="AU423" s="5">
        <v>0</v>
      </c>
      <c r="AV423" s="5">
        <v>5</v>
      </c>
      <c r="AW423" s="5">
        <v>6</v>
      </c>
      <c r="AX423" s="5">
        <v>8.92</v>
      </c>
      <c r="AY423" s="5">
        <v>60</v>
      </c>
      <c r="AZ423" s="5">
        <v>45.87</v>
      </c>
      <c r="BA423" s="5">
        <v>33</v>
      </c>
      <c r="BB423" s="5">
        <v>34.69</v>
      </c>
      <c r="BC423" s="5">
        <v>6</v>
      </c>
      <c r="BD423" s="5">
        <v>33.67</v>
      </c>
      <c r="BE423" s="5">
        <v>32.81</v>
      </c>
      <c r="BF423" s="5">
        <v>55.02</v>
      </c>
      <c r="BG423" s="5">
        <v>46.5</v>
      </c>
      <c r="BH423" s="5"/>
      <c r="BI423" s="5">
        <v>7.14002999999999</v>
      </c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</row>
    <row r="424" spans="1:107" s="7" customFormat="1" ht="12.75">
      <c r="A424" s="4" t="s">
        <v>806</v>
      </c>
      <c r="B424" s="5" t="s">
        <v>487</v>
      </c>
      <c r="C424" s="6">
        <v>39227</v>
      </c>
      <c r="D424" s="5" t="s">
        <v>455</v>
      </c>
      <c r="E424" s="5" t="s">
        <v>456</v>
      </c>
      <c r="F424" s="5" t="s">
        <v>477</v>
      </c>
      <c r="G424" s="5" t="s">
        <v>458</v>
      </c>
      <c r="H424" s="5" t="s">
        <v>455</v>
      </c>
      <c r="I424" s="5">
        <v>42</v>
      </c>
      <c r="J424" s="5" t="s">
        <v>459</v>
      </c>
      <c r="K424" s="5"/>
      <c r="L424" s="5"/>
      <c r="M424" s="5"/>
      <c r="N424" s="5" t="s">
        <v>459</v>
      </c>
      <c r="O424" s="5"/>
      <c r="P424" s="5"/>
      <c r="Q424" s="5"/>
      <c r="R424" s="5" t="s">
        <v>459</v>
      </c>
      <c r="S424" s="5" t="s">
        <v>460</v>
      </c>
      <c r="T424" s="5"/>
      <c r="U424" s="5" t="s">
        <v>841</v>
      </c>
      <c r="V424" s="5" t="s">
        <v>808</v>
      </c>
      <c r="W424" s="5"/>
      <c r="X424" s="5">
        <v>90</v>
      </c>
      <c r="Y424" s="5" t="s">
        <v>455</v>
      </c>
      <c r="Z424" s="5">
        <v>100</v>
      </c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 t="s">
        <v>809</v>
      </c>
      <c r="AT424" s="5"/>
      <c r="AU424" s="5">
        <v>1</v>
      </c>
      <c r="AV424" s="5">
        <v>5</v>
      </c>
      <c r="AW424" s="5">
        <v>42</v>
      </c>
      <c r="AX424" s="5">
        <v>103</v>
      </c>
      <c r="AY424" s="5">
        <v>60</v>
      </c>
      <c r="AZ424" s="5">
        <v>274</v>
      </c>
      <c r="BA424" s="5">
        <v>308</v>
      </c>
      <c r="BB424" s="5">
        <v>197</v>
      </c>
      <c r="BC424" s="5">
        <v>13</v>
      </c>
      <c r="BD424" s="5">
        <v>206</v>
      </c>
      <c r="BE424" s="5">
        <v>203</v>
      </c>
      <c r="BF424" s="5">
        <v>381</v>
      </c>
      <c r="BG424" s="5">
        <v>87</v>
      </c>
      <c r="BH424" s="5">
        <v>0</v>
      </c>
      <c r="BI424" s="5">
        <v>48.5405</v>
      </c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</row>
    <row r="425" spans="1:107" s="7" customFormat="1" ht="12.75">
      <c r="A425" s="4" t="s">
        <v>806</v>
      </c>
      <c r="B425" s="5" t="s">
        <v>487</v>
      </c>
      <c r="C425" s="6">
        <v>39314</v>
      </c>
      <c r="D425" s="5" t="s">
        <v>455</v>
      </c>
      <c r="E425" s="5" t="s">
        <v>456</v>
      </c>
      <c r="F425" s="5" t="s">
        <v>477</v>
      </c>
      <c r="G425" s="5" t="s">
        <v>458</v>
      </c>
      <c r="H425" s="5" t="s">
        <v>455</v>
      </c>
      <c r="I425" s="5">
        <v>37</v>
      </c>
      <c r="J425" s="5" t="s">
        <v>459</v>
      </c>
      <c r="K425" s="5"/>
      <c r="L425" s="5"/>
      <c r="M425" s="5"/>
      <c r="N425" s="5" t="s">
        <v>459</v>
      </c>
      <c r="O425" s="5"/>
      <c r="P425" s="5"/>
      <c r="Q425" s="5"/>
      <c r="R425" s="5" t="s">
        <v>459</v>
      </c>
      <c r="S425" s="5" t="s">
        <v>460</v>
      </c>
      <c r="T425" s="5"/>
      <c r="U425" s="5"/>
      <c r="V425" s="5" t="s">
        <v>808</v>
      </c>
      <c r="W425" s="5">
        <v>32</v>
      </c>
      <c r="X425" s="5">
        <v>90</v>
      </c>
      <c r="Y425" s="5" t="s">
        <v>455</v>
      </c>
      <c r="Z425" s="5">
        <v>144</v>
      </c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 t="s">
        <v>809</v>
      </c>
      <c r="AT425" s="5"/>
      <c r="AU425" s="5">
        <v>1</v>
      </c>
      <c r="AV425" s="5">
        <v>5</v>
      </c>
      <c r="AW425" s="5">
        <v>37</v>
      </c>
      <c r="AX425" s="5">
        <v>102</v>
      </c>
      <c r="AY425" s="5">
        <v>60</v>
      </c>
      <c r="AZ425" s="5">
        <v>312</v>
      </c>
      <c r="BA425" s="5">
        <v>342</v>
      </c>
      <c r="BB425" s="5">
        <v>233</v>
      </c>
      <c r="BC425" s="5">
        <v>14</v>
      </c>
      <c r="BD425" s="5">
        <v>243</v>
      </c>
      <c r="BE425" s="5">
        <v>240</v>
      </c>
      <c r="BF425" s="5">
        <v>423</v>
      </c>
      <c r="BG425" s="5">
        <v>87</v>
      </c>
      <c r="BH425" s="5">
        <v>0</v>
      </c>
      <c r="BI425" s="5">
        <v>54.727</v>
      </c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</row>
    <row r="426" spans="1:107" s="7" customFormat="1" ht="12.75">
      <c r="A426" s="4" t="s">
        <v>806</v>
      </c>
      <c r="B426" s="5" t="s">
        <v>487</v>
      </c>
      <c r="C426" s="6">
        <v>39314</v>
      </c>
      <c r="D426" s="5" t="s">
        <v>455</v>
      </c>
      <c r="E426" s="5" t="s">
        <v>456</v>
      </c>
      <c r="F426" s="5" t="s">
        <v>477</v>
      </c>
      <c r="G426" s="5" t="s">
        <v>458</v>
      </c>
      <c r="H426" s="5" t="s">
        <v>455</v>
      </c>
      <c r="I426" s="5">
        <v>37</v>
      </c>
      <c r="J426" s="5" t="s">
        <v>459</v>
      </c>
      <c r="K426" s="5"/>
      <c r="L426" s="5"/>
      <c r="M426" s="5"/>
      <c r="N426" s="5" t="s">
        <v>459</v>
      </c>
      <c r="O426" s="5"/>
      <c r="P426" s="5"/>
      <c r="Q426" s="5"/>
      <c r="R426" s="5" t="s">
        <v>459</v>
      </c>
      <c r="S426" s="5" t="s">
        <v>460</v>
      </c>
      <c r="T426" s="5"/>
      <c r="U426" s="5"/>
      <c r="V426" s="5" t="s">
        <v>808</v>
      </c>
      <c r="W426" s="5">
        <v>32</v>
      </c>
      <c r="X426" s="5">
        <v>90</v>
      </c>
      <c r="Y426" s="5" t="s">
        <v>455</v>
      </c>
      <c r="Z426" s="5">
        <v>144</v>
      </c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 t="s">
        <v>809</v>
      </c>
      <c r="AT426" s="5"/>
      <c r="AU426" s="5">
        <v>1</v>
      </c>
      <c r="AV426" s="5">
        <v>5</v>
      </c>
      <c r="AW426" s="5">
        <v>37</v>
      </c>
      <c r="AX426" s="5">
        <v>102</v>
      </c>
      <c r="AY426" s="5">
        <v>60</v>
      </c>
      <c r="AZ426" s="5">
        <v>312</v>
      </c>
      <c r="BA426" s="5">
        <v>342</v>
      </c>
      <c r="BB426" s="5">
        <v>233</v>
      </c>
      <c r="BC426" s="5">
        <v>14</v>
      </c>
      <c r="BD426" s="5">
        <v>243</v>
      </c>
      <c r="BE426" s="5">
        <v>240</v>
      </c>
      <c r="BF426" s="5">
        <v>423</v>
      </c>
      <c r="BG426" s="5">
        <v>87</v>
      </c>
      <c r="BH426" s="5">
        <v>0</v>
      </c>
      <c r="BI426" s="5">
        <v>54.727</v>
      </c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</row>
    <row r="427" spans="1:107" s="7" customFormat="1" ht="12.75">
      <c r="A427" s="4" t="s">
        <v>889</v>
      </c>
      <c r="B427" s="5" t="s">
        <v>487</v>
      </c>
      <c r="C427" s="6">
        <v>39565</v>
      </c>
      <c r="D427" s="5" t="s">
        <v>455</v>
      </c>
      <c r="E427" s="5" t="s">
        <v>476</v>
      </c>
      <c r="F427" s="5" t="s">
        <v>477</v>
      </c>
      <c r="G427" s="5" t="s">
        <v>458</v>
      </c>
      <c r="H427" s="5" t="s">
        <v>459</v>
      </c>
      <c r="I427" s="5" t="s">
        <v>479</v>
      </c>
      <c r="J427" s="5" t="s">
        <v>459</v>
      </c>
      <c r="K427" s="5"/>
      <c r="L427" s="5"/>
      <c r="M427" s="5"/>
      <c r="N427" s="5" t="s">
        <v>459</v>
      </c>
      <c r="O427" s="5"/>
      <c r="P427" s="5"/>
      <c r="Q427" s="5"/>
      <c r="R427" s="5" t="s">
        <v>459</v>
      </c>
      <c r="S427" s="5" t="s">
        <v>480</v>
      </c>
      <c r="T427" s="5"/>
      <c r="U427" s="5"/>
      <c r="V427" s="5" t="s">
        <v>673</v>
      </c>
      <c r="W427" s="5">
        <v>256</v>
      </c>
      <c r="X427" s="5"/>
      <c r="Y427" s="5" t="s">
        <v>455</v>
      </c>
      <c r="Z427" s="5">
        <v>32</v>
      </c>
      <c r="AA427" s="5">
        <v>30</v>
      </c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 t="s">
        <v>809</v>
      </c>
      <c r="AT427" s="5"/>
      <c r="AU427" s="5">
        <v>0.00056</v>
      </c>
      <c r="AV427" s="5">
        <v>5</v>
      </c>
      <c r="AW427" s="5">
        <v>17.47</v>
      </c>
      <c r="AX427" s="5">
        <v>14.6538</v>
      </c>
      <c r="AY427" s="5">
        <v>60</v>
      </c>
      <c r="AZ427" s="5">
        <v>19.3947</v>
      </c>
      <c r="BA427" s="5">
        <v>22.06</v>
      </c>
      <c r="BB427" s="5">
        <v>17.5764</v>
      </c>
      <c r="BC427" s="5">
        <v>21.41</v>
      </c>
      <c r="BD427" s="5">
        <v>18.6268</v>
      </c>
      <c r="BE427" s="5">
        <v>17.239</v>
      </c>
      <c r="BF427" s="5">
        <v>0</v>
      </c>
      <c r="BG427" s="5">
        <v>0</v>
      </c>
      <c r="BH427" s="5"/>
      <c r="BI427" s="5">
        <v>4.74174339999999</v>
      </c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</row>
    <row r="428" spans="1:107" s="7" customFormat="1" ht="12.75">
      <c r="A428" s="4" t="s">
        <v>889</v>
      </c>
      <c r="B428" s="5" t="s">
        <v>487</v>
      </c>
      <c r="C428" s="6">
        <v>39565</v>
      </c>
      <c r="D428" s="5" t="s">
        <v>455</v>
      </c>
      <c r="E428" s="5" t="s">
        <v>476</v>
      </c>
      <c r="F428" s="5" t="s">
        <v>477</v>
      </c>
      <c r="G428" s="5" t="s">
        <v>458</v>
      </c>
      <c r="H428" s="5" t="s">
        <v>459</v>
      </c>
      <c r="I428" s="5" t="s">
        <v>479</v>
      </c>
      <c r="J428" s="5" t="s">
        <v>459</v>
      </c>
      <c r="K428" s="5"/>
      <c r="L428" s="5"/>
      <c r="M428" s="5"/>
      <c r="N428" s="5" t="s">
        <v>459</v>
      </c>
      <c r="O428" s="5"/>
      <c r="P428" s="5"/>
      <c r="Q428" s="5"/>
      <c r="R428" s="5" t="s">
        <v>459</v>
      </c>
      <c r="S428" s="5" t="s">
        <v>480</v>
      </c>
      <c r="T428" s="5"/>
      <c r="U428" s="5"/>
      <c r="V428" s="5" t="s">
        <v>673</v>
      </c>
      <c r="W428" s="5">
        <v>256</v>
      </c>
      <c r="X428" s="5"/>
      <c r="Y428" s="5" t="s">
        <v>455</v>
      </c>
      <c r="Z428" s="5">
        <v>32</v>
      </c>
      <c r="AA428" s="5">
        <v>30</v>
      </c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 t="s">
        <v>809</v>
      </c>
      <c r="AT428" s="5"/>
      <c r="AU428" s="5">
        <v>0.00056</v>
      </c>
      <c r="AV428" s="5">
        <v>5</v>
      </c>
      <c r="AW428" s="5">
        <v>17.47</v>
      </c>
      <c r="AX428" s="5">
        <v>14.6538</v>
      </c>
      <c r="AY428" s="5">
        <v>60</v>
      </c>
      <c r="AZ428" s="5">
        <v>19.3947</v>
      </c>
      <c r="BA428" s="5">
        <v>22.06</v>
      </c>
      <c r="BB428" s="5">
        <v>17.5764</v>
      </c>
      <c r="BC428" s="5">
        <v>21.41</v>
      </c>
      <c r="BD428" s="5">
        <v>18.6268</v>
      </c>
      <c r="BE428" s="5">
        <v>17.239</v>
      </c>
      <c r="BF428" s="5">
        <v>0</v>
      </c>
      <c r="BG428" s="5">
        <v>0</v>
      </c>
      <c r="BH428" s="5"/>
      <c r="BI428" s="5">
        <v>4.74174339999999</v>
      </c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</row>
    <row r="429" spans="1:107" s="7" customFormat="1" ht="24">
      <c r="A429" s="4" t="s">
        <v>889</v>
      </c>
      <c r="B429" s="5" t="s">
        <v>487</v>
      </c>
      <c r="C429" s="6">
        <v>39281</v>
      </c>
      <c r="D429" s="5" t="s">
        <v>455</v>
      </c>
      <c r="E429" s="5" t="s">
        <v>489</v>
      </c>
      <c r="F429" s="5" t="s">
        <v>477</v>
      </c>
      <c r="G429" s="5" t="s">
        <v>458</v>
      </c>
      <c r="H429" s="5" t="s">
        <v>459</v>
      </c>
      <c r="I429" s="5">
        <v>12</v>
      </c>
      <c r="J429" s="5" t="s">
        <v>459</v>
      </c>
      <c r="K429" s="5"/>
      <c r="L429" s="5"/>
      <c r="M429" s="5"/>
      <c r="N429" s="5" t="s">
        <v>459</v>
      </c>
      <c r="O429" s="5"/>
      <c r="P429" s="5"/>
      <c r="Q429" s="5"/>
      <c r="R429" s="5" t="s">
        <v>459</v>
      </c>
      <c r="S429" s="5" t="s">
        <v>480</v>
      </c>
      <c r="T429" s="5"/>
      <c r="U429" s="5"/>
      <c r="V429" s="5" t="s">
        <v>740</v>
      </c>
      <c r="W429" s="5">
        <v>64</v>
      </c>
      <c r="X429" s="5">
        <v>90</v>
      </c>
      <c r="Y429" s="5" t="s">
        <v>459</v>
      </c>
      <c r="Z429" s="5">
        <v>16</v>
      </c>
      <c r="AA429" s="5">
        <v>12</v>
      </c>
      <c r="AB429" s="5" t="s">
        <v>890</v>
      </c>
      <c r="AC429" s="5"/>
      <c r="AD429" s="5">
        <v>0</v>
      </c>
      <c r="AE429" s="5">
        <v>5</v>
      </c>
      <c r="AF429" s="5">
        <v>33</v>
      </c>
      <c r="AG429" s="5">
        <v>3.8</v>
      </c>
      <c r="AH429" s="5">
        <v>60</v>
      </c>
      <c r="AI429" s="5">
        <v>17.09</v>
      </c>
      <c r="AJ429" s="5">
        <v>42</v>
      </c>
      <c r="AK429" s="5">
        <v>12.77</v>
      </c>
      <c r="AL429" s="5">
        <v>40</v>
      </c>
      <c r="AM429" s="5">
        <v>12.56</v>
      </c>
      <c r="AN429" s="5">
        <v>12.45</v>
      </c>
      <c r="AO429" s="5">
        <v>0</v>
      </c>
      <c r="AP429" s="5">
        <v>0</v>
      </c>
      <c r="AQ429" s="5">
        <v>0</v>
      </c>
      <c r="AR429" s="5">
        <v>1.61483333333333</v>
      </c>
      <c r="AS429" s="5" t="s">
        <v>870</v>
      </c>
      <c r="AT429" s="5"/>
      <c r="AU429" s="5">
        <v>0</v>
      </c>
      <c r="AV429" s="5">
        <v>5</v>
      </c>
      <c r="AW429" s="5">
        <v>33</v>
      </c>
      <c r="AX429" s="5">
        <v>3.34</v>
      </c>
      <c r="AY429" s="5">
        <v>60</v>
      </c>
      <c r="AZ429" s="5">
        <v>16.82</v>
      </c>
      <c r="BA429" s="5">
        <v>40</v>
      </c>
      <c r="BB429" s="5">
        <v>12.17</v>
      </c>
      <c r="BC429" s="5">
        <v>37</v>
      </c>
      <c r="BD429" s="5">
        <v>12.26</v>
      </c>
      <c r="BE429" s="5">
        <v>11.98</v>
      </c>
      <c r="BF429" s="5">
        <v>0</v>
      </c>
      <c r="BG429" s="5">
        <v>0</v>
      </c>
      <c r="BH429" s="5">
        <v>0</v>
      </c>
      <c r="BI429" s="5">
        <v>1.51208666666666</v>
      </c>
      <c r="BJ429" s="5" t="s">
        <v>814</v>
      </c>
      <c r="BK429" s="5"/>
      <c r="BL429" s="5">
        <v>0</v>
      </c>
      <c r="BM429" s="5">
        <v>0</v>
      </c>
      <c r="BN429" s="5">
        <v>33</v>
      </c>
      <c r="BO429" s="5">
        <v>3.1</v>
      </c>
      <c r="BP429" s="5">
        <v>60</v>
      </c>
      <c r="BQ429" s="5">
        <v>16.75</v>
      </c>
      <c r="BR429" s="5">
        <v>42</v>
      </c>
      <c r="BS429" s="5">
        <v>12.83</v>
      </c>
      <c r="BT429" s="5">
        <v>40</v>
      </c>
      <c r="BU429" s="5">
        <v>13.11</v>
      </c>
      <c r="BV429" s="5">
        <v>12.6</v>
      </c>
      <c r="BW429" s="5">
        <v>0</v>
      </c>
      <c r="BX429" s="5">
        <v>0</v>
      </c>
      <c r="BY429" s="5">
        <v>0</v>
      </c>
      <c r="BZ429" s="5">
        <v>1.52556666666666</v>
      </c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</row>
    <row r="430" spans="1:107" s="7" customFormat="1" ht="24">
      <c r="A430" s="4" t="s">
        <v>889</v>
      </c>
      <c r="B430" s="5" t="s">
        <v>487</v>
      </c>
      <c r="C430" s="6">
        <v>39202</v>
      </c>
      <c r="D430" s="5" t="s">
        <v>455</v>
      </c>
      <c r="E430" s="5" t="s">
        <v>489</v>
      </c>
      <c r="F430" s="5" t="s">
        <v>477</v>
      </c>
      <c r="G430" s="5" t="s">
        <v>458</v>
      </c>
      <c r="H430" s="5" t="s">
        <v>459</v>
      </c>
      <c r="I430" s="5">
        <v>30</v>
      </c>
      <c r="J430" s="5" t="s">
        <v>459</v>
      </c>
      <c r="K430" s="5"/>
      <c r="L430" s="5"/>
      <c r="M430" s="5"/>
      <c r="N430" s="5" t="s">
        <v>459</v>
      </c>
      <c r="O430" s="5"/>
      <c r="P430" s="5"/>
      <c r="Q430" s="5"/>
      <c r="R430" s="5" t="s">
        <v>459</v>
      </c>
      <c r="S430" s="5" t="s">
        <v>480</v>
      </c>
      <c r="T430" s="5"/>
      <c r="U430" s="5"/>
      <c r="V430" s="5" t="s">
        <v>891</v>
      </c>
      <c r="W430" s="5">
        <v>128</v>
      </c>
      <c r="X430" s="5">
        <v>66</v>
      </c>
      <c r="Y430" s="5" t="s">
        <v>513</v>
      </c>
      <c r="Z430" s="5">
        <v>30</v>
      </c>
      <c r="AA430" s="5">
        <v>17</v>
      </c>
      <c r="AB430" s="5" t="s">
        <v>809</v>
      </c>
      <c r="AC430" s="5"/>
      <c r="AD430" s="5">
        <v>0</v>
      </c>
      <c r="AE430" s="5">
        <v>5</v>
      </c>
      <c r="AF430" s="5">
        <v>50</v>
      </c>
      <c r="AG430" s="5">
        <v>8.52</v>
      </c>
      <c r="AH430" s="5">
        <v>60</v>
      </c>
      <c r="AI430" s="5">
        <v>17.27</v>
      </c>
      <c r="AJ430" s="5">
        <v>42</v>
      </c>
      <c r="AK430" s="5">
        <v>17.18</v>
      </c>
      <c r="AL430" s="5">
        <v>14</v>
      </c>
      <c r="AM430" s="5">
        <v>17.27</v>
      </c>
      <c r="AN430" s="5">
        <v>15.69</v>
      </c>
      <c r="AO430" s="5">
        <v>0</v>
      </c>
      <c r="AP430" s="5">
        <v>0</v>
      </c>
      <c r="AQ430" s="5">
        <v>0</v>
      </c>
      <c r="AR430" s="5">
        <v>3.62442666666666</v>
      </c>
      <c r="AS430" s="5" t="s">
        <v>809</v>
      </c>
      <c r="AT430" s="5"/>
      <c r="AU430" s="5">
        <v>0</v>
      </c>
      <c r="AV430" s="5">
        <v>5</v>
      </c>
      <c r="AW430" s="5">
        <v>50</v>
      </c>
      <c r="AX430" s="5">
        <v>5.73</v>
      </c>
      <c r="AY430" s="5">
        <v>60</v>
      </c>
      <c r="AZ430" s="5">
        <v>19.36</v>
      </c>
      <c r="BA430" s="5">
        <v>42</v>
      </c>
      <c r="BB430" s="5">
        <v>18.01</v>
      </c>
      <c r="BC430" s="5">
        <v>14</v>
      </c>
      <c r="BD430" s="5">
        <v>16.96</v>
      </c>
      <c r="BE430" s="5">
        <v>17.14</v>
      </c>
      <c r="BF430" s="5">
        <v>0</v>
      </c>
      <c r="BG430" s="5">
        <v>0</v>
      </c>
      <c r="BH430" s="5">
        <v>0</v>
      </c>
      <c r="BI430" s="5">
        <v>3.37317</v>
      </c>
      <c r="BJ430" s="5" t="s">
        <v>809</v>
      </c>
      <c r="BK430" s="5"/>
      <c r="BL430" s="5">
        <v>0</v>
      </c>
      <c r="BM430" s="5">
        <v>5</v>
      </c>
      <c r="BN430" s="5">
        <v>50</v>
      </c>
      <c r="BO430" s="5">
        <v>5.62</v>
      </c>
      <c r="BP430" s="5">
        <v>60</v>
      </c>
      <c r="BQ430" s="5">
        <v>19.12</v>
      </c>
      <c r="BR430" s="5">
        <v>42</v>
      </c>
      <c r="BS430" s="5">
        <v>18.95</v>
      </c>
      <c r="BT430" s="5">
        <v>14</v>
      </c>
      <c r="BU430" s="5">
        <v>17.04</v>
      </c>
      <c r="BV430" s="5">
        <v>17.48</v>
      </c>
      <c r="BW430" s="5">
        <v>0</v>
      </c>
      <c r="BX430" s="5">
        <v>0</v>
      </c>
      <c r="BY430" s="5">
        <v>0</v>
      </c>
      <c r="BZ430" s="5">
        <v>3.41987666666666</v>
      </c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</row>
    <row r="431" spans="1:107" s="7" customFormat="1" ht="24">
      <c r="A431" s="4" t="s">
        <v>889</v>
      </c>
      <c r="B431" s="5" t="s">
        <v>487</v>
      </c>
      <c r="C431" s="6">
        <v>39202</v>
      </c>
      <c r="D431" s="5" t="s">
        <v>455</v>
      </c>
      <c r="E431" s="5" t="s">
        <v>496</v>
      </c>
      <c r="F431" s="5" t="s">
        <v>477</v>
      </c>
      <c r="G431" s="5" t="s">
        <v>458</v>
      </c>
      <c r="H431" s="5" t="s">
        <v>459</v>
      </c>
      <c r="I431" s="5">
        <v>35</v>
      </c>
      <c r="J431" s="5" t="s">
        <v>459</v>
      </c>
      <c r="K431" s="5"/>
      <c r="L431" s="5"/>
      <c r="M431" s="5"/>
      <c r="N431" s="5" t="s">
        <v>459</v>
      </c>
      <c r="O431" s="5"/>
      <c r="P431" s="5"/>
      <c r="Q431" s="5"/>
      <c r="R431" s="5" t="s">
        <v>459</v>
      </c>
      <c r="S431" s="5" t="s">
        <v>480</v>
      </c>
      <c r="T431" s="5"/>
      <c r="U431" s="5"/>
      <c r="V431" s="5" t="s">
        <v>891</v>
      </c>
      <c r="W431" s="5">
        <v>128</v>
      </c>
      <c r="X431" s="5">
        <v>60</v>
      </c>
      <c r="Y431" s="5" t="s">
        <v>455</v>
      </c>
      <c r="Z431" s="5">
        <v>40</v>
      </c>
      <c r="AA431" s="5">
        <v>35</v>
      </c>
      <c r="AB431" s="5"/>
      <c r="AC431" s="5"/>
      <c r="AD431" s="5">
        <v>0</v>
      </c>
      <c r="AE431" s="5">
        <v>5</v>
      </c>
      <c r="AF431" s="5">
        <v>53</v>
      </c>
      <c r="AG431" s="5">
        <v>4.4</v>
      </c>
      <c r="AH431" s="5">
        <v>60</v>
      </c>
      <c r="AI431" s="5">
        <v>44</v>
      </c>
      <c r="AJ431" s="5">
        <v>53</v>
      </c>
      <c r="AK431" s="5">
        <v>35.5</v>
      </c>
      <c r="AL431" s="5">
        <v>19</v>
      </c>
      <c r="AM431" s="5">
        <v>34.7</v>
      </c>
      <c r="AN431" s="5">
        <v>34.3</v>
      </c>
      <c r="AO431" s="5">
        <v>2.3</v>
      </c>
      <c r="AP431" s="5">
        <v>1</v>
      </c>
      <c r="AQ431" s="5">
        <v>0</v>
      </c>
      <c r="AR431" s="5">
        <v>6.25046666666666</v>
      </c>
      <c r="AS431" s="5" t="s">
        <v>809</v>
      </c>
      <c r="AT431" s="5"/>
      <c r="AU431" s="5">
        <v>0</v>
      </c>
      <c r="AV431" s="5">
        <v>5</v>
      </c>
      <c r="AW431" s="5">
        <v>53</v>
      </c>
      <c r="AX431" s="5">
        <v>4.3</v>
      </c>
      <c r="AY431" s="5">
        <v>60</v>
      </c>
      <c r="AZ431" s="5">
        <v>42</v>
      </c>
      <c r="BA431" s="5">
        <v>53</v>
      </c>
      <c r="BB431" s="5">
        <v>34</v>
      </c>
      <c r="BC431" s="5">
        <v>18</v>
      </c>
      <c r="BD431" s="5">
        <v>33.2</v>
      </c>
      <c r="BE431" s="5">
        <v>32.8</v>
      </c>
      <c r="BF431" s="5">
        <v>1.8</v>
      </c>
      <c r="BG431" s="5">
        <v>1</v>
      </c>
      <c r="BH431" s="5">
        <v>0</v>
      </c>
      <c r="BI431" s="5">
        <v>5.98768333333333</v>
      </c>
      <c r="BJ431" s="5" t="s">
        <v>809</v>
      </c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</row>
    <row r="432" spans="1:107" s="7" customFormat="1" ht="24">
      <c r="A432" s="4" t="s">
        <v>889</v>
      </c>
      <c r="B432" s="5" t="s">
        <v>487</v>
      </c>
      <c r="C432" s="6">
        <v>39223</v>
      </c>
      <c r="D432" s="5" t="s">
        <v>455</v>
      </c>
      <c r="E432" s="5" t="s">
        <v>468</v>
      </c>
      <c r="F432" s="5" t="s">
        <v>477</v>
      </c>
      <c r="G432" s="5" t="s">
        <v>458</v>
      </c>
      <c r="H432" s="5" t="s">
        <v>455</v>
      </c>
      <c r="I432" s="5" t="s">
        <v>892</v>
      </c>
      <c r="J432" s="5" t="s">
        <v>459</v>
      </c>
      <c r="K432" s="5"/>
      <c r="L432" s="5"/>
      <c r="M432" s="5"/>
      <c r="N432" s="5" t="s">
        <v>459</v>
      </c>
      <c r="O432" s="5"/>
      <c r="P432" s="5"/>
      <c r="Q432" s="5"/>
      <c r="R432" s="5" t="s">
        <v>459</v>
      </c>
      <c r="S432" s="5" t="s">
        <v>480</v>
      </c>
      <c r="T432" s="5"/>
      <c r="U432" s="5" t="s">
        <v>841</v>
      </c>
      <c r="V432" s="5" t="s">
        <v>740</v>
      </c>
      <c r="W432" s="5">
        <v>256</v>
      </c>
      <c r="X432" s="5">
        <v>240</v>
      </c>
      <c r="Y432" s="5" t="s">
        <v>455</v>
      </c>
      <c r="Z432" s="5">
        <v>30</v>
      </c>
      <c r="AA432" s="5">
        <v>15</v>
      </c>
      <c r="AB432" s="5" t="s">
        <v>835</v>
      </c>
      <c r="AC432" s="5"/>
      <c r="AD432" s="5">
        <v>0.03</v>
      </c>
      <c r="AE432" s="5">
        <v>5</v>
      </c>
      <c r="AF432" s="5">
        <v>11.3</v>
      </c>
      <c r="AG432" s="5">
        <v>13.34</v>
      </c>
      <c r="AH432" s="5">
        <v>60</v>
      </c>
      <c r="AI432" s="5">
        <v>16.702</v>
      </c>
      <c r="AJ432" s="5">
        <v>14.1</v>
      </c>
      <c r="AK432" s="5">
        <v>12.535</v>
      </c>
      <c r="AL432" s="5">
        <v>13.1</v>
      </c>
      <c r="AM432" s="5">
        <v>12.856</v>
      </c>
      <c r="AN432" s="5">
        <v>12.585</v>
      </c>
      <c r="AO432" s="5">
        <v>6.84</v>
      </c>
      <c r="AP432" s="5">
        <v>15.74</v>
      </c>
      <c r="AQ432" s="5"/>
      <c r="AR432" s="5">
        <v>3.71350806666667</v>
      </c>
      <c r="AS432" s="5" t="s">
        <v>835</v>
      </c>
      <c r="AT432" s="5"/>
      <c r="AU432" s="5">
        <v>0.012</v>
      </c>
      <c r="AV432" s="5">
        <v>5</v>
      </c>
      <c r="AW432" s="5">
        <v>12.6</v>
      </c>
      <c r="AX432" s="5">
        <v>12.741</v>
      </c>
      <c r="AY432" s="5">
        <v>60</v>
      </c>
      <c r="AZ432" s="5">
        <v>17.142</v>
      </c>
      <c r="BA432" s="5">
        <v>20.8</v>
      </c>
      <c r="BB432" s="5">
        <v>12.581</v>
      </c>
      <c r="BC432" s="5">
        <v>12.9</v>
      </c>
      <c r="BD432" s="5">
        <v>12.518</v>
      </c>
      <c r="BE432" s="5">
        <v>12.696</v>
      </c>
      <c r="BF432" s="5">
        <v>7.375</v>
      </c>
      <c r="BG432" s="5">
        <v>15.78</v>
      </c>
      <c r="BH432" s="5"/>
      <c r="BI432" s="5">
        <v>3.63812833666667</v>
      </c>
      <c r="BJ432" s="5" t="s">
        <v>835</v>
      </c>
      <c r="BK432" s="5"/>
      <c r="BL432" s="5">
        <v>0.009</v>
      </c>
      <c r="BM432" s="5">
        <v>5</v>
      </c>
      <c r="BN432" s="5">
        <v>13.2</v>
      </c>
      <c r="BO432" s="5">
        <v>12.018</v>
      </c>
      <c r="BP432" s="5">
        <v>60</v>
      </c>
      <c r="BQ432" s="5">
        <v>20.81</v>
      </c>
      <c r="BR432" s="5">
        <v>16.9</v>
      </c>
      <c r="BS432" s="5">
        <v>14.94</v>
      </c>
      <c r="BT432" s="5">
        <v>13</v>
      </c>
      <c r="BU432" s="5">
        <v>14.478</v>
      </c>
      <c r="BV432" s="5">
        <v>14.579</v>
      </c>
      <c r="BW432" s="5">
        <v>10.277</v>
      </c>
      <c r="BX432" s="5">
        <v>15.76</v>
      </c>
      <c r="BY432" s="5"/>
      <c r="BZ432" s="5">
        <v>3.90084505333333</v>
      </c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</row>
    <row r="433" spans="1:107" s="7" customFormat="1" ht="24">
      <c r="A433" s="4" t="s">
        <v>889</v>
      </c>
      <c r="B433" s="5" t="s">
        <v>487</v>
      </c>
      <c r="C433" s="6">
        <v>39223</v>
      </c>
      <c r="D433" s="5" t="s">
        <v>455</v>
      </c>
      <c r="E433" s="5" t="s">
        <v>468</v>
      </c>
      <c r="F433" s="5" t="s">
        <v>477</v>
      </c>
      <c r="G433" s="5" t="s">
        <v>458</v>
      </c>
      <c r="H433" s="5" t="s">
        <v>455</v>
      </c>
      <c r="I433" s="5" t="s">
        <v>893</v>
      </c>
      <c r="J433" s="5" t="s">
        <v>459</v>
      </c>
      <c r="K433" s="5"/>
      <c r="L433" s="5"/>
      <c r="M433" s="5"/>
      <c r="N433" s="5" t="s">
        <v>459</v>
      </c>
      <c r="O433" s="5"/>
      <c r="P433" s="5"/>
      <c r="Q433" s="5"/>
      <c r="R433" s="5" t="s">
        <v>459</v>
      </c>
      <c r="S433" s="5" t="s">
        <v>480</v>
      </c>
      <c r="T433" s="5"/>
      <c r="U433" s="5" t="s">
        <v>841</v>
      </c>
      <c r="V433" s="5" t="s">
        <v>740</v>
      </c>
      <c r="W433" s="5">
        <v>128</v>
      </c>
      <c r="X433" s="5">
        <v>240</v>
      </c>
      <c r="Y433" s="5" t="s">
        <v>455</v>
      </c>
      <c r="Z433" s="5">
        <v>17</v>
      </c>
      <c r="AA433" s="5">
        <v>17</v>
      </c>
      <c r="AB433" s="5" t="s">
        <v>894</v>
      </c>
      <c r="AC433" s="5"/>
      <c r="AD433" s="5">
        <v>0.031</v>
      </c>
      <c r="AE433" s="5">
        <v>5</v>
      </c>
      <c r="AF433" s="5">
        <v>19.4</v>
      </c>
      <c r="AG433" s="5">
        <v>13.961</v>
      </c>
      <c r="AH433" s="5">
        <v>60</v>
      </c>
      <c r="AI433" s="5">
        <v>17.948</v>
      </c>
      <c r="AJ433" s="5">
        <v>19.3</v>
      </c>
      <c r="AK433" s="5">
        <v>15.462</v>
      </c>
      <c r="AL433" s="5">
        <v>19.5</v>
      </c>
      <c r="AM433" s="5">
        <v>15.103</v>
      </c>
      <c r="AN433" s="5">
        <v>14.555</v>
      </c>
      <c r="AO433" s="5">
        <v>35.09</v>
      </c>
      <c r="AP433" s="5">
        <v>45.6</v>
      </c>
      <c r="AQ433" s="5"/>
      <c r="AR433" s="5">
        <v>3.60105315</v>
      </c>
      <c r="AS433" s="5" t="s">
        <v>894</v>
      </c>
      <c r="AT433" s="5"/>
      <c r="AU433" s="5">
        <v>0.013</v>
      </c>
      <c r="AV433" s="5">
        <v>5</v>
      </c>
      <c r="AW433" s="5">
        <v>19.1</v>
      </c>
      <c r="AX433" s="5">
        <v>13.121</v>
      </c>
      <c r="AY433" s="5">
        <v>60</v>
      </c>
      <c r="AZ433" s="5">
        <v>17.831</v>
      </c>
      <c r="BA433" s="5">
        <v>19.5</v>
      </c>
      <c r="BB433" s="5">
        <v>14.744</v>
      </c>
      <c r="BC433" s="5">
        <v>19.1</v>
      </c>
      <c r="BD433" s="5">
        <v>14.564</v>
      </c>
      <c r="BE433" s="5">
        <v>14.316</v>
      </c>
      <c r="BF433" s="5">
        <v>33.311</v>
      </c>
      <c r="BG433" s="5">
        <v>45.65</v>
      </c>
      <c r="BH433" s="5"/>
      <c r="BI433" s="5">
        <v>3.42769780833333</v>
      </c>
      <c r="BJ433" s="5" t="s">
        <v>894</v>
      </c>
      <c r="BK433" s="5"/>
      <c r="BL433" s="5">
        <v>0.009</v>
      </c>
      <c r="BM433" s="5">
        <v>5</v>
      </c>
      <c r="BN433" s="5">
        <v>19.3</v>
      </c>
      <c r="BO433" s="5">
        <v>12.594</v>
      </c>
      <c r="BP433" s="5">
        <v>60</v>
      </c>
      <c r="BQ433" s="5">
        <v>17.268</v>
      </c>
      <c r="BR433" s="5">
        <v>19.3</v>
      </c>
      <c r="BS433" s="5">
        <v>14.881</v>
      </c>
      <c r="BT433" s="5">
        <v>19.2</v>
      </c>
      <c r="BU433" s="5">
        <v>14.734</v>
      </c>
      <c r="BV433" s="5">
        <v>14.469</v>
      </c>
      <c r="BW433" s="5">
        <v>33.378</v>
      </c>
      <c r="BX433" s="5">
        <v>45.65</v>
      </c>
      <c r="BY433" s="5"/>
      <c r="BZ433" s="5">
        <v>3.36091015</v>
      </c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</row>
    <row r="434" spans="1:107" s="7" customFormat="1" ht="48">
      <c r="A434" s="4" t="s">
        <v>889</v>
      </c>
      <c r="B434" s="5" t="s">
        <v>487</v>
      </c>
      <c r="C434" s="6">
        <v>39223</v>
      </c>
      <c r="D434" s="5" t="s">
        <v>455</v>
      </c>
      <c r="E434" s="5" t="s">
        <v>468</v>
      </c>
      <c r="F434" s="5" t="s">
        <v>477</v>
      </c>
      <c r="G434" s="5" t="s">
        <v>458</v>
      </c>
      <c r="H434" s="5" t="s">
        <v>455</v>
      </c>
      <c r="I434" s="5" t="s">
        <v>893</v>
      </c>
      <c r="J434" s="5" t="s">
        <v>459</v>
      </c>
      <c r="K434" s="5"/>
      <c r="L434" s="5"/>
      <c r="M434" s="5"/>
      <c r="N434" s="5" t="s">
        <v>459</v>
      </c>
      <c r="O434" s="5"/>
      <c r="P434" s="5"/>
      <c r="Q434" s="5"/>
      <c r="R434" s="5" t="s">
        <v>459</v>
      </c>
      <c r="S434" s="5" t="s">
        <v>480</v>
      </c>
      <c r="T434" s="5"/>
      <c r="U434" s="5" t="s">
        <v>841</v>
      </c>
      <c r="V434" s="5" t="s">
        <v>740</v>
      </c>
      <c r="W434" s="5">
        <v>128</v>
      </c>
      <c r="X434" s="5">
        <v>240</v>
      </c>
      <c r="Y434" s="5" t="s">
        <v>455</v>
      </c>
      <c r="Z434" s="5">
        <v>17</v>
      </c>
      <c r="AA434" s="5">
        <v>17</v>
      </c>
      <c r="AB434" s="5" t="s">
        <v>895</v>
      </c>
      <c r="AC434" s="5"/>
      <c r="AD434" s="5">
        <v>0.031</v>
      </c>
      <c r="AE434" s="5">
        <v>5</v>
      </c>
      <c r="AF434" s="5">
        <v>19.4</v>
      </c>
      <c r="AG434" s="5">
        <v>13.961</v>
      </c>
      <c r="AH434" s="5">
        <v>60</v>
      </c>
      <c r="AI434" s="5">
        <v>17.948</v>
      </c>
      <c r="AJ434" s="5">
        <v>19.3</v>
      </c>
      <c r="AK434" s="5">
        <v>15.462</v>
      </c>
      <c r="AL434" s="5">
        <v>19.5</v>
      </c>
      <c r="AM434" s="5">
        <v>15.103</v>
      </c>
      <c r="AN434" s="5">
        <v>14.555</v>
      </c>
      <c r="AO434" s="5">
        <v>35.09</v>
      </c>
      <c r="AP434" s="5">
        <v>45.6</v>
      </c>
      <c r="AQ434" s="5"/>
      <c r="AR434" s="5">
        <v>3.60105315</v>
      </c>
      <c r="AS434" s="5" t="s">
        <v>895</v>
      </c>
      <c r="AT434" s="5"/>
      <c r="AU434" s="5">
        <v>0.013</v>
      </c>
      <c r="AV434" s="5">
        <v>5</v>
      </c>
      <c r="AW434" s="5">
        <v>19.1</v>
      </c>
      <c r="AX434" s="5">
        <v>13.121</v>
      </c>
      <c r="AY434" s="5">
        <v>60</v>
      </c>
      <c r="AZ434" s="5">
        <v>17.831</v>
      </c>
      <c r="BA434" s="5">
        <v>19.5</v>
      </c>
      <c r="BB434" s="5">
        <v>14.744</v>
      </c>
      <c r="BC434" s="5">
        <v>19.1</v>
      </c>
      <c r="BD434" s="5">
        <v>14.564</v>
      </c>
      <c r="BE434" s="5">
        <v>14.316</v>
      </c>
      <c r="BF434" s="5">
        <v>33.311</v>
      </c>
      <c r="BG434" s="5">
        <v>45.65</v>
      </c>
      <c r="BH434" s="5"/>
      <c r="BI434" s="5">
        <v>3.42769780833333</v>
      </c>
      <c r="BJ434" s="5" t="s">
        <v>895</v>
      </c>
      <c r="BK434" s="5"/>
      <c r="BL434" s="5">
        <v>0.009</v>
      </c>
      <c r="BM434" s="5">
        <v>5</v>
      </c>
      <c r="BN434" s="5">
        <v>19.3</v>
      </c>
      <c r="BO434" s="5">
        <v>12.594</v>
      </c>
      <c r="BP434" s="5">
        <v>60</v>
      </c>
      <c r="BQ434" s="5">
        <v>17.268</v>
      </c>
      <c r="BR434" s="5">
        <v>19.3</v>
      </c>
      <c r="BS434" s="5">
        <v>14.881</v>
      </c>
      <c r="BT434" s="5">
        <v>19.2</v>
      </c>
      <c r="BU434" s="5">
        <v>14.734</v>
      </c>
      <c r="BV434" s="5">
        <v>14.469</v>
      </c>
      <c r="BW434" s="5">
        <v>33.378</v>
      </c>
      <c r="BX434" s="5">
        <v>45.65</v>
      </c>
      <c r="BY434" s="5"/>
      <c r="BZ434" s="5">
        <v>3.36091015</v>
      </c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</row>
    <row r="435" spans="1:107" s="7" customFormat="1" ht="24">
      <c r="A435" s="4" t="s">
        <v>889</v>
      </c>
      <c r="B435" s="5" t="s">
        <v>487</v>
      </c>
      <c r="C435" s="6">
        <v>39223</v>
      </c>
      <c r="D435" s="5" t="s">
        <v>455</v>
      </c>
      <c r="E435" s="5" t="s">
        <v>468</v>
      </c>
      <c r="F435" s="5" t="s">
        <v>477</v>
      </c>
      <c r="G435" s="5" t="s">
        <v>458</v>
      </c>
      <c r="H435" s="5" t="s">
        <v>455</v>
      </c>
      <c r="I435" s="5" t="s">
        <v>836</v>
      </c>
      <c r="J435" s="5" t="s">
        <v>459</v>
      </c>
      <c r="K435" s="5"/>
      <c r="L435" s="5"/>
      <c r="M435" s="5"/>
      <c r="N435" s="5" t="s">
        <v>459</v>
      </c>
      <c r="O435" s="5"/>
      <c r="P435" s="5"/>
      <c r="Q435" s="5"/>
      <c r="R435" s="5" t="s">
        <v>459</v>
      </c>
      <c r="S435" s="5" t="s">
        <v>480</v>
      </c>
      <c r="T435" s="5"/>
      <c r="U435" s="5" t="s">
        <v>841</v>
      </c>
      <c r="V435" s="5" t="s">
        <v>740</v>
      </c>
      <c r="W435" s="5">
        <v>544</v>
      </c>
      <c r="X435" s="5">
        <v>240</v>
      </c>
      <c r="Y435" s="5" t="s">
        <v>455</v>
      </c>
      <c r="Z435" s="5">
        <v>31</v>
      </c>
      <c r="AA435" s="5">
        <v>31</v>
      </c>
      <c r="AB435" s="5" t="s">
        <v>896</v>
      </c>
      <c r="AC435" s="5"/>
      <c r="AD435" s="5">
        <v>0.025</v>
      </c>
      <c r="AE435" s="5">
        <v>5</v>
      </c>
      <c r="AF435" s="5">
        <v>17.3</v>
      </c>
      <c r="AG435" s="5">
        <v>19.285</v>
      </c>
      <c r="AH435" s="5">
        <v>60</v>
      </c>
      <c r="AI435" s="5">
        <v>25.05</v>
      </c>
      <c r="AJ435" s="5">
        <v>22.4</v>
      </c>
      <c r="AK435" s="5">
        <v>20.68</v>
      </c>
      <c r="AL435" s="5">
        <v>16.7</v>
      </c>
      <c r="AM435" s="5">
        <v>21.55</v>
      </c>
      <c r="AN435" s="5">
        <v>21.54</v>
      </c>
      <c r="AO435" s="5">
        <v>14.699</v>
      </c>
      <c r="AP435" s="5">
        <v>15.6</v>
      </c>
      <c r="AQ435" s="5"/>
      <c r="AR435" s="5">
        <v>5.92215191666667</v>
      </c>
      <c r="AS435" s="5" t="s">
        <v>896</v>
      </c>
      <c r="AT435" s="5"/>
      <c r="AU435" s="5">
        <v>0.008</v>
      </c>
      <c r="AV435" s="5">
        <v>5</v>
      </c>
      <c r="AW435" s="5">
        <v>17</v>
      </c>
      <c r="AX435" s="5">
        <v>18.074</v>
      </c>
      <c r="AY435" s="5">
        <v>60</v>
      </c>
      <c r="AZ435" s="5">
        <v>28.32</v>
      </c>
      <c r="BA435" s="5">
        <v>22.6</v>
      </c>
      <c r="BB435" s="5">
        <v>24.7</v>
      </c>
      <c r="BC435" s="5">
        <v>17</v>
      </c>
      <c r="BD435" s="5">
        <v>25.1</v>
      </c>
      <c r="BE435" s="5">
        <v>22.54</v>
      </c>
      <c r="BF435" s="5">
        <v>15.782</v>
      </c>
      <c r="BG435" s="5">
        <v>15.6</v>
      </c>
      <c r="BH435" s="5"/>
      <c r="BI435" s="5">
        <v>6.22652543333333</v>
      </c>
      <c r="BJ435" s="5" t="s">
        <v>896</v>
      </c>
      <c r="BK435" s="5"/>
      <c r="BL435" s="5">
        <v>0.006</v>
      </c>
      <c r="BM435" s="5">
        <v>5</v>
      </c>
      <c r="BN435" s="5">
        <v>17.4</v>
      </c>
      <c r="BO435" s="5">
        <v>17.46</v>
      </c>
      <c r="BP435" s="5">
        <v>60</v>
      </c>
      <c r="BQ435" s="5">
        <v>29.16</v>
      </c>
      <c r="BR435" s="5">
        <v>24.2</v>
      </c>
      <c r="BS435" s="5">
        <v>27.33</v>
      </c>
      <c r="BT435" s="5">
        <v>16.8</v>
      </c>
      <c r="BU435" s="5">
        <v>26.96</v>
      </c>
      <c r="BV435" s="5">
        <v>24.98</v>
      </c>
      <c r="BW435" s="5">
        <v>18.76</v>
      </c>
      <c r="BX435" s="5">
        <v>15.6</v>
      </c>
      <c r="BY435" s="5"/>
      <c r="BZ435" s="5">
        <v>6.52189233333333</v>
      </c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</row>
    <row r="436" spans="1:107" s="7" customFormat="1" ht="24">
      <c r="A436" s="4" t="s">
        <v>889</v>
      </c>
      <c r="B436" s="5" t="s">
        <v>487</v>
      </c>
      <c r="C436" s="6">
        <v>39223</v>
      </c>
      <c r="D436" s="5" t="s">
        <v>455</v>
      </c>
      <c r="E436" s="5" t="s">
        <v>468</v>
      </c>
      <c r="F436" s="5" t="s">
        <v>477</v>
      </c>
      <c r="G436" s="5" t="s">
        <v>458</v>
      </c>
      <c r="H436" s="5" t="s">
        <v>455</v>
      </c>
      <c r="I436" s="5" t="s">
        <v>836</v>
      </c>
      <c r="J436" s="5" t="s">
        <v>459</v>
      </c>
      <c r="K436" s="5"/>
      <c r="L436" s="5"/>
      <c r="M436" s="5"/>
      <c r="N436" s="5" t="s">
        <v>459</v>
      </c>
      <c r="O436" s="5"/>
      <c r="P436" s="5"/>
      <c r="Q436" s="5"/>
      <c r="R436" s="5" t="s">
        <v>459</v>
      </c>
      <c r="S436" s="5" t="s">
        <v>480</v>
      </c>
      <c r="T436" s="5"/>
      <c r="U436" s="5" t="s">
        <v>841</v>
      </c>
      <c r="V436" s="5" t="s">
        <v>740</v>
      </c>
      <c r="W436" s="5">
        <v>544</v>
      </c>
      <c r="X436" s="5">
        <v>240</v>
      </c>
      <c r="Y436" s="5" t="s">
        <v>455</v>
      </c>
      <c r="Z436" s="5">
        <v>31</v>
      </c>
      <c r="AA436" s="5">
        <v>31</v>
      </c>
      <c r="AB436" s="5" t="s">
        <v>896</v>
      </c>
      <c r="AC436" s="5"/>
      <c r="AD436" s="5">
        <v>0.025</v>
      </c>
      <c r="AE436" s="5">
        <v>5</v>
      </c>
      <c r="AF436" s="5">
        <v>17.3</v>
      </c>
      <c r="AG436" s="5">
        <v>19.285</v>
      </c>
      <c r="AH436" s="5">
        <v>60</v>
      </c>
      <c r="AI436" s="5">
        <v>25.05</v>
      </c>
      <c r="AJ436" s="5">
        <v>22.4</v>
      </c>
      <c r="AK436" s="5">
        <v>20.68</v>
      </c>
      <c r="AL436" s="5">
        <v>16.7</v>
      </c>
      <c r="AM436" s="5">
        <v>21.55</v>
      </c>
      <c r="AN436" s="5">
        <v>21.54</v>
      </c>
      <c r="AO436" s="5">
        <v>14.699</v>
      </c>
      <c r="AP436" s="5">
        <v>15.6</v>
      </c>
      <c r="AQ436" s="5"/>
      <c r="AR436" s="5">
        <v>5.92215191666667</v>
      </c>
      <c r="AS436" s="5" t="s">
        <v>896</v>
      </c>
      <c r="AT436" s="5"/>
      <c r="AU436" s="5">
        <v>0.008</v>
      </c>
      <c r="AV436" s="5">
        <v>5</v>
      </c>
      <c r="AW436" s="5">
        <v>17</v>
      </c>
      <c r="AX436" s="5">
        <v>18.074</v>
      </c>
      <c r="AY436" s="5">
        <v>60</v>
      </c>
      <c r="AZ436" s="5">
        <v>28.32</v>
      </c>
      <c r="BA436" s="5">
        <v>22.6</v>
      </c>
      <c r="BB436" s="5">
        <v>24.7</v>
      </c>
      <c r="BC436" s="5">
        <v>17</v>
      </c>
      <c r="BD436" s="5">
        <v>25.1</v>
      </c>
      <c r="BE436" s="5">
        <v>22.54</v>
      </c>
      <c r="BF436" s="5">
        <v>15.782</v>
      </c>
      <c r="BG436" s="5">
        <v>15.6</v>
      </c>
      <c r="BH436" s="5"/>
      <c r="BI436" s="5">
        <v>6.22652543333333</v>
      </c>
      <c r="BJ436" s="5" t="s">
        <v>896</v>
      </c>
      <c r="BK436" s="5"/>
      <c r="BL436" s="5">
        <v>0.006</v>
      </c>
      <c r="BM436" s="5">
        <v>5</v>
      </c>
      <c r="BN436" s="5">
        <v>17.4</v>
      </c>
      <c r="BO436" s="5">
        <v>17.46</v>
      </c>
      <c r="BP436" s="5">
        <v>60</v>
      </c>
      <c r="BQ436" s="5">
        <v>29.16</v>
      </c>
      <c r="BR436" s="5">
        <v>24.2</v>
      </c>
      <c r="BS436" s="5">
        <v>27.33</v>
      </c>
      <c r="BT436" s="5">
        <v>16.8</v>
      </c>
      <c r="BU436" s="5">
        <v>26.96</v>
      </c>
      <c r="BV436" s="5">
        <v>24.98</v>
      </c>
      <c r="BW436" s="5">
        <v>18.76</v>
      </c>
      <c r="BX436" s="5">
        <v>15.6</v>
      </c>
      <c r="BY436" s="5"/>
      <c r="BZ436" s="5">
        <v>6.52189233333333</v>
      </c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</row>
    <row r="437" spans="1:107" s="7" customFormat="1" ht="24">
      <c r="A437" s="4" t="s">
        <v>889</v>
      </c>
      <c r="B437" s="5" t="s">
        <v>487</v>
      </c>
      <c r="C437" s="6">
        <v>39223</v>
      </c>
      <c r="D437" s="5" t="s">
        <v>455</v>
      </c>
      <c r="E437" s="5" t="s">
        <v>468</v>
      </c>
      <c r="F437" s="5" t="s">
        <v>477</v>
      </c>
      <c r="G437" s="5" t="s">
        <v>458</v>
      </c>
      <c r="H437" s="5" t="s">
        <v>455</v>
      </c>
      <c r="I437" s="5" t="s">
        <v>836</v>
      </c>
      <c r="J437" s="5" t="s">
        <v>459</v>
      </c>
      <c r="K437" s="5"/>
      <c r="L437" s="5"/>
      <c r="M437" s="5"/>
      <c r="N437" s="5" t="s">
        <v>459</v>
      </c>
      <c r="O437" s="5"/>
      <c r="P437" s="5"/>
      <c r="Q437" s="5"/>
      <c r="R437" s="5" t="s">
        <v>459</v>
      </c>
      <c r="S437" s="5" t="s">
        <v>480</v>
      </c>
      <c r="T437" s="5"/>
      <c r="U437" s="5" t="s">
        <v>841</v>
      </c>
      <c r="V437" s="5" t="s">
        <v>740</v>
      </c>
      <c r="W437" s="5">
        <v>544</v>
      </c>
      <c r="X437" s="5">
        <v>240</v>
      </c>
      <c r="Y437" s="5" t="s">
        <v>455</v>
      </c>
      <c r="Z437" s="5">
        <v>31</v>
      </c>
      <c r="AA437" s="5">
        <v>31</v>
      </c>
      <c r="AB437" s="5" t="s">
        <v>896</v>
      </c>
      <c r="AC437" s="5"/>
      <c r="AD437" s="5">
        <v>0.025</v>
      </c>
      <c r="AE437" s="5">
        <v>5</v>
      </c>
      <c r="AF437" s="5">
        <v>17.3</v>
      </c>
      <c r="AG437" s="5">
        <v>19.285</v>
      </c>
      <c r="AH437" s="5">
        <v>60</v>
      </c>
      <c r="AI437" s="5">
        <v>25.05</v>
      </c>
      <c r="AJ437" s="5">
        <v>22.4</v>
      </c>
      <c r="AK437" s="5">
        <v>20.68</v>
      </c>
      <c r="AL437" s="5">
        <v>16.7</v>
      </c>
      <c r="AM437" s="5">
        <v>21.55</v>
      </c>
      <c r="AN437" s="5">
        <v>21.54</v>
      </c>
      <c r="AO437" s="5">
        <v>14.699</v>
      </c>
      <c r="AP437" s="5">
        <v>15.6</v>
      </c>
      <c r="AQ437" s="5"/>
      <c r="AR437" s="5">
        <v>5.92215191666667</v>
      </c>
      <c r="AS437" s="5" t="s">
        <v>896</v>
      </c>
      <c r="AT437" s="5"/>
      <c r="AU437" s="5">
        <v>0.008</v>
      </c>
      <c r="AV437" s="5">
        <v>5</v>
      </c>
      <c r="AW437" s="5">
        <v>17</v>
      </c>
      <c r="AX437" s="5">
        <v>18.074</v>
      </c>
      <c r="AY437" s="5">
        <v>60</v>
      </c>
      <c r="AZ437" s="5">
        <v>28.32</v>
      </c>
      <c r="BA437" s="5">
        <v>22.6</v>
      </c>
      <c r="BB437" s="5">
        <v>24.7</v>
      </c>
      <c r="BC437" s="5">
        <v>17</v>
      </c>
      <c r="BD437" s="5">
        <v>25.1</v>
      </c>
      <c r="BE437" s="5">
        <v>22.54</v>
      </c>
      <c r="BF437" s="5">
        <v>15.782</v>
      </c>
      <c r="BG437" s="5">
        <v>15.6</v>
      </c>
      <c r="BH437" s="5"/>
      <c r="BI437" s="5">
        <v>6.22652543333333</v>
      </c>
      <c r="BJ437" s="5" t="s">
        <v>896</v>
      </c>
      <c r="BK437" s="5"/>
      <c r="BL437" s="5">
        <v>0.006</v>
      </c>
      <c r="BM437" s="5">
        <v>5</v>
      </c>
      <c r="BN437" s="5">
        <v>17.4</v>
      </c>
      <c r="BO437" s="5">
        <v>17.46</v>
      </c>
      <c r="BP437" s="5">
        <v>60</v>
      </c>
      <c r="BQ437" s="5">
        <v>29.16</v>
      </c>
      <c r="BR437" s="5">
        <v>24.2</v>
      </c>
      <c r="BS437" s="5">
        <v>27.33</v>
      </c>
      <c r="BT437" s="5">
        <v>16.8</v>
      </c>
      <c r="BU437" s="5">
        <v>26.96</v>
      </c>
      <c r="BV437" s="5">
        <v>24.98</v>
      </c>
      <c r="BW437" s="5">
        <v>18.76</v>
      </c>
      <c r="BX437" s="5">
        <v>15.6</v>
      </c>
      <c r="BY437" s="5"/>
      <c r="BZ437" s="5">
        <v>6.52189233333333</v>
      </c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</row>
    <row r="438" spans="1:107" s="7" customFormat="1" ht="36">
      <c r="A438" s="4" t="s">
        <v>889</v>
      </c>
      <c r="B438" s="5" t="s">
        <v>487</v>
      </c>
      <c r="C438" s="6">
        <v>39223</v>
      </c>
      <c r="D438" s="5" t="s">
        <v>455</v>
      </c>
      <c r="E438" s="5" t="s">
        <v>468</v>
      </c>
      <c r="F438" s="5" t="s">
        <v>477</v>
      </c>
      <c r="G438" s="5" t="s">
        <v>458</v>
      </c>
      <c r="H438" s="5" t="s">
        <v>455</v>
      </c>
      <c r="I438" s="5"/>
      <c r="J438" s="5" t="s">
        <v>459</v>
      </c>
      <c r="K438" s="5"/>
      <c r="L438" s="5"/>
      <c r="M438" s="5"/>
      <c r="N438" s="5" t="s">
        <v>459</v>
      </c>
      <c r="O438" s="5"/>
      <c r="P438" s="5"/>
      <c r="Q438" s="5"/>
      <c r="R438" s="5" t="s">
        <v>459</v>
      </c>
      <c r="S438" s="5" t="s">
        <v>480</v>
      </c>
      <c r="T438" s="5"/>
      <c r="U438" s="5"/>
      <c r="V438" s="5" t="s">
        <v>808</v>
      </c>
      <c r="W438" s="5">
        <v>288</v>
      </c>
      <c r="X438" s="5">
        <v>240</v>
      </c>
      <c r="Y438" s="5" t="s">
        <v>455</v>
      </c>
      <c r="Z438" s="5">
        <v>28</v>
      </c>
      <c r="AA438" s="5">
        <v>28</v>
      </c>
      <c r="AB438" s="5" t="s">
        <v>897</v>
      </c>
      <c r="AC438" s="5"/>
      <c r="AD438" s="5">
        <v>0.014</v>
      </c>
      <c r="AE438" s="5">
        <v>5</v>
      </c>
      <c r="AF438" s="5">
        <v>17</v>
      </c>
      <c r="AG438" s="5">
        <v>16.657</v>
      </c>
      <c r="AH438" s="5">
        <v>60</v>
      </c>
      <c r="AI438" s="5">
        <v>52.685</v>
      </c>
      <c r="AJ438" s="5">
        <v>45.1</v>
      </c>
      <c r="AK438" s="5">
        <v>36.14</v>
      </c>
      <c r="AL438" s="5">
        <v>22.8</v>
      </c>
      <c r="AM438" s="5">
        <v>32.263</v>
      </c>
      <c r="AN438" s="5">
        <v>31.03</v>
      </c>
      <c r="AO438" s="5">
        <v>11.029</v>
      </c>
      <c r="AP438" s="5">
        <v>15.5</v>
      </c>
      <c r="AQ438" s="5"/>
      <c r="AR438" s="5">
        <v>7.11825</v>
      </c>
      <c r="AS438" s="5" t="s">
        <v>897</v>
      </c>
      <c r="AT438" s="5"/>
      <c r="AU438" s="5">
        <v>0.004</v>
      </c>
      <c r="AV438" s="5">
        <v>5</v>
      </c>
      <c r="AW438" s="5">
        <v>18.9</v>
      </c>
      <c r="AX438" s="5">
        <v>18.206</v>
      </c>
      <c r="AY438" s="5">
        <v>60</v>
      </c>
      <c r="AZ438" s="5">
        <v>57.2</v>
      </c>
      <c r="BA438" s="5">
        <v>42.5</v>
      </c>
      <c r="BB438" s="5">
        <v>34.906</v>
      </c>
      <c r="BC438" s="5">
        <v>19</v>
      </c>
      <c r="BD438" s="5">
        <v>34.035</v>
      </c>
      <c r="BE438" s="5">
        <v>32.805</v>
      </c>
      <c r="BF438" s="5">
        <v>12.884</v>
      </c>
      <c r="BG438" s="5">
        <v>15.7</v>
      </c>
      <c r="BH438" s="5"/>
      <c r="BI438" s="5">
        <v>7.48359</v>
      </c>
      <c r="BJ438" s="5" t="s">
        <v>897</v>
      </c>
      <c r="BK438" s="5"/>
      <c r="BL438" s="5">
        <v>0</v>
      </c>
      <c r="BM438" s="5">
        <v>5</v>
      </c>
      <c r="BN438" s="5">
        <v>19</v>
      </c>
      <c r="BO438" s="5">
        <v>17.897</v>
      </c>
      <c r="BP438" s="5">
        <v>60</v>
      </c>
      <c r="BQ438" s="5">
        <v>55.075</v>
      </c>
      <c r="BR438" s="5">
        <v>52.5</v>
      </c>
      <c r="BS438" s="5">
        <v>35.4</v>
      </c>
      <c r="BT438" s="5">
        <v>18.7</v>
      </c>
      <c r="BU438" s="5">
        <v>33.485</v>
      </c>
      <c r="BV438" s="5">
        <v>31.451</v>
      </c>
      <c r="BW438" s="5">
        <v>12.828</v>
      </c>
      <c r="BX438" s="5">
        <v>15.9</v>
      </c>
      <c r="BY438" s="5"/>
      <c r="BZ438" s="5">
        <v>7.3598</v>
      </c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</row>
    <row r="439" spans="1:107" s="7" customFormat="1" ht="24">
      <c r="A439" s="4" t="s">
        <v>889</v>
      </c>
      <c r="B439" s="5" t="s">
        <v>487</v>
      </c>
      <c r="C439" s="6">
        <v>39223</v>
      </c>
      <c r="D439" s="5" t="s">
        <v>455</v>
      </c>
      <c r="E439" s="5" t="s">
        <v>468</v>
      </c>
      <c r="F439" s="5" t="s">
        <v>477</v>
      </c>
      <c r="G439" s="5" t="s">
        <v>458</v>
      </c>
      <c r="H439" s="5" t="s">
        <v>455</v>
      </c>
      <c r="I439" s="5"/>
      <c r="J439" s="5" t="s">
        <v>459</v>
      </c>
      <c r="K439" s="5"/>
      <c r="L439" s="5"/>
      <c r="M439" s="5"/>
      <c r="N439" s="5" t="s">
        <v>459</v>
      </c>
      <c r="O439" s="5"/>
      <c r="P439" s="5"/>
      <c r="Q439" s="5"/>
      <c r="R439" s="5" t="s">
        <v>459</v>
      </c>
      <c r="S439" s="5" t="s">
        <v>480</v>
      </c>
      <c r="T439" s="5"/>
      <c r="U439" s="5"/>
      <c r="V439" s="5" t="s">
        <v>808</v>
      </c>
      <c r="W439" s="5">
        <v>288</v>
      </c>
      <c r="X439" s="5">
        <v>240</v>
      </c>
      <c r="Y439" s="5" t="s">
        <v>455</v>
      </c>
      <c r="Z439" s="5">
        <v>28</v>
      </c>
      <c r="AA439" s="5">
        <v>28</v>
      </c>
      <c r="AB439" s="5" t="s">
        <v>898</v>
      </c>
      <c r="AC439" s="5"/>
      <c r="AD439" s="5">
        <v>0.014</v>
      </c>
      <c r="AE439" s="5">
        <v>5</v>
      </c>
      <c r="AF439" s="5">
        <v>17</v>
      </c>
      <c r="AG439" s="5">
        <v>16.657</v>
      </c>
      <c r="AH439" s="5">
        <v>60</v>
      </c>
      <c r="AI439" s="5">
        <v>52.685</v>
      </c>
      <c r="AJ439" s="5">
        <v>45.1</v>
      </c>
      <c r="AK439" s="5">
        <v>33.48</v>
      </c>
      <c r="AL439" s="5">
        <v>18.7</v>
      </c>
      <c r="AM439" s="5">
        <v>32.263</v>
      </c>
      <c r="AN439" s="5">
        <v>32.525</v>
      </c>
      <c r="AO439" s="5">
        <v>11.029</v>
      </c>
      <c r="AP439" s="5">
        <v>15.5</v>
      </c>
      <c r="AQ439" s="5"/>
      <c r="AR439" s="5">
        <v>7.06777041666667</v>
      </c>
      <c r="AS439" s="5" t="s">
        <v>898</v>
      </c>
      <c r="AT439" s="5"/>
      <c r="AU439" s="5">
        <v>0.004</v>
      </c>
      <c r="AV439" s="5">
        <v>5</v>
      </c>
      <c r="AW439" s="5">
        <v>19.5</v>
      </c>
      <c r="AX439" s="5">
        <v>18.362</v>
      </c>
      <c r="AY439" s="5">
        <v>60</v>
      </c>
      <c r="AZ439" s="5">
        <v>57.2</v>
      </c>
      <c r="BA439" s="5">
        <v>42.5</v>
      </c>
      <c r="BB439" s="5">
        <v>34.906</v>
      </c>
      <c r="BC439" s="5">
        <v>19</v>
      </c>
      <c r="BD439" s="5">
        <v>34.035</v>
      </c>
      <c r="BE439" s="5">
        <v>34.093</v>
      </c>
      <c r="BF439" s="5">
        <v>13.646</v>
      </c>
      <c r="BG439" s="5">
        <v>15.7</v>
      </c>
      <c r="BH439" s="5"/>
      <c r="BI439" s="5">
        <v>7.56736543333333</v>
      </c>
      <c r="BJ439" s="5" t="s">
        <v>898</v>
      </c>
      <c r="BK439" s="5"/>
      <c r="BL439" s="5">
        <v>0</v>
      </c>
      <c r="BM439" s="5">
        <v>5</v>
      </c>
      <c r="BN439" s="5">
        <v>19</v>
      </c>
      <c r="BO439" s="5">
        <v>17.897</v>
      </c>
      <c r="BP439" s="5">
        <v>60</v>
      </c>
      <c r="BQ439" s="5">
        <v>55.075</v>
      </c>
      <c r="BR439" s="5">
        <v>52.5</v>
      </c>
      <c r="BS439" s="5">
        <v>34.161</v>
      </c>
      <c r="BT439" s="5">
        <v>18.7</v>
      </c>
      <c r="BU439" s="5">
        <v>33.485</v>
      </c>
      <c r="BV439" s="5">
        <v>31.451</v>
      </c>
      <c r="BW439" s="5">
        <v>12.828</v>
      </c>
      <c r="BX439" s="5">
        <v>15.8</v>
      </c>
      <c r="BY439" s="5"/>
      <c r="BZ439" s="5">
        <v>7.30640556666667</v>
      </c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</row>
    <row r="440" spans="1:107" s="7" customFormat="1" ht="24">
      <c r="A440" s="4" t="s">
        <v>889</v>
      </c>
      <c r="B440" s="5" t="s">
        <v>487</v>
      </c>
      <c r="C440" s="6">
        <v>39314</v>
      </c>
      <c r="D440" s="5" t="s">
        <v>455</v>
      </c>
      <c r="E440" s="5" t="s">
        <v>468</v>
      </c>
      <c r="F440" s="5" t="s">
        <v>477</v>
      </c>
      <c r="G440" s="5" t="s">
        <v>458</v>
      </c>
      <c r="H440" s="5" t="s">
        <v>455</v>
      </c>
      <c r="I440" s="5" t="s">
        <v>485</v>
      </c>
      <c r="J440" s="5" t="s">
        <v>459</v>
      </c>
      <c r="K440" s="5"/>
      <c r="L440" s="5"/>
      <c r="M440" s="5"/>
      <c r="N440" s="5" t="s">
        <v>459</v>
      </c>
      <c r="O440" s="5"/>
      <c r="P440" s="5"/>
      <c r="Q440" s="5"/>
      <c r="R440" s="5" t="s">
        <v>459</v>
      </c>
      <c r="S440" s="5" t="s">
        <v>480</v>
      </c>
      <c r="T440" s="5"/>
      <c r="U440" s="5"/>
      <c r="V440" s="5" t="s">
        <v>542</v>
      </c>
      <c r="W440" s="5">
        <v>384</v>
      </c>
      <c r="X440" s="5">
        <v>30</v>
      </c>
      <c r="Y440" s="5" t="s">
        <v>455</v>
      </c>
      <c r="Z440" s="5">
        <v>22</v>
      </c>
      <c r="AA440" s="5">
        <v>22</v>
      </c>
      <c r="AB440" s="5" t="s">
        <v>809</v>
      </c>
      <c r="AC440" s="5"/>
      <c r="AD440" s="5">
        <v>0.02</v>
      </c>
      <c r="AE440" s="5">
        <v>5</v>
      </c>
      <c r="AF440" s="5">
        <v>9.93</v>
      </c>
      <c r="AG440" s="5">
        <v>10.4</v>
      </c>
      <c r="AH440" s="5">
        <v>60</v>
      </c>
      <c r="AI440" s="5">
        <v>18.46</v>
      </c>
      <c r="AJ440" s="5">
        <v>15.36</v>
      </c>
      <c r="AK440" s="5">
        <v>15.61</v>
      </c>
      <c r="AL440" s="5">
        <v>10.94</v>
      </c>
      <c r="AM440" s="5">
        <v>15</v>
      </c>
      <c r="AN440" s="5">
        <v>15.02</v>
      </c>
      <c r="AO440" s="5">
        <v>11.31</v>
      </c>
      <c r="AP440" s="5">
        <v>15.9</v>
      </c>
      <c r="AQ440" s="5"/>
      <c r="AR440" s="5">
        <v>3.25234</v>
      </c>
      <c r="AS440" s="5" t="s">
        <v>809</v>
      </c>
      <c r="AT440" s="5"/>
      <c r="AU440" s="5">
        <v>0.01</v>
      </c>
      <c r="AV440" s="5">
        <v>5</v>
      </c>
      <c r="AW440" s="5">
        <v>11.51</v>
      </c>
      <c r="AX440" s="5">
        <v>10.39</v>
      </c>
      <c r="AY440" s="5">
        <v>60</v>
      </c>
      <c r="AZ440" s="5">
        <v>18.38</v>
      </c>
      <c r="BA440" s="5">
        <v>16.76</v>
      </c>
      <c r="BB440" s="5">
        <v>18.8</v>
      </c>
      <c r="BC440" s="5">
        <v>11.07</v>
      </c>
      <c r="BD440" s="5">
        <v>15.23</v>
      </c>
      <c r="BE440" s="5">
        <v>17.62</v>
      </c>
      <c r="BF440" s="5">
        <v>11.97</v>
      </c>
      <c r="BG440" s="5">
        <v>17.33</v>
      </c>
      <c r="BH440" s="5"/>
      <c r="BI440" s="5">
        <v>3.45495188333333</v>
      </c>
      <c r="BJ440" s="5" t="s">
        <v>809</v>
      </c>
      <c r="BK440" s="5"/>
      <c r="BL440" s="5">
        <v>0.01</v>
      </c>
      <c r="BM440" s="5">
        <v>5</v>
      </c>
      <c r="BN440" s="5">
        <v>11.03</v>
      </c>
      <c r="BO440" s="5">
        <v>9.65</v>
      </c>
      <c r="BP440" s="5">
        <v>60</v>
      </c>
      <c r="BQ440" s="5">
        <v>19.57</v>
      </c>
      <c r="BR440" s="5">
        <v>16.28</v>
      </c>
      <c r="BS440" s="5">
        <v>14.84</v>
      </c>
      <c r="BT440" s="5">
        <v>10.59</v>
      </c>
      <c r="BU440" s="5">
        <v>14.92</v>
      </c>
      <c r="BV440" s="5">
        <v>14.67</v>
      </c>
      <c r="BW440" s="5">
        <v>10.64</v>
      </c>
      <c r="BX440" s="5">
        <v>15.89</v>
      </c>
      <c r="BY440" s="5"/>
      <c r="BZ440" s="5">
        <v>3.11336858333333</v>
      </c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</row>
    <row r="441" spans="1:107" s="7" customFormat="1" ht="12.75">
      <c r="A441" s="4" t="s">
        <v>889</v>
      </c>
      <c r="B441" s="5" t="s">
        <v>487</v>
      </c>
      <c r="C441" s="6">
        <v>39260</v>
      </c>
      <c r="D441" s="5" t="s">
        <v>455</v>
      </c>
      <c r="E441" s="5" t="s">
        <v>899</v>
      </c>
      <c r="F441" s="5" t="s">
        <v>477</v>
      </c>
      <c r="G441" s="5" t="s">
        <v>458</v>
      </c>
      <c r="H441" s="5" t="s">
        <v>459</v>
      </c>
      <c r="I441" s="5" t="s">
        <v>485</v>
      </c>
      <c r="J441" s="5" t="s">
        <v>459</v>
      </c>
      <c r="K441" s="5"/>
      <c r="L441" s="5"/>
      <c r="M441" s="5"/>
      <c r="N441" s="5" t="s">
        <v>459</v>
      </c>
      <c r="O441" s="5"/>
      <c r="P441" s="5"/>
      <c r="Q441" s="5"/>
      <c r="R441" s="5" t="s">
        <v>459</v>
      </c>
      <c r="S441" s="5" t="s">
        <v>480</v>
      </c>
      <c r="T441" s="5"/>
      <c r="U441" s="5"/>
      <c r="V441" s="5" t="s">
        <v>542</v>
      </c>
      <c r="W441" s="5">
        <v>256</v>
      </c>
      <c r="X441" s="5">
        <v>240</v>
      </c>
      <c r="Y441" s="5" t="s">
        <v>455</v>
      </c>
      <c r="Z441" s="5">
        <v>30</v>
      </c>
      <c r="AA441" s="5">
        <v>25</v>
      </c>
      <c r="AB441" s="5" t="s">
        <v>809</v>
      </c>
      <c r="AC441" s="5"/>
      <c r="AD441" s="5">
        <v>0.026</v>
      </c>
      <c r="AE441" s="5">
        <v>5</v>
      </c>
      <c r="AF441" s="5">
        <v>15.1</v>
      </c>
      <c r="AG441" s="5">
        <v>16.967</v>
      </c>
      <c r="AH441" s="5">
        <v>60</v>
      </c>
      <c r="AI441" s="5">
        <v>18.8</v>
      </c>
      <c r="AJ441" s="5">
        <v>17.9</v>
      </c>
      <c r="AK441" s="5">
        <v>15.831</v>
      </c>
      <c r="AL441" s="5">
        <v>12.4</v>
      </c>
      <c r="AM441" s="5">
        <v>14.949</v>
      </c>
      <c r="AN441" s="5">
        <v>15.503</v>
      </c>
      <c r="AO441" s="5">
        <v>9.753</v>
      </c>
      <c r="AP441" s="5">
        <v>15.75</v>
      </c>
      <c r="AQ441" s="5">
        <v>0</v>
      </c>
      <c r="AR441" s="5">
        <v>4.61505845833333</v>
      </c>
      <c r="AS441" s="5" t="s">
        <v>809</v>
      </c>
      <c r="AT441" s="5"/>
      <c r="AU441" s="5">
        <v>0.008</v>
      </c>
      <c r="AV441" s="5">
        <v>5</v>
      </c>
      <c r="AW441" s="5">
        <v>12.6</v>
      </c>
      <c r="AX441" s="5">
        <v>15.882</v>
      </c>
      <c r="AY441" s="5">
        <v>60</v>
      </c>
      <c r="AZ441" s="5">
        <v>21.17</v>
      </c>
      <c r="BA441" s="5">
        <v>18.2</v>
      </c>
      <c r="BB441" s="5">
        <v>16.733</v>
      </c>
      <c r="BC441" s="5">
        <v>12.6</v>
      </c>
      <c r="BD441" s="5">
        <v>15.238</v>
      </c>
      <c r="BE441" s="5">
        <v>16.003</v>
      </c>
      <c r="BF441" s="5">
        <v>10.078</v>
      </c>
      <c r="BG441" s="5">
        <v>15.75</v>
      </c>
      <c r="BH441" s="5">
        <v>0</v>
      </c>
      <c r="BI441" s="5">
        <v>4.58217741666666</v>
      </c>
      <c r="BJ441" s="5" t="s">
        <v>809</v>
      </c>
      <c r="BK441" s="5"/>
      <c r="BL441" s="5">
        <v>0.005</v>
      </c>
      <c r="BM441" s="5">
        <v>5</v>
      </c>
      <c r="BN441" s="5">
        <v>12.9</v>
      </c>
      <c r="BO441" s="5">
        <v>15.171</v>
      </c>
      <c r="BP441" s="5">
        <v>60</v>
      </c>
      <c r="BQ441" s="5">
        <v>24</v>
      </c>
      <c r="BR441" s="5">
        <v>20.6</v>
      </c>
      <c r="BS441" s="5">
        <v>19.646</v>
      </c>
      <c r="BT441" s="5">
        <v>13.2</v>
      </c>
      <c r="BU441" s="5">
        <v>18.715</v>
      </c>
      <c r="BV441" s="5">
        <v>18.382</v>
      </c>
      <c r="BW441" s="5">
        <v>9.377</v>
      </c>
      <c r="BX441" s="5">
        <v>15.5</v>
      </c>
      <c r="BY441" s="5">
        <v>0</v>
      </c>
      <c r="BZ441" s="5">
        <v>4.92240041666666</v>
      </c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</row>
    <row r="442" spans="1:107" s="7" customFormat="1" ht="24">
      <c r="A442" s="4" t="s">
        <v>889</v>
      </c>
      <c r="B442" s="5" t="s">
        <v>487</v>
      </c>
      <c r="C442" s="6">
        <v>39556</v>
      </c>
      <c r="D442" s="5" t="s">
        <v>455</v>
      </c>
      <c r="E442" s="5" t="s">
        <v>468</v>
      </c>
      <c r="F442" s="5" t="s">
        <v>477</v>
      </c>
      <c r="G442" s="5" t="s">
        <v>458</v>
      </c>
      <c r="H442" s="5" t="s">
        <v>459</v>
      </c>
      <c r="I442" s="5" t="s">
        <v>485</v>
      </c>
      <c r="J442" s="5" t="s">
        <v>459</v>
      </c>
      <c r="K442" s="5"/>
      <c r="L442" s="5"/>
      <c r="M442" s="5"/>
      <c r="N442" s="5" t="s">
        <v>459</v>
      </c>
      <c r="O442" s="5"/>
      <c r="P442" s="5"/>
      <c r="Q442" s="5"/>
      <c r="R442" s="5" t="s">
        <v>459</v>
      </c>
      <c r="S442" s="5" t="s">
        <v>480</v>
      </c>
      <c r="T442" s="5"/>
      <c r="U442" s="5"/>
      <c r="V442" s="5" t="s">
        <v>521</v>
      </c>
      <c r="W442" s="5">
        <v>16</v>
      </c>
      <c r="X442" s="5">
        <v>1</v>
      </c>
      <c r="Y442" s="5" t="s">
        <v>459</v>
      </c>
      <c r="Z442" s="5">
        <v>12</v>
      </c>
      <c r="AA442" s="5">
        <v>8</v>
      </c>
      <c r="AB442" s="5" t="s">
        <v>827</v>
      </c>
      <c r="AC442" s="5"/>
      <c r="AD442" s="5">
        <v>0</v>
      </c>
      <c r="AE442" s="5">
        <v>5</v>
      </c>
      <c r="AF442" s="5">
        <v>23.81</v>
      </c>
      <c r="AG442" s="5">
        <v>4.4</v>
      </c>
      <c r="AH442" s="5">
        <v>60</v>
      </c>
      <c r="AI442" s="5">
        <v>5.57</v>
      </c>
      <c r="AJ442" s="5">
        <v>23.79</v>
      </c>
      <c r="AK442" s="5">
        <v>5.36</v>
      </c>
      <c r="AL442" s="5">
        <v>23.71</v>
      </c>
      <c r="AM442" s="5">
        <v>5.21</v>
      </c>
      <c r="AN442" s="5">
        <v>5.25</v>
      </c>
      <c r="AO442" s="5">
        <v>0</v>
      </c>
      <c r="AP442" s="5">
        <v>0.06</v>
      </c>
      <c r="AQ442" s="5"/>
      <c r="AR442" s="5">
        <v>0.992522666666666</v>
      </c>
      <c r="AS442" s="5" t="s">
        <v>827</v>
      </c>
      <c r="AT442" s="5"/>
      <c r="AU442" s="5">
        <v>0</v>
      </c>
      <c r="AV442" s="5">
        <v>5</v>
      </c>
      <c r="AW442" s="5">
        <v>23.78</v>
      </c>
      <c r="AX442" s="5">
        <v>4.25</v>
      </c>
      <c r="AY442" s="5">
        <v>60</v>
      </c>
      <c r="AZ442" s="5">
        <v>5.48</v>
      </c>
      <c r="BA442" s="5">
        <v>23.69</v>
      </c>
      <c r="BB442" s="5">
        <v>5.21</v>
      </c>
      <c r="BC442" s="5">
        <v>23.54</v>
      </c>
      <c r="BD442" s="5">
        <v>5.13</v>
      </c>
      <c r="BE442" s="5">
        <v>5.12</v>
      </c>
      <c r="BF442" s="5">
        <v>0</v>
      </c>
      <c r="BG442" s="5">
        <v>0.08</v>
      </c>
      <c r="BH442" s="5"/>
      <c r="BI442" s="5">
        <v>0.96266</v>
      </c>
      <c r="BJ442" s="5" t="s">
        <v>827</v>
      </c>
      <c r="BK442" s="5"/>
      <c r="BL442" s="5">
        <v>0</v>
      </c>
      <c r="BM442" s="5">
        <v>5</v>
      </c>
      <c r="BN442" s="5">
        <v>23.9</v>
      </c>
      <c r="BO442" s="5">
        <v>4.29</v>
      </c>
      <c r="BP442" s="5">
        <v>60</v>
      </c>
      <c r="BQ442" s="5">
        <v>5.34</v>
      </c>
      <c r="BR442" s="5">
        <v>23.85</v>
      </c>
      <c r="BS442" s="5">
        <v>5.17</v>
      </c>
      <c r="BT442" s="5">
        <v>23.88</v>
      </c>
      <c r="BU442" s="5">
        <v>5.09</v>
      </c>
      <c r="BV442" s="5">
        <v>5.12</v>
      </c>
      <c r="BW442" s="5">
        <v>0</v>
      </c>
      <c r="BX442" s="5">
        <v>0.08</v>
      </c>
      <c r="BY442" s="5"/>
      <c r="BZ442" s="5">
        <v>0.966046133333333</v>
      </c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</row>
    <row r="443" spans="1:107" s="7" customFormat="1" ht="24">
      <c r="A443" s="4" t="s">
        <v>889</v>
      </c>
      <c r="B443" s="5" t="s">
        <v>487</v>
      </c>
      <c r="C443" s="6">
        <v>39565</v>
      </c>
      <c r="D443" s="5" t="s">
        <v>455</v>
      </c>
      <c r="E443" s="5" t="s">
        <v>468</v>
      </c>
      <c r="F443" s="5" t="s">
        <v>477</v>
      </c>
      <c r="G443" s="5" t="s">
        <v>458</v>
      </c>
      <c r="H443" s="5" t="s">
        <v>459</v>
      </c>
      <c r="I443" s="5">
        <v>0</v>
      </c>
      <c r="J443" s="5" t="s">
        <v>459</v>
      </c>
      <c r="K443" s="5"/>
      <c r="L443" s="5"/>
      <c r="M443" s="5"/>
      <c r="N443" s="5" t="s">
        <v>459</v>
      </c>
      <c r="O443" s="5"/>
      <c r="P443" s="5"/>
      <c r="Q443" s="5"/>
      <c r="R443" s="5" t="s">
        <v>459</v>
      </c>
      <c r="S443" s="5" t="s">
        <v>480</v>
      </c>
      <c r="T443" s="5"/>
      <c r="U443" s="5"/>
      <c r="V443" s="5" t="s">
        <v>521</v>
      </c>
      <c r="W443" s="5">
        <v>96</v>
      </c>
      <c r="X443" s="5">
        <v>1</v>
      </c>
      <c r="Y443" s="5" t="s">
        <v>459</v>
      </c>
      <c r="Z443" s="5">
        <v>12</v>
      </c>
      <c r="AA443" s="5">
        <v>8</v>
      </c>
      <c r="AB443" s="5" t="s">
        <v>827</v>
      </c>
      <c r="AC443" s="5"/>
      <c r="AD443" s="5">
        <v>0</v>
      </c>
      <c r="AE443" s="5">
        <v>5</v>
      </c>
      <c r="AF443" s="5">
        <v>25.24</v>
      </c>
      <c r="AG443" s="5">
        <v>4.68</v>
      </c>
      <c r="AH443" s="5">
        <v>60</v>
      </c>
      <c r="AI443" s="5">
        <v>5.66</v>
      </c>
      <c r="AJ443" s="5">
        <v>24.7</v>
      </c>
      <c r="AK443" s="5">
        <v>5.35</v>
      </c>
      <c r="AL443" s="5">
        <v>24.88</v>
      </c>
      <c r="AM443" s="5">
        <v>5.25</v>
      </c>
      <c r="AN443" s="5">
        <v>5.2</v>
      </c>
      <c r="AO443" s="5">
        <v>0</v>
      </c>
      <c r="AP443" s="5">
        <v>0.08</v>
      </c>
      <c r="AQ443" s="5"/>
      <c r="AR443" s="5">
        <v>1.03591093333333</v>
      </c>
      <c r="AS443" s="5" t="s">
        <v>827</v>
      </c>
      <c r="AT443" s="5"/>
      <c r="AU443" s="5">
        <v>0</v>
      </c>
      <c r="AV443" s="5">
        <v>5</v>
      </c>
      <c r="AW443" s="5">
        <v>24.76</v>
      </c>
      <c r="AX443" s="5">
        <v>4.66</v>
      </c>
      <c r="AY443" s="5">
        <v>60</v>
      </c>
      <c r="AZ443" s="5">
        <v>5.56</v>
      </c>
      <c r="BA443" s="5">
        <v>24.7</v>
      </c>
      <c r="BB443" s="5">
        <v>5.29</v>
      </c>
      <c r="BC443" s="5">
        <v>24.69</v>
      </c>
      <c r="BD443" s="5">
        <v>5.19</v>
      </c>
      <c r="BE443" s="5">
        <v>5.23</v>
      </c>
      <c r="BF443" s="5">
        <v>0</v>
      </c>
      <c r="BG443" s="5">
        <v>0.08</v>
      </c>
      <c r="BH443" s="5"/>
      <c r="BI443" s="5">
        <v>1.0303512</v>
      </c>
      <c r="BJ443" s="5" t="s">
        <v>827</v>
      </c>
      <c r="BK443" s="5"/>
      <c r="BL443" s="5">
        <v>0</v>
      </c>
      <c r="BM443" s="5">
        <v>5</v>
      </c>
      <c r="BN443" s="5">
        <v>24.64</v>
      </c>
      <c r="BO443" s="5">
        <v>4.47</v>
      </c>
      <c r="BP443" s="5">
        <v>60</v>
      </c>
      <c r="BQ443" s="5">
        <v>5.81</v>
      </c>
      <c r="BR443" s="5">
        <v>31.34</v>
      </c>
      <c r="BS443" s="5">
        <v>5.54</v>
      </c>
      <c r="BT443" s="5">
        <v>30.43</v>
      </c>
      <c r="BU443" s="5">
        <v>5.52</v>
      </c>
      <c r="BV443" s="5">
        <v>5.43</v>
      </c>
      <c r="BW443" s="5">
        <v>0</v>
      </c>
      <c r="BX443" s="5">
        <v>0.06</v>
      </c>
      <c r="BY443" s="5"/>
      <c r="BZ443" s="5">
        <v>1.01679863333333</v>
      </c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</row>
    <row r="444" spans="1:107" s="7" customFormat="1" ht="24">
      <c r="A444" s="4" t="s">
        <v>889</v>
      </c>
      <c r="B444" s="5" t="s">
        <v>487</v>
      </c>
      <c r="C444" s="6">
        <v>39565</v>
      </c>
      <c r="D444" s="5" t="s">
        <v>455</v>
      </c>
      <c r="E444" s="5" t="s">
        <v>468</v>
      </c>
      <c r="F444" s="5" t="s">
        <v>477</v>
      </c>
      <c r="G444" s="5" t="s">
        <v>458</v>
      </c>
      <c r="H444" s="5" t="s">
        <v>459</v>
      </c>
      <c r="I444" s="5">
        <v>0</v>
      </c>
      <c r="J444" s="5" t="s">
        <v>459</v>
      </c>
      <c r="K444" s="5"/>
      <c r="L444" s="5"/>
      <c r="M444" s="5"/>
      <c r="N444" s="5" t="s">
        <v>459</v>
      </c>
      <c r="O444" s="5"/>
      <c r="P444" s="5"/>
      <c r="Q444" s="5"/>
      <c r="R444" s="5" t="s">
        <v>459</v>
      </c>
      <c r="S444" s="5" t="s">
        <v>480</v>
      </c>
      <c r="T444" s="5"/>
      <c r="U444" s="5"/>
      <c r="V444" s="5" t="s">
        <v>521</v>
      </c>
      <c r="W444" s="5">
        <v>16</v>
      </c>
      <c r="X444" s="5">
        <v>240</v>
      </c>
      <c r="Y444" s="5" t="s">
        <v>459</v>
      </c>
      <c r="Z444" s="5">
        <v>12</v>
      </c>
      <c r="AA444" s="5">
        <v>8</v>
      </c>
      <c r="AB444" s="5" t="s">
        <v>827</v>
      </c>
      <c r="AC444" s="5"/>
      <c r="AD444" s="5">
        <v>0</v>
      </c>
      <c r="AE444" s="5">
        <v>5</v>
      </c>
      <c r="AF444" s="5">
        <v>25.17</v>
      </c>
      <c r="AG444" s="5">
        <v>5.16</v>
      </c>
      <c r="AH444" s="5">
        <v>60</v>
      </c>
      <c r="AI444" s="5">
        <v>5.62</v>
      </c>
      <c r="AJ444" s="5">
        <v>24.7</v>
      </c>
      <c r="AK444" s="5">
        <v>5.48</v>
      </c>
      <c r="AL444" s="5">
        <v>24.65</v>
      </c>
      <c r="AM444" s="5">
        <v>5.25</v>
      </c>
      <c r="AN444" s="5">
        <v>5.28</v>
      </c>
      <c r="AO444" s="5">
        <v>0</v>
      </c>
      <c r="AP444" s="5">
        <v>0.08</v>
      </c>
      <c r="AQ444" s="5"/>
      <c r="AR444" s="5">
        <v>1.11244453333333</v>
      </c>
      <c r="AS444" s="5" t="s">
        <v>827</v>
      </c>
      <c r="AT444" s="5"/>
      <c r="AU444" s="5">
        <v>0</v>
      </c>
      <c r="AV444" s="5">
        <v>5</v>
      </c>
      <c r="AW444" s="5">
        <v>24.81</v>
      </c>
      <c r="AX444" s="5">
        <v>6.13</v>
      </c>
      <c r="AY444" s="5">
        <v>60</v>
      </c>
      <c r="AZ444" s="5">
        <v>5.82</v>
      </c>
      <c r="BA444" s="5">
        <v>24.44</v>
      </c>
      <c r="BB444" s="5">
        <v>5.56</v>
      </c>
      <c r="BC444" s="5">
        <v>24.62</v>
      </c>
      <c r="BD444" s="5">
        <v>5.47</v>
      </c>
      <c r="BE444" s="5">
        <v>5.43</v>
      </c>
      <c r="BF444" s="5">
        <v>0</v>
      </c>
      <c r="BG444" s="5">
        <v>0.08</v>
      </c>
      <c r="BH444" s="5"/>
      <c r="BI444" s="5">
        <v>1.2703416</v>
      </c>
      <c r="BJ444" s="5" t="s">
        <v>827</v>
      </c>
      <c r="BK444" s="5"/>
      <c r="BL444" s="5">
        <v>0</v>
      </c>
      <c r="BM444" s="5">
        <v>5</v>
      </c>
      <c r="BN444" s="5">
        <v>29.12</v>
      </c>
      <c r="BO444" s="5">
        <v>5.88</v>
      </c>
      <c r="BP444" s="5">
        <v>60</v>
      </c>
      <c r="BQ444" s="5">
        <v>5.96</v>
      </c>
      <c r="BR444" s="5">
        <v>29.74</v>
      </c>
      <c r="BS444" s="5">
        <v>5.68</v>
      </c>
      <c r="BT444" s="5">
        <v>28.88</v>
      </c>
      <c r="BU444" s="5">
        <v>5.59</v>
      </c>
      <c r="BV444" s="5">
        <v>5.66</v>
      </c>
      <c r="BW444" s="5">
        <v>0</v>
      </c>
      <c r="BX444" s="5">
        <v>0.08</v>
      </c>
      <c r="BY444" s="5"/>
      <c r="BZ444" s="5">
        <v>1.24132826666666</v>
      </c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</row>
    <row r="445" spans="1:107" s="7" customFormat="1" ht="24">
      <c r="A445" s="4" t="s">
        <v>889</v>
      </c>
      <c r="B445" s="5" t="s">
        <v>487</v>
      </c>
      <c r="C445" s="6">
        <v>39314</v>
      </c>
      <c r="D445" s="5" t="s">
        <v>455</v>
      </c>
      <c r="E445" s="5" t="s">
        <v>468</v>
      </c>
      <c r="F445" s="5" t="s">
        <v>477</v>
      </c>
      <c r="G445" s="5" t="s">
        <v>458</v>
      </c>
      <c r="H445" s="5" t="s">
        <v>455</v>
      </c>
      <c r="I445" s="5" t="s">
        <v>485</v>
      </c>
      <c r="J445" s="5" t="s">
        <v>459</v>
      </c>
      <c r="K445" s="5"/>
      <c r="L445" s="5"/>
      <c r="M445" s="5"/>
      <c r="N445" s="5" t="s">
        <v>459</v>
      </c>
      <c r="O445" s="5"/>
      <c r="P445" s="5"/>
      <c r="Q445" s="5"/>
      <c r="R445" s="5" t="s">
        <v>459</v>
      </c>
      <c r="S445" s="5" t="s">
        <v>480</v>
      </c>
      <c r="T445" s="5"/>
      <c r="U445" s="5"/>
      <c r="V445" s="5" t="s">
        <v>542</v>
      </c>
      <c r="W445" s="5">
        <v>384</v>
      </c>
      <c r="X445" s="5">
        <v>30</v>
      </c>
      <c r="Y445" s="5" t="s">
        <v>455</v>
      </c>
      <c r="Z445" s="5">
        <v>22</v>
      </c>
      <c r="AA445" s="5">
        <v>22</v>
      </c>
      <c r="AB445" s="5" t="s">
        <v>809</v>
      </c>
      <c r="AC445" s="5"/>
      <c r="AD445" s="5">
        <v>0.02</v>
      </c>
      <c r="AE445" s="5">
        <v>5</v>
      </c>
      <c r="AF445" s="5">
        <v>9.93</v>
      </c>
      <c r="AG445" s="5">
        <v>10.4</v>
      </c>
      <c r="AH445" s="5">
        <v>60</v>
      </c>
      <c r="AI445" s="5">
        <v>18.46</v>
      </c>
      <c r="AJ445" s="5">
        <v>15.36</v>
      </c>
      <c r="AK445" s="5">
        <v>15.61</v>
      </c>
      <c r="AL445" s="5">
        <v>10.94</v>
      </c>
      <c r="AM445" s="5">
        <v>15</v>
      </c>
      <c r="AN445" s="5">
        <v>15.02</v>
      </c>
      <c r="AO445" s="5">
        <v>11.31</v>
      </c>
      <c r="AP445" s="5">
        <v>15.9</v>
      </c>
      <c r="AQ445" s="5"/>
      <c r="AR445" s="5">
        <v>3.25234</v>
      </c>
      <c r="AS445" s="5" t="s">
        <v>809</v>
      </c>
      <c r="AT445" s="5"/>
      <c r="AU445" s="5">
        <v>0.01</v>
      </c>
      <c r="AV445" s="5">
        <v>5</v>
      </c>
      <c r="AW445" s="5">
        <v>11.51</v>
      </c>
      <c r="AX445" s="5">
        <v>10.39</v>
      </c>
      <c r="AY445" s="5">
        <v>60</v>
      </c>
      <c r="AZ445" s="5">
        <v>18.38</v>
      </c>
      <c r="BA445" s="5">
        <v>16.76</v>
      </c>
      <c r="BB445" s="5">
        <v>18.8</v>
      </c>
      <c r="BC445" s="5">
        <v>11.07</v>
      </c>
      <c r="BD445" s="5">
        <v>15.23</v>
      </c>
      <c r="BE445" s="5">
        <v>17.62</v>
      </c>
      <c r="BF445" s="5">
        <v>11.97</v>
      </c>
      <c r="BG445" s="5">
        <v>17.33</v>
      </c>
      <c r="BH445" s="5"/>
      <c r="BI445" s="5">
        <v>3.45495188333333</v>
      </c>
      <c r="BJ445" s="5" t="s">
        <v>809</v>
      </c>
      <c r="BK445" s="5"/>
      <c r="BL445" s="5">
        <v>0.01</v>
      </c>
      <c r="BM445" s="5">
        <v>5</v>
      </c>
      <c r="BN445" s="5">
        <v>11.03</v>
      </c>
      <c r="BO445" s="5">
        <v>9.65</v>
      </c>
      <c r="BP445" s="5">
        <v>60</v>
      </c>
      <c r="BQ445" s="5">
        <v>19.57</v>
      </c>
      <c r="BR445" s="5">
        <v>16.28</v>
      </c>
      <c r="BS445" s="5">
        <v>14.84</v>
      </c>
      <c r="BT445" s="5">
        <v>10.59</v>
      </c>
      <c r="BU445" s="5">
        <v>14.92</v>
      </c>
      <c r="BV445" s="5">
        <v>14.67</v>
      </c>
      <c r="BW445" s="5">
        <v>10.64</v>
      </c>
      <c r="BX445" s="5">
        <v>15.89</v>
      </c>
      <c r="BY445" s="5"/>
      <c r="BZ445" s="5">
        <v>3.11336858333333</v>
      </c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</row>
    <row r="446" spans="1:107" s="7" customFormat="1" ht="24">
      <c r="A446" s="4" t="s">
        <v>889</v>
      </c>
      <c r="B446" s="5" t="s">
        <v>487</v>
      </c>
      <c r="C446" s="6">
        <v>39373</v>
      </c>
      <c r="D446" s="5" t="s">
        <v>455</v>
      </c>
      <c r="E446" s="5" t="s">
        <v>532</v>
      </c>
      <c r="F446" s="5" t="s">
        <v>477</v>
      </c>
      <c r="G446" s="5" t="s">
        <v>458</v>
      </c>
      <c r="H446" s="5" t="s">
        <v>459</v>
      </c>
      <c r="I446" s="5">
        <v>75</v>
      </c>
      <c r="J446" s="5" t="s">
        <v>459</v>
      </c>
      <c r="K446" s="5"/>
      <c r="L446" s="5"/>
      <c r="M446" s="5"/>
      <c r="N446" s="5" t="s">
        <v>459</v>
      </c>
      <c r="O446" s="5"/>
      <c r="P446" s="5"/>
      <c r="Q446" s="5"/>
      <c r="R446" s="5" t="s">
        <v>459</v>
      </c>
      <c r="S446" s="5" t="s">
        <v>480</v>
      </c>
      <c r="T446" s="5"/>
      <c r="U446" s="5"/>
      <c r="V446" s="5" t="s">
        <v>542</v>
      </c>
      <c r="W446" s="5">
        <v>256</v>
      </c>
      <c r="X446" s="5">
        <v>240</v>
      </c>
      <c r="Y446" s="5" t="s">
        <v>513</v>
      </c>
      <c r="Z446" s="5">
        <v>35</v>
      </c>
      <c r="AA446" s="5">
        <v>31</v>
      </c>
      <c r="AB446" s="5" t="s">
        <v>819</v>
      </c>
      <c r="AC446" s="5"/>
      <c r="AD446" s="5">
        <v>0.25</v>
      </c>
      <c r="AE446" s="5">
        <v>60</v>
      </c>
      <c r="AF446" s="5">
        <v>13</v>
      </c>
      <c r="AG446" s="5">
        <v>26.35</v>
      </c>
      <c r="AH446" s="5">
        <v>60</v>
      </c>
      <c r="AI446" s="5">
        <v>32.81</v>
      </c>
      <c r="AJ446" s="5">
        <v>75</v>
      </c>
      <c r="AK446" s="5">
        <v>28.56</v>
      </c>
      <c r="AL446" s="5">
        <v>13</v>
      </c>
      <c r="AM446" s="5">
        <v>27.77</v>
      </c>
      <c r="AN446" s="5">
        <v>28.02</v>
      </c>
      <c r="AO446" s="5">
        <v>15.57</v>
      </c>
      <c r="AP446" s="5">
        <v>16.8</v>
      </c>
      <c r="AQ446" s="5"/>
      <c r="AR446" s="5">
        <v>8.00031999999999</v>
      </c>
      <c r="AS446" s="5" t="s">
        <v>809</v>
      </c>
      <c r="AT446" s="5"/>
      <c r="AU446" s="5">
        <v>0.25</v>
      </c>
      <c r="AV446" s="5">
        <v>60</v>
      </c>
      <c r="AW446" s="5">
        <v>13</v>
      </c>
      <c r="AX446" s="5">
        <v>25.71</v>
      </c>
      <c r="AY446" s="5">
        <v>60</v>
      </c>
      <c r="AZ446" s="5">
        <v>34.32</v>
      </c>
      <c r="BA446" s="5">
        <v>75</v>
      </c>
      <c r="BB446" s="5">
        <v>30.76</v>
      </c>
      <c r="BC446" s="5">
        <v>13</v>
      </c>
      <c r="BD446" s="5">
        <v>30.41</v>
      </c>
      <c r="BE446" s="5">
        <v>30.21</v>
      </c>
      <c r="BF446" s="5">
        <v>16.18</v>
      </c>
      <c r="BG446" s="5">
        <v>16.8</v>
      </c>
      <c r="BH446" s="5"/>
      <c r="BI446" s="5">
        <v>8.292892</v>
      </c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</row>
    <row r="447" spans="1:107" s="7" customFormat="1" ht="24">
      <c r="A447" s="4" t="s">
        <v>889</v>
      </c>
      <c r="B447" s="5" t="s">
        <v>487</v>
      </c>
      <c r="C447" s="6">
        <v>39314</v>
      </c>
      <c r="D447" s="5" t="s">
        <v>455</v>
      </c>
      <c r="E447" s="5" t="s">
        <v>532</v>
      </c>
      <c r="F447" s="5" t="s">
        <v>477</v>
      </c>
      <c r="G447" s="5" t="s">
        <v>458</v>
      </c>
      <c r="H447" s="5" t="s">
        <v>459</v>
      </c>
      <c r="I447" s="5">
        <v>75</v>
      </c>
      <c r="J447" s="5" t="s">
        <v>459</v>
      </c>
      <c r="K447" s="5"/>
      <c r="L447" s="5"/>
      <c r="M447" s="5"/>
      <c r="N447" s="5" t="s">
        <v>459</v>
      </c>
      <c r="O447" s="5"/>
      <c r="P447" s="5"/>
      <c r="Q447" s="5"/>
      <c r="R447" s="5" t="s">
        <v>459</v>
      </c>
      <c r="S447" s="5" t="s">
        <v>480</v>
      </c>
      <c r="T447" s="5"/>
      <c r="U447" s="5"/>
      <c r="V447" s="5" t="s">
        <v>542</v>
      </c>
      <c r="W447" s="5">
        <v>256</v>
      </c>
      <c r="X447" s="5">
        <v>240</v>
      </c>
      <c r="Y447" s="5" t="s">
        <v>455</v>
      </c>
      <c r="Z447" s="5">
        <v>40</v>
      </c>
      <c r="AA447" s="5">
        <v>35</v>
      </c>
      <c r="AB447" s="5" t="s">
        <v>819</v>
      </c>
      <c r="AC447" s="5"/>
      <c r="AD447" s="5">
        <v>0.25</v>
      </c>
      <c r="AE447" s="5">
        <v>60</v>
      </c>
      <c r="AF447" s="5">
        <v>13</v>
      </c>
      <c r="AG447" s="5">
        <v>26.42</v>
      </c>
      <c r="AH447" s="5">
        <v>60</v>
      </c>
      <c r="AI447" s="5">
        <v>47.97</v>
      </c>
      <c r="AJ447" s="5">
        <v>75</v>
      </c>
      <c r="AK447" s="5">
        <v>37.5</v>
      </c>
      <c r="AL447" s="5">
        <v>13</v>
      </c>
      <c r="AM447" s="5">
        <v>37.23</v>
      </c>
      <c r="AN447" s="5">
        <v>36.68</v>
      </c>
      <c r="AO447" s="5">
        <v>18.48</v>
      </c>
      <c r="AP447" s="5">
        <v>18</v>
      </c>
      <c r="AQ447" s="5"/>
      <c r="AR447" s="5">
        <v>9.5375</v>
      </c>
      <c r="AS447" s="5" t="s">
        <v>819</v>
      </c>
      <c r="AT447" s="5"/>
      <c r="AU447" s="5">
        <v>0.25</v>
      </c>
      <c r="AV447" s="5">
        <v>60</v>
      </c>
      <c r="AW447" s="5">
        <v>13</v>
      </c>
      <c r="AX447" s="5">
        <v>25.68</v>
      </c>
      <c r="AY447" s="5">
        <v>60</v>
      </c>
      <c r="AZ447" s="5">
        <v>49.56</v>
      </c>
      <c r="BA447" s="5">
        <v>75</v>
      </c>
      <c r="BB447" s="5">
        <v>39.36</v>
      </c>
      <c r="BC447" s="5">
        <v>13</v>
      </c>
      <c r="BD447" s="5">
        <v>39.03</v>
      </c>
      <c r="BE447" s="5">
        <v>39</v>
      </c>
      <c r="BF447" s="5">
        <v>20.13</v>
      </c>
      <c r="BG447" s="5">
        <v>18</v>
      </c>
      <c r="BH447" s="5"/>
      <c r="BI447" s="5">
        <v>9.77639999999999</v>
      </c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</row>
    <row r="448" spans="1:107" s="7" customFormat="1" ht="12.75">
      <c r="A448" s="4" t="s">
        <v>889</v>
      </c>
      <c r="B448" s="5" t="s">
        <v>466</v>
      </c>
      <c r="C448" s="6">
        <v>39351</v>
      </c>
      <c r="D448" s="5" t="s">
        <v>455</v>
      </c>
      <c r="E448" s="5" t="s">
        <v>456</v>
      </c>
      <c r="F448" s="5" t="s">
        <v>477</v>
      </c>
      <c r="G448" s="5" t="s">
        <v>458</v>
      </c>
      <c r="H448" s="5" t="s">
        <v>459</v>
      </c>
      <c r="I448" s="5">
        <v>390</v>
      </c>
      <c r="J448" s="5" t="s">
        <v>459</v>
      </c>
      <c r="K448" s="5"/>
      <c r="L448" s="5"/>
      <c r="M448" s="5"/>
      <c r="N448" s="5" t="s">
        <v>459</v>
      </c>
      <c r="O448" s="5"/>
      <c r="P448" s="5"/>
      <c r="Q448" s="5"/>
      <c r="R448" s="5" t="s">
        <v>459</v>
      </c>
      <c r="S448" s="5" t="s">
        <v>480</v>
      </c>
      <c r="T448" s="5"/>
      <c r="U448" s="5"/>
      <c r="V448" s="5" t="s">
        <v>901</v>
      </c>
      <c r="W448" s="5">
        <v>256</v>
      </c>
      <c r="X448" s="5">
        <v>1</v>
      </c>
      <c r="Y448" s="5" t="s">
        <v>455</v>
      </c>
      <c r="Z448" s="5">
        <v>55</v>
      </c>
      <c r="AA448" s="5">
        <v>55</v>
      </c>
      <c r="AB448" s="5" t="s">
        <v>485</v>
      </c>
      <c r="AC448" s="5"/>
      <c r="AD448" s="5">
        <v>0.00924</v>
      </c>
      <c r="AE448" s="5">
        <v>5</v>
      </c>
      <c r="AF448" s="5">
        <v>5</v>
      </c>
      <c r="AG448" s="5">
        <v>7.697</v>
      </c>
      <c r="AH448" s="5">
        <v>60</v>
      </c>
      <c r="AI448" s="5">
        <v>153.65</v>
      </c>
      <c r="AJ448" s="5">
        <v>395</v>
      </c>
      <c r="AK448" s="5">
        <v>73.65</v>
      </c>
      <c r="AL448" s="5">
        <v>128</v>
      </c>
      <c r="AM448" s="5">
        <v>81.8</v>
      </c>
      <c r="AN448" s="5">
        <v>79</v>
      </c>
      <c r="AO448" s="5">
        <v>0</v>
      </c>
      <c r="AP448" s="5">
        <v>0</v>
      </c>
      <c r="AQ448" s="5">
        <v>0.6476</v>
      </c>
      <c r="AR448" s="5">
        <v>14.2537135999999</v>
      </c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</row>
    <row r="449" spans="1:107" s="7" customFormat="1" ht="12.75">
      <c r="A449" s="4" t="s">
        <v>889</v>
      </c>
      <c r="B449" s="5" t="s">
        <v>466</v>
      </c>
      <c r="C449" s="6">
        <v>39227</v>
      </c>
      <c r="D449" s="5" t="s">
        <v>455</v>
      </c>
      <c r="E449" s="5" t="s">
        <v>456</v>
      </c>
      <c r="F449" s="5" t="s">
        <v>477</v>
      </c>
      <c r="G449" s="5" t="s">
        <v>458</v>
      </c>
      <c r="H449" s="5" t="s">
        <v>459</v>
      </c>
      <c r="I449" s="5">
        <v>390</v>
      </c>
      <c r="J449" s="5" t="s">
        <v>459</v>
      </c>
      <c r="K449" s="5"/>
      <c r="L449" s="5"/>
      <c r="M449" s="5"/>
      <c r="N449" s="5" t="s">
        <v>459</v>
      </c>
      <c r="O449" s="5"/>
      <c r="P449" s="5"/>
      <c r="Q449" s="5"/>
      <c r="R449" s="5" t="s">
        <v>459</v>
      </c>
      <c r="S449" s="5" t="s">
        <v>480</v>
      </c>
      <c r="T449" s="5"/>
      <c r="U449" s="5"/>
      <c r="V449" s="5" t="s">
        <v>902</v>
      </c>
      <c r="W449" s="5">
        <v>256</v>
      </c>
      <c r="X449" s="5">
        <v>30</v>
      </c>
      <c r="Y449" s="5" t="s">
        <v>455</v>
      </c>
      <c r="Z449" s="5">
        <v>65</v>
      </c>
      <c r="AA449" s="5">
        <v>65</v>
      </c>
      <c r="AB449" s="5"/>
      <c r="AC449" s="5"/>
      <c r="AD449" s="5">
        <v>0.01231</v>
      </c>
      <c r="AE449" s="5">
        <v>5</v>
      </c>
      <c r="AF449" s="5">
        <v>5.15</v>
      </c>
      <c r="AG449" s="5">
        <v>7.472</v>
      </c>
      <c r="AH449" s="5">
        <v>60</v>
      </c>
      <c r="AI449" s="5">
        <v>198.63</v>
      </c>
      <c r="AJ449" s="5">
        <v>376</v>
      </c>
      <c r="AK449" s="5">
        <v>118.91</v>
      </c>
      <c r="AL449" s="5">
        <v>50.1</v>
      </c>
      <c r="AM449" s="5">
        <v>124.06</v>
      </c>
      <c r="AN449" s="5">
        <v>123.3</v>
      </c>
      <c r="AO449" s="5">
        <v>48.6</v>
      </c>
      <c r="AP449" s="5">
        <v>17.27</v>
      </c>
      <c r="AQ449" s="5">
        <v>0.624</v>
      </c>
      <c r="AR449" s="5">
        <v>21.72271104</v>
      </c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</row>
    <row r="450" spans="1:107" s="7" customFormat="1" ht="12.75">
      <c r="A450" s="4" t="s">
        <v>889</v>
      </c>
      <c r="B450" s="5" t="s">
        <v>487</v>
      </c>
      <c r="C450" s="6">
        <v>39513</v>
      </c>
      <c r="D450" s="5" t="s">
        <v>455</v>
      </c>
      <c r="E450" s="5" t="s">
        <v>456</v>
      </c>
      <c r="F450" s="5" t="s">
        <v>477</v>
      </c>
      <c r="G450" s="5" t="s">
        <v>458</v>
      </c>
      <c r="H450" s="5" t="s">
        <v>459</v>
      </c>
      <c r="I450" s="5">
        <v>36</v>
      </c>
      <c r="J450" s="5" t="s">
        <v>459</v>
      </c>
      <c r="K450" s="5"/>
      <c r="L450" s="5"/>
      <c r="M450" s="5"/>
      <c r="N450" s="5" t="s">
        <v>459</v>
      </c>
      <c r="O450" s="5"/>
      <c r="P450" s="5"/>
      <c r="Q450" s="5"/>
      <c r="R450" s="5" t="s">
        <v>459</v>
      </c>
      <c r="S450" s="5" t="s">
        <v>480</v>
      </c>
      <c r="T450" s="5"/>
      <c r="U450" s="5"/>
      <c r="V450" s="5" t="s">
        <v>838</v>
      </c>
      <c r="W450" s="5">
        <v>256</v>
      </c>
      <c r="X450" s="5">
        <v>20</v>
      </c>
      <c r="Y450" s="5" t="s">
        <v>455</v>
      </c>
      <c r="Z450" s="5">
        <v>25</v>
      </c>
      <c r="AA450" s="5">
        <v>25</v>
      </c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 t="s">
        <v>809</v>
      </c>
      <c r="AT450" s="5"/>
      <c r="AU450" s="5">
        <v>0.00056</v>
      </c>
      <c r="AV450" s="5">
        <v>5</v>
      </c>
      <c r="AW450" s="5">
        <v>14</v>
      </c>
      <c r="AX450" s="5">
        <v>10.973</v>
      </c>
      <c r="AY450" s="5">
        <v>60</v>
      </c>
      <c r="AZ450" s="5">
        <v>35.781</v>
      </c>
      <c r="BA450" s="5">
        <v>44</v>
      </c>
      <c r="BB450" s="5">
        <v>27.823</v>
      </c>
      <c r="BC450" s="5">
        <v>13</v>
      </c>
      <c r="BD450" s="5">
        <v>26.431</v>
      </c>
      <c r="BE450" s="5">
        <v>26.925</v>
      </c>
      <c r="BF450" s="5">
        <v>1.52</v>
      </c>
      <c r="BG450" s="5">
        <v>0.68333</v>
      </c>
      <c r="BH450" s="5"/>
      <c r="BI450" s="5">
        <v>4.984179719985</v>
      </c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</row>
    <row r="451" spans="1:107" s="7" customFormat="1" ht="12.75">
      <c r="A451" s="4" t="s">
        <v>889</v>
      </c>
      <c r="B451" s="5" t="s">
        <v>487</v>
      </c>
      <c r="C451" s="6">
        <v>39513</v>
      </c>
      <c r="D451" s="5" t="s">
        <v>455</v>
      </c>
      <c r="E451" s="5" t="s">
        <v>456</v>
      </c>
      <c r="F451" s="5" t="s">
        <v>477</v>
      </c>
      <c r="G451" s="5" t="s">
        <v>458</v>
      </c>
      <c r="H451" s="5" t="s">
        <v>459</v>
      </c>
      <c r="I451" s="5">
        <v>36</v>
      </c>
      <c r="J451" s="5" t="s">
        <v>459</v>
      </c>
      <c r="K451" s="5"/>
      <c r="L451" s="5"/>
      <c r="M451" s="5"/>
      <c r="N451" s="5" t="s">
        <v>459</v>
      </c>
      <c r="O451" s="5"/>
      <c r="P451" s="5"/>
      <c r="Q451" s="5"/>
      <c r="R451" s="5" t="s">
        <v>459</v>
      </c>
      <c r="S451" s="5" t="s">
        <v>480</v>
      </c>
      <c r="T451" s="5"/>
      <c r="U451" s="5"/>
      <c r="V451" s="5" t="s">
        <v>838</v>
      </c>
      <c r="W451" s="5">
        <v>256</v>
      </c>
      <c r="X451" s="5">
        <v>20</v>
      </c>
      <c r="Y451" s="5" t="s">
        <v>455</v>
      </c>
      <c r="Z451" s="5">
        <v>25</v>
      </c>
      <c r="AA451" s="5">
        <v>25</v>
      </c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 t="s">
        <v>809</v>
      </c>
      <c r="AT451" s="5"/>
      <c r="AU451" s="5">
        <v>0.00056</v>
      </c>
      <c r="AV451" s="5">
        <v>5</v>
      </c>
      <c r="AW451" s="5">
        <v>14</v>
      </c>
      <c r="AX451" s="5">
        <v>10.973</v>
      </c>
      <c r="AY451" s="5">
        <v>60</v>
      </c>
      <c r="AZ451" s="5">
        <v>35.781</v>
      </c>
      <c r="BA451" s="5">
        <v>44</v>
      </c>
      <c r="BB451" s="5">
        <v>27.823</v>
      </c>
      <c r="BC451" s="5">
        <v>13</v>
      </c>
      <c r="BD451" s="5">
        <v>26.431</v>
      </c>
      <c r="BE451" s="5">
        <v>26.925</v>
      </c>
      <c r="BF451" s="5">
        <v>1.52</v>
      </c>
      <c r="BG451" s="5">
        <v>0.68333</v>
      </c>
      <c r="BH451" s="5"/>
      <c r="BI451" s="5">
        <v>4.984179719985</v>
      </c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</row>
    <row r="452" spans="1:107" s="7" customFormat="1" ht="12.75">
      <c r="A452" s="4" t="s">
        <v>889</v>
      </c>
      <c r="B452" s="5" t="s">
        <v>487</v>
      </c>
      <c r="C452" s="6">
        <v>39350</v>
      </c>
      <c r="D452" s="5" t="s">
        <v>455</v>
      </c>
      <c r="E452" s="5" t="s">
        <v>456</v>
      </c>
      <c r="F452" s="5" t="s">
        <v>477</v>
      </c>
      <c r="G452" s="5" t="s">
        <v>458</v>
      </c>
      <c r="H452" s="5" t="s">
        <v>459</v>
      </c>
      <c r="I452" s="5">
        <v>110</v>
      </c>
      <c r="J452" s="5" t="s">
        <v>459</v>
      </c>
      <c r="K452" s="5"/>
      <c r="L452" s="5"/>
      <c r="M452" s="5"/>
      <c r="N452" s="5" t="s">
        <v>459</v>
      </c>
      <c r="O452" s="5"/>
      <c r="P452" s="5"/>
      <c r="Q452" s="5"/>
      <c r="R452" s="5" t="s">
        <v>459</v>
      </c>
      <c r="S452" s="5" t="s">
        <v>480</v>
      </c>
      <c r="T452" s="5"/>
      <c r="U452" s="5"/>
      <c r="V452" s="5" t="s">
        <v>903</v>
      </c>
      <c r="W452" s="5">
        <v>1024</v>
      </c>
      <c r="X452" s="5">
        <v>30</v>
      </c>
      <c r="Y452" s="5" t="s">
        <v>513</v>
      </c>
      <c r="Z452" s="5">
        <v>25</v>
      </c>
      <c r="AA452" s="5">
        <v>25</v>
      </c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 t="s">
        <v>809</v>
      </c>
      <c r="AT452" s="5"/>
      <c r="AU452" s="5">
        <v>0.026</v>
      </c>
      <c r="AV452" s="5">
        <v>5</v>
      </c>
      <c r="AW452" s="5">
        <v>10.7</v>
      </c>
      <c r="AX452" s="5">
        <v>14.84</v>
      </c>
      <c r="AY452" s="5">
        <v>60</v>
      </c>
      <c r="AZ452" s="5">
        <v>58.12</v>
      </c>
      <c r="BA452" s="5">
        <v>116.3</v>
      </c>
      <c r="BB452" s="5">
        <v>32.2</v>
      </c>
      <c r="BC452" s="5">
        <v>37.7</v>
      </c>
      <c r="BD452" s="5">
        <v>31.27</v>
      </c>
      <c r="BE452" s="5">
        <v>31.3</v>
      </c>
      <c r="BF452" s="5">
        <v>26.91</v>
      </c>
      <c r="BG452" s="5">
        <v>16.83</v>
      </c>
      <c r="BH452" s="5"/>
      <c r="BI452" s="5">
        <v>6.4708938</v>
      </c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</row>
    <row r="453" spans="1:107" s="7" customFormat="1" ht="12.75">
      <c r="A453" s="4" t="s">
        <v>889</v>
      </c>
      <c r="B453" s="5" t="s">
        <v>487</v>
      </c>
      <c r="C453" s="6">
        <v>39314</v>
      </c>
      <c r="D453" s="5" t="s">
        <v>455</v>
      </c>
      <c r="E453" s="5" t="s">
        <v>456</v>
      </c>
      <c r="F453" s="5" t="s">
        <v>477</v>
      </c>
      <c r="G453" s="5" t="s">
        <v>458</v>
      </c>
      <c r="H453" s="5" t="s">
        <v>455</v>
      </c>
      <c r="I453" s="5">
        <v>45</v>
      </c>
      <c r="J453" s="5" t="s">
        <v>459</v>
      </c>
      <c r="K453" s="5"/>
      <c r="L453" s="5"/>
      <c r="M453" s="5"/>
      <c r="N453" s="5" t="s">
        <v>459</v>
      </c>
      <c r="O453" s="5"/>
      <c r="P453" s="5"/>
      <c r="Q453" s="5"/>
      <c r="R453" s="5" t="s">
        <v>459</v>
      </c>
      <c r="S453" s="5" t="s">
        <v>480</v>
      </c>
      <c r="T453" s="5"/>
      <c r="U453" s="5"/>
      <c r="V453" s="5" t="s">
        <v>904</v>
      </c>
      <c r="W453" s="5">
        <v>256</v>
      </c>
      <c r="X453" s="5">
        <v>30</v>
      </c>
      <c r="Y453" s="5" t="s">
        <v>513</v>
      </c>
      <c r="Z453" s="5">
        <v>37</v>
      </c>
      <c r="AA453" s="5">
        <v>32</v>
      </c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 t="s">
        <v>809</v>
      </c>
      <c r="AT453" s="5"/>
      <c r="AU453" s="5">
        <v>0.00056</v>
      </c>
      <c r="AV453" s="5">
        <v>5</v>
      </c>
      <c r="AW453" s="5">
        <v>14</v>
      </c>
      <c r="AX453" s="5">
        <v>16.298</v>
      </c>
      <c r="AY453" s="5">
        <v>60</v>
      </c>
      <c r="AZ453" s="5">
        <v>54.235</v>
      </c>
      <c r="BA453" s="5">
        <v>55</v>
      </c>
      <c r="BB453" s="5">
        <v>37.503</v>
      </c>
      <c r="BC453" s="5">
        <v>14</v>
      </c>
      <c r="BD453" s="5">
        <v>36.232</v>
      </c>
      <c r="BE453" s="5">
        <v>36.39</v>
      </c>
      <c r="BF453" s="5">
        <v>32.65</v>
      </c>
      <c r="BG453" s="5">
        <v>16</v>
      </c>
      <c r="BH453" s="5"/>
      <c r="BI453" s="5">
        <v>8.41778266666666</v>
      </c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</row>
    <row r="454" spans="1:107" s="7" customFormat="1" ht="12.75">
      <c r="A454" s="4" t="s">
        <v>889</v>
      </c>
      <c r="B454" s="5" t="s">
        <v>487</v>
      </c>
      <c r="C454" s="6">
        <v>39414</v>
      </c>
      <c r="D454" s="5" t="s">
        <v>455</v>
      </c>
      <c r="E454" s="5" t="s">
        <v>456</v>
      </c>
      <c r="F454" s="5" t="s">
        <v>477</v>
      </c>
      <c r="G454" s="5" t="s">
        <v>458</v>
      </c>
      <c r="H454" s="5" t="s">
        <v>459</v>
      </c>
      <c r="I454" s="5">
        <v>30</v>
      </c>
      <c r="J454" s="5" t="s">
        <v>459</v>
      </c>
      <c r="K454" s="5"/>
      <c r="L454" s="5"/>
      <c r="M454" s="5"/>
      <c r="N454" s="5" t="s">
        <v>459</v>
      </c>
      <c r="O454" s="5"/>
      <c r="P454" s="5"/>
      <c r="Q454" s="5"/>
      <c r="R454" s="5" t="s">
        <v>459</v>
      </c>
      <c r="S454" s="5" t="s">
        <v>480</v>
      </c>
      <c r="T454" s="5"/>
      <c r="U454" s="5"/>
      <c r="V454" s="5" t="s">
        <v>905</v>
      </c>
      <c r="W454" s="5">
        <v>1024</v>
      </c>
      <c r="X454" s="5">
        <v>20</v>
      </c>
      <c r="Y454" s="5" t="s">
        <v>455</v>
      </c>
      <c r="Z454" s="5">
        <v>35</v>
      </c>
      <c r="AA454" s="5">
        <v>35</v>
      </c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 t="s">
        <v>809</v>
      </c>
      <c r="AT454" s="5"/>
      <c r="AU454" s="5">
        <v>0.0007</v>
      </c>
      <c r="AV454" s="5">
        <v>5</v>
      </c>
      <c r="AW454" s="5">
        <v>9.5</v>
      </c>
      <c r="AX454" s="5">
        <v>13.87</v>
      </c>
      <c r="AY454" s="5">
        <v>60</v>
      </c>
      <c r="AZ454" s="5">
        <v>25.37</v>
      </c>
      <c r="BA454" s="5">
        <v>37.1</v>
      </c>
      <c r="BB454" s="5">
        <v>24.37</v>
      </c>
      <c r="BC454" s="5">
        <v>34.8</v>
      </c>
      <c r="BD454" s="5">
        <v>22.98</v>
      </c>
      <c r="BE454" s="5">
        <v>22.26</v>
      </c>
      <c r="BF454" s="5">
        <v>0</v>
      </c>
      <c r="BG454" s="5">
        <v>0</v>
      </c>
      <c r="BH454" s="5"/>
      <c r="BI454" s="5">
        <v>5.50956</v>
      </c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</row>
    <row r="455" spans="1:107" s="7" customFormat="1" ht="12.75">
      <c r="A455" s="4" t="s">
        <v>889</v>
      </c>
      <c r="B455" s="5" t="s">
        <v>487</v>
      </c>
      <c r="C455" s="6">
        <v>39350</v>
      </c>
      <c r="D455" s="5" t="s">
        <v>455</v>
      </c>
      <c r="E455" s="5" t="s">
        <v>456</v>
      </c>
      <c r="F455" s="5" t="s">
        <v>477</v>
      </c>
      <c r="G455" s="5" t="s">
        <v>458</v>
      </c>
      <c r="H455" s="5" t="s">
        <v>459</v>
      </c>
      <c r="I455" s="5">
        <v>99</v>
      </c>
      <c r="J455" s="5" t="s">
        <v>459</v>
      </c>
      <c r="K455" s="5"/>
      <c r="L455" s="5"/>
      <c r="M455" s="5"/>
      <c r="N455" s="5" t="s">
        <v>459</v>
      </c>
      <c r="O455" s="5"/>
      <c r="P455" s="5"/>
      <c r="Q455" s="5"/>
      <c r="R455" s="5" t="s">
        <v>459</v>
      </c>
      <c r="S455" s="5" t="s">
        <v>480</v>
      </c>
      <c r="T455" s="5"/>
      <c r="U455" s="5"/>
      <c r="V455" s="5" t="s">
        <v>903</v>
      </c>
      <c r="W455" s="5">
        <v>1024</v>
      </c>
      <c r="X455" s="5">
        <v>30</v>
      </c>
      <c r="Y455" s="5" t="s">
        <v>455</v>
      </c>
      <c r="Z455" s="5">
        <v>45</v>
      </c>
      <c r="AA455" s="5">
        <v>35</v>
      </c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 t="s">
        <v>809</v>
      </c>
      <c r="AT455" s="5"/>
      <c r="AU455" s="5">
        <v>0.0006</v>
      </c>
      <c r="AV455" s="5">
        <v>5</v>
      </c>
      <c r="AW455" s="5">
        <v>6.7</v>
      </c>
      <c r="AX455" s="5">
        <v>16.57</v>
      </c>
      <c r="AY455" s="5">
        <v>60</v>
      </c>
      <c r="AZ455" s="5">
        <v>80.46</v>
      </c>
      <c r="BA455" s="5">
        <v>76.1</v>
      </c>
      <c r="BB455" s="5">
        <v>46.08</v>
      </c>
      <c r="BC455" s="5">
        <v>25.3</v>
      </c>
      <c r="BD455" s="5">
        <v>46.21</v>
      </c>
      <c r="BE455" s="5">
        <v>45.32</v>
      </c>
      <c r="BF455" s="5">
        <v>35.04</v>
      </c>
      <c r="BG455" s="5">
        <v>16.23</v>
      </c>
      <c r="BH455" s="5"/>
      <c r="BI455" s="5">
        <v>10.11163815</v>
      </c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</row>
    <row r="456" spans="1:107" s="7" customFormat="1" ht="12.75">
      <c r="A456" s="4" t="s">
        <v>889</v>
      </c>
      <c r="B456" s="5" t="s">
        <v>487</v>
      </c>
      <c r="C456" s="6">
        <v>39321</v>
      </c>
      <c r="D456" s="5" t="s">
        <v>455</v>
      </c>
      <c r="E456" s="5" t="s">
        <v>456</v>
      </c>
      <c r="F456" s="5" t="s">
        <v>477</v>
      </c>
      <c r="G456" s="5" t="s">
        <v>458</v>
      </c>
      <c r="H456" s="5" t="s">
        <v>459</v>
      </c>
      <c r="I456" s="5">
        <v>54</v>
      </c>
      <c r="J456" s="5" t="s">
        <v>459</v>
      </c>
      <c r="K456" s="5"/>
      <c r="L456" s="5"/>
      <c r="M456" s="5"/>
      <c r="N456" s="5" t="s">
        <v>459</v>
      </c>
      <c r="O456" s="5"/>
      <c r="P456" s="5"/>
      <c r="Q456" s="5"/>
      <c r="R456" s="5" t="s">
        <v>459</v>
      </c>
      <c r="S456" s="5" t="s">
        <v>480</v>
      </c>
      <c r="T456" s="5"/>
      <c r="U456" s="5"/>
      <c r="V456" s="5" t="s">
        <v>740</v>
      </c>
      <c r="W456" s="5">
        <v>64</v>
      </c>
      <c r="X456" s="5">
        <v>30</v>
      </c>
      <c r="Y456" s="5" t="s">
        <v>513</v>
      </c>
      <c r="Z456" s="5">
        <v>20</v>
      </c>
      <c r="AA456" s="5">
        <v>5</v>
      </c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 t="s">
        <v>809</v>
      </c>
      <c r="AT456" s="5"/>
      <c r="AU456" s="5">
        <v>0.00055</v>
      </c>
      <c r="AV456" s="5">
        <v>5</v>
      </c>
      <c r="AW456" s="5">
        <v>16</v>
      </c>
      <c r="AX456" s="5">
        <v>7.0729</v>
      </c>
      <c r="AY456" s="5">
        <v>60</v>
      </c>
      <c r="AZ456" s="5">
        <v>38.159</v>
      </c>
      <c r="BA456" s="5">
        <v>58</v>
      </c>
      <c r="BB456" s="5">
        <v>22.379</v>
      </c>
      <c r="BC456" s="5">
        <v>15</v>
      </c>
      <c r="BD456" s="5">
        <v>20.885</v>
      </c>
      <c r="BE456" s="5">
        <v>21.127</v>
      </c>
      <c r="BF456" s="5">
        <v>19.48</v>
      </c>
      <c r="BG456" s="5">
        <v>16</v>
      </c>
      <c r="BH456" s="5"/>
      <c r="BI456" s="5">
        <v>3.50068363333333</v>
      </c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</row>
    <row r="457" spans="1:107" s="7" customFormat="1" ht="12.75">
      <c r="A457" s="4" t="s">
        <v>889</v>
      </c>
      <c r="B457" s="5" t="s">
        <v>487</v>
      </c>
      <c r="C457" s="6">
        <v>39321</v>
      </c>
      <c r="D457" s="5" t="s">
        <v>455</v>
      </c>
      <c r="E457" s="5" t="s">
        <v>456</v>
      </c>
      <c r="F457" s="5" t="s">
        <v>477</v>
      </c>
      <c r="G457" s="5" t="s">
        <v>458</v>
      </c>
      <c r="H457" s="5" t="s">
        <v>459</v>
      </c>
      <c r="I457" s="5">
        <v>61</v>
      </c>
      <c r="J457" s="5" t="s">
        <v>459</v>
      </c>
      <c r="K457" s="5"/>
      <c r="L457" s="5"/>
      <c r="M457" s="5"/>
      <c r="N457" s="5" t="s">
        <v>459</v>
      </c>
      <c r="O457" s="5"/>
      <c r="P457" s="5"/>
      <c r="Q457" s="5"/>
      <c r="R457" s="5" t="s">
        <v>459</v>
      </c>
      <c r="S457" s="5" t="s">
        <v>480</v>
      </c>
      <c r="T457" s="5"/>
      <c r="U457" s="5"/>
      <c r="V457" s="5" t="s">
        <v>740</v>
      </c>
      <c r="W457" s="5">
        <v>128</v>
      </c>
      <c r="X457" s="5">
        <v>30</v>
      </c>
      <c r="Y457" s="5" t="s">
        <v>513</v>
      </c>
      <c r="Z457" s="5">
        <v>20</v>
      </c>
      <c r="AA457" s="5">
        <v>5</v>
      </c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 t="s">
        <v>809</v>
      </c>
      <c r="AT457" s="5"/>
      <c r="AU457" s="5">
        <v>0.00055</v>
      </c>
      <c r="AV457" s="5">
        <v>5</v>
      </c>
      <c r="AW457" s="5">
        <v>20</v>
      </c>
      <c r="AX457" s="5">
        <v>11.51</v>
      </c>
      <c r="AY457" s="5">
        <v>60</v>
      </c>
      <c r="AZ457" s="5">
        <v>39.689</v>
      </c>
      <c r="BA457" s="5">
        <v>55</v>
      </c>
      <c r="BB457" s="5">
        <v>23.317</v>
      </c>
      <c r="BC457" s="5">
        <v>14</v>
      </c>
      <c r="BD457" s="5">
        <v>22.322</v>
      </c>
      <c r="BE457" s="5">
        <v>22.442</v>
      </c>
      <c r="BF457" s="5">
        <v>20.35</v>
      </c>
      <c r="BG457" s="5">
        <v>16</v>
      </c>
      <c r="BH457" s="5"/>
      <c r="BI457" s="5">
        <v>4.25805666666666</v>
      </c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</row>
    <row r="458" spans="1:107" s="7" customFormat="1" ht="12.75">
      <c r="A458" s="4" t="s">
        <v>889</v>
      </c>
      <c r="B458" s="5" t="s">
        <v>487</v>
      </c>
      <c r="C458" s="6">
        <v>39414</v>
      </c>
      <c r="D458" s="5" t="s">
        <v>455</v>
      </c>
      <c r="E458" s="5" t="s">
        <v>456</v>
      </c>
      <c r="F458" s="5" t="s">
        <v>477</v>
      </c>
      <c r="G458" s="5" t="s">
        <v>458</v>
      </c>
      <c r="H458" s="5" t="s">
        <v>459</v>
      </c>
      <c r="I458" s="5">
        <v>36</v>
      </c>
      <c r="J458" s="5" t="s">
        <v>459</v>
      </c>
      <c r="K458" s="5"/>
      <c r="L458" s="5"/>
      <c r="M458" s="5"/>
      <c r="N458" s="5" t="s">
        <v>459</v>
      </c>
      <c r="O458" s="5"/>
      <c r="P458" s="5"/>
      <c r="Q458" s="5"/>
      <c r="R458" s="5" t="s">
        <v>459</v>
      </c>
      <c r="S458" s="5" t="s">
        <v>480</v>
      </c>
      <c r="T458" s="5"/>
      <c r="U458" s="5"/>
      <c r="V458" s="5" t="s">
        <v>838</v>
      </c>
      <c r="W458" s="5">
        <v>256</v>
      </c>
      <c r="X458" s="5">
        <v>15</v>
      </c>
      <c r="Y458" s="5" t="s">
        <v>455</v>
      </c>
      <c r="Z458" s="5">
        <v>25</v>
      </c>
      <c r="AA458" s="5">
        <v>25</v>
      </c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 t="s">
        <v>809</v>
      </c>
      <c r="AT458" s="5"/>
      <c r="AU458" s="5">
        <v>0.00056</v>
      </c>
      <c r="AV458" s="5">
        <v>5</v>
      </c>
      <c r="AW458" s="5">
        <v>14</v>
      </c>
      <c r="AX458" s="5">
        <v>10.973</v>
      </c>
      <c r="AY458" s="5">
        <v>60</v>
      </c>
      <c r="AZ458" s="5">
        <v>35.781</v>
      </c>
      <c r="BA458" s="5">
        <v>44</v>
      </c>
      <c r="BB458" s="5">
        <v>27.823</v>
      </c>
      <c r="BC458" s="5">
        <v>13</v>
      </c>
      <c r="BD458" s="5">
        <v>26.431</v>
      </c>
      <c r="BE458" s="5">
        <v>26.925</v>
      </c>
      <c r="BF458" s="5">
        <v>1.52</v>
      </c>
      <c r="BG458" s="5">
        <v>0.68333</v>
      </c>
      <c r="BH458" s="5"/>
      <c r="BI458" s="5">
        <v>4.984179719985</v>
      </c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</row>
    <row r="459" spans="1:107" s="7" customFormat="1" ht="12.75">
      <c r="A459" s="4" t="s">
        <v>889</v>
      </c>
      <c r="B459" s="5" t="s">
        <v>487</v>
      </c>
      <c r="C459" s="6">
        <v>39321</v>
      </c>
      <c r="D459" s="5" t="s">
        <v>455</v>
      </c>
      <c r="E459" s="5" t="s">
        <v>456</v>
      </c>
      <c r="F459" s="5" t="s">
        <v>477</v>
      </c>
      <c r="G459" s="5" t="s">
        <v>458</v>
      </c>
      <c r="H459" s="5" t="s">
        <v>459</v>
      </c>
      <c r="I459" s="5">
        <v>35</v>
      </c>
      <c r="J459" s="5" t="s">
        <v>459</v>
      </c>
      <c r="K459" s="5"/>
      <c r="L459" s="5"/>
      <c r="M459" s="5"/>
      <c r="N459" s="5" t="s">
        <v>459</v>
      </c>
      <c r="O459" s="5"/>
      <c r="P459" s="5"/>
      <c r="Q459" s="5"/>
      <c r="R459" s="5" t="s">
        <v>459</v>
      </c>
      <c r="S459" s="5" t="s">
        <v>480</v>
      </c>
      <c r="T459" s="5"/>
      <c r="U459" s="5"/>
      <c r="V459" s="5" t="s">
        <v>740</v>
      </c>
      <c r="W459" s="5">
        <v>64</v>
      </c>
      <c r="X459" s="5">
        <v>30</v>
      </c>
      <c r="Y459" s="5" t="s">
        <v>513</v>
      </c>
      <c r="Z459" s="5">
        <v>27</v>
      </c>
      <c r="AA459" s="5">
        <v>27</v>
      </c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 t="s">
        <v>809</v>
      </c>
      <c r="AT459" s="5"/>
      <c r="AU459" s="5">
        <v>0.00056</v>
      </c>
      <c r="AV459" s="5">
        <v>5</v>
      </c>
      <c r="AW459" s="5">
        <v>15</v>
      </c>
      <c r="AX459" s="5">
        <v>8.1976</v>
      </c>
      <c r="AY459" s="5">
        <v>60</v>
      </c>
      <c r="AZ459" s="5">
        <v>44.763</v>
      </c>
      <c r="BA459" s="5">
        <v>38</v>
      </c>
      <c r="BB459" s="5">
        <v>29.136</v>
      </c>
      <c r="BC459" s="5">
        <v>17</v>
      </c>
      <c r="BD459" s="5">
        <v>27.961</v>
      </c>
      <c r="BE459" s="5">
        <v>27.69</v>
      </c>
      <c r="BF459" s="5">
        <v>25.31</v>
      </c>
      <c r="BG459" s="5">
        <v>16</v>
      </c>
      <c r="BH459" s="5"/>
      <c r="BI459" s="5">
        <v>5.3121892</v>
      </c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</row>
    <row r="460" spans="1:107" s="7" customFormat="1" ht="12.75">
      <c r="A460" s="4" t="s">
        <v>889</v>
      </c>
      <c r="B460" s="5" t="s">
        <v>487</v>
      </c>
      <c r="C460" s="6">
        <v>39321</v>
      </c>
      <c r="D460" s="5" t="s">
        <v>455</v>
      </c>
      <c r="E460" s="5" t="s">
        <v>456</v>
      </c>
      <c r="F460" s="5" t="s">
        <v>477</v>
      </c>
      <c r="G460" s="5" t="s">
        <v>458</v>
      </c>
      <c r="H460" s="5" t="s">
        <v>459</v>
      </c>
      <c r="I460" s="5">
        <v>45</v>
      </c>
      <c r="J460" s="5" t="s">
        <v>459</v>
      </c>
      <c r="K460" s="5"/>
      <c r="L460" s="5"/>
      <c r="M460" s="5"/>
      <c r="N460" s="5" t="s">
        <v>459</v>
      </c>
      <c r="O460" s="5"/>
      <c r="P460" s="5"/>
      <c r="Q460" s="5"/>
      <c r="R460" s="5" t="s">
        <v>459</v>
      </c>
      <c r="S460" s="5" t="s">
        <v>480</v>
      </c>
      <c r="T460" s="5"/>
      <c r="U460" s="5"/>
      <c r="V460" s="5" t="s">
        <v>740</v>
      </c>
      <c r="W460" s="5">
        <v>256</v>
      </c>
      <c r="X460" s="5">
        <v>30</v>
      </c>
      <c r="Y460" s="5" t="s">
        <v>513</v>
      </c>
      <c r="Z460" s="5">
        <v>32</v>
      </c>
      <c r="AA460" s="5">
        <v>27</v>
      </c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 t="s">
        <v>809</v>
      </c>
      <c r="AT460" s="5"/>
      <c r="AU460" s="5">
        <v>0.00056</v>
      </c>
      <c r="AV460" s="5">
        <v>5</v>
      </c>
      <c r="AW460" s="5">
        <v>14</v>
      </c>
      <c r="AX460" s="5">
        <v>14.629</v>
      </c>
      <c r="AY460" s="5">
        <v>60</v>
      </c>
      <c r="AZ460" s="5">
        <v>54.193</v>
      </c>
      <c r="BA460" s="5">
        <v>56</v>
      </c>
      <c r="BB460" s="5">
        <v>35.969</v>
      </c>
      <c r="BC460" s="5">
        <v>14</v>
      </c>
      <c r="BD460" s="5">
        <v>35.738</v>
      </c>
      <c r="BE460" s="5">
        <v>35.66</v>
      </c>
      <c r="BF460" s="5">
        <v>32.07</v>
      </c>
      <c r="BG460" s="5">
        <v>16</v>
      </c>
      <c r="BH460" s="5"/>
      <c r="BI460" s="5">
        <v>8.06448133333333</v>
      </c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</row>
    <row r="461" spans="1:107" s="7" customFormat="1" ht="12.75">
      <c r="A461" s="4" t="s">
        <v>889</v>
      </c>
      <c r="B461" s="5" t="s">
        <v>487</v>
      </c>
      <c r="C461" s="6">
        <v>39414</v>
      </c>
      <c r="D461" s="5" t="s">
        <v>455</v>
      </c>
      <c r="E461" s="5" t="s">
        <v>456</v>
      </c>
      <c r="F461" s="5" t="s">
        <v>477</v>
      </c>
      <c r="G461" s="5" t="s">
        <v>458</v>
      </c>
      <c r="H461" s="5" t="s">
        <v>459</v>
      </c>
      <c r="I461" s="5">
        <v>30</v>
      </c>
      <c r="J461" s="5" t="s">
        <v>459</v>
      </c>
      <c r="K461" s="5"/>
      <c r="L461" s="5"/>
      <c r="M461" s="5"/>
      <c r="N461" s="5" t="s">
        <v>459</v>
      </c>
      <c r="O461" s="5"/>
      <c r="P461" s="5"/>
      <c r="Q461" s="5"/>
      <c r="R461" s="5" t="s">
        <v>459</v>
      </c>
      <c r="S461" s="5" t="s">
        <v>480</v>
      </c>
      <c r="T461" s="5"/>
      <c r="U461" s="5"/>
      <c r="V461" s="5" t="s">
        <v>905</v>
      </c>
      <c r="W461" s="5">
        <v>1024</v>
      </c>
      <c r="X461" s="5">
        <v>20</v>
      </c>
      <c r="Y461" s="5" t="s">
        <v>455</v>
      </c>
      <c r="Z461" s="5">
        <v>35</v>
      </c>
      <c r="AA461" s="5">
        <v>35</v>
      </c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 t="s">
        <v>809</v>
      </c>
      <c r="AT461" s="5"/>
      <c r="AU461" s="5">
        <v>0.0007</v>
      </c>
      <c r="AV461" s="5">
        <v>5</v>
      </c>
      <c r="AW461" s="5">
        <v>9.5</v>
      </c>
      <c r="AX461" s="5">
        <v>13.87</v>
      </c>
      <c r="AY461" s="5">
        <v>60</v>
      </c>
      <c r="AZ461" s="5">
        <v>25.37</v>
      </c>
      <c r="BA461" s="5">
        <v>37.1</v>
      </c>
      <c r="BB461" s="5">
        <v>24.37</v>
      </c>
      <c r="BC461" s="5">
        <v>34.8</v>
      </c>
      <c r="BD461" s="5">
        <v>22.98</v>
      </c>
      <c r="BE461" s="5">
        <v>22.26</v>
      </c>
      <c r="BF461" s="5">
        <v>0</v>
      </c>
      <c r="BG461" s="5">
        <v>0</v>
      </c>
      <c r="BH461" s="5"/>
      <c r="BI461" s="5">
        <v>5.50956</v>
      </c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</row>
    <row r="462" spans="1:107" s="7" customFormat="1" ht="12.75">
      <c r="A462" s="4" t="s">
        <v>889</v>
      </c>
      <c r="B462" s="5" t="s">
        <v>487</v>
      </c>
      <c r="C462" s="6">
        <v>39314</v>
      </c>
      <c r="D462" s="5" t="s">
        <v>455</v>
      </c>
      <c r="E462" s="5" t="s">
        <v>456</v>
      </c>
      <c r="F462" s="5" t="s">
        <v>477</v>
      </c>
      <c r="G462" s="5" t="s">
        <v>458</v>
      </c>
      <c r="H462" s="5" t="s">
        <v>455</v>
      </c>
      <c r="I462" s="5">
        <v>45</v>
      </c>
      <c r="J462" s="5" t="s">
        <v>459</v>
      </c>
      <c r="K462" s="5"/>
      <c r="L462" s="5"/>
      <c r="M462" s="5"/>
      <c r="N462" s="5" t="s">
        <v>459</v>
      </c>
      <c r="O462" s="5"/>
      <c r="P462" s="5"/>
      <c r="Q462" s="5"/>
      <c r="R462" s="5" t="s">
        <v>459</v>
      </c>
      <c r="S462" s="5" t="s">
        <v>480</v>
      </c>
      <c r="T462" s="5"/>
      <c r="U462" s="5"/>
      <c r="V462" s="5" t="s">
        <v>904</v>
      </c>
      <c r="W462" s="5">
        <v>256</v>
      </c>
      <c r="X462" s="5">
        <v>30</v>
      </c>
      <c r="Y462" s="5" t="s">
        <v>513</v>
      </c>
      <c r="Z462" s="5">
        <v>37</v>
      </c>
      <c r="AA462" s="5">
        <v>32</v>
      </c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 t="s">
        <v>809</v>
      </c>
      <c r="AT462" s="5"/>
      <c r="AU462" s="5">
        <v>0.00056</v>
      </c>
      <c r="AV462" s="5">
        <v>5</v>
      </c>
      <c r="AW462" s="5">
        <v>14</v>
      </c>
      <c r="AX462" s="5">
        <v>16.298</v>
      </c>
      <c r="AY462" s="5">
        <v>60</v>
      </c>
      <c r="AZ462" s="5">
        <v>54.235</v>
      </c>
      <c r="BA462" s="5">
        <v>55</v>
      </c>
      <c r="BB462" s="5">
        <v>37.503</v>
      </c>
      <c r="BC462" s="5">
        <v>14</v>
      </c>
      <c r="BD462" s="5">
        <v>36.232</v>
      </c>
      <c r="BE462" s="5">
        <v>36.39</v>
      </c>
      <c r="BF462" s="5">
        <v>32.65</v>
      </c>
      <c r="BG462" s="5">
        <v>16</v>
      </c>
      <c r="BH462" s="5"/>
      <c r="BI462" s="5">
        <v>8.41778266666666</v>
      </c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</row>
    <row r="463" spans="1:107" s="7" customFormat="1" ht="12.75">
      <c r="A463" s="4" t="s">
        <v>889</v>
      </c>
      <c r="B463" s="5" t="s">
        <v>487</v>
      </c>
      <c r="C463" s="6">
        <v>39314</v>
      </c>
      <c r="D463" s="5" t="s">
        <v>455</v>
      </c>
      <c r="E463" s="5" t="s">
        <v>456</v>
      </c>
      <c r="F463" s="5" t="s">
        <v>477</v>
      </c>
      <c r="G463" s="5" t="s">
        <v>458</v>
      </c>
      <c r="H463" s="5" t="s">
        <v>459</v>
      </c>
      <c r="I463" s="5">
        <v>30</v>
      </c>
      <c r="J463" s="5" t="s">
        <v>459</v>
      </c>
      <c r="K463" s="5"/>
      <c r="L463" s="5"/>
      <c r="M463" s="5"/>
      <c r="N463" s="5" t="s">
        <v>459</v>
      </c>
      <c r="O463" s="5"/>
      <c r="P463" s="5"/>
      <c r="Q463" s="5"/>
      <c r="R463" s="5" t="s">
        <v>459</v>
      </c>
      <c r="S463" s="5" t="s">
        <v>480</v>
      </c>
      <c r="T463" s="5"/>
      <c r="U463" s="5"/>
      <c r="V463" s="5" t="s">
        <v>840</v>
      </c>
      <c r="W463" s="5">
        <v>128</v>
      </c>
      <c r="X463" s="5">
        <v>5</v>
      </c>
      <c r="Y463" s="5" t="s">
        <v>459</v>
      </c>
      <c r="Z463" s="5">
        <v>16</v>
      </c>
      <c r="AA463" s="5">
        <v>17</v>
      </c>
      <c r="AB463" s="5" t="s">
        <v>809</v>
      </c>
      <c r="AC463" s="5"/>
      <c r="AD463" s="5">
        <v>0.002</v>
      </c>
      <c r="AE463" s="5">
        <v>5</v>
      </c>
      <c r="AF463" s="5">
        <v>16.5</v>
      </c>
      <c r="AG463" s="5">
        <v>15.08</v>
      </c>
      <c r="AH463" s="5">
        <v>60</v>
      </c>
      <c r="AI463" s="5">
        <v>40.87</v>
      </c>
      <c r="AJ463" s="5">
        <v>90</v>
      </c>
      <c r="AK463" s="5">
        <v>31.28</v>
      </c>
      <c r="AL463" s="5">
        <v>51.2</v>
      </c>
      <c r="AM463" s="5">
        <v>30.8</v>
      </c>
      <c r="AN463" s="5">
        <v>30.25</v>
      </c>
      <c r="AO463" s="5">
        <v>0</v>
      </c>
      <c r="AP463" s="5">
        <v>0</v>
      </c>
      <c r="AQ463" s="5">
        <v>0</v>
      </c>
      <c r="AR463" s="5">
        <v>4.79490666666667</v>
      </c>
      <c r="AS463" s="5" t="s">
        <v>809</v>
      </c>
      <c r="AT463" s="5"/>
      <c r="AU463" s="5">
        <v>0.002</v>
      </c>
      <c r="AV463" s="5">
        <v>5</v>
      </c>
      <c r="AW463" s="5">
        <v>16.5</v>
      </c>
      <c r="AX463" s="5">
        <v>15.08</v>
      </c>
      <c r="AY463" s="5">
        <v>60</v>
      </c>
      <c r="AZ463" s="5">
        <v>40.87</v>
      </c>
      <c r="BA463" s="5">
        <v>90</v>
      </c>
      <c r="BB463" s="5">
        <v>31.28</v>
      </c>
      <c r="BC463" s="5">
        <v>51.2</v>
      </c>
      <c r="BD463" s="5">
        <v>30.8</v>
      </c>
      <c r="BE463" s="5">
        <v>30.25</v>
      </c>
      <c r="BF463" s="5">
        <v>0</v>
      </c>
      <c r="BG463" s="5">
        <v>0</v>
      </c>
      <c r="BH463" s="5">
        <v>0</v>
      </c>
      <c r="BI463" s="5">
        <v>4.79490666666666</v>
      </c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</row>
    <row r="464" spans="1:107" s="7" customFormat="1" ht="12.75">
      <c r="A464" s="4" t="s">
        <v>889</v>
      </c>
      <c r="B464" s="5" t="s">
        <v>487</v>
      </c>
      <c r="C464" s="6">
        <v>39314</v>
      </c>
      <c r="D464" s="5" t="s">
        <v>455</v>
      </c>
      <c r="E464" s="5" t="s">
        <v>456</v>
      </c>
      <c r="F464" s="5" t="s">
        <v>477</v>
      </c>
      <c r="G464" s="5" t="s">
        <v>458</v>
      </c>
      <c r="H464" s="5" t="s">
        <v>459</v>
      </c>
      <c r="I464" s="5">
        <v>30</v>
      </c>
      <c r="J464" s="5" t="s">
        <v>459</v>
      </c>
      <c r="K464" s="5"/>
      <c r="L464" s="5"/>
      <c r="M464" s="5"/>
      <c r="N464" s="5" t="s">
        <v>459</v>
      </c>
      <c r="O464" s="5"/>
      <c r="P464" s="5"/>
      <c r="Q464" s="5"/>
      <c r="R464" s="5" t="s">
        <v>459</v>
      </c>
      <c r="S464" s="5" t="s">
        <v>480</v>
      </c>
      <c r="T464" s="5"/>
      <c r="U464" s="5"/>
      <c r="V464" s="5" t="s">
        <v>840</v>
      </c>
      <c r="W464" s="5">
        <v>128</v>
      </c>
      <c r="X464" s="5">
        <v>5</v>
      </c>
      <c r="Y464" s="5" t="s">
        <v>513</v>
      </c>
      <c r="Z464" s="5">
        <v>20</v>
      </c>
      <c r="AA464" s="5">
        <v>22</v>
      </c>
      <c r="AB464" s="5" t="s">
        <v>809</v>
      </c>
      <c r="AC464" s="5"/>
      <c r="AD464" s="5">
        <v>0.002</v>
      </c>
      <c r="AE464" s="5">
        <v>5</v>
      </c>
      <c r="AF464" s="5">
        <v>13.5</v>
      </c>
      <c r="AG464" s="5">
        <v>17.26</v>
      </c>
      <c r="AH464" s="5">
        <v>60</v>
      </c>
      <c r="AI464" s="5">
        <v>33.04</v>
      </c>
      <c r="AJ464" s="5">
        <v>71.6</v>
      </c>
      <c r="AK464" s="5">
        <v>24.95</v>
      </c>
      <c r="AL464" s="5">
        <v>45</v>
      </c>
      <c r="AM464" s="5">
        <v>24.51</v>
      </c>
      <c r="AN464" s="5">
        <v>24.79</v>
      </c>
      <c r="AO464" s="5">
        <v>0</v>
      </c>
      <c r="AP464" s="5">
        <v>0</v>
      </c>
      <c r="AQ464" s="5">
        <v>0</v>
      </c>
      <c r="AR464" s="5">
        <v>5.02608</v>
      </c>
      <c r="AS464" s="5" t="s">
        <v>809</v>
      </c>
      <c r="AT464" s="5"/>
      <c r="AU464" s="5">
        <v>0.002</v>
      </c>
      <c r="AV464" s="5">
        <v>5</v>
      </c>
      <c r="AW464" s="5">
        <v>13.5</v>
      </c>
      <c r="AX464" s="5">
        <v>17.26</v>
      </c>
      <c r="AY464" s="5">
        <v>60</v>
      </c>
      <c r="AZ464" s="5">
        <v>33.04</v>
      </c>
      <c r="BA464" s="5">
        <v>71.6</v>
      </c>
      <c r="BB464" s="5">
        <v>24.95</v>
      </c>
      <c r="BC464" s="5">
        <v>45</v>
      </c>
      <c r="BD464" s="5">
        <v>24.51</v>
      </c>
      <c r="BE464" s="5">
        <v>24.79</v>
      </c>
      <c r="BF464" s="5">
        <v>0</v>
      </c>
      <c r="BG464" s="5">
        <v>0</v>
      </c>
      <c r="BH464" s="5">
        <v>0</v>
      </c>
      <c r="BI464" s="5">
        <v>5.02608</v>
      </c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</row>
    <row r="465" spans="1:107" s="7" customFormat="1" ht="12.75">
      <c r="A465" s="4" t="s">
        <v>889</v>
      </c>
      <c r="B465" s="5" t="s">
        <v>487</v>
      </c>
      <c r="C465" s="6">
        <v>39314</v>
      </c>
      <c r="D465" s="5" t="s">
        <v>455</v>
      </c>
      <c r="E465" s="5" t="s">
        <v>456</v>
      </c>
      <c r="F465" s="5" t="s">
        <v>477</v>
      </c>
      <c r="G465" s="5" t="s">
        <v>458</v>
      </c>
      <c r="H465" s="5" t="s">
        <v>459</v>
      </c>
      <c r="I465" s="5">
        <v>30</v>
      </c>
      <c r="J465" s="5" t="s">
        <v>459</v>
      </c>
      <c r="K465" s="5"/>
      <c r="L465" s="5"/>
      <c r="M465" s="5"/>
      <c r="N465" s="5" t="s">
        <v>459</v>
      </c>
      <c r="O465" s="5"/>
      <c r="P465" s="5"/>
      <c r="Q465" s="5"/>
      <c r="R465" s="5" t="s">
        <v>459</v>
      </c>
      <c r="S465" s="5" t="s">
        <v>480</v>
      </c>
      <c r="T465" s="5"/>
      <c r="U465" s="5"/>
      <c r="V465" s="5" t="s">
        <v>840</v>
      </c>
      <c r="W465" s="5">
        <v>128</v>
      </c>
      <c r="X465" s="5">
        <v>5</v>
      </c>
      <c r="Y465" s="5" t="s">
        <v>513</v>
      </c>
      <c r="Z465" s="5">
        <v>24</v>
      </c>
      <c r="AA465" s="5">
        <v>26</v>
      </c>
      <c r="AB465" s="5" t="s">
        <v>809</v>
      </c>
      <c r="AC465" s="5"/>
      <c r="AD465" s="5">
        <v>0.0004</v>
      </c>
      <c r="AE465" s="5">
        <v>5</v>
      </c>
      <c r="AF465" s="5">
        <v>14.2</v>
      </c>
      <c r="AG465" s="5">
        <v>17.31</v>
      </c>
      <c r="AH465" s="5">
        <v>60</v>
      </c>
      <c r="AI465" s="5">
        <v>46.13</v>
      </c>
      <c r="AJ465" s="5">
        <v>63</v>
      </c>
      <c r="AK465" s="5">
        <v>34.9</v>
      </c>
      <c r="AL465" s="5">
        <v>13.4</v>
      </c>
      <c r="AM465" s="5">
        <v>33.88</v>
      </c>
      <c r="AN465" s="5">
        <v>33.67</v>
      </c>
      <c r="AO465" s="5">
        <v>2.83</v>
      </c>
      <c r="AP465" s="5">
        <v>1.4</v>
      </c>
      <c r="AQ465" s="5">
        <v>0</v>
      </c>
      <c r="AR465" s="5">
        <v>6.630841</v>
      </c>
      <c r="AS465" s="5" t="s">
        <v>809</v>
      </c>
      <c r="AT465" s="5"/>
      <c r="AU465" s="5">
        <v>0.0004</v>
      </c>
      <c r="AV465" s="5">
        <v>5</v>
      </c>
      <c r="AW465" s="5">
        <v>14.2</v>
      </c>
      <c r="AX465" s="5">
        <v>17.31</v>
      </c>
      <c r="AY465" s="5">
        <v>60</v>
      </c>
      <c r="AZ465" s="5">
        <v>46.13</v>
      </c>
      <c r="BA465" s="5">
        <v>63</v>
      </c>
      <c r="BB465" s="5">
        <v>34.9</v>
      </c>
      <c r="BC465" s="5">
        <v>13.4</v>
      </c>
      <c r="BD465" s="5">
        <v>33.88</v>
      </c>
      <c r="BE465" s="5">
        <v>33.67</v>
      </c>
      <c r="BF465" s="5">
        <v>2.83</v>
      </c>
      <c r="BG465" s="5">
        <v>1.4</v>
      </c>
      <c r="BH465" s="5">
        <v>0</v>
      </c>
      <c r="BI465" s="5">
        <v>6.63084099999999</v>
      </c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</row>
    <row r="466" spans="1:107" s="7" customFormat="1" ht="12.75">
      <c r="A466" s="4" t="s">
        <v>889</v>
      </c>
      <c r="B466" s="5" t="s">
        <v>487</v>
      </c>
      <c r="C466" s="6">
        <v>39314</v>
      </c>
      <c r="D466" s="5" t="s">
        <v>455</v>
      </c>
      <c r="E466" s="5" t="s">
        <v>456</v>
      </c>
      <c r="F466" s="5" t="s">
        <v>477</v>
      </c>
      <c r="G466" s="5" t="s">
        <v>458</v>
      </c>
      <c r="H466" s="5" t="s">
        <v>459</v>
      </c>
      <c r="I466" s="5">
        <v>45</v>
      </c>
      <c r="J466" s="5" t="s">
        <v>459</v>
      </c>
      <c r="K466" s="5"/>
      <c r="L466" s="5"/>
      <c r="M466" s="5"/>
      <c r="N466" s="5" t="s">
        <v>459</v>
      </c>
      <c r="O466" s="5"/>
      <c r="P466" s="5"/>
      <c r="Q466" s="5"/>
      <c r="R466" s="5" t="s">
        <v>459</v>
      </c>
      <c r="S466" s="5" t="s">
        <v>480</v>
      </c>
      <c r="T466" s="5"/>
      <c r="U466" s="5"/>
      <c r="V466" s="5" t="s">
        <v>811</v>
      </c>
      <c r="W466" s="5">
        <v>256</v>
      </c>
      <c r="X466" s="5">
        <v>9</v>
      </c>
      <c r="Y466" s="5" t="s">
        <v>455</v>
      </c>
      <c r="Z466" s="5">
        <v>32</v>
      </c>
      <c r="AA466" s="5">
        <v>32</v>
      </c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 t="s">
        <v>809</v>
      </c>
      <c r="AT466" s="5"/>
      <c r="AU466" s="5">
        <v>0</v>
      </c>
      <c r="AV466" s="5">
        <v>5</v>
      </c>
      <c r="AW466" s="5">
        <v>11.55</v>
      </c>
      <c r="AX466" s="5">
        <v>9.57</v>
      </c>
      <c r="AY466" s="5">
        <v>60</v>
      </c>
      <c r="AZ466" s="5">
        <v>55</v>
      </c>
      <c r="BA466" s="5">
        <v>46.6</v>
      </c>
      <c r="BB466" s="5">
        <v>40</v>
      </c>
      <c r="BC466" s="5">
        <v>47.41</v>
      </c>
      <c r="BD466" s="5">
        <v>38</v>
      </c>
      <c r="BE466" s="5">
        <v>37</v>
      </c>
      <c r="BF466" s="5">
        <v>0</v>
      </c>
      <c r="BG466" s="5">
        <v>0</v>
      </c>
      <c r="BH466" s="5">
        <v>0</v>
      </c>
      <c r="BI466" s="5">
        <v>7.52495999999999</v>
      </c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</row>
    <row r="467" spans="1:107" s="7" customFormat="1" ht="12.75">
      <c r="A467" s="4" t="s">
        <v>889</v>
      </c>
      <c r="B467" s="5" t="s">
        <v>487</v>
      </c>
      <c r="C467" s="6">
        <v>39281</v>
      </c>
      <c r="D467" s="5" t="s">
        <v>455</v>
      </c>
      <c r="E467" s="5" t="s">
        <v>456</v>
      </c>
      <c r="F467" s="5" t="s">
        <v>477</v>
      </c>
      <c r="G467" s="5" t="s">
        <v>458</v>
      </c>
      <c r="H467" s="5" t="s">
        <v>459</v>
      </c>
      <c r="I467" s="5">
        <v>30</v>
      </c>
      <c r="J467" s="5" t="s">
        <v>459</v>
      </c>
      <c r="K467" s="5"/>
      <c r="L467" s="5"/>
      <c r="M467" s="5"/>
      <c r="N467" s="5" t="s">
        <v>459</v>
      </c>
      <c r="O467" s="5"/>
      <c r="P467" s="5"/>
      <c r="Q467" s="5"/>
      <c r="R467" s="5" t="s">
        <v>459</v>
      </c>
      <c r="S467" s="5" t="s">
        <v>480</v>
      </c>
      <c r="T467" s="5"/>
      <c r="U467" s="5"/>
      <c r="V467" s="5" t="s">
        <v>840</v>
      </c>
      <c r="W467" s="5">
        <v>128</v>
      </c>
      <c r="X467" s="5">
        <v>5</v>
      </c>
      <c r="Y467" s="5" t="s">
        <v>459</v>
      </c>
      <c r="Z467" s="5">
        <v>16</v>
      </c>
      <c r="AA467" s="5">
        <v>17</v>
      </c>
      <c r="AB467" s="5" t="s">
        <v>809</v>
      </c>
      <c r="AC467" s="5"/>
      <c r="AD467" s="5">
        <v>0.002</v>
      </c>
      <c r="AE467" s="5">
        <v>5</v>
      </c>
      <c r="AF467" s="5">
        <v>16.5</v>
      </c>
      <c r="AG467" s="5">
        <v>15.08</v>
      </c>
      <c r="AH467" s="5">
        <v>60</v>
      </c>
      <c r="AI467" s="5">
        <v>40.87</v>
      </c>
      <c r="AJ467" s="5">
        <v>90</v>
      </c>
      <c r="AK467" s="5">
        <v>31.28</v>
      </c>
      <c r="AL467" s="5">
        <v>51.2</v>
      </c>
      <c r="AM467" s="5">
        <v>30.8</v>
      </c>
      <c r="AN467" s="5">
        <v>30.25</v>
      </c>
      <c r="AO467" s="5">
        <v>0</v>
      </c>
      <c r="AP467" s="5">
        <v>0</v>
      </c>
      <c r="AQ467" s="5">
        <v>0</v>
      </c>
      <c r="AR467" s="5">
        <v>4.79490666666667</v>
      </c>
      <c r="AS467" s="5" t="s">
        <v>809</v>
      </c>
      <c r="AT467" s="5"/>
      <c r="AU467" s="5">
        <v>0.002</v>
      </c>
      <c r="AV467" s="5">
        <v>5</v>
      </c>
      <c r="AW467" s="5">
        <v>16.5</v>
      </c>
      <c r="AX467" s="5">
        <v>15.08</v>
      </c>
      <c r="AY467" s="5">
        <v>60</v>
      </c>
      <c r="AZ467" s="5">
        <v>40.87</v>
      </c>
      <c r="BA467" s="5">
        <v>90</v>
      </c>
      <c r="BB467" s="5">
        <v>31.28</v>
      </c>
      <c r="BC467" s="5">
        <v>51.2</v>
      </c>
      <c r="BD467" s="5">
        <v>30.8</v>
      </c>
      <c r="BE467" s="5">
        <v>30.25</v>
      </c>
      <c r="BF467" s="5">
        <v>0</v>
      </c>
      <c r="BG467" s="5">
        <v>0</v>
      </c>
      <c r="BH467" s="5">
        <v>0</v>
      </c>
      <c r="BI467" s="5">
        <v>4.79490666666666</v>
      </c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</row>
    <row r="468" spans="1:107" s="7" customFormat="1" ht="12.75">
      <c r="A468" s="4" t="s">
        <v>889</v>
      </c>
      <c r="B468" s="5" t="s">
        <v>487</v>
      </c>
      <c r="C468" s="6">
        <v>39281</v>
      </c>
      <c r="D468" s="5" t="s">
        <v>455</v>
      </c>
      <c r="E468" s="5" t="s">
        <v>456</v>
      </c>
      <c r="F468" s="5" t="s">
        <v>477</v>
      </c>
      <c r="G468" s="5" t="s">
        <v>458</v>
      </c>
      <c r="H468" s="5" t="s">
        <v>459</v>
      </c>
      <c r="I468" s="5">
        <v>30</v>
      </c>
      <c r="J468" s="5" t="s">
        <v>459</v>
      </c>
      <c r="K468" s="5"/>
      <c r="L468" s="5"/>
      <c r="M468" s="5"/>
      <c r="N468" s="5" t="s">
        <v>459</v>
      </c>
      <c r="O468" s="5"/>
      <c r="P468" s="5"/>
      <c r="Q468" s="5"/>
      <c r="R468" s="5" t="s">
        <v>459</v>
      </c>
      <c r="S468" s="5" t="s">
        <v>480</v>
      </c>
      <c r="T468" s="5"/>
      <c r="U468" s="5"/>
      <c r="V468" s="5" t="s">
        <v>840</v>
      </c>
      <c r="W468" s="5">
        <v>128</v>
      </c>
      <c r="X468" s="5">
        <v>5</v>
      </c>
      <c r="Y468" s="5" t="s">
        <v>513</v>
      </c>
      <c r="Z468" s="5">
        <v>20</v>
      </c>
      <c r="AA468" s="5">
        <v>22</v>
      </c>
      <c r="AB468" s="5" t="s">
        <v>809</v>
      </c>
      <c r="AC468" s="5"/>
      <c r="AD468" s="5">
        <v>0.002</v>
      </c>
      <c r="AE468" s="5">
        <v>5</v>
      </c>
      <c r="AF468" s="5">
        <v>13.5</v>
      </c>
      <c r="AG468" s="5">
        <v>17.26</v>
      </c>
      <c r="AH468" s="5">
        <v>60</v>
      </c>
      <c r="AI468" s="5">
        <v>33.04</v>
      </c>
      <c r="AJ468" s="5">
        <v>71.6</v>
      </c>
      <c r="AK468" s="5">
        <v>24.95</v>
      </c>
      <c r="AL468" s="5">
        <v>45</v>
      </c>
      <c r="AM468" s="5">
        <v>24.51</v>
      </c>
      <c r="AN468" s="5">
        <v>24.79</v>
      </c>
      <c r="AO468" s="5">
        <v>0</v>
      </c>
      <c r="AP468" s="5">
        <v>0</v>
      </c>
      <c r="AQ468" s="5">
        <v>0</v>
      </c>
      <c r="AR468" s="5">
        <v>5.02608</v>
      </c>
      <c r="AS468" s="5" t="s">
        <v>809</v>
      </c>
      <c r="AT468" s="5"/>
      <c r="AU468" s="5">
        <v>0.002</v>
      </c>
      <c r="AV468" s="5">
        <v>5</v>
      </c>
      <c r="AW468" s="5">
        <v>13.5</v>
      </c>
      <c r="AX468" s="5">
        <v>17.26</v>
      </c>
      <c r="AY468" s="5">
        <v>60</v>
      </c>
      <c r="AZ468" s="5">
        <v>33.04</v>
      </c>
      <c r="BA468" s="5">
        <v>71.6</v>
      </c>
      <c r="BB468" s="5">
        <v>24.95</v>
      </c>
      <c r="BC468" s="5">
        <v>45</v>
      </c>
      <c r="BD468" s="5">
        <v>24.51</v>
      </c>
      <c r="BE468" s="5">
        <v>24.79</v>
      </c>
      <c r="BF468" s="5">
        <v>0</v>
      </c>
      <c r="BG468" s="5">
        <v>0</v>
      </c>
      <c r="BH468" s="5">
        <v>0</v>
      </c>
      <c r="BI468" s="5">
        <v>5.02608</v>
      </c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</row>
    <row r="469" spans="1:107" s="7" customFormat="1" ht="12.75">
      <c r="A469" s="4" t="s">
        <v>889</v>
      </c>
      <c r="B469" s="5" t="s">
        <v>487</v>
      </c>
      <c r="C469" s="6">
        <v>39281</v>
      </c>
      <c r="D469" s="5" t="s">
        <v>455</v>
      </c>
      <c r="E469" s="5" t="s">
        <v>456</v>
      </c>
      <c r="F469" s="5" t="s">
        <v>477</v>
      </c>
      <c r="G469" s="5" t="s">
        <v>458</v>
      </c>
      <c r="H469" s="5" t="s">
        <v>459</v>
      </c>
      <c r="I469" s="5">
        <v>30</v>
      </c>
      <c r="J469" s="5" t="s">
        <v>459</v>
      </c>
      <c r="K469" s="5"/>
      <c r="L469" s="5"/>
      <c r="M469" s="5"/>
      <c r="N469" s="5" t="s">
        <v>459</v>
      </c>
      <c r="O469" s="5"/>
      <c r="P469" s="5"/>
      <c r="Q469" s="5"/>
      <c r="R469" s="5" t="s">
        <v>459</v>
      </c>
      <c r="S469" s="5" t="s">
        <v>480</v>
      </c>
      <c r="T469" s="5"/>
      <c r="U469" s="5"/>
      <c r="V469" s="5" t="s">
        <v>840</v>
      </c>
      <c r="W469" s="5">
        <v>128</v>
      </c>
      <c r="X469" s="5">
        <v>5</v>
      </c>
      <c r="Y469" s="5" t="s">
        <v>513</v>
      </c>
      <c r="Z469" s="5">
        <v>24</v>
      </c>
      <c r="AA469" s="5">
        <v>26</v>
      </c>
      <c r="AB469" s="5" t="s">
        <v>809</v>
      </c>
      <c r="AC469" s="5"/>
      <c r="AD469" s="5">
        <v>0.0004</v>
      </c>
      <c r="AE469" s="5">
        <v>5</v>
      </c>
      <c r="AF469" s="5">
        <v>14.2</v>
      </c>
      <c r="AG469" s="5">
        <v>17.31</v>
      </c>
      <c r="AH469" s="5">
        <v>60</v>
      </c>
      <c r="AI469" s="5">
        <v>46.13</v>
      </c>
      <c r="AJ469" s="5">
        <v>63</v>
      </c>
      <c r="AK469" s="5">
        <v>34.9</v>
      </c>
      <c r="AL469" s="5">
        <v>13.4</v>
      </c>
      <c r="AM469" s="5">
        <v>33.88</v>
      </c>
      <c r="AN469" s="5">
        <v>33.67</v>
      </c>
      <c r="AO469" s="5">
        <v>2.83</v>
      </c>
      <c r="AP469" s="5">
        <v>1.4</v>
      </c>
      <c r="AQ469" s="5">
        <v>0</v>
      </c>
      <c r="AR469" s="5">
        <v>6.630841</v>
      </c>
      <c r="AS469" s="5" t="s">
        <v>809</v>
      </c>
      <c r="AT469" s="5"/>
      <c r="AU469" s="5">
        <v>0.0004</v>
      </c>
      <c r="AV469" s="5">
        <v>5</v>
      </c>
      <c r="AW469" s="5">
        <v>14.2</v>
      </c>
      <c r="AX469" s="5">
        <v>17.31</v>
      </c>
      <c r="AY469" s="5">
        <v>60</v>
      </c>
      <c r="AZ469" s="5">
        <v>46.13</v>
      </c>
      <c r="BA469" s="5">
        <v>63</v>
      </c>
      <c r="BB469" s="5">
        <v>34.9</v>
      </c>
      <c r="BC469" s="5">
        <v>13.4</v>
      </c>
      <c r="BD469" s="5">
        <v>33.88</v>
      </c>
      <c r="BE469" s="5">
        <v>33.67</v>
      </c>
      <c r="BF469" s="5">
        <v>2.83</v>
      </c>
      <c r="BG469" s="5">
        <v>1.4</v>
      </c>
      <c r="BH469" s="5">
        <v>0</v>
      </c>
      <c r="BI469" s="5">
        <v>6.63084099999999</v>
      </c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</row>
    <row r="470" spans="1:107" s="7" customFormat="1" ht="12.75">
      <c r="A470" s="4" t="s">
        <v>889</v>
      </c>
      <c r="B470" s="5" t="s">
        <v>487</v>
      </c>
      <c r="C470" s="6">
        <v>39287</v>
      </c>
      <c r="D470" s="5" t="s">
        <v>455</v>
      </c>
      <c r="E470" s="5" t="s">
        <v>456</v>
      </c>
      <c r="F470" s="5" t="s">
        <v>477</v>
      </c>
      <c r="G470" s="5" t="s">
        <v>458</v>
      </c>
      <c r="H470" s="5" t="s">
        <v>459</v>
      </c>
      <c r="I470" s="5">
        <v>45</v>
      </c>
      <c r="J470" s="5" t="s">
        <v>459</v>
      </c>
      <c r="K470" s="5"/>
      <c r="L470" s="5"/>
      <c r="M470" s="5"/>
      <c r="N470" s="5" t="s">
        <v>459</v>
      </c>
      <c r="O470" s="5"/>
      <c r="P470" s="5"/>
      <c r="Q470" s="5"/>
      <c r="R470" s="5" t="s">
        <v>459</v>
      </c>
      <c r="S470" s="5" t="s">
        <v>480</v>
      </c>
      <c r="T470" s="5"/>
      <c r="U470" s="5"/>
      <c r="V470" s="5" t="s">
        <v>811</v>
      </c>
      <c r="W470" s="5">
        <v>256</v>
      </c>
      <c r="X470" s="5">
        <v>9</v>
      </c>
      <c r="Y470" s="5" t="s">
        <v>455</v>
      </c>
      <c r="Z470" s="5">
        <v>32</v>
      </c>
      <c r="AA470" s="5">
        <v>32</v>
      </c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 t="s">
        <v>809</v>
      </c>
      <c r="AT470" s="5"/>
      <c r="AU470" s="5">
        <v>0</v>
      </c>
      <c r="AV470" s="5">
        <v>5</v>
      </c>
      <c r="AW470" s="5">
        <v>11.55</v>
      </c>
      <c r="AX470" s="5">
        <v>9.57</v>
      </c>
      <c r="AY470" s="5">
        <v>60</v>
      </c>
      <c r="AZ470" s="5">
        <v>55</v>
      </c>
      <c r="BA470" s="5">
        <v>46.6</v>
      </c>
      <c r="BB470" s="5">
        <v>40</v>
      </c>
      <c r="BC470" s="5">
        <v>47.41</v>
      </c>
      <c r="BD470" s="5">
        <v>38</v>
      </c>
      <c r="BE470" s="5">
        <v>37</v>
      </c>
      <c r="BF470" s="5">
        <v>0</v>
      </c>
      <c r="BG470" s="5">
        <v>0</v>
      </c>
      <c r="BH470" s="5">
        <v>0</v>
      </c>
      <c r="BI470" s="5">
        <v>7.52495999999999</v>
      </c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</row>
    <row r="471" spans="1:107" s="7" customFormat="1" ht="24">
      <c r="A471" s="4" t="s">
        <v>889</v>
      </c>
      <c r="B471" s="5" t="s">
        <v>487</v>
      </c>
      <c r="C471" s="6">
        <v>39227</v>
      </c>
      <c r="D471" s="5" t="s">
        <v>455</v>
      </c>
      <c r="E471" s="5" t="s">
        <v>468</v>
      </c>
      <c r="F471" s="5" t="s">
        <v>477</v>
      </c>
      <c r="G471" s="5" t="s">
        <v>458</v>
      </c>
      <c r="H471" s="5" t="s">
        <v>455</v>
      </c>
      <c r="I471" s="5">
        <v>79.5</v>
      </c>
      <c r="J471" s="5" t="s">
        <v>459</v>
      </c>
      <c r="K471" s="5"/>
      <c r="L471" s="5"/>
      <c r="M471" s="5"/>
      <c r="N471" s="5" t="s">
        <v>459</v>
      </c>
      <c r="O471" s="5"/>
      <c r="P471" s="5"/>
      <c r="Q471" s="5"/>
      <c r="R471" s="5" t="s">
        <v>459</v>
      </c>
      <c r="S471" s="5" t="s">
        <v>480</v>
      </c>
      <c r="T471" s="5"/>
      <c r="U471" s="5"/>
      <c r="V471" s="5" t="s">
        <v>740</v>
      </c>
      <c r="W471" s="5">
        <v>256</v>
      </c>
      <c r="X471" s="5">
        <v>240</v>
      </c>
      <c r="Y471" s="5" t="s">
        <v>455</v>
      </c>
      <c r="Z471" s="5">
        <v>24</v>
      </c>
      <c r="AA471" s="5">
        <v>22</v>
      </c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 t="s">
        <v>819</v>
      </c>
      <c r="BK471" s="5"/>
      <c r="BL471" s="5">
        <v>0.0083333333333</v>
      </c>
      <c r="BM471" s="5">
        <v>10</v>
      </c>
      <c r="BN471" s="5">
        <v>10.5</v>
      </c>
      <c r="BO471" s="5">
        <v>15.53</v>
      </c>
      <c r="BP471" s="5">
        <v>60</v>
      </c>
      <c r="BQ471" s="5">
        <v>47.29</v>
      </c>
      <c r="BR471" s="5">
        <v>90</v>
      </c>
      <c r="BS471" s="5">
        <v>32.97</v>
      </c>
      <c r="BT471" s="5">
        <v>10.5</v>
      </c>
      <c r="BU471" s="5">
        <v>32.07</v>
      </c>
      <c r="BV471" s="5">
        <v>34.22</v>
      </c>
      <c r="BW471" s="5">
        <v>32.47</v>
      </c>
      <c r="BX471" s="5">
        <v>16.8</v>
      </c>
      <c r="BY471" s="5"/>
      <c r="BZ471" s="5">
        <v>6.5367893333</v>
      </c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</row>
    <row r="472" spans="1:107" s="7" customFormat="1" ht="24">
      <c r="A472" s="4" t="s">
        <v>889</v>
      </c>
      <c r="B472" s="5" t="s">
        <v>487</v>
      </c>
      <c r="C472" s="6">
        <v>39227</v>
      </c>
      <c r="D472" s="5" t="s">
        <v>455</v>
      </c>
      <c r="E472" s="5" t="s">
        <v>468</v>
      </c>
      <c r="F472" s="5" t="s">
        <v>477</v>
      </c>
      <c r="G472" s="5" t="s">
        <v>458</v>
      </c>
      <c r="H472" s="5" t="s">
        <v>455</v>
      </c>
      <c r="I472" s="5">
        <v>79.5</v>
      </c>
      <c r="J472" s="5" t="s">
        <v>459</v>
      </c>
      <c r="K472" s="5"/>
      <c r="L472" s="5"/>
      <c r="M472" s="5"/>
      <c r="N472" s="5" t="s">
        <v>459</v>
      </c>
      <c r="O472" s="5"/>
      <c r="P472" s="5"/>
      <c r="Q472" s="5"/>
      <c r="R472" s="5" t="s">
        <v>459</v>
      </c>
      <c r="S472" s="5" t="s">
        <v>480</v>
      </c>
      <c r="T472" s="5"/>
      <c r="U472" s="5"/>
      <c r="V472" s="5" t="s">
        <v>740</v>
      </c>
      <c r="W472" s="5">
        <v>256</v>
      </c>
      <c r="X472" s="5">
        <v>240</v>
      </c>
      <c r="Y472" s="5" t="s">
        <v>455</v>
      </c>
      <c r="Z472" s="5">
        <v>24</v>
      </c>
      <c r="AA472" s="5">
        <v>22</v>
      </c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 t="s">
        <v>819</v>
      </c>
      <c r="BK472" s="5"/>
      <c r="BL472" s="5">
        <v>0.0083333333333</v>
      </c>
      <c r="BM472" s="5">
        <v>10</v>
      </c>
      <c r="BN472" s="5">
        <v>10.5</v>
      </c>
      <c r="BO472" s="5">
        <v>15.53</v>
      </c>
      <c r="BP472" s="5">
        <v>60</v>
      </c>
      <c r="BQ472" s="5">
        <v>47.29</v>
      </c>
      <c r="BR472" s="5">
        <v>90</v>
      </c>
      <c r="BS472" s="5">
        <v>32.97</v>
      </c>
      <c r="BT472" s="5">
        <v>10.5</v>
      </c>
      <c r="BU472" s="5">
        <v>32.07</v>
      </c>
      <c r="BV472" s="5">
        <v>34.22</v>
      </c>
      <c r="BW472" s="5">
        <v>32.47</v>
      </c>
      <c r="BX472" s="5">
        <v>16.8</v>
      </c>
      <c r="BY472" s="5"/>
      <c r="BZ472" s="5">
        <v>6.5367893333</v>
      </c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</row>
    <row r="473" spans="1:107" s="7" customFormat="1" ht="24">
      <c r="A473" s="4" t="s">
        <v>889</v>
      </c>
      <c r="B473" s="5" t="s">
        <v>487</v>
      </c>
      <c r="C473" s="6">
        <v>39413</v>
      </c>
      <c r="D473" s="5" t="s">
        <v>455</v>
      </c>
      <c r="E473" s="5" t="s">
        <v>468</v>
      </c>
      <c r="F473" s="5" t="s">
        <v>477</v>
      </c>
      <c r="G473" s="5" t="s">
        <v>458</v>
      </c>
      <c r="H473" s="5" t="s">
        <v>455</v>
      </c>
      <c r="I473" s="5">
        <v>64</v>
      </c>
      <c r="J473" s="5" t="s">
        <v>459</v>
      </c>
      <c r="K473" s="5"/>
      <c r="L473" s="5"/>
      <c r="M473" s="5"/>
      <c r="N473" s="5" t="s">
        <v>459</v>
      </c>
      <c r="O473" s="5"/>
      <c r="P473" s="5"/>
      <c r="Q473" s="5"/>
      <c r="R473" s="5" t="s">
        <v>459</v>
      </c>
      <c r="S473" s="5" t="s">
        <v>480</v>
      </c>
      <c r="T473" s="5"/>
      <c r="U473" s="5"/>
      <c r="V473" s="5" t="s">
        <v>542</v>
      </c>
      <c r="W473" s="5">
        <v>256</v>
      </c>
      <c r="X473" s="5">
        <v>20</v>
      </c>
      <c r="Y473" s="5" t="s">
        <v>455</v>
      </c>
      <c r="Z473" s="5">
        <v>35</v>
      </c>
      <c r="AA473" s="5">
        <v>31</v>
      </c>
      <c r="AB473" s="5" t="s">
        <v>819</v>
      </c>
      <c r="AC473" s="5"/>
      <c r="AD473" s="5">
        <v>0.006</v>
      </c>
      <c r="AE473" s="5">
        <v>10</v>
      </c>
      <c r="AF473" s="5">
        <v>11</v>
      </c>
      <c r="AG473" s="5">
        <v>26.35</v>
      </c>
      <c r="AH473" s="5">
        <v>60</v>
      </c>
      <c r="AI473" s="5">
        <v>32.81</v>
      </c>
      <c r="AJ473" s="5">
        <v>75</v>
      </c>
      <c r="AK473" s="5">
        <v>28.56</v>
      </c>
      <c r="AL473" s="5">
        <v>11</v>
      </c>
      <c r="AM473" s="5">
        <v>27.77</v>
      </c>
      <c r="AN473" s="5">
        <v>28.02</v>
      </c>
      <c r="AO473" s="5">
        <v>15.57</v>
      </c>
      <c r="AP473" s="5">
        <v>16.8</v>
      </c>
      <c r="AQ473" s="5"/>
      <c r="AR473" s="5">
        <v>8.00031999999999</v>
      </c>
      <c r="AS473" s="5" t="s">
        <v>819</v>
      </c>
      <c r="AT473" s="5"/>
      <c r="AU473" s="5">
        <v>0.0088</v>
      </c>
      <c r="AV473" s="5">
        <v>10</v>
      </c>
      <c r="AW473" s="5">
        <v>11</v>
      </c>
      <c r="AX473" s="5">
        <v>25.71</v>
      </c>
      <c r="AY473" s="5">
        <v>60</v>
      </c>
      <c r="AZ473" s="5">
        <v>34.32</v>
      </c>
      <c r="BA473" s="5">
        <v>75</v>
      </c>
      <c r="BB473" s="5">
        <v>30.76</v>
      </c>
      <c r="BC473" s="5">
        <v>11</v>
      </c>
      <c r="BD473" s="5">
        <v>30.41</v>
      </c>
      <c r="BE473" s="5">
        <v>30.21</v>
      </c>
      <c r="BF473" s="5">
        <v>16.08</v>
      </c>
      <c r="BG473" s="5">
        <v>16.8</v>
      </c>
      <c r="BH473" s="5"/>
      <c r="BI473" s="5">
        <v>8.291892</v>
      </c>
      <c r="BJ473" s="5" t="s">
        <v>819</v>
      </c>
      <c r="BK473" s="5"/>
      <c r="BL473" s="5">
        <v>0.0355</v>
      </c>
      <c r="BM473" s="5">
        <v>10</v>
      </c>
      <c r="BN473" s="5">
        <v>11</v>
      </c>
      <c r="BO473" s="5">
        <v>24.15</v>
      </c>
      <c r="BP473" s="5">
        <v>60</v>
      </c>
      <c r="BQ473" s="5">
        <v>34.47</v>
      </c>
      <c r="BR473" s="5">
        <v>75</v>
      </c>
      <c r="BS473" s="5">
        <v>30.39</v>
      </c>
      <c r="BT473" s="5">
        <v>11</v>
      </c>
      <c r="BU473" s="5">
        <v>29.61</v>
      </c>
      <c r="BV473" s="5">
        <v>29.53</v>
      </c>
      <c r="BW473" s="5">
        <v>14.76</v>
      </c>
      <c r="BX473" s="5">
        <v>16.8</v>
      </c>
      <c r="BY473" s="5"/>
      <c r="BZ473" s="5">
        <v>7.99238</v>
      </c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</row>
    <row r="474" spans="1:107" s="7" customFormat="1" ht="24">
      <c r="A474" s="4" t="s">
        <v>889</v>
      </c>
      <c r="B474" s="5" t="s">
        <v>487</v>
      </c>
      <c r="C474" s="6">
        <v>39413</v>
      </c>
      <c r="D474" s="5" t="s">
        <v>455</v>
      </c>
      <c r="E474" s="5" t="s">
        <v>468</v>
      </c>
      <c r="F474" s="5" t="s">
        <v>477</v>
      </c>
      <c r="G474" s="5" t="s">
        <v>458</v>
      </c>
      <c r="H474" s="5" t="s">
        <v>455</v>
      </c>
      <c r="I474" s="5">
        <v>64</v>
      </c>
      <c r="J474" s="5" t="s">
        <v>459</v>
      </c>
      <c r="K474" s="5"/>
      <c r="L474" s="5"/>
      <c r="M474" s="5"/>
      <c r="N474" s="5" t="s">
        <v>459</v>
      </c>
      <c r="O474" s="5"/>
      <c r="P474" s="5"/>
      <c r="Q474" s="5"/>
      <c r="R474" s="5" t="s">
        <v>459</v>
      </c>
      <c r="S474" s="5" t="s">
        <v>480</v>
      </c>
      <c r="T474" s="5"/>
      <c r="U474" s="5"/>
      <c r="V474" s="5" t="s">
        <v>542</v>
      </c>
      <c r="W474" s="5">
        <v>256</v>
      </c>
      <c r="X474" s="5">
        <v>20</v>
      </c>
      <c r="Y474" s="5" t="s">
        <v>455</v>
      </c>
      <c r="Z474" s="5">
        <v>35</v>
      </c>
      <c r="AA474" s="5">
        <v>31</v>
      </c>
      <c r="AB474" s="5" t="s">
        <v>819</v>
      </c>
      <c r="AC474" s="5"/>
      <c r="AD474" s="5">
        <v>0.006</v>
      </c>
      <c r="AE474" s="5">
        <v>10</v>
      </c>
      <c r="AF474" s="5">
        <v>11</v>
      </c>
      <c r="AG474" s="5">
        <v>26.35</v>
      </c>
      <c r="AH474" s="5">
        <v>60</v>
      </c>
      <c r="AI474" s="5">
        <v>32.81</v>
      </c>
      <c r="AJ474" s="5">
        <v>75</v>
      </c>
      <c r="AK474" s="5">
        <v>28.56</v>
      </c>
      <c r="AL474" s="5">
        <v>11</v>
      </c>
      <c r="AM474" s="5">
        <v>27.77</v>
      </c>
      <c r="AN474" s="5">
        <v>28.02</v>
      </c>
      <c r="AO474" s="5">
        <v>15.57</v>
      </c>
      <c r="AP474" s="5">
        <v>16.8</v>
      </c>
      <c r="AQ474" s="5"/>
      <c r="AR474" s="5">
        <v>8.00031999999999</v>
      </c>
      <c r="AS474" s="5" t="s">
        <v>819</v>
      </c>
      <c r="AT474" s="5"/>
      <c r="AU474" s="5">
        <v>0.0088</v>
      </c>
      <c r="AV474" s="5">
        <v>10</v>
      </c>
      <c r="AW474" s="5">
        <v>11</v>
      </c>
      <c r="AX474" s="5">
        <v>25.71</v>
      </c>
      <c r="AY474" s="5">
        <v>60</v>
      </c>
      <c r="AZ474" s="5">
        <v>34.32</v>
      </c>
      <c r="BA474" s="5">
        <v>75</v>
      </c>
      <c r="BB474" s="5">
        <v>30.76</v>
      </c>
      <c r="BC474" s="5">
        <v>11</v>
      </c>
      <c r="BD474" s="5">
        <v>30.41</v>
      </c>
      <c r="BE474" s="5">
        <v>30.21</v>
      </c>
      <c r="BF474" s="5">
        <v>16.08</v>
      </c>
      <c r="BG474" s="5">
        <v>16.8</v>
      </c>
      <c r="BH474" s="5"/>
      <c r="BI474" s="5">
        <v>8.291892</v>
      </c>
      <c r="BJ474" s="5" t="s">
        <v>819</v>
      </c>
      <c r="BK474" s="5"/>
      <c r="BL474" s="5">
        <v>0.0355</v>
      </c>
      <c r="BM474" s="5">
        <v>10</v>
      </c>
      <c r="BN474" s="5">
        <v>11</v>
      </c>
      <c r="BO474" s="5">
        <v>24.15</v>
      </c>
      <c r="BP474" s="5">
        <v>60</v>
      </c>
      <c r="BQ474" s="5">
        <v>34.47</v>
      </c>
      <c r="BR474" s="5">
        <v>75</v>
      </c>
      <c r="BS474" s="5">
        <v>30.39</v>
      </c>
      <c r="BT474" s="5">
        <v>11</v>
      </c>
      <c r="BU474" s="5">
        <v>29.61</v>
      </c>
      <c r="BV474" s="5">
        <v>29.53</v>
      </c>
      <c r="BW474" s="5">
        <v>14.76</v>
      </c>
      <c r="BX474" s="5">
        <v>16.8</v>
      </c>
      <c r="BY474" s="5"/>
      <c r="BZ474" s="5">
        <v>7.99238</v>
      </c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</row>
    <row r="475" spans="1:107" s="7" customFormat="1" ht="24">
      <c r="A475" s="4" t="s">
        <v>889</v>
      </c>
      <c r="B475" s="5" t="s">
        <v>487</v>
      </c>
      <c r="C475" s="6">
        <v>39342</v>
      </c>
      <c r="D475" s="5" t="s">
        <v>455</v>
      </c>
      <c r="E475" s="5" t="s">
        <v>468</v>
      </c>
      <c r="F475" s="5" t="s">
        <v>477</v>
      </c>
      <c r="G475" s="5" t="s">
        <v>458</v>
      </c>
      <c r="H475" s="5" t="s">
        <v>455</v>
      </c>
      <c r="I475" s="5">
        <v>64</v>
      </c>
      <c r="J475" s="5" t="s">
        <v>459</v>
      </c>
      <c r="K475" s="5"/>
      <c r="L475" s="5"/>
      <c r="M475" s="5"/>
      <c r="N475" s="5" t="s">
        <v>459</v>
      </c>
      <c r="O475" s="5"/>
      <c r="P475" s="5"/>
      <c r="Q475" s="5"/>
      <c r="R475" s="5" t="s">
        <v>459</v>
      </c>
      <c r="S475" s="5" t="s">
        <v>480</v>
      </c>
      <c r="T475" s="5"/>
      <c r="U475" s="5"/>
      <c r="V475" s="5" t="s">
        <v>542</v>
      </c>
      <c r="W475" s="5">
        <v>256</v>
      </c>
      <c r="X475" s="5">
        <v>20</v>
      </c>
      <c r="Y475" s="5" t="s">
        <v>455</v>
      </c>
      <c r="Z475" s="5">
        <v>40</v>
      </c>
      <c r="AA475" s="5">
        <v>35</v>
      </c>
      <c r="AB475" s="5" t="s">
        <v>819</v>
      </c>
      <c r="AC475" s="5"/>
      <c r="AD475" s="5">
        <v>0.006</v>
      </c>
      <c r="AE475" s="5">
        <v>10</v>
      </c>
      <c r="AF475" s="5">
        <v>11</v>
      </c>
      <c r="AG475" s="5">
        <v>26.42</v>
      </c>
      <c r="AH475" s="5">
        <v>60</v>
      </c>
      <c r="AI475" s="5">
        <v>47.97</v>
      </c>
      <c r="AJ475" s="5">
        <v>75</v>
      </c>
      <c r="AK475" s="5">
        <v>37.5</v>
      </c>
      <c r="AL475" s="5">
        <v>11</v>
      </c>
      <c r="AM475" s="5">
        <v>37.23</v>
      </c>
      <c r="AN475" s="5">
        <v>36.68</v>
      </c>
      <c r="AO475" s="5">
        <v>18.48</v>
      </c>
      <c r="AP475" s="5">
        <v>18</v>
      </c>
      <c r="AQ475" s="5"/>
      <c r="AR475" s="5">
        <v>9.5375</v>
      </c>
      <c r="AS475" s="5" t="s">
        <v>819</v>
      </c>
      <c r="AT475" s="5"/>
      <c r="AU475" s="5">
        <v>0.0088</v>
      </c>
      <c r="AV475" s="5">
        <v>10</v>
      </c>
      <c r="AW475" s="5">
        <v>11</v>
      </c>
      <c r="AX475" s="5">
        <v>25.68</v>
      </c>
      <c r="AY475" s="5">
        <v>60</v>
      </c>
      <c r="AZ475" s="5">
        <v>49.56</v>
      </c>
      <c r="BA475" s="5">
        <v>75</v>
      </c>
      <c r="BB475" s="5">
        <v>39.36</v>
      </c>
      <c r="BC475" s="5">
        <v>11</v>
      </c>
      <c r="BD475" s="5">
        <v>39.03</v>
      </c>
      <c r="BE475" s="5">
        <v>39</v>
      </c>
      <c r="BF475" s="5">
        <v>20.13</v>
      </c>
      <c r="BG475" s="5">
        <v>18</v>
      </c>
      <c r="BH475" s="5"/>
      <c r="BI475" s="5">
        <v>9.77639999999999</v>
      </c>
      <c r="BJ475" s="5" t="s">
        <v>819</v>
      </c>
      <c r="BK475" s="5"/>
      <c r="BL475" s="5">
        <v>0.0355</v>
      </c>
      <c r="BM475" s="5">
        <v>10</v>
      </c>
      <c r="BN475" s="5">
        <v>11</v>
      </c>
      <c r="BO475" s="5">
        <v>24.19</v>
      </c>
      <c r="BP475" s="5">
        <v>60</v>
      </c>
      <c r="BQ475" s="5">
        <v>50.13</v>
      </c>
      <c r="BR475" s="5">
        <v>75</v>
      </c>
      <c r="BS475" s="5">
        <v>40.4</v>
      </c>
      <c r="BT475" s="5">
        <v>11</v>
      </c>
      <c r="BU475" s="5">
        <v>40.42</v>
      </c>
      <c r="BV475" s="5">
        <v>38.59</v>
      </c>
      <c r="BW475" s="5">
        <v>19.69</v>
      </c>
      <c r="BX475" s="5">
        <v>18</v>
      </c>
      <c r="BY475" s="5"/>
      <c r="BZ475" s="5">
        <v>9.69245</v>
      </c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</row>
    <row r="476" spans="1:107" s="7" customFormat="1" ht="24">
      <c r="A476" s="4" t="s">
        <v>889</v>
      </c>
      <c r="B476" s="5" t="s">
        <v>487</v>
      </c>
      <c r="C476" s="6">
        <v>39342</v>
      </c>
      <c r="D476" s="5" t="s">
        <v>455</v>
      </c>
      <c r="E476" s="5" t="s">
        <v>468</v>
      </c>
      <c r="F476" s="5" t="s">
        <v>477</v>
      </c>
      <c r="G476" s="5" t="s">
        <v>458</v>
      </c>
      <c r="H476" s="5" t="s">
        <v>455</v>
      </c>
      <c r="I476" s="5">
        <v>28</v>
      </c>
      <c r="J476" s="5" t="s">
        <v>459</v>
      </c>
      <c r="K476" s="5"/>
      <c r="L476" s="5"/>
      <c r="M476" s="5"/>
      <c r="N476" s="5" t="s">
        <v>459</v>
      </c>
      <c r="O476" s="5"/>
      <c r="P476" s="5"/>
      <c r="Q476" s="5"/>
      <c r="R476" s="5" t="s">
        <v>459</v>
      </c>
      <c r="S476" s="5" t="s">
        <v>480</v>
      </c>
      <c r="T476" s="5"/>
      <c r="U476" s="5"/>
      <c r="V476" s="5" t="s">
        <v>906</v>
      </c>
      <c r="W476" s="5">
        <v>256</v>
      </c>
      <c r="X476" s="5">
        <v>60</v>
      </c>
      <c r="Y476" s="5" t="s">
        <v>455</v>
      </c>
      <c r="Z476" s="5">
        <v>45</v>
      </c>
      <c r="AA476" s="5">
        <v>40</v>
      </c>
      <c r="AB476" s="5" t="s">
        <v>809</v>
      </c>
      <c r="AC476" s="5"/>
      <c r="AD476" s="5">
        <v>0.0783</v>
      </c>
      <c r="AE476" s="5">
        <v>10</v>
      </c>
      <c r="AF476" s="5">
        <v>7</v>
      </c>
      <c r="AG476" s="5">
        <v>12.93</v>
      </c>
      <c r="AH476" s="5">
        <v>60</v>
      </c>
      <c r="AI476" s="5">
        <v>57.61</v>
      </c>
      <c r="AJ476" s="5">
        <v>35</v>
      </c>
      <c r="AK476" s="5">
        <v>42.95</v>
      </c>
      <c r="AL476" s="5">
        <v>7</v>
      </c>
      <c r="AM476" s="5">
        <v>41.58</v>
      </c>
      <c r="AN476" s="5">
        <v>41.38</v>
      </c>
      <c r="AO476" s="5">
        <v>48.88</v>
      </c>
      <c r="AP476" s="5">
        <v>45.6</v>
      </c>
      <c r="AQ476" s="5"/>
      <c r="AR476" s="5">
        <v>8.91717199999999</v>
      </c>
      <c r="AS476" s="5" t="s">
        <v>809</v>
      </c>
      <c r="AT476" s="5"/>
      <c r="AU476" s="5">
        <v>0.018</v>
      </c>
      <c r="AV476" s="5">
        <v>10</v>
      </c>
      <c r="AW476" s="5">
        <v>7</v>
      </c>
      <c r="AX476" s="5">
        <v>11.46</v>
      </c>
      <c r="AY476" s="5">
        <v>60</v>
      </c>
      <c r="AZ476" s="5">
        <v>57.25</v>
      </c>
      <c r="BA476" s="5">
        <v>35</v>
      </c>
      <c r="BB476" s="5">
        <v>43.41</v>
      </c>
      <c r="BC476" s="5">
        <v>7</v>
      </c>
      <c r="BD476" s="5">
        <v>41.96</v>
      </c>
      <c r="BE476" s="5">
        <v>41.07</v>
      </c>
      <c r="BF476" s="5">
        <v>50.2</v>
      </c>
      <c r="BG476" s="5">
        <v>45.6</v>
      </c>
      <c r="BH476" s="5"/>
      <c r="BI476" s="5">
        <v>8.776284</v>
      </c>
      <c r="BJ476" s="5" t="s">
        <v>809</v>
      </c>
      <c r="BK476" s="5"/>
      <c r="BL476" s="5">
        <v>0.015</v>
      </c>
      <c r="BM476" s="5">
        <v>10</v>
      </c>
      <c r="BN476" s="5">
        <v>7</v>
      </c>
      <c r="BO476" s="5">
        <v>12.1</v>
      </c>
      <c r="BP476" s="5">
        <v>60</v>
      </c>
      <c r="BQ476" s="5">
        <v>53.58</v>
      </c>
      <c r="BR476" s="5">
        <v>35</v>
      </c>
      <c r="BS476" s="5">
        <v>38.34</v>
      </c>
      <c r="BT476" s="5">
        <v>7</v>
      </c>
      <c r="BU476" s="5">
        <v>37.91</v>
      </c>
      <c r="BV476" s="5">
        <v>37.22</v>
      </c>
      <c r="BW476" s="5">
        <v>37.35</v>
      </c>
      <c r="BX476" s="5">
        <v>45.6</v>
      </c>
      <c r="BY476" s="5"/>
      <c r="BZ476" s="5">
        <v>8.03964</v>
      </c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</row>
    <row r="477" spans="1:107" s="7" customFormat="1" ht="12.75">
      <c r="A477" s="4" t="s">
        <v>889</v>
      </c>
      <c r="B477" s="5" t="s">
        <v>487</v>
      </c>
      <c r="C477" s="6">
        <v>39199</v>
      </c>
      <c r="D477" s="5" t="s">
        <v>455</v>
      </c>
      <c r="E477" s="5" t="s">
        <v>502</v>
      </c>
      <c r="F477" s="5" t="s">
        <v>477</v>
      </c>
      <c r="G477" s="5" t="s">
        <v>458</v>
      </c>
      <c r="H477" s="5" t="s">
        <v>459</v>
      </c>
      <c r="I477" s="5">
        <v>60</v>
      </c>
      <c r="J477" s="5" t="s">
        <v>459</v>
      </c>
      <c r="K477" s="5"/>
      <c r="L477" s="5"/>
      <c r="M477" s="5"/>
      <c r="N477" s="5" t="s">
        <v>459</v>
      </c>
      <c r="O477" s="5"/>
      <c r="P477" s="5"/>
      <c r="Q477" s="5"/>
      <c r="R477" s="5" t="s">
        <v>459</v>
      </c>
      <c r="S477" s="5" t="s">
        <v>480</v>
      </c>
      <c r="T477" s="5"/>
      <c r="U477" s="5"/>
      <c r="V477" s="5" t="s">
        <v>907</v>
      </c>
      <c r="W477" s="5">
        <v>64</v>
      </c>
      <c r="X477" s="5">
        <v>60</v>
      </c>
      <c r="Y477" s="5" t="s">
        <v>513</v>
      </c>
      <c r="Z477" s="5">
        <v>24</v>
      </c>
      <c r="AA477" s="5">
        <v>20</v>
      </c>
      <c r="AB477" s="5" t="s">
        <v>819</v>
      </c>
      <c r="AC477" s="5"/>
      <c r="AD477" s="5">
        <v>0.01</v>
      </c>
      <c r="AE477" s="5">
        <v>5</v>
      </c>
      <c r="AF477" s="5">
        <v>24</v>
      </c>
      <c r="AG477" s="5">
        <v>12.8</v>
      </c>
      <c r="AH477" s="5">
        <v>60</v>
      </c>
      <c r="AI477" s="5">
        <v>37.9</v>
      </c>
      <c r="AJ477" s="5">
        <v>43</v>
      </c>
      <c r="AK477" s="5">
        <v>25.4</v>
      </c>
      <c r="AL477" s="5">
        <v>13</v>
      </c>
      <c r="AM477" s="5">
        <v>24.9</v>
      </c>
      <c r="AN477" s="5">
        <v>24.8</v>
      </c>
      <c r="AO477" s="5">
        <v>65.9</v>
      </c>
      <c r="AP477" s="5">
        <v>46</v>
      </c>
      <c r="AQ477" s="5">
        <v>0</v>
      </c>
      <c r="AR477" s="5">
        <v>5.45993333333333</v>
      </c>
      <c r="AS477" s="5" t="s">
        <v>819</v>
      </c>
      <c r="AT477" s="5"/>
      <c r="AU477" s="5">
        <v>0.01</v>
      </c>
      <c r="AV477" s="5">
        <v>5</v>
      </c>
      <c r="AW477" s="5">
        <v>30</v>
      </c>
      <c r="AX477" s="5">
        <v>11.7</v>
      </c>
      <c r="AY477" s="5">
        <v>60</v>
      </c>
      <c r="AZ477" s="5">
        <v>37.9</v>
      </c>
      <c r="BA477" s="5">
        <v>48</v>
      </c>
      <c r="BB477" s="5">
        <v>25.4</v>
      </c>
      <c r="BC477" s="5">
        <v>14</v>
      </c>
      <c r="BD477" s="5">
        <v>24.9</v>
      </c>
      <c r="BE477" s="5">
        <v>24.8</v>
      </c>
      <c r="BF477" s="5">
        <v>65.9</v>
      </c>
      <c r="BG477" s="5">
        <v>46</v>
      </c>
      <c r="BH477" s="5">
        <v>0</v>
      </c>
      <c r="BI477" s="5">
        <v>5.31656666666666</v>
      </c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</row>
    <row r="478" spans="1:107" s="7" customFormat="1" ht="12.75">
      <c r="A478" s="4" t="s">
        <v>889</v>
      </c>
      <c r="B478" s="5" t="s">
        <v>487</v>
      </c>
      <c r="C478" s="6">
        <v>39199</v>
      </c>
      <c r="D478" s="5" t="s">
        <v>455</v>
      </c>
      <c r="E478" s="5" t="s">
        <v>502</v>
      </c>
      <c r="F478" s="5" t="s">
        <v>477</v>
      </c>
      <c r="G478" s="5" t="s">
        <v>458</v>
      </c>
      <c r="H478" s="5" t="s">
        <v>459</v>
      </c>
      <c r="I478" s="5">
        <v>60</v>
      </c>
      <c r="J478" s="5" t="s">
        <v>459</v>
      </c>
      <c r="K478" s="5"/>
      <c r="L478" s="5"/>
      <c r="M478" s="5"/>
      <c r="N478" s="5" t="s">
        <v>459</v>
      </c>
      <c r="O478" s="5"/>
      <c r="P478" s="5"/>
      <c r="Q478" s="5"/>
      <c r="R478" s="5" t="s">
        <v>459</v>
      </c>
      <c r="S478" s="5" t="s">
        <v>480</v>
      </c>
      <c r="T478" s="5"/>
      <c r="U478" s="5"/>
      <c r="V478" s="5" t="s">
        <v>908</v>
      </c>
      <c r="W478" s="5">
        <v>128</v>
      </c>
      <c r="X478" s="5">
        <v>60</v>
      </c>
      <c r="Y478" s="5" t="s">
        <v>455</v>
      </c>
      <c r="Z478" s="5">
        <v>28</v>
      </c>
      <c r="AA478" s="5">
        <v>24</v>
      </c>
      <c r="AB478" s="5" t="s">
        <v>819</v>
      </c>
      <c r="AC478" s="5"/>
      <c r="AD478" s="5">
        <v>0.01</v>
      </c>
      <c r="AE478" s="5">
        <v>5</v>
      </c>
      <c r="AF478" s="5">
        <v>24</v>
      </c>
      <c r="AG478" s="5">
        <v>12.8</v>
      </c>
      <c r="AH478" s="5">
        <v>60</v>
      </c>
      <c r="AI478" s="5">
        <v>38.6</v>
      </c>
      <c r="AJ478" s="5">
        <v>43</v>
      </c>
      <c r="AK478" s="5">
        <v>26.7</v>
      </c>
      <c r="AL478" s="5">
        <v>13</v>
      </c>
      <c r="AM478" s="5">
        <v>26</v>
      </c>
      <c r="AN478" s="5">
        <v>25.7</v>
      </c>
      <c r="AO478" s="5">
        <v>66.8</v>
      </c>
      <c r="AP478" s="5">
        <v>46</v>
      </c>
      <c r="AQ478" s="5">
        <v>0</v>
      </c>
      <c r="AR478" s="5">
        <v>6.0556</v>
      </c>
      <c r="AS478" s="5" t="s">
        <v>819</v>
      </c>
      <c r="AT478" s="5"/>
      <c r="AU478" s="5">
        <v>0.01</v>
      </c>
      <c r="AV478" s="5">
        <v>5</v>
      </c>
      <c r="AW478" s="5">
        <v>28</v>
      </c>
      <c r="AX478" s="5">
        <v>11.7</v>
      </c>
      <c r="AY478" s="5">
        <v>60</v>
      </c>
      <c r="AZ478" s="5">
        <v>38.6</v>
      </c>
      <c r="BA478" s="5">
        <v>49</v>
      </c>
      <c r="BB478" s="5">
        <v>26.7</v>
      </c>
      <c r="BC478" s="5">
        <v>14</v>
      </c>
      <c r="BD478" s="5">
        <v>26</v>
      </c>
      <c r="BE478" s="5">
        <v>25.7</v>
      </c>
      <c r="BF478" s="5">
        <v>66.8</v>
      </c>
      <c r="BG478" s="5">
        <v>46</v>
      </c>
      <c r="BH478" s="5">
        <v>0</v>
      </c>
      <c r="BI478" s="5">
        <v>5.91773333333333</v>
      </c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</row>
    <row r="479" spans="1:107" s="7" customFormat="1" ht="12.75">
      <c r="A479" s="4" t="s">
        <v>889</v>
      </c>
      <c r="B479" s="5" t="s">
        <v>487</v>
      </c>
      <c r="C479" s="6">
        <v>39199</v>
      </c>
      <c r="D479" s="5" t="s">
        <v>455</v>
      </c>
      <c r="E479" s="5" t="s">
        <v>502</v>
      </c>
      <c r="F479" s="5" t="s">
        <v>477</v>
      </c>
      <c r="G479" s="5" t="s">
        <v>458</v>
      </c>
      <c r="H479" s="5" t="s">
        <v>459</v>
      </c>
      <c r="I479" s="5">
        <v>60</v>
      </c>
      <c r="J479" s="5" t="s">
        <v>459</v>
      </c>
      <c r="K479" s="5"/>
      <c r="L479" s="5"/>
      <c r="M479" s="5"/>
      <c r="N479" s="5" t="s">
        <v>459</v>
      </c>
      <c r="O479" s="5"/>
      <c r="P479" s="5"/>
      <c r="Q479" s="5"/>
      <c r="R479" s="5" t="s">
        <v>459</v>
      </c>
      <c r="S479" s="5" t="s">
        <v>480</v>
      </c>
      <c r="T479" s="5"/>
      <c r="U479" s="5"/>
      <c r="V479" s="5" t="s">
        <v>907</v>
      </c>
      <c r="W479" s="5">
        <v>256</v>
      </c>
      <c r="X479" s="5">
        <v>60</v>
      </c>
      <c r="Y479" s="5" t="s">
        <v>455</v>
      </c>
      <c r="Z479" s="5">
        <v>24</v>
      </c>
      <c r="AA479" s="5">
        <v>20</v>
      </c>
      <c r="AB479" s="5" t="s">
        <v>819</v>
      </c>
      <c r="AC479" s="5"/>
      <c r="AD479" s="5">
        <v>0.01</v>
      </c>
      <c r="AE479" s="5">
        <v>5</v>
      </c>
      <c r="AF479" s="5">
        <v>24</v>
      </c>
      <c r="AG479" s="5">
        <v>14.4</v>
      </c>
      <c r="AH479" s="5">
        <v>60</v>
      </c>
      <c r="AI479" s="5">
        <v>40.1</v>
      </c>
      <c r="AJ479" s="5">
        <v>43</v>
      </c>
      <c r="AK479" s="5">
        <v>27</v>
      </c>
      <c r="AL479" s="5">
        <v>13</v>
      </c>
      <c r="AM479" s="5">
        <v>27</v>
      </c>
      <c r="AN479" s="5">
        <v>26.8</v>
      </c>
      <c r="AO479" s="5">
        <v>71.1</v>
      </c>
      <c r="AP479" s="5">
        <v>46</v>
      </c>
      <c r="AQ479" s="5">
        <v>0</v>
      </c>
      <c r="AR479" s="5">
        <v>5.95146666666666</v>
      </c>
      <c r="AS479" s="5" t="s">
        <v>819</v>
      </c>
      <c r="AT479" s="5"/>
      <c r="AU479" s="5">
        <v>0.01</v>
      </c>
      <c r="AV479" s="5">
        <v>5</v>
      </c>
      <c r="AW479" s="5">
        <v>27</v>
      </c>
      <c r="AX479" s="5">
        <v>13.2</v>
      </c>
      <c r="AY479" s="5">
        <v>60</v>
      </c>
      <c r="AZ479" s="5">
        <v>40.1</v>
      </c>
      <c r="BA479" s="5">
        <v>48</v>
      </c>
      <c r="BB479" s="5">
        <v>27</v>
      </c>
      <c r="BC479" s="5">
        <v>11</v>
      </c>
      <c r="BD479" s="5">
        <v>27</v>
      </c>
      <c r="BE479" s="5">
        <v>26.8</v>
      </c>
      <c r="BF479" s="5">
        <v>71.1</v>
      </c>
      <c r="BG479" s="5">
        <v>46</v>
      </c>
      <c r="BH479" s="5">
        <v>0</v>
      </c>
      <c r="BI479" s="5">
        <v>5.79506666666666</v>
      </c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</row>
    <row r="480" spans="1:107" s="7" customFormat="1" ht="12.75">
      <c r="A480" s="4" t="s">
        <v>889</v>
      </c>
      <c r="B480" s="5" t="s">
        <v>487</v>
      </c>
      <c r="C480" s="6">
        <v>39199</v>
      </c>
      <c r="D480" s="5" t="s">
        <v>455</v>
      </c>
      <c r="E480" s="5" t="s">
        <v>502</v>
      </c>
      <c r="F480" s="5" t="s">
        <v>477</v>
      </c>
      <c r="G480" s="5" t="s">
        <v>458</v>
      </c>
      <c r="H480" s="5" t="s">
        <v>459</v>
      </c>
      <c r="I480" s="5">
        <v>60</v>
      </c>
      <c r="J480" s="5" t="s">
        <v>459</v>
      </c>
      <c r="K480" s="5"/>
      <c r="L480" s="5"/>
      <c r="M480" s="5"/>
      <c r="N480" s="5" t="s">
        <v>459</v>
      </c>
      <c r="O480" s="5"/>
      <c r="P480" s="5"/>
      <c r="Q480" s="5"/>
      <c r="R480" s="5" t="s">
        <v>459</v>
      </c>
      <c r="S480" s="5" t="s">
        <v>480</v>
      </c>
      <c r="T480" s="5"/>
      <c r="U480" s="5"/>
      <c r="V480" s="5" t="s">
        <v>907</v>
      </c>
      <c r="W480" s="5">
        <v>256</v>
      </c>
      <c r="X480" s="5">
        <v>60</v>
      </c>
      <c r="Y480" s="5" t="s">
        <v>513</v>
      </c>
      <c r="Z480" s="5">
        <v>24</v>
      </c>
      <c r="AA480" s="5">
        <v>20</v>
      </c>
      <c r="AB480" s="5" t="s">
        <v>819</v>
      </c>
      <c r="AC480" s="5"/>
      <c r="AD480" s="5">
        <v>0.01</v>
      </c>
      <c r="AE480" s="5">
        <v>5</v>
      </c>
      <c r="AF480" s="5">
        <v>24</v>
      </c>
      <c r="AG480" s="5">
        <v>14.1</v>
      </c>
      <c r="AH480" s="5">
        <v>60</v>
      </c>
      <c r="AI480" s="5">
        <v>40.1</v>
      </c>
      <c r="AJ480" s="5">
        <v>43</v>
      </c>
      <c r="AK480" s="5">
        <v>27</v>
      </c>
      <c r="AL480" s="5">
        <v>13</v>
      </c>
      <c r="AM480" s="5">
        <v>27</v>
      </c>
      <c r="AN480" s="5">
        <v>26.8</v>
      </c>
      <c r="AO480" s="5">
        <v>71.1</v>
      </c>
      <c r="AP480" s="5">
        <v>46</v>
      </c>
      <c r="AQ480" s="5">
        <v>0</v>
      </c>
      <c r="AR480" s="5">
        <v>5.91236666666666</v>
      </c>
      <c r="AS480" s="5" t="s">
        <v>819</v>
      </c>
      <c r="AT480" s="5"/>
      <c r="AU480" s="5">
        <v>0.01</v>
      </c>
      <c r="AV480" s="5">
        <v>5</v>
      </c>
      <c r="AW480" s="5">
        <v>27</v>
      </c>
      <c r="AX480" s="5">
        <v>13.2</v>
      </c>
      <c r="AY480" s="5">
        <v>60</v>
      </c>
      <c r="AZ480" s="5">
        <v>40.1</v>
      </c>
      <c r="BA480" s="5">
        <v>48</v>
      </c>
      <c r="BB480" s="5">
        <v>27</v>
      </c>
      <c r="BC480" s="5">
        <v>11</v>
      </c>
      <c r="BD480" s="5">
        <v>27</v>
      </c>
      <c r="BE480" s="5">
        <v>26.8</v>
      </c>
      <c r="BF480" s="5">
        <v>71.1</v>
      </c>
      <c r="BG480" s="5">
        <v>46</v>
      </c>
      <c r="BH480" s="5">
        <v>0</v>
      </c>
      <c r="BI480" s="5">
        <v>5.79506666666666</v>
      </c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</row>
    <row r="481" spans="1:107" s="7" customFormat="1" ht="12.75">
      <c r="A481" s="4" t="s">
        <v>889</v>
      </c>
      <c r="B481" s="5" t="s">
        <v>487</v>
      </c>
      <c r="C481" s="6">
        <v>39199</v>
      </c>
      <c r="D481" s="5" t="s">
        <v>455</v>
      </c>
      <c r="E481" s="5" t="s">
        <v>502</v>
      </c>
      <c r="F481" s="5" t="s">
        <v>477</v>
      </c>
      <c r="G481" s="5" t="s">
        <v>458</v>
      </c>
      <c r="H481" s="5" t="s">
        <v>459</v>
      </c>
      <c r="I481" s="5">
        <v>60</v>
      </c>
      <c r="J481" s="5" t="s">
        <v>459</v>
      </c>
      <c r="K481" s="5"/>
      <c r="L481" s="5"/>
      <c r="M481" s="5"/>
      <c r="N481" s="5" t="s">
        <v>459</v>
      </c>
      <c r="O481" s="5"/>
      <c r="P481" s="5"/>
      <c r="Q481" s="5"/>
      <c r="R481" s="5" t="s">
        <v>459</v>
      </c>
      <c r="S481" s="5" t="s">
        <v>480</v>
      </c>
      <c r="T481" s="5"/>
      <c r="U481" s="5"/>
      <c r="V481" s="5" t="s">
        <v>907</v>
      </c>
      <c r="W481" s="5">
        <v>256</v>
      </c>
      <c r="X481" s="5">
        <v>60</v>
      </c>
      <c r="Y481" s="5" t="s">
        <v>455</v>
      </c>
      <c r="Z481" s="5">
        <v>32</v>
      </c>
      <c r="AA481" s="5">
        <v>26</v>
      </c>
      <c r="AB481" s="5" t="s">
        <v>819</v>
      </c>
      <c r="AC481" s="5"/>
      <c r="AD481" s="5">
        <v>0.01</v>
      </c>
      <c r="AE481" s="5">
        <v>5</v>
      </c>
      <c r="AF481" s="5">
        <v>24</v>
      </c>
      <c r="AG481" s="5">
        <v>14.4</v>
      </c>
      <c r="AH481" s="5">
        <v>60</v>
      </c>
      <c r="AI481" s="5">
        <v>39.9</v>
      </c>
      <c r="AJ481" s="5">
        <v>42</v>
      </c>
      <c r="AK481" s="5">
        <v>28.6</v>
      </c>
      <c r="AL481" s="5">
        <v>13</v>
      </c>
      <c r="AM481" s="5">
        <v>27.8</v>
      </c>
      <c r="AN481" s="5">
        <v>27.6</v>
      </c>
      <c r="AO481" s="5">
        <v>71.6</v>
      </c>
      <c r="AP481" s="5">
        <v>46</v>
      </c>
      <c r="AQ481" s="5">
        <v>0</v>
      </c>
      <c r="AR481" s="5">
        <v>7.0478</v>
      </c>
      <c r="AS481" s="5" t="s">
        <v>819</v>
      </c>
      <c r="AT481" s="5"/>
      <c r="AU481" s="5">
        <v>0.01</v>
      </c>
      <c r="AV481" s="5">
        <v>5</v>
      </c>
      <c r="AW481" s="5">
        <v>28</v>
      </c>
      <c r="AX481" s="5">
        <v>14.2</v>
      </c>
      <c r="AY481" s="5">
        <v>60</v>
      </c>
      <c r="AZ481" s="5">
        <v>40</v>
      </c>
      <c r="BA481" s="5">
        <v>48</v>
      </c>
      <c r="BB481" s="5">
        <v>28.7</v>
      </c>
      <c r="BC481" s="5">
        <v>13</v>
      </c>
      <c r="BD481" s="5">
        <v>28</v>
      </c>
      <c r="BE481" s="5">
        <v>27.6</v>
      </c>
      <c r="BF481" s="5">
        <v>72.3</v>
      </c>
      <c r="BG481" s="5">
        <v>46</v>
      </c>
      <c r="BH481" s="5">
        <v>0</v>
      </c>
      <c r="BI481" s="5">
        <v>7.04673333333333</v>
      </c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</row>
    <row r="482" spans="1:107" s="7" customFormat="1" ht="24">
      <c r="A482" s="4" t="s">
        <v>889</v>
      </c>
      <c r="B482" s="5" t="s">
        <v>487</v>
      </c>
      <c r="C482" s="6">
        <v>39199</v>
      </c>
      <c r="D482" s="5" t="s">
        <v>455</v>
      </c>
      <c r="E482" s="5" t="s">
        <v>502</v>
      </c>
      <c r="F482" s="5" t="s">
        <v>477</v>
      </c>
      <c r="G482" s="5" t="s">
        <v>458</v>
      </c>
      <c r="H482" s="5" t="s">
        <v>459</v>
      </c>
      <c r="I482" s="5">
        <v>60</v>
      </c>
      <c r="J482" s="5" t="s">
        <v>459</v>
      </c>
      <c r="K482" s="5"/>
      <c r="L482" s="5"/>
      <c r="M482" s="5"/>
      <c r="N482" s="5" t="s">
        <v>459</v>
      </c>
      <c r="O482" s="5"/>
      <c r="P482" s="5"/>
      <c r="Q482" s="5"/>
      <c r="R482" s="5" t="s">
        <v>459</v>
      </c>
      <c r="S482" s="5" t="s">
        <v>480</v>
      </c>
      <c r="T482" s="5"/>
      <c r="U482" s="5"/>
      <c r="V482" s="5" t="s">
        <v>907</v>
      </c>
      <c r="W482" s="5">
        <v>256</v>
      </c>
      <c r="X482" s="5">
        <v>240</v>
      </c>
      <c r="Y482" s="5" t="s">
        <v>455</v>
      </c>
      <c r="Z482" s="5">
        <v>32</v>
      </c>
      <c r="AA482" s="5">
        <v>26</v>
      </c>
      <c r="AB482" s="5" t="s">
        <v>835</v>
      </c>
      <c r="AC482" s="5"/>
      <c r="AD482" s="5">
        <v>0.01</v>
      </c>
      <c r="AE482" s="5">
        <v>5</v>
      </c>
      <c r="AF482" s="5">
        <v>24</v>
      </c>
      <c r="AG482" s="5">
        <v>15.1</v>
      </c>
      <c r="AH482" s="5">
        <v>60</v>
      </c>
      <c r="AI482" s="5">
        <v>40.1</v>
      </c>
      <c r="AJ482" s="5">
        <v>43</v>
      </c>
      <c r="AK482" s="5">
        <v>29.1</v>
      </c>
      <c r="AL482" s="5">
        <v>13</v>
      </c>
      <c r="AM482" s="5">
        <v>28.2</v>
      </c>
      <c r="AN482" s="5">
        <v>27.8</v>
      </c>
      <c r="AO482" s="5">
        <v>72</v>
      </c>
      <c r="AP482" s="5">
        <v>46</v>
      </c>
      <c r="AQ482" s="5">
        <v>0</v>
      </c>
      <c r="AR482" s="5">
        <v>7.19303333333333</v>
      </c>
      <c r="AS482" s="5" t="s">
        <v>835</v>
      </c>
      <c r="AT482" s="5"/>
      <c r="AU482" s="5">
        <v>0.01</v>
      </c>
      <c r="AV482" s="5">
        <v>5</v>
      </c>
      <c r="AW482" s="5">
        <v>28</v>
      </c>
      <c r="AX482" s="5">
        <v>14.2</v>
      </c>
      <c r="AY482" s="5">
        <v>60</v>
      </c>
      <c r="AZ482" s="5">
        <v>40</v>
      </c>
      <c r="BA482" s="5">
        <v>48</v>
      </c>
      <c r="BB482" s="5">
        <v>28.7</v>
      </c>
      <c r="BC482" s="5">
        <v>13</v>
      </c>
      <c r="BD482" s="5">
        <v>28</v>
      </c>
      <c r="BE482" s="5">
        <v>27.6</v>
      </c>
      <c r="BF482" s="5">
        <v>72.3</v>
      </c>
      <c r="BG482" s="5">
        <v>46</v>
      </c>
      <c r="BH482" s="5">
        <v>0</v>
      </c>
      <c r="BI482" s="5">
        <v>7.04673333333333</v>
      </c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</row>
    <row r="483" spans="1:107" s="7" customFormat="1" ht="12.75">
      <c r="A483" s="4" t="s">
        <v>889</v>
      </c>
      <c r="B483" s="5" t="s">
        <v>487</v>
      </c>
      <c r="C483" s="6">
        <v>39203</v>
      </c>
      <c r="D483" s="5" t="s">
        <v>455</v>
      </c>
      <c r="E483" s="5" t="s">
        <v>502</v>
      </c>
      <c r="F483" s="5" t="s">
        <v>477</v>
      </c>
      <c r="G483" s="5" t="s">
        <v>458</v>
      </c>
      <c r="H483" s="5" t="s">
        <v>459</v>
      </c>
      <c r="I483" s="5">
        <v>60</v>
      </c>
      <c r="J483" s="5" t="s">
        <v>459</v>
      </c>
      <c r="K483" s="5"/>
      <c r="L483" s="5"/>
      <c r="M483" s="5"/>
      <c r="N483" s="5" t="s">
        <v>459</v>
      </c>
      <c r="O483" s="5"/>
      <c r="P483" s="5"/>
      <c r="Q483" s="5"/>
      <c r="R483" s="5" t="s">
        <v>459</v>
      </c>
      <c r="S483" s="5" t="s">
        <v>480</v>
      </c>
      <c r="T483" s="5"/>
      <c r="U483" s="5"/>
      <c r="V483" s="5" t="s">
        <v>908</v>
      </c>
      <c r="W483" s="5">
        <v>256</v>
      </c>
      <c r="X483" s="5">
        <v>240</v>
      </c>
      <c r="Y483" s="5" t="s">
        <v>455</v>
      </c>
      <c r="Z483" s="5">
        <v>32</v>
      </c>
      <c r="AA483" s="5">
        <v>26</v>
      </c>
      <c r="AB483" s="5" t="s">
        <v>819</v>
      </c>
      <c r="AC483" s="5"/>
      <c r="AD483" s="5">
        <v>0.01</v>
      </c>
      <c r="AE483" s="5">
        <v>5</v>
      </c>
      <c r="AF483" s="5">
        <v>24</v>
      </c>
      <c r="AG483" s="5">
        <v>15.1</v>
      </c>
      <c r="AH483" s="5">
        <v>60</v>
      </c>
      <c r="AI483" s="5">
        <v>40.1</v>
      </c>
      <c r="AJ483" s="5">
        <v>43</v>
      </c>
      <c r="AK483" s="5">
        <v>29.1</v>
      </c>
      <c r="AL483" s="5">
        <v>13</v>
      </c>
      <c r="AM483" s="5">
        <v>28.2</v>
      </c>
      <c r="AN483" s="5">
        <v>27.8</v>
      </c>
      <c r="AO483" s="5">
        <v>72</v>
      </c>
      <c r="AP483" s="5">
        <v>46</v>
      </c>
      <c r="AQ483" s="5">
        <v>0</v>
      </c>
      <c r="AR483" s="5">
        <v>7.19303333333333</v>
      </c>
      <c r="AS483" s="5" t="s">
        <v>819</v>
      </c>
      <c r="AT483" s="5"/>
      <c r="AU483" s="5">
        <v>0.01</v>
      </c>
      <c r="AV483" s="5">
        <v>5</v>
      </c>
      <c r="AW483" s="5">
        <v>28</v>
      </c>
      <c r="AX483" s="5">
        <v>14.2</v>
      </c>
      <c r="AY483" s="5">
        <v>60</v>
      </c>
      <c r="AZ483" s="5">
        <v>40</v>
      </c>
      <c r="BA483" s="5">
        <v>48</v>
      </c>
      <c r="BB483" s="5">
        <v>28.7</v>
      </c>
      <c r="BC483" s="5">
        <v>13</v>
      </c>
      <c r="BD483" s="5">
        <v>28</v>
      </c>
      <c r="BE483" s="5">
        <v>27.6</v>
      </c>
      <c r="BF483" s="5">
        <v>72.3</v>
      </c>
      <c r="BG483" s="5">
        <v>46</v>
      </c>
      <c r="BH483" s="5">
        <v>0</v>
      </c>
      <c r="BI483" s="5">
        <v>7.04673333333333</v>
      </c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</row>
    <row r="484" spans="1:107" s="7" customFormat="1" ht="12.75">
      <c r="A484" s="4" t="s">
        <v>889</v>
      </c>
      <c r="B484" s="5" t="s">
        <v>487</v>
      </c>
      <c r="C484" s="6">
        <v>39199</v>
      </c>
      <c r="D484" s="5" t="s">
        <v>455</v>
      </c>
      <c r="E484" s="5" t="s">
        <v>502</v>
      </c>
      <c r="F484" s="5" t="s">
        <v>477</v>
      </c>
      <c r="G484" s="5" t="s">
        <v>458</v>
      </c>
      <c r="H484" s="5" t="s">
        <v>459</v>
      </c>
      <c r="I484" s="5">
        <v>60</v>
      </c>
      <c r="J484" s="5" t="s">
        <v>459</v>
      </c>
      <c r="K484" s="5"/>
      <c r="L484" s="5"/>
      <c r="M484" s="5"/>
      <c r="N484" s="5" t="s">
        <v>459</v>
      </c>
      <c r="O484" s="5"/>
      <c r="P484" s="5"/>
      <c r="Q484" s="5"/>
      <c r="R484" s="5" t="s">
        <v>459</v>
      </c>
      <c r="S484" s="5" t="s">
        <v>480</v>
      </c>
      <c r="T484" s="5"/>
      <c r="U484" s="5"/>
      <c r="V484" s="5" t="s">
        <v>907</v>
      </c>
      <c r="W484" s="5">
        <v>256</v>
      </c>
      <c r="X484" s="5">
        <v>60</v>
      </c>
      <c r="Y484" s="5" t="s">
        <v>513</v>
      </c>
      <c r="Z484" s="5">
        <v>32</v>
      </c>
      <c r="AA484" s="5">
        <v>26</v>
      </c>
      <c r="AB484" s="5" t="s">
        <v>819</v>
      </c>
      <c r="AC484" s="5"/>
      <c r="AD484" s="5">
        <v>0.01</v>
      </c>
      <c r="AE484" s="5">
        <v>5</v>
      </c>
      <c r="AF484" s="5">
        <v>24</v>
      </c>
      <c r="AG484" s="5">
        <v>15.1</v>
      </c>
      <c r="AH484" s="5">
        <v>60</v>
      </c>
      <c r="AI484" s="5">
        <v>40.1</v>
      </c>
      <c r="AJ484" s="5">
        <v>43</v>
      </c>
      <c r="AK484" s="5">
        <v>29.1</v>
      </c>
      <c r="AL484" s="5">
        <v>13</v>
      </c>
      <c r="AM484" s="5">
        <v>28.2</v>
      </c>
      <c r="AN484" s="5">
        <v>27.8</v>
      </c>
      <c r="AO484" s="5">
        <v>72</v>
      </c>
      <c r="AP484" s="5">
        <v>46</v>
      </c>
      <c r="AQ484" s="5">
        <v>0</v>
      </c>
      <c r="AR484" s="5">
        <v>7.19303333333333</v>
      </c>
      <c r="AS484" s="5" t="s">
        <v>819</v>
      </c>
      <c r="AT484" s="5"/>
      <c r="AU484" s="5">
        <v>0.01</v>
      </c>
      <c r="AV484" s="5">
        <v>5</v>
      </c>
      <c r="AW484" s="5">
        <v>28</v>
      </c>
      <c r="AX484" s="5">
        <v>14.2</v>
      </c>
      <c r="AY484" s="5">
        <v>60</v>
      </c>
      <c r="AZ484" s="5">
        <v>40</v>
      </c>
      <c r="BA484" s="5">
        <v>48</v>
      </c>
      <c r="BB484" s="5">
        <v>28.7</v>
      </c>
      <c r="BC484" s="5">
        <v>13</v>
      </c>
      <c r="BD484" s="5">
        <v>28</v>
      </c>
      <c r="BE484" s="5">
        <v>27.6</v>
      </c>
      <c r="BF484" s="5">
        <v>72.3</v>
      </c>
      <c r="BG484" s="5">
        <v>46</v>
      </c>
      <c r="BH484" s="5">
        <v>0</v>
      </c>
      <c r="BI484" s="5">
        <v>7.04673333333333</v>
      </c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</row>
    <row r="485" spans="1:107" s="7" customFormat="1" ht="12.75">
      <c r="A485" s="4" t="s">
        <v>889</v>
      </c>
      <c r="B485" s="5" t="s">
        <v>487</v>
      </c>
      <c r="C485" s="6">
        <v>39350</v>
      </c>
      <c r="D485" s="5" t="s">
        <v>455</v>
      </c>
      <c r="E485" s="5" t="s">
        <v>502</v>
      </c>
      <c r="F485" s="5" t="s">
        <v>477</v>
      </c>
      <c r="G485" s="5" t="s">
        <v>458</v>
      </c>
      <c r="H485" s="5" t="s">
        <v>459</v>
      </c>
      <c r="I485" s="5" t="s">
        <v>485</v>
      </c>
      <c r="J485" s="5" t="s">
        <v>459</v>
      </c>
      <c r="K485" s="5"/>
      <c r="L485" s="5"/>
      <c r="M485" s="5"/>
      <c r="N485" s="5" t="s">
        <v>459</v>
      </c>
      <c r="O485" s="5"/>
      <c r="P485" s="5"/>
      <c r="Q485" s="5"/>
      <c r="R485" s="5" t="s">
        <v>459</v>
      </c>
      <c r="S485" s="5" t="s">
        <v>480</v>
      </c>
      <c r="T485" s="5"/>
      <c r="U485" s="5"/>
      <c r="V485" s="5" t="s">
        <v>909</v>
      </c>
      <c r="W485" s="5">
        <v>256</v>
      </c>
      <c r="X485" s="5">
        <v>60</v>
      </c>
      <c r="Y485" s="5" t="s">
        <v>455</v>
      </c>
      <c r="Z485" s="5">
        <v>32</v>
      </c>
      <c r="AA485" s="5">
        <v>26</v>
      </c>
      <c r="AB485" s="5" t="s">
        <v>819</v>
      </c>
      <c r="AC485" s="5"/>
      <c r="AD485" s="5">
        <v>0</v>
      </c>
      <c r="AE485" s="5">
        <v>5</v>
      </c>
      <c r="AF485" s="5">
        <v>19.7</v>
      </c>
      <c r="AG485" s="5">
        <v>15.9</v>
      </c>
      <c r="AH485" s="5">
        <v>60</v>
      </c>
      <c r="AI485" s="5">
        <v>51.6</v>
      </c>
      <c r="AJ485" s="5">
        <v>69.4</v>
      </c>
      <c r="AK485" s="5">
        <v>33.6</v>
      </c>
      <c r="AL485" s="5">
        <v>16.5</v>
      </c>
      <c r="AM485" s="5">
        <v>33.5</v>
      </c>
      <c r="AN485" s="5">
        <v>33.6</v>
      </c>
      <c r="AO485" s="5">
        <v>30.8</v>
      </c>
      <c r="AP485" s="5">
        <v>15.8</v>
      </c>
      <c r="AQ485" s="5">
        <v>0</v>
      </c>
      <c r="AR485" s="5">
        <v>7.85232999999999</v>
      </c>
      <c r="AS485" s="5" t="s">
        <v>819</v>
      </c>
      <c r="AT485" s="5"/>
      <c r="AU485" s="5">
        <v>0</v>
      </c>
      <c r="AV485" s="5">
        <v>5</v>
      </c>
      <c r="AW485" s="5">
        <v>22.7</v>
      </c>
      <c r="AX485" s="5">
        <v>15</v>
      </c>
      <c r="AY485" s="5">
        <v>60</v>
      </c>
      <c r="AZ485" s="5">
        <v>51.3</v>
      </c>
      <c r="BA485" s="5">
        <v>77.2</v>
      </c>
      <c r="BB485" s="5">
        <v>34.4</v>
      </c>
      <c r="BC485" s="5">
        <v>17.4</v>
      </c>
      <c r="BD485" s="5">
        <v>34</v>
      </c>
      <c r="BE485" s="5">
        <v>33.7</v>
      </c>
      <c r="BF485" s="5">
        <v>31</v>
      </c>
      <c r="BG485" s="5">
        <v>15.8</v>
      </c>
      <c r="BH485" s="5">
        <v>0</v>
      </c>
      <c r="BI485" s="5">
        <v>7.8085</v>
      </c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</row>
    <row r="486" spans="1:107" s="7" customFormat="1" ht="12.75">
      <c r="A486" s="4" t="s">
        <v>889</v>
      </c>
      <c r="B486" s="5" t="s">
        <v>487</v>
      </c>
      <c r="C486" s="6">
        <v>39350</v>
      </c>
      <c r="D486" s="5" t="s">
        <v>455</v>
      </c>
      <c r="E486" s="5" t="s">
        <v>502</v>
      </c>
      <c r="F486" s="5" t="s">
        <v>477</v>
      </c>
      <c r="G486" s="5" t="s">
        <v>458</v>
      </c>
      <c r="H486" s="5" t="s">
        <v>459</v>
      </c>
      <c r="I486" s="5" t="s">
        <v>485</v>
      </c>
      <c r="J486" s="5" t="s">
        <v>459</v>
      </c>
      <c r="K486" s="5"/>
      <c r="L486" s="5"/>
      <c r="M486" s="5"/>
      <c r="N486" s="5" t="s">
        <v>459</v>
      </c>
      <c r="O486" s="5"/>
      <c r="P486" s="5"/>
      <c r="Q486" s="5"/>
      <c r="R486" s="5" t="s">
        <v>459</v>
      </c>
      <c r="S486" s="5" t="s">
        <v>480</v>
      </c>
      <c r="T486" s="5"/>
      <c r="U486" s="5"/>
      <c r="V486" s="5" t="s">
        <v>909</v>
      </c>
      <c r="W486" s="5">
        <v>256</v>
      </c>
      <c r="X486" s="5">
        <v>60</v>
      </c>
      <c r="Y486" s="5" t="s">
        <v>455</v>
      </c>
      <c r="Z486" s="5">
        <v>32</v>
      </c>
      <c r="AA486" s="5">
        <v>26</v>
      </c>
      <c r="AB486" s="5" t="s">
        <v>819</v>
      </c>
      <c r="AC486" s="5"/>
      <c r="AD486" s="5">
        <v>0</v>
      </c>
      <c r="AE486" s="5">
        <v>5</v>
      </c>
      <c r="AF486" s="5">
        <v>19.7</v>
      </c>
      <c r="AG486" s="5">
        <v>15.9</v>
      </c>
      <c r="AH486" s="5">
        <v>60</v>
      </c>
      <c r="AI486" s="5">
        <v>51.6</v>
      </c>
      <c r="AJ486" s="5">
        <v>69.4</v>
      </c>
      <c r="AK486" s="5">
        <v>33.6</v>
      </c>
      <c r="AL486" s="5">
        <v>16.5</v>
      </c>
      <c r="AM486" s="5">
        <v>33.5</v>
      </c>
      <c r="AN486" s="5">
        <v>33.6</v>
      </c>
      <c r="AO486" s="5">
        <v>30.8</v>
      </c>
      <c r="AP486" s="5">
        <v>15.8</v>
      </c>
      <c r="AQ486" s="5">
        <v>0</v>
      </c>
      <c r="AR486" s="5">
        <v>7.85232999999999</v>
      </c>
      <c r="AS486" s="5" t="s">
        <v>819</v>
      </c>
      <c r="AT486" s="5"/>
      <c r="AU486" s="5">
        <v>0</v>
      </c>
      <c r="AV486" s="5">
        <v>5</v>
      </c>
      <c r="AW486" s="5">
        <v>22.7</v>
      </c>
      <c r="AX486" s="5">
        <v>15</v>
      </c>
      <c r="AY486" s="5">
        <v>60</v>
      </c>
      <c r="AZ486" s="5">
        <v>51.3</v>
      </c>
      <c r="BA486" s="5">
        <v>77.2</v>
      </c>
      <c r="BB486" s="5">
        <v>34.4</v>
      </c>
      <c r="BC486" s="5">
        <v>17.4</v>
      </c>
      <c r="BD486" s="5">
        <v>34</v>
      </c>
      <c r="BE486" s="5">
        <v>33.7</v>
      </c>
      <c r="BF486" s="5">
        <v>31</v>
      </c>
      <c r="BG486" s="5">
        <v>15.8</v>
      </c>
      <c r="BH486" s="5">
        <v>0</v>
      </c>
      <c r="BI486" s="5">
        <v>7.8085</v>
      </c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</row>
    <row r="487" spans="1:107" s="7" customFormat="1" ht="12.75">
      <c r="A487" s="4" t="s">
        <v>889</v>
      </c>
      <c r="B487" s="5" t="s">
        <v>487</v>
      </c>
      <c r="C487" s="6">
        <v>39350</v>
      </c>
      <c r="D487" s="5" t="s">
        <v>455</v>
      </c>
      <c r="E487" s="5" t="s">
        <v>502</v>
      </c>
      <c r="F487" s="5" t="s">
        <v>477</v>
      </c>
      <c r="G487" s="5" t="s">
        <v>458</v>
      </c>
      <c r="H487" s="5" t="s">
        <v>459</v>
      </c>
      <c r="I487" s="5" t="s">
        <v>485</v>
      </c>
      <c r="J487" s="5" t="s">
        <v>459</v>
      </c>
      <c r="K487" s="5"/>
      <c r="L487" s="5"/>
      <c r="M487" s="5"/>
      <c r="N487" s="5" t="s">
        <v>459</v>
      </c>
      <c r="O487" s="5"/>
      <c r="P487" s="5"/>
      <c r="Q487" s="5"/>
      <c r="R487" s="5" t="s">
        <v>459</v>
      </c>
      <c r="S487" s="5" t="s">
        <v>480</v>
      </c>
      <c r="T487" s="5"/>
      <c r="U487" s="5"/>
      <c r="V487" s="5" t="s">
        <v>909</v>
      </c>
      <c r="W487" s="5">
        <v>256</v>
      </c>
      <c r="X487" s="5">
        <v>60</v>
      </c>
      <c r="Y487" s="5" t="s">
        <v>513</v>
      </c>
      <c r="Z487" s="5">
        <v>32</v>
      </c>
      <c r="AA487" s="5">
        <v>26</v>
      </c>
      <c r="AB487" s="5" t="s">
        <v>819</v>
      </c>
      <c r="AC487" s="5"/>
      <c r="AD487" s="5">
        <v>0</v>
      </c>
      <c r="AE487" s="5">
        <v>5</v>
      </c>
      <c r="AF487" s="5">
        <v>19.7</v>
      </c>
      <c r="AG487" s="5">
        <v>15.9</v>
      </c>
      <c r="AH487" s="5">
        <v>60</v>
      </c>
      <c r="AI487" s="5">
        <v>51.6</v>
      </c>
      <c r="AJ487" s="5">
        <v>69.4</v>
      </c>
      <c r="AK487" s="5">
        <v>33.6</v>
      </c>
      <c r="AL487" s="5">
        <v>16.5</v>
      </c>
      <c r="AM487" s="5">
        <v>33.5</v>
      </c>
      <c r="AN487" s="5">
        <v>33.6</v>
      </c>
      <c r="AO487" s="5">
        <v>30.8</v>
      </c>
      <c r="AP487" s="5">
        <v>15.8</v>
      </c>
      <c r="AQ487" s="5">
        <v>0</v>
      </c>
      <c r="AR487" s="5">
        <v>7.85232999999999</v>
      </c>
      <c r="AS487" s="5" t="s">
        <v>819</v>
      </c>
      <c r="AT487" s="5"/>
      <c r="AU487" s="5">
        <v>0</v>
      </c>
      <c r="AV487" s="5">
        <v>5</v>
      </c>
      <c r="AW487" s="5">
        <v>22.7</v>
      </c>
      <c r="AX487" s="5">
        <v>15</v>
      </c>
      <c r="AY487" s="5">
        <v>60</v>
      </c>
      <c r="AZ487" s="5">
        <v>51.3</v>
      </c>
      <c r="BA487" s="5">
        <v>77.2</v>
      </c>
      <c r="BB487" s="5">
        <v>34.4</v>
      </c>
      <c r="BC487" s="5">
        <v>17.4</v>
      </c>
      <c r="BD487" s="5">
        <v>34</v>
      </c>
      <c r="BE487" s="5">
        <v>33.7</v>
      </c>
      <c r="BF487" s="5">
        <v>31</v>
      </c>
      <c r="BG487" s="5">
        <v>15.8</v>
      </c>
      <c r="BH487" s="5">
        <v>0</v>
      </c>
      <c r="BI487" s="5">
        <v>7.8085</v>
      </c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</row>
    <row r="488" spans="1:107" s="7" customFormat="1" ht="24">
      <c r="A488" s="4" t="s">
        <v>889</v>
      </c>
      <c r="B488" s="5" t="s">
        <v>487</v>
      </c>
      <c r="C488" s="6">
        <v>39203</v>
      </c>
      <c r="D488" s="5" t="s">
        <v>455</v>
      </c>
      <c r="E488" s="5" t="s">
        <v>502</v>
      </c>
      <c r="F488" s="5" t="s">
        <v>477</v>
      </c>
      <c r="G488" s="5" t="s">
        <v>458</v>
      </c>
      <c r="H488" s="5" t="s">
        <v>459</v>
      </c>
      <c r="I488" s="5" t="s">
        <v>485</v>
      </c>
      <c r="J488" s="5" t="s">
        <v>459</v>
      </c>
      <c r="K488" s="5"/>
      <c r="L488" s="5"/>
      <c r="M488" s="5"/>
      <c r="N488" s="5" t="s">
        <v>459</v>
      </c>
      <c r="O488" s="5"/>
      <c r="P488" s="5"/>
      <c r="Q488" s="5"/>
      <c r="R488" s="5" t="s">
        <v>459</v>
      </c>
      <c r="S488" s="5" t="s">
        <v>480</v>
      </c>
      <c r="T488" s="5"/>
      <c r="U488" s="5"/>
      <c r="V488" s="5" t="s">
        <v>910</v>
      </c>
      <c r="W488" s="5">
        <v>384</v>
      </c>
      <c r="X488" s="5">
        <v>60</v>
      </c>
      <c r="Y488" s="5" t="s">
        <v>455</v>
      </c>
      <c r="Z488" s="5">
        <v>40</v>
      </c>
      <c r="AA488" s="5">
        <v>36</v>
      </c>
      <c r="AB488" s="5" t="s">
        <v>835</v>
      </c>
      <c r="AC488" s="5"/>
      <c r="AD488" s="5">
        <v>0</v>
      </c>
      <c r="AE488" s="5">
        <v>5</v>
      </c>
      <c r="AF488" s="5">
        <v>34</v>
      </c>
      <c r="AG488" s="5">
        <v>22</v>
      </c>
      <c r="AH488" s="5">
        <v>60</v>
      </c>
      <c r="AI488" s="5">
        <v>62.9</v>
      </c>
      <c r="AJ488" s="5">
        <v>77</v>
      </c>
      <c r="AK488" s="5">
        <v>43.4</v>
      </c>
      <c r="AL488" s="5">
        <v>15</v>
      </c>
      <c r="AM488" s="5">
        <v>41.2</v>
      </c>
      <c r="AN488" s="5">
        <v>41.5</v>
      </c>
      <c r="AO488" s="5">
        <v>2.4</v>
      </c>
      <c r="AP488" s="5">
        <v>1</v>
      </c>
      <c r="AQ488" s="5">
        <v>0</v>
      </c>
      <c r="AR488" s="5">
        <v>9.77033333333333</v>
      </c>
      <c r="AS488" s="5" t="s">
        <v>835</v>
      </c>
      <c r="AT488" s="5"/>
      <c r="AU488" s="5">
        <v>0</v>
      </c>
      <c r="AV488" s="5">
        <v>5</v>
      </c>
      <c r="AW488" s="5">
        <v>38</v>
      </c>
      <c r="AX488" s="5">
        <v>21.3</v>
      </c>
      <c r="AY488" s="5">
        <v>60</v>
      </c>
      <c r="AZ488" s="5">
        <v>63.5</v>
      </c>
      <c r="BA488" s="5">
        <v>84</v>
      </c>
      <c r="BB488" s="5">
        <v>43</v>
      </c>
      <c r="BC488" s="5">
        <v>15</v>
      </c>
      <c r="BD488" s="5">
        <v>41.6</v>
      </c>
      <c r="BE488" s="5">
        <v>41.7</v>
      </c>
      <c r="BF488" s="5">
        <v>2.4</v>
      </c>
      <c r="BG488" s="5">
        <v>1</v>
      </c>
      <c r="BH488" s="5">
        <v>0</v>
      </c>
      <c r="BI488" s="5">
        <v>9.69684999999999</v>
      </c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</row>
    <row r="489" spans="1:107" s="7" customFormat="1" ht="24">
      <c r="A489" s="4" t="s">
        <v>889</v>
      </c>
      <c r="B489" s="5" t="s">
        <v>487</v>
      </c>
      <c r="C489" s="6">
        <v>39203</v>
      </c>
      <c r="D489" s="5" t="s">
        <v>455</v>
      </c>
      <c r="E489" s="5" t="s">
        <v>502</v>
      </c>
      <c r="F489" s="5" t="s">
        <v>477</v>
      </c>
      <c r="G489" s="5" t="s">
        <v>458</v>
      </c>
      <c r="H489" s="5" t="s">
        <v>459</v>
      </c>
      <c r="I489" s="5" t="s">
        <v>485</v>
      </c>
      <c r="J489" s="5" t="s">
        <v>459</v>
      </c>
      <c r="K489" s="5"/>
      <c r="L489" s="5"/>
      <c r="M489" s="5"/>
      <c r="N489" s="5" t="s">
        <v>455</v>
      </c>
      <c r="O489" s="5" t="s">
        <v>580</v>
      </c>
      <c r="P489" s="5"/>
      <c r="Q489" s="5"/>
      <c r="R489" s="5" t="s">
        <v>459</v>
      </c>
      <c r="S489" s="5" t="s">
        <v>480</v>
      </c>
      <c r="T489" s="5"/>
      <c r="U489" s="5"/>
      <c r="V489" s="5" t="s">
        <v>910</v>
      </c>
      <c r="W489" s="5">
        <v>1024</v>
      </c>
      <c r="X489" s="5">
        <v>60</v>
      </c>
      <c r="Y489" s="5" t="s">
        <v>455</v>
      </c>
      <c r="Z489" s="5">
        <v>40</v>
      </c>
      <c r="AA489" s="5">
        <v>36</v>
      </c>
      <c r="AB489" s="5" t="s">
        <v>835</v>
      </c>
      <c r="AC489" s="5"/>
      <c r="AD489" s="5">
        <v>0</v>
      </c>
      <c r="AE489" s="5">
        <v>5</v>
      </c>
      <c r="AF489" s="5">
        <v>41</v>
      </c>
      <c r="AG489" s="5">
        <v>27.7</v>
      </c>
      <c r="AH489" s="5">
        <v>60</v>
      </c>
      <c r="AI489" s="5">
        <v>63.2</v>
      </c>
      <c r="AJ489" s="5">
        <v>85</v>
      </c>
      <c r="AK489" s="5">
        <v>44.2</v>
      </c>
      <c r="AL489" s="5">
        <v>23</v>
      </c>
      <c r="AM489" s="5">
        <v>43.4</v>
      </c>
      <c r="AN489" s="5">
        <v>43.7</v>
      </c>
      <c r="AO489" s="5">
        <v>2.6</v>
      </c>
      <c r="AP489" s="5">
        <v>1</v>
      </c>
      <c r="AQ489" s="5">
        <v>0</v>
      </c>
      <c r="AR489" s="5">
        <v>8.46238</v>
      </c>
      <c r="AS489" s="5" t="s">
        <v>835</v>
      </c>
      <c r="AT489" s="5"/>
      <c r="AU489" s="5">
        <v>0</v>
      </c>
      <c r="AV489" s="5">
        <v>5</v>
      </c>
      <c r="AW489" s="5">
        <v>46</v>
      </c>
      <c r="AX489" s="5">
        <v>26.6</v>
      </c>
      <c r="AY489" s="5">
        <v>60</v>
      </c>
      <c r="AZ489" s="5">
        <v>65</v>
      </c>
      <c r="BA489" s="5">
        <v>95</v>
      </c>
      <c r="BB489" s="5">
        <v>46.4</v>
      </c>
      <c r="BC489" s="5">
        <v>25</v>
      </c>
      <c r="BD489" s="5">
        <v>44.4</v>
      </c>
      <c r="BE489" s="5">
        <v>43.8</v>
      </c>
      <c r="BF489" s="5">
        <v>2.3</v>
      </c>
      <c r="BG489" s="5">
        <v>1</v>
      </c>
      <c r="BH489" s="5">
        <v>0</v>
      </c>
      <c r="BI489" s="5">
        <v>8.50177</v>
      </c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>
        <v>13.7</v>
      </c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</row>
    <row r="490" spans="1:107" s="7" customFormat="1" ht="12.75">
      <c r="A490" s="4" t="s">
        <v>889</v>
      </c>
      <c r="B490" s="5" t="s">
        <v>487</v>
      </c>
      <c r="C490" s="6">
        <v>39232</v>
      </c>
      <c r="D490" s="5" t="s">
        <v>455</v>
      </c>
      <c r="E490" s="5" t="s">
        <v>456</v>
      </c>
      <c r="F490" s="5" t="s">
        <v>477</v>
      </c>
      <c r="G490" s="5" t="s">
        <v>458</v>
      </c>
      <c r="H490" s="5" t="s">
        <v>455</v>
      </c>
      <c r="I490" s="5">
        <v>95</v>
      </c>
      <c r="J490" s="5" t="s">
        <v>459</v>
      </c>
      <c r="K490" s="5"/>
      <c r="L490" s="5"/>
      <c r="M490" s="5"/>
      <c r="N490" s="5" t="s">
        <v>459</v>
      </c>
      <c r="O490" s="5"/>
      <c r="P490" s="5"/>
      <c r="Q490" s="5"/>
      <c r="R490" s="5" t="s">
        <v>459</v>
      </c>
      <c r="S490" s="5" t="s">
        <v>480</v>
      </c>
      <c r="T490" s="5"/>
      <c r="U490" s="5"/>
      <c r="V490" s="5" t="s">
        <v>851</v>
      </c>
      <c r="W490" s="5">
        <v>512</v>
      </c>
      <c r="X490" s="5">
        <v>60</v>
      </c>
      <c r="Y490" s="5" t="s">
        <v>513</v>
      </c>
      <c r="Z490" s="5">
        <v>32</v>
      </c>
      <c r="AA490" s="5">
        <v>28</v>
      </c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 t="s">
        <v>809</v>
      </c>
      <c r="AT490" s="5"/>
      <c r="AU490" s="5">
        <v>0.014</v>
      </c>
      <c r="AV490" s="5">
        <v>5</v>
      </c>
      <c r="AW490" s="5">
        <v>107</v>
      </c>
      <c r="AX490" s="5">
        <v>14.6</v>
      </c>
      <c r="AY490" s="5">
        <v>60</v>
      </c>
      <c r="AZ490" s="5">
        <v>42.3</v>
      </c>
      <c r="BA490" s="5">
        <v>91</v>
      </c>
      <c r="BB490" s="5">
        <v>33.2</v>
      </c>
      <c r="BC490" s="5">
        <v>69</v>
      </c>
      <c r="BD490" s="5">
        <v>31.8</v>
      </c>
      <c r="BE490" s="5">
        <v>29.3</v>
      </c>
      <c r="BF490" s="5">
        <v>0</v>
      </c>
      <c r="BG490" s="5">
        <v>0</v>
      </c>
      <c r="BH490" s="5"/>
      <c r="BI490" s="5">
        <v>7.0068</v>
      </c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</row>
    <row r="491" spans="1:107" s="7" customFormat="1" ht="12.75">
      <c r="A491" s="4" t="s">
        <v>889</v>
      </c>
      <c r="B491" s="5" t="s">
        <v>820</v>
      </c>
      <c r="C491" s="6">
        <v>39202</v>
      </c>
      <c r="D491" s="5" t="s">
        <v>455</v>
      </c>
      <c r="E491" s="5" t="s">
        <v>812</v>
      </c>
      <c r="F491" s="5" t="s">
        <v>477</v>
      </c>
      <c r="G491" s="5" t="s">
        <v>822</v>
      </c>
      <c r="H491" s="5" t="s">
        <v>455</v>
      </c>
      <c r="I491" s="5">
        <v>1</v>
      </c>
      <c r="J491" s="5" t="s">
        <v>459</v>
      </c>
      <c r="K491" s="5"/>
      <c r="L491" s="5"/>
      <c r="M491" s="5"/>
      <c r="N491" s="5" t="s">
        <v>459</v>
      </c>
      <c r="O491" s="5"/>
      <c r="P491" s="5"/>
      <c r="Q491" s="5"/>
      <c r="R491" s="5" t="s">
        <v>459</v>
      </c>
      <c r="S491" s="5" t="s">
        <v>480</v>
      </c>
      <c r="T491" s="5"/>
      <c r="U491" s="5" t="s">
        <v>841</v>
      </c>
      <c r="V491" s="5" t="s">
        <v>911</v>
      </c>
      <c r="W491" s="5">
        <v>64</v>
      </c>
      <c r="X491" s="5">
        <v>5</v>
      </c>
      <c r="Y491" s="5" t="s">
        <v>459</v>
      </c>
      <c r="Z491" s="5">
        <v>150</v>
      </c>
      <c r="AA491" s="5">
        <v>150</v>
      </c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 t="s">
        <v>827</v>
      </c>
      <c r="AT491" s="5"/>
      <c r="AU491" s="5">
        <v>0</v>
      </c>
      <c r="AV491" s="5">
        <v>5</v>
      </c>
      <c r="AW491" s="5">
        <v>22.3</v>
      </c>
      <c r="AX491" s="5">
        <v>0</v>
      </c>
      <c r="AY491" s="5">
        <v>60</v>
      </c>
      <c r="AZ491" s="5">
        <v>19.09</v>
      </c>
      <c r="BA491" s="5">
        <v>23</v>
      </c>
      <c r="BB491" s="5">
        <v>18.96</v>
      </c>
      <c r="BC491" s="5">
        <v>22</v>
      </c>
      <c r="BD491" s="5">
        <v>19.04</v>
      </c>
      <c r="BE491" s="5">
        <v>18.97</v>
      </c>
      <c r="BF491" s="5">
        <v>4.7</v>
      </c>
      <c r="BG491" s="5">
        <v>5</v>
      </c>
      <c r="BH491" s="5">
        <v>0</v>
      </c>
      <c r="BI491" s="5">
        <v>3.0864</v>
      </c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</row>
    <row r="492" spans="1:107" s="7" customFormat="1" ht="24">
      <c r="A492" s="4" t="s">
        <v>889</v>
      </c>
      <c r="B492" s="5" t="s">
        <v>487</v>
      </c>
      <c r="C492" s="6">
        <v>39204</v>
      </c>
      <c r="D492" s="5" t="s">
        <v>455</v>
      </c>
      <c r="E492" s="5" t="s">
        <v>532</v>
      </c>
      <c r="F492" s="5" t="s">
        <v>477</v>
      </c>
      <c r="G492" s="5" t="s">
        <v>458</v>
      </c>
      <c r="H492" s="5" t="s">
        <v>459</v>
      </c>
      <c r="I492" s="5">
        <v>45</v>
      </c>
      <c r="J492" s="5" t="s">
        <v>459</v>
      </c>
      <c r="K492" s="5"/>
      <c r="L492" s="5"/>
      <c r="M492" s="5"/>
      <c r="N492" s="5" t="s">
        <v>459</v>
      </c>
      <c r="O492" s="5"/>
      <c r="P492" s="5"/>
      <c r="Q492" s="5"/>
      <c r="R492" s="5" t="s">
        <v>459</v>
      </c>
      <c r="S492" s="5" t="s">
        <v>480</v>
      </c>
      <c r="T492" s="5"/>
      <c r="U492" s="5"/>
      <c r="V492" s="5" t="s">
        <v>665</v>
      </c>
      <c r="W492" s="5">
        <v>32</v>
      </c>
      <c r="X492" s="5">
        <v>120</v>
      </c>
      <c r="Y492" s="5" t="s">
        <v>459</v>
      </c>
      <c r="Z492" s="5">
        <v>17</v>
      </c>
      <c r="AA492" s="5">
        <v>4</v>
      </c>
      <c r="AB492" s="5" t="s">
        <v>859</v>
      </c>
      <c r="AC492" s="5"/>
      <c r="AD492" s="5">
        <v>0</v>
      </c>
      <c r="AE492" s="5">
        <v>5</v>
      </c>
      <c r="AF492" s="5">
        <v>15.46</v>
      </c>
      <c r="AG492" s="5">
        <v>6.67</v>
      </c>
      <c r="AH492" s="5">
        <v>60</v>
      </c>
      <c r="AI492" s="5">
        <v>26.69</v>
      </c>
      <c r="AJ492" s="5">
        <v>45.22</v>
      </c>
      <c r="AK492" s="5">
        <v>17.05</v>
      </c>
      <c r="AL492" s="5">
        <v>14.66</v>
      </c>
      <c r="AM492" s="5">
        <v>16.09</v>
      </c>
      <c r="AN492" s="5">
        <v>16.63</v>
      </c>
      <c r="AO492" s="5">
        <v>6.75</v>
      </c>
      <c r="AP492" s="5">
        <v>5</v>
      </c>
      <c r="AQ492" s="5"/>
      <c r="AR492" s="5">
        <v>2.55191416666666</v>
      </c>
      <c r="AS492" s="5" t="s">
        <v>860</v>
      </c>
      <c r="AT492" s="5"/>
      <c r="AU492" s="5">
        <v>0</v>
      </c>
      <c r="AV492" s="5">
        <v>5</v>
      </c>
      <c r="AW492" s="5">
        <v>15.49</v>
      </c>
      <c r="AX492" s="5">
        <v>5.78</v>
      </c>
      <c r="AY492" s="5">
        <v>60</v>
      </c>
      <c r="AZ492" s="5">
        <v>25.79</v>
      </c>
      <c r="BA492" s="5">
        <v>44.78</v>
      </c>
      <c r="BB492" s="5">
        <v>16.46</v>
      </c>
      <c r="BC492" s="5">
        <v>13.92</v>
      </c>
      <c r="BD492" s="5">
        <v>15.79</v>
      </c>
      <c r="BE492" s="5">
        <v>15.42</v>
      </c>
      <c r="BF492" s="5">
        <v>7.23</v>
      </c>
      <c r="BG492" s="5">
        <v>5</v>
      </c>
      <c r="BH492" s="5"/>
      <c r="BI492" s="5">
        <v>2.36534833333333</v>
      </c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</row>
    <row r="493" spans="1:107" s="7" customFormat="1" ht="24">
      <c r="A493" s="4" t="s">
        <v>889</v>
      </c>
      <c r="B493" s="5" t="s">
        <v>487</v>
      </c>
      <c r="C493" s="6">
        <v>39204</v>
      </c>
      <c r="D493" s="5" t="s">
        <v>455</v>
      </c>
      <c r="E493" s="5" t="s">
        <v>532</v>
      </c>
      <c r="F493" s="5" t="s">
        <v>477</v>
      </c>
      <c r="G493" s="5" t="s">
        <v>458</v>
      </c>
      <c r="H493" s="5" t="s">
        <v>459</v>
      </c>
      <c r="I493" s="5">
        <v>45</v>
      </c>
      <c r="J493" s="5" t="s">
        <v>459</v>
      </c>
      <c r="K493" s="5"/>
      <c r="L493" s="5"/>
      <c r="M493" s="5"/>
      <c r="N493" s="5" t="s">
        <v>459</v>
      </c>
      <c r="O493" s="5"/>
      <c r="P493" s="5"/>
      <c r="Q493" s="5"/>
      <c r="R493" s="5" t="s">
        <v>459</v>
      </c>
      <c r="S493" s="5" t="s">
        <v>480</v>
      </c>
      <c r="T493" s="5"/>
      <c r="U493" s="5"/>
      <c r="V493" s="5" t="s">
        <v>521</v>
      </c>
      <c r="W493" s="5">
        <v>64</v>
      </c>
      <c r="X493" s="5">
        <v>120</v>
      </c>
      <c r="Y493" s="5" t="s">
        <v>459</v>
      </c>
      <c r="Z493" s="5">
        <v>17</v>
      </c>
      <c r="AA493" s="5">
        <v>4</v>
      </c>
      <c r="AB493" s="5" t="s">
        <v>862</v>
      </c>
      <c r="AC493" s="5"/>
      <c r="AD493" s="5">
        <v>0</v>
      </c>
      <c r="AE493" s="5">
        <v>5</v>
      </c>
      <c r="AF493" s="5">
        <v>26.57</v>
      </c>
      <c r="AG493" s="5">
        <v>7.45</v>
      </c>
      <c r="AH493" s="5">
        <v>60</v>
      </c>
      <c r="AI493" s="5">
        <v>26.1</v>
      </c>
      <c r="AJ493" s="5">
        <v>50.24</v>
      </c>
      <c r="AK493" s="5">
        <v>13.01</v>
      </c>
      <c r="AL493" s="5">
        <v>14.66</v>
      </c>
      <c r="AM493" s="5">
        <v>12.84</v>
      </c>
      <c r="AN493" s="5">
        <v>12.52</v>
      </c>
      <c r="AO493" s="5">
        <v>3.62</v>
      </c>
      <c r="AP493" s="5">
        <v>5</v>
      </c>
      <c r="AQ493" s="5"/>
      <c r="AR493" s="5">
        <v>2.34352916666666</v>
      </c>
      <c r="AS493" s="5" t="s">
        <v>846</v>
      </c>
      <c r="AT493" s="5"/>
      <c r="AU493" s="5">
        <v>0</v>
      </c>
      <c r="AV493" s="5">
        <v>5</v>
      </c>
      <c r="AW493" s="5">
        <v>19.69</v>
      </c>
      <c r="AX493" s="5">
        <v>6.58</v>
      </c>
      <c r="AY493" s="5">
        <v>60</v>
      </c>
      <c r="AZ493" s="5">
        <v>25.23</v>
      </c>
      <c r="BA493" s="5">
        <v>45.54</v>
      </c>
      <c r="BB493" s="5">
        <v>16.69</v>
      </c>
      <c r="BC493" s="5">
        <v>12.74</v>
      </c>
      <c r="BD493" s="5">
        <v>16.6</v>
      </c>
      <c r="BE493" s="5">
        <v>16.71</v>
      </c>
      <c r="BF493" s="5">
        <v>7.46</v>
      </c>
      <c r="BG493" s="5">
        <v>5</v>
      </c>
      <c r="BH493" s="5"/>
      <c r="BI493" s="5">
        <v>2.53703166666666</v>
      </c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</row>
    <row r="494" spans="1:107" s="7" customFormat="1" ht="24">
      <c r="A494" s="4" t="s">
        <v>889</v>
      </c>
      <c r="B494" s="5" t="s">
        <v>487</v>
      </c>
      <c r="C494" s="6">
        <v>39533</v>
      </c>
      <c r="D494" s="5" t="s">
        <v>455</v>
      </c>
      <c r="E494" s="5" t="s">
        <v>532</v>
      </c>
      <c r="F494" s="5" t="s">
        <v>477</v>
      </c>
      <c r="G494" s="5" t="s">
        <v>458</v>
      </c>
      <c r="H494" s="5" t="s">
        <v>459</v>
      </c>
      <c r="I494" s="5">
        <v>57</v>
      </c>
      <c r="J494" s="5" t="s">
        <v>459</v>
      </c>
      <c r="K494" s="5"/>
      <c r="L494" s="5"/>
      <c r="M494" s="5"/>
      <c r="N494" s="5" t="s">
        <v>459</v>
      </c>
      <c r="O494" s="5"/>
      <c r="P494" s="5"/>
      <c r="Q494" s="5"/>
      <c r="R494" s="5" t="s">
        <v>459</v>
      </c>
      <c r="S494" s="5" t="s">
        <v>480</v>
      </c>
      <c r="T494" s="5"/>
      <c r="U494" s="5"/>
      <c r="V494" s="5" t="s">
        <v>521</v>
      </c>
      <c r="W494" s="5">
        <v>32</v>
      </c>
      <c r="X494" s="5">
        <v>120</v>
      </c>
      <c r="Y494" s="5" t="s">
        <v>459</v>
      </c>
      <c r="Z494" s="5">
        <v>17</v>
      </c>
      <c r="AA494" s="5">
        <v>4</v>
      </c>
      <c r="AB494" s="5" t="s">
        <v>912</v>
      </c>
      <c r="AC494" s="5"/>
      <c r="AD494" s="5">
        <v>0</v>
      </c>
      <c r="AE494" s="5">
        <v>5</v>
      </c>
      <c r="AF494" s="5">
        <v>20.54</v>
      </c>
      <c r="AG494" s="5">
        <v>6.997</v>
      </c>
      <c r="AH494" s="5">
        <v>60</v>
      </c>
      <c r="AI494" s="5">
        <v>25.29</v>
      </c>
      <c r="AJ494" s="5">
        <v>51.9</v>
      </c>
      <c r="AK494" s="5">
        <v>15.73</v>
      </c>
      <c r="AL494" s="5">
        <v>17.78</v>
      </c>
      <c r="AM494" s="5">
        <v>15.93</v>
      </c>
      <c r="AN494" s="5">
        <v>15.11</v>
      </c>
      <c r="AO494" s="5">
        <v>0</v>
      </c>
      <c r="AP494" s="5">
        <v>0</v>
      </c>
      <c r="AQ494" s="5"/>
      <c r="AR494" s="5">
        <v>2.44895974999999</v>
      </c>
      <c r="AS494" s="5" t="s">
        <v>913</v>
      </c>
      <c r="AT494" s="5"/>
      <c r="AU494" s="5">
        <v>0</v>
      </c>
      <c r="AV494" s="5">
        <v>5</v>
      </c>
      <c r="AW494" s="5">
        <v>19.35</v>
      </c>
      <c r="AX494" s="5">
        <v>6.493</v>
      </c>
      <c r="AY494" s="5">
        <v>60</v>
      </c>
      <c r="AZ494" s="5">
        <v>25.73</v>
      </c>
      <c r="BA494" s="5">
        <v>52.44</v>
      </c>
      <c r="BB494" s="5">
        <v>16.86</v>
      </c>
      <c r="BC494" s="5">
        <v>18.9</v>
      </c>
      <c r="BD494" s="5">
        <v>15.68</v>
      </c>
      <c r="BE494" s="5">
        <v>15.12</v>
      </c>
      <c r="BF494" s="5">
        <v>0</v>
      </c>
      <c r="BG494" s="5">
        <v>0</v>
      </c>
      <c r="BH494" s="5"/>
      <c r="BI494" s="5">
        <v>2.40164775</v>
      </c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</row>
    <row r="495" spans="1:107" s="7" customFormat="1" ht="24">
      <c r="A495" s="4" t="s">
        <v>889</v>
      </c>
      <c r="B495" s="5" t="s">
        <v>487</v>
      </c>
      <c r="C495" s="6">
        <v>39533</v>
      </c>
      <c r="D495" s="5" t="s">
        <v>455</v>
      </c>
      <c r="E495" s="5" t="s">
        <v>532</v>
      </c>
      <c r="F495" s="5" t="s">
        <v>477</v>
      </c>
      <c r="G495" s="5" t="s">
        <v>458</v>
      </c>
      <c r="H495" s="5" t="s">
        <v>459</v>
      </c>
      <c r="I495" s="5">
        <v>57</v>
      </c>
      <c r="J495" s="5" t="s">
        <v>459</v>
      </c>
      <c r="K495" s="5"/>
      <c r="L495" s="5"/>
      <c r="M495" s="5"/>
      <c r="N495" s="5" t="s">
        <v>459</v>
      </c>
      <c r="O495" s="5"/>
      <c r="P495" s="5"/>
      <c r="Q495" s="5"/>
      <c r="R495" s="5" t="s">
        <v>459</v>
      </c>
      <c r="S495" s="5" t="s">
        <v>480</v>
      </c>
      <c r="T495" s="5"/>
      <c r="U495" s="5"/>
      <c r="V495" s="5" t="s">
        <v>521</v>
      </c>
      <c r="W495" s="5">
        <v>64</v>
      </c>
      <c r="X495" s="5"/>
      <c r="Y495" s="5" t="s">
        <v>459</v>
      </c>
      <c r="Z495" s="5">
        <v>17</v>
      </c>
      <c r="AA495" s="5">
        <v>4</v>
      </c>
      <c r="AB495" s="5" t="s">
        <v>914</v>
      </c>
      <c r="AC495" s="5"/>
      <c r="AD495" s="5">
        <v>0</v>
      </c>
      <c r="AE495" s="5">
        <v>5</v>
      </c>
      <c r="AF495" s="5">
        <v>22.84</v>
      </c>
      <c r="AG495" s="5">
        <v>9.325</v>
      </c>
      <c r="AH495" s="5">
        <v>60</v>
      </c>
      <c r="AI495" s="5">
        <v>25.9</v>
      </c>
      <c r="AJ495" s="5">
        <v>45.02</v>
      </c>
      <c r="AK495" s="5">
        <v>16.78</v>
      </c>
      <c r="AL495" s="5">
        <v>17.57</v>
      </c>
      <c r="AM495" s="5">
        <v>15.66</v>
      </c>
      <c r="AN495" s="5">
        <v>15.64</v>
      </c>
      <c r="AO495" s="5">
        <v>0</v>
      </c>
      <c r="AP495" s="5">
        <v>0</v>
      </c>
      <c r="AQ495" s="5"/>
      <c r="AR495" s="5">
        <v>2.82944375</v>
      </c>
      <c r="AS495" s="5" t="s">
        <v>915</v>
      </c>
      <c r="AT495" s="5"/>
      <c r="AU495" s="5">
        <v>0</v>
      </c>
      <c r="AV495" s="5">
        <v>5</v>
      </c>
      <c r="AW495" s="5">
        <v>22.27</v>
      </c>
      <c r="AX495" s="5">
        <v>9.311</v>
      </c>
      <c r="AY495" s="5">
        <v>60</v>
      </c>
      <c r="AZ495" s="5">
        <v>25.44</v>
      </c>
      <c r="BA495" s="5">
        <v>58.2</v>
      </c>
      <c r="BB495" s="5">
        <v>16.53</v>
      </c>
      <c r="BC495" s="5">
        <v>17.95</v>
      </c>
      <c r="BD495" s="5">
        <v>15.76</v>
      </c>
      <c r="BE495" s="5">
        <v>15.91</v>
      </c>
      <c r="BF495" s="5">
        <v>0</v>
      </c>
      <c r="BG495" s="5">
        <v>0</v>
      </c>
      <c r="BH495" s="5"/>
      <c r="BI495" s="5">
        <v>2.82578924999999</v>
      </c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</row>
    <row r="496" spans="1:107" s="7" customFormat="1" ht="24">
      <c r="A496" s="4" t="s">
        <v>889</v>
      </c>
      <c r="B496" s="5" t="s">
        <v>487</v>
      </c>
      <c r="C496" s="6">
        <v>39237</v>
      </c>
      <c r="D496" s="5" t="s">
        <v>455</v>
      </c>
      <c r="E496" s="5" t="s">
        <v>532</v>
      </c>
      <c r="F496" s="5" t="s">
        <v>477</v>
      </c>
      <c r="G496" s="5" t="s">
        <v>458</v>
      </c>
      <c r="H496" s="5" t="s">
        <v>459</v>
      </c>
      <c r="I496" s="5">
        <v>65</v>
      </c>
      <c r="J496" s="5" t="s">
        <v>459</v>
      </c>
      <c r="K496" s="5"/>
      <c r="L496" s="5"/>
      <c r="M496" s="5"/>
      <c r="N496" s="5" t="s">
        <v>459</v>
      </c>
      <c r="O496" s="5"/>
      <c r="P496" s="5"/>
      <c r="Q496" s="5"/>
      <c r="R496" s="5" t="s">
        <v>459</v>
      </c>
      <c r="S496" s="5" t="s">
        <v>480</v>
      </c>
      <c r="T496" s="5"/>
      <c r="U496" s="5"/>
      <c r="V496" s="5" t="s">
        <v>665</v>
      </c>
      <c r="W496" s="5">
        <v>128</v>
      </c>
      <c r="X496" s="5">
        <v>120</v>
      </c>
      <c r="Y496" s="5" t="s">
        <v>455</v>
      </c>
      <c r="Z496" s="5">
        <v>21</v>
      </c>
      <c r="AA496" s="5">
        <v>21</v>
      </c>
      <c r="AB496" s="5" t="s">
        <v>862</v>
      </c>
      <c r="AC496" s="5"/>
      <c r="AD496" s="5">
        <v>0</v>
      </c>
      <c r="AE496" s="5">
        <v>5</v>
      </c>
      <c r="AF496" s="5">
        <v>31.96</v>
      </c>
      <c r="AG496" s="5">
        <v>11.982</v>
      </c>
      <c r="AH496" s="5">
        <v>60</v>
      </c>
      <c r="AI496" s="5">
        <v>27.7</v>
      </c>
      <c r="AJ496" s="5">
        <v>58.22</v>
      </c>
      <c r="AK496" s="5">
        <v>21.88</v>
      </c>
      <c r="AL496" s="5">
        <v>30.73</v>
      </c>
      <c r="AM496" s="5">
        <v>21.27</v>
      </c>
      <c r="AN496" s="5">
        <v>21.45</v>
      </c>
      <c r="AO496" s="5">
        <v>0</v>
      </c>
      <c r="AP496" s="5">
        <v>0</v>
      </c>
      <c r="AQ496" s="5"/>
      <c r="AR496" s="5">
        <v>4.02111516666666</v>
      </c>
      <c r="AS496" s="5" t="s">
        <v>846</v>
      </c>
      <c r="AT496" s="5"/>
      <c r="AU496" s="5">
        <v>0</v>
      </c>
      <c r="AV496" s="5">
        <v>5</v>
      </c>
      <c r="AW496" s="5">
        <v>41.6</v>
      </c>
      <c r="AX496" s="5">
        <v>11.937</v>
      </c>
      <c r="AY496" s="5">
        <v>60</v>
      </c>
      <c r="AZ496" s="5">
        <v>28.47</v>
      </c>
      <c r="BA496" s="5">
        <v>59.65</v>
      </c>
      <c r="BB496" s="5">
        <v>22.95</v>
      </c>
      <c r="BC496" s="5">
        <v>24.94</v>
      </c>
      <c r="BD496" s="5">
        <v>21.87</v>
      </c>
      <c r="BE496" s="5">
        <v>21.37</v>
      </c>
      <c r="BF496" s="5">
        <v>0</v>
      </c>
      <c r="BG496" s="5">
        <v>0</v>
      </c>
      <c r="BH496" s="5"/>
      <c r="BI496" s="5">
        <v>4.07278641666666</v>
      </c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</row>
    <row r="497" spans="1:107" s="7" customFormat="1" ht="24">
      <c r="A497" s="4" t="s">
        <v>889</v>
      </c>
      <c r="B497" s="5" t="s">
        <v>487</v>
      </c>
      <c r="C497" s="6">
        <v>39237</v>
      </c>
      <c r="D497" s="5" t="s">
        <v>455</v>
      </c>
      <c r="E497" s="5" t="s">
        <v>532</v>
      </c>
      <c r="F497" s="5" t="s">
        <v>477</v>
      </c>
      <c r="G497" s="5" t="s">
        <v>458</v>
      </c>
      <c r="H497" s="5" t="s">
        <v>459</v>
      </c>
      <c r="I497" s="5">
        <v>54</v>
      </c>
      <c r="J497" s="5" t="s">
        <v>459</v>
      </c>
      <c r="K497" s="5"/>
      <c r="L497" s="5"/>
      <c r="M497" s="5"/>
      <c r="N497" s="5" t="s">
        <v>459</v>
      </c>
      <c r="O497" s="5"/>
      <c r="P497" s="5"/>
      <c r="Q497" s="5"/>
      <c r="R497" s="5" t="s">
        <v>459</v>
      </c>
      <c r="S497" s="5" t="s">
        <v>480</v>
      </c>
      <c r="T497" s="5"/>
      <c r="U497" s="5"/>
      <c r="V497" s="5" t="s">
        <v>665</v>
      </c>
      <c r="W497" s="5">
        <v>128</v>
      </c>
      <c r="X497" s="5">
        <v>120</v>
      </c>
      <c r="Y497" s="5" t="s">
        <v>455</v>
      </c>
      <c r="Z497" s="5">
        <v>25</v>
      </c>
      <c r="AA497" s="5">
        <v>25</v>
      </c>
      <c r="AB497" s="5" t="s">
        <v>862</v>
      </c>
      <c r="AC497" s="5"/>
      <c r="AD497" s="5">
        <v>0</v>
      </c>
      <c r="AE497" s="5">
        <v>5</v>
      </c>
      <c r="AF497" s="5">
        <v>25.51</v>
      </c>
      <c r="AG497" s="5">
        <v>12.074</v>
      </c>
      <c r="AH497" s="5">
        <v>60</v>
      </c>
      <c r="AI497" s="5">
        <v>27.64</v>
      </c>
      <c r="AJ497" s="5">
        <v>38.45</v>
      </c>
      <c r="AK497" s="5">
        <v>21.73</v>
      </c>
      <c r="AL497" s="5">
        <v>20.64</v>
      </c>
      <c r="AM497" s="5">
        <v>25.39</v>
      </c>
      <c r="AN497" s="5">
        <v>19.78</v>
      </c>
      <c r="AO497" s="5">
        <v>0</v>
      </c>
      <c r="AP497" s="5">
        <v>0</v>
      </c>
      <c r="AQ497" s="5"/>
      <c r="AR497" s="5">
        <v>4.4920195</v>
      </c>
      <c r="AS497" s="5" t="s">
        <v>846</v>
      </c>
      <c r="AT497" s="5"/>
      <c r="AU497" s="5">
        <v>0</v>
      </c>
      <c r="AV497" s="5">
        <v>5</v>
      </c>
      <c r="AW497" s="5">
        <v>33.5</v>
      </c>
      <c r="AX497" s="5">
        <v>11.665</v>
      </c>
      <c r="AY497" s="5">
        <v>60</v>
      </c>
      <c r="AZ497" s="5">
        <v>28.78</v>
      </c>
      <c r="BA497" s="5">
        <v>39.29</v>
      </c>
      <c r="BB497" s="5">
        <v>22.25</v>
      </c>
      <c r="BC497" s="5">
        <v>18.86</v>
      </c>
      <c r="BD497" s="5">
        <v>21.76</v>
      </c>
      <c r="BE497" s="5">
        <v>27.96</v>
      </c>
      <c r="BF497" s="5">
        <v>0</v>
      </c>
      <c r="BG497" s="5">
        <v>0</v>
      </c>
      <c r="BH497" s="5"/>
      <c r="BI497" s="5">
        <v>4.64183875</v>
      </c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</row>
    <row r="498" spans="1:107" s="7" customFormat="1" ht="24">
      <c r="A498" s="4" t="s">
        <v>889</v>
      </c>
      <c r="B498" s="5" t="s">
        <v>487</v>
      </c>
      <c r="C498" s="6">
        <v>39380</v>
      </c>
      <c r="D498" s="5" t="s">
        <v>455</v>
      </c>
      <c r="E498" s="5" t="s">
        <v>496</v>
      </c>
      <c r="F498" s="5" t="s">
        <v>477</v>
      </c>
      <c r="G498" s="5" t="s">
        <v>458</v>
      </c>
      <c r="H498" s="5" t="s">
        <v>455</v>
      </c>
      <c r="I498" s="5">
        <v>52</v>
      </c>
      <c r="J498" s="5" t="s">
        <v>459</v>
      </c>
      <c r="K498" s="5"/>
      <c r="L498" s="5"/>
      <c r="M498" s="5"/>
      <c r="N498" s="5" t="s">
        <v>459</v>
      </c>
      <c r="O498" s="5"/>
      <c r="P498" s="5"/>
      <c r="Q498" s="5"/>
      <c r="R498" s="5" t="s">
        <v>459</v>
      </c>
      <c r="S498" s="5" t="s">
        <v>480</v>
      </c>
      <c r="T498" s="5"/>
      <c r="U498" s="5"/>
      <c r="V498" s="5" t="s">
        <v>916</v>
      </c>
      <c r="W498" s="5">
        <v>128</v>
      </c>
      <c r="X498" s="5">
        <v>120</v>
      </c>
      <c r="Y498" s="5" t="s">
        <v>513</v>
      </c>
      <c r="Z498" s="5">
        <v>36</v>
      </c>
      <c r="AA498" s="5">
        <v>26</v>
      </c>
      <c r="AB498" s="5" t="s">
        <v>844</v>
      </c>
      <c r="AC498" s="5" t="s">
        <v>917</v>
      </c>
      <c r="AD498" s="5">
        <v>0</v>
      </c>
      <c r="AE498" s="5">
        <v>15</v>
      </c>
      <c r="AF498" s="5">
        <v>14.6</v>
      </c>
      <c r="AG498" s="5">
        <v>10.6</v>
      </c>
      <c r="AH498" s="5">
        <v>60</v>
      </c>
      <c r="AI498" s="5">
        <v>17.2</v>
      </c>
      <c r="AJ498" s="5">
        <v>51.8</v>
      </c>
      <c r="AK498" s="5">
        <v>15.3</v>
      </c>
      <c r="AL498" s="5">
        <v>45.5</v>
      </c>
      <c r="AM498" s="5">
        <v>15.5</v>
      </c>
      <c r="AN498" s="5">
        <v>15</v>
      </c>
      <c r="AO498" s="5">
        <v>0.9</v>
      </c>
      <c r="AP498" s="5">
        <v>1</v>
      </c>
      <c r="AQ498" s="5">
        <v>0</v>
      </c>
      <c r="AR498" s="5">
        <v>3.82603333333333</v>
      </c>
      <c r="AS498" s="5" t="s">
        <v>882</v>
      </c>
      <c r="AT498" s="5" t="s">
        <v>917</v>
      </c>
      <c r="AU498" s="5">
        <v>0</v>
      </c>
      <c r="AV498" s="5">
        <v>15</v>
      </c>
      <c r="AW498" s="5">
        <v>10.4</v>
      </c>
      <c r="AX498" s="5">
        <v>21.8</v>
      </c>
      <c r="AY498" s="5">
        <v>60</v>
      </c>
      <c r="AZ498" s="5">
        <v>20.6</v>
      </c>
      <c r="BA498" s="5">
        <v>39.3</v>
      </c>
      <c r="BB498" s="5">
        <v>19.1</v>
      </c>
      <c r="BC498" s="5">
        <v>33.3</v>
      </c>
      <c r="BD498" s="5">
        <v>18.9</v>
      </c>
      <c r="BE498" s="5">
        <v>18.3</v>
      </c>
      <c r="BF498" s="5">
        <v>0.6</v>
      </c>
      <c r="BG498" s="5">
        <v>1</v>
      </c>
      <c r="BH498" s="5"/>
      <c r="BI498" s="5">
        <v>5.81376666666666</v>
      </c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</row>
    <row r="499" spans="1:107" s="7" customFormat="1" ht="12.75">
      <c r="A499" s="4" t="s">
        <v>889</v>
      </c>
      <c r="B499" s="5" t="s">
        <v>466</v>
      </c>
      <c r="C499" s="6">
        <v>39259</v>
      </c>
      <c r="D499" s="5" t="s">
        <v>455</v>
      </c>
      <c r="E499" s="5" t="s">
        <v>502</v>
      </c>
      <c r="F499" s="5" t="s">
        <v>477</v>
      </c>
      <c r="G499" s="5" t="s">
        <v>458</v>
      </c>
      <c r="H499" s="5" t="s">
        <v>459</v>
      </c>
      <c r="I499" s="5">
        <v>30</v>
      </c>
      <c r="J499" s="5" t="s">
        <v>459</v>
      </c>
      <c r="K499" s="5"/>
      <c r="L499" s="5"/>
      <c r="M499" s="5"/>
      <c r="N499" s="5" t="s">
        <v>455</v>
      </c>
      <c r="O499" s="5" t="s">
        <v>580</v>
      </c>
      <c r="P499" s="5"/>
      <c r="Q499" s="5"/>
      <c r="R499" s="5" t="s">
        <v>459</v>
      </c>
      <c r="S499" s="5" t="s">
        <v>480</v>
      </c>
      <c r="T499" s="5"/>
      <c r="U499" s="5"/>
      <c r="V499" s="5" t="s">
        <v>868</v>
      </c>
      <c r="W499" s="5">
        <v>1000</v>
      </c>
      <c r="X499" s="5">
        <v>60</v>
      </c>
      <c r="Y499" s="5" t="s">
        <v>455</v>
      </c>
      <c r="Z499" s="5">
        <v>65</v>
      </c>
      <c r="AA499" s="5">
        <v>50</v>
      </c>
      <c r="AB499" s="5" t="s">
        <v>918</v>
      </c>
      <c r="AC499" s="5"/>
      <c r="AD499" s="5">
        <v>0.035</v>
      </c>
      <c r="AE499" s="5">
        <v>5</v>
      </c>
      <c r="AF499" s="5">
        <v>10</v>
      </c>
      <c r="AG499" s="5">
        <v>28.4</v>
      </c>
      <c r="AH499" s="5">
        <v>60</v>
      </c>
      <c r="AI499" s="5">
        <v>100</v>
      </c>
      <c r="AJ499" s="5">
        <v>100</v>
      </c>
      <c r="AK499" s="5">
        <v>85</v>
      </c>
      <c r="AL499" s="5">
        <v>8</v>
      </c>
      <c r="AM499" s="5">
        <v>84</v>
      </c>
      <c r="AN499" s="5">
        <v>85</v>
      </c>
      <c r="AO499" s="5">
        <v>146</v>
      </c>
      <c r="AP499" s="5">
        <v>47</v>
      </c>
      <c r="AQ499" s="5">
        <v>1.8</v>
      </c>
      <c r="AR499" s="5">
        <v>17.7556</v>
      </c>
      <c r="AS499" s="5" t="s">
        <v>918</v>
      </c>
      <c r="AT499" s="5"/>
      <c r="AU499" s="5">
        <v>0.027</v>
      </c>
      <c r="AV499" s="5">
        <v>5</v>
      </c>
      <c r="AW499" s="5">
        <v>10</v>
      </c>
      <c r="AX499" s="5">
        <v>28.4</v>
      </c>
      <c r="AY499" s="5">
        <v>60</v>
      </c>
      <c r="AZ499" s="5">
        <v>100</v>
      </c>
      <c r="BA499" s="5">
        <v>98</v>
      </c>
      <c r="BB499" s="5">
        <v>85</v>
      </c>
      <c r="BC499" s="5">
        <v>8</v>
      </c>
      <c r="BD499" s="5">
        <v>84</v>
      </c>
      <c r="BE499" s="5">
        <v>85</v>
      </c>
      <c r="BF499" s="5">
        <v>145</v>
      </c>
      <c r="BG499" s="5">
        <v>47</v>
      </c>
      <c r="BH499" s="5">
        <v>2.4</v>
      </c>
      <c r="BI499" s="5">
        <v>18.6107999999999</v>
      </c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>
        <v>0</v>
      </c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</row>
    <row r="500" spans="1:107" s="7" customFormat="1" ht="12.75">
      <c r="A500" s="4" t="s">
        <v>889</v>
      </c>
      <c r="B500" s="5" t="s">
        <v>487</v>
      </c>
      <c r="C500" s="6">
        <v>39237</v>
      </c>
      <c r="D500" s="5" t="s">
        <v>455</v>
      </c>
      <c r="E500" s="5" t="s">
        <v>502</v>
      </c>
      <c r="F500" s="5" t="s">
        <v>477</v>
      </c>
      <c r="G500" s="5" t="s">
        <v>458</v>
      </c>
      <c r="H500" s="5" t="s">
        <v>455</v>
      </c>
      <c r="I500" s="5" t="s">
        <v>485</v>
      </c>
      <c r="J500" s="5" t="s">
        <v>459</v>
      </c>
      <c r="K500" s="5"/>
      <c r="L500" s="5"/>
      <c r="M500" s="5"/>
      <c r="N500" s="5" t="s">
        <v>459</v>
      </c>
      <c r="O500" s="5"/>
      <c r="P500" s="5"/>
      <c r="Q500" s="5"/>
      <c r="R500" s="5" t="s">
        <v>459</v>
      </c>
      <c r="S500" s="5" t="s">
        <v>480</v>
      </c>
      <c r="T500" s="5"/>
      <c r="U500" s="5"/>
      <c r="V500" s="5" t="s">
        <v>868</v>
      </c>
      <c r="W500" s="5">
        <v>512</v>
      </c>
      <c r="X500" s="5">
        <v>60</v>
      </c>
      <c r="Y500" s="5" t="s">
        <v>455</v>
      </c>
      <c r="Z500" s="5">
        <v>45</v>
      </c>
      <c r="AA500" s="5">
        <v>35</v>
      </c>
      <c r="AB500" s="5" t="s">
        <v>844</v>
      </c>
      <c r="AC500" s="5"/>
      <c r="AD500" s="5">
        <v>0</v>
      </c>
      <c r="AE500" s="5">
        <v>5</v>
      </c>
      <c r="AF500" s="5">
        <v>8</v>
      </c>
      <c r="AG500" s="5">
        <v>14.2</v>
      </c>
      <c r="AH500" s="5">
        <v>60</v>
      </c>
      <c r="AI500" s="5">
        <v>56.3</v>
      </c>
      <c r="AJ500" s="5">
        <v>48</v>
      </c>
      <c r="AK500" s="5">
        <v>42.7</v>
      </c>
      <c r="AL500" s="5">
        <v>8</v>
      </c>
      <c r="AM500" s="5">
        <v>41.12</v>
      </c>
      <c r="AN500" s="5">
        <v>41.37</v>
      </c>
      <c r="AO500" s="5">
        <v>102.41</v>
      </c>
      <c r="AP500" s="5">
        <v>47</v>
      </c>
      <c r="AQ500" s="5"/>
      <c r="AR500" s="5">
        <v>9.55296666666666</v>
      </c>
      <c r="AS500" s="5" t="s">
        <v>882</v>
      </c>
      <c r="AT500" s="5"/>
      <c r="AU500" s="5">
        <v>0</v>
      </c>
      <c r="AV500" s="5">
        <v>5</v>
      </c>
      <c r="AW500" s="5">
        <v>8</v>
      </c>
      <c r="AX500" s="5">
        <v>15.05</v>
      </c>
      <c r="AY500" s="5">
        <v>60</v>
      </c>
      <c r="AZ500" s="5">
        <v>61.83</v>
      </c>
      <c r="BA500" s="5">
        <v>74</v>
      </c>
      <c r="BB500" s="5">
        <v>45.34</v>
      </c>
      <c r="BC500" s="5">
        <v>8</v>
      </c>
      <c r="BD500" s="5">
        <v>43.66</v>
      </c>
      <c r="BE500" s="5">
        <v>42.75</v>
      </c>
      <c r="BF500" s="5">
        <v>105</v>
      </c>
      <c r="BG500" s="5">
        <v>46.7</v>
      </c>
      <c r="BH500" s="5"/>
      <c r="BI500" s="5">
        <v>10.0650608333333</v>
      </c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</row>
    <row r="501" spans="1:107" s="7" customFormat="1" ht="12.75">
      <c r="A501" s="4" t="s">
        <v>889</v>
      </c>
      <c r="B501" s="5" t="s">
        <v>487</v>
      </c>
      <c r="C501" s="6">
        <v>39237</v>
      </c>
      <c r="D501" s="5" t="s">
        <v>455</v>
      </c>
      <c r="E501" s="5" t="s">
        <v>502</v>
      </c>
      <c r="F501" s="5" t="s">
        <v>477</v>
      </c>
      <c r="G501" s="5" t="s">
        <v>458</v>
      </c>
      <c r="H501" s="5" t="s">
        <v>455</v>
      </c>
      <c r="I501" s="5" t="s">
        <v>485</v>
      </c>
      <c r="J501" s="5" t="s">
        <v>459</v>
      </c>
      <c r="K501" s="5"/>
      <c r="L501" s="5"/>
      <c r="M501" s="5"/>
      <c r="N501" s="5" t="s">
        <v>459</v>
      </c>
      <c r="O501" s="5"/>
      <c r="P501" s="5"/>
      <c r="Q501" s="5"/>
      <c r="R501" s="5" t="s">
        <v>459</v>
      </c>
      <c r="S501" s="5" t="s">
        <v>480</v>
      </c>
      <c r="T501" s="5"/>
      <c r="U501" s="5"/>
      <c r="V501" s="5" t="s">
        <v>521</v>
      </c>
      <c r="W501" s="5">
        <v>512</v>
      </c>
      <c r="X501" s="5">
        <v>60</v>
      </c>
      <c r="Y501" s="5" t="s">
        <v>455</v>
      </c>
      <c r="Z501" s="5">
        <v>42</v>
      </c>
      <c r="AA501" s="5">
        <v>42</v>
      </c>
      <c r="AB501" s="5" t="s">
        <v>844</v>
      </c>
      <c r="AC501" s="5"/>
      <c r="AD501" s="5">
        <v>0</v>
      </c>
      <c r="AE501" s="5">
        <v>60</v>
      </c>
      <c r="AF501" s="5">
        <v>30</v>
      </c>
      <c r="AG501" s="5">
        <v>20.91</v>
      </c>
      <c r="AH501" s="5">
        <v>60</v>
      </c>
      <c r="AI501" s="5">
        <v>42.88</v>
      </c>
      <c r="AJ501" s="5">
        <v>58</v>
      </c>
      <c r="AK501" s="5">
        <v>34.03</v>
      </c>
      <c r="AL501" s="5">
        <v>30</v>
      </c>
      <c r="AM501" s="5">
        <v>34.98</v>
      </c>
      <c r="AN501" s="5">
        <v>32.63</v>
      </c>
      <c r="AO501" s="5">
        <v>76.88</v>
      </c>
      <c r="AP501" s="5">
        <v>46.37</v>
      </c>
      <c r="AQ501" s="5"/>
      <c r="AR501" s="5">
        <v>8.79448054999999</v>
      </c>
      <c r="AS501" s="5" t="s">
        <v>882</v>
      </c>
      <c r="AT501" s="5"/>
      <c r="AU501" s="5">
        <v>0</v>
      </c>
      <c r="AV501" s="5">
        <v>5</v>
      </c>
      <c r="AW501" s="5">
        <v>12</v>
      </c>
      <c r="AX501" s="5">
        <v>18.88</v>
      </c>
      <c r="AY501" s="5">
        <v>60</v>
      </c>
      <c r="AZ501" s="5">
        <v>42.66</v>
      </c>
      <c r="BA501" s="5">
        <v>50</v>
      </c>
      <c r="BB501" s="5">
        <v>33.25</v>
      </c>
      <c r="BC501" s="5">
        <v>12</v>
      </c>
      <c r="BD501" s="5">
        <v>32.84</v>
      </c>
      <c r="BE501" s="5">
        <v>32.31</v>
      </c>
      <c r="BF501" s="5">
        <v>75.45</v>
      </c>
      <c r="BG501" s="5">
        <v>46.26</v>
      </c>
      <c r="BH501" s="5"/>
      <c r="BI501" s="5">
        <v>8.3721752</v>
      </c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</row>
    <row r="502" spans="1:107" s="7" customFormat="1" ht="12.75">
      <c r="A502" s="4" t="s">
        <v>889</v>
      </c>
      <c r="B502" s="5" t="s">
        <v>487</v>
      </c>
      <c r="C502" s="6">
        <v>39237</v>
      </c>
      <c r="D502" s="5" t="s">
        <v>455</v>
      </c>
      <c r="E502" s="5" t="s">
        <v>502</v>
      </c>
      <c r="F502" s="5" t="s">
        <v>477</v>
      </c>
      <c r="G502" s="5" t="s">
        <v>458</v>
      </c>
      <c r="H502" s="5" t="s">
        <v>455</v>
      </c>
      <c r="I502" s="5" t="s">
        <v>485</v>
      </c>
      <c r="J502" s="5" t="s">
        <v>459</v>
      </c>
      <c r="K502" s="5"/>
      <c r="L502" s="5"/>
      <c r="M502" s="5"/>
      <c r="N502" s="5" t="s">
        <v>459</v>
      </c>
      <c r="O502" s="5"/>
      <c r="P502" s="5"/>
      <c r="Q502" s="5"/>
      <c r="R502" s="5" t="s">
        <v>459</v>
      </c>
      <c r="S502" s="5" t="s">
        <v>480</v>
      </c>
      <c r="T502" s="5"/>
      <c r="U502" s="5"/>
      <c r="V502" s="5" t="s">
        <v>521</v>
      </c>
      <c r="W502" s="5">
        <v>512</v>
      </c>
      <c r="X502" s="5">
        <v>60</v>
      </c>
      <c r="Y502" s="5" t="s">
        <v>455</v>
      </c>
      <c r="Z502" s="5">
        <v>42</v>
      </c>
      <c r="AA502" s="5">
        <v>42</v>
      </c>
      <c r="AB502" s="5" t="s">
        <v>844</v>
      </c>
      <c r="AC502" s="5"/>
      <c r="AD502" s="5">
        <v>0</v>
      </c>
      <c r="AE502" s="5">
        <v>60</v>
      </c>
      <c r="AF502" s="5">
        <v>30</v>
      </c>
      <c r="AG502" s="5">
        <v>20.91</v>
      </c>
      <c r="AH502" s="5">
        <v>60</v>
      </c>
      <c r="AI502" s="5">
        <v>42.88</v>
      </c>
      <c r="AJ502" s="5">
        <v>58</v>
      </c>
      <c r="AK502" s="5">
        <v>34.03</v>
      </c>
      <c r="AL502" s="5">
        <v>30</v>
      </c>
      <c r="AM502" s="5">
        <v>34.98</v>
      </c>
      <c r="AN502" s="5">
        <v>32.63</v>
      </c>
      <c r="AO502" s="5">
        <v>76.88</v>
      </c>
      <c r="AP502" s="5">
        <v>46.37</v>
      </c>
      <c r="AQ502" s="5"/>
      <c r="AR502" s="5">
        <v>8.79448054999999</v>
      </c>
      <c r="AS502" s="5" t="s">
        <v>882</v>
      </c>
      <c r="AT502" s="5"/>
      <c r="AU502" s="5">
        <v>0</v>
      </c>
      <c r="AV502" s="5">
        <v>5</v>
      </c>
      <c r="AW502" s="5">
        <v>12</v>
      </c>
      <c r="AX502" s="5">
        <v>18.88</v>
      </c>
      <c r="AY502" s="5">
        <v>60</v>
      </c>
      <c r="AZ502" s="5">
        <v>42.66</v>
      </c>
      <c r="BA502" s="5">
        <v>50</v>
      </c>
      <c r="BB502" s="5">
        <v>33.25</v>
      </c>
      <c r="BC502" s="5">
        <v>12</v>
      </c>
      <c r="BD502" s="5">
        <v>32.84</v>
      </c>
      <c r="BE502" s="5">
        <v>32.31</v>
      </c>
      <c r="BF502" s="5">
        <v>75.45</v>
      </c>
      <c r="BG502" s="5">
        <v>46.26</v>
      </c>
      <c r="BH502" s="5"/>
      <c r="BI502" s="5">
        <v>8.3721752</v>
      </c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</row>
    <row r="503" spans="1:107" s="7" customFormat="1" ht="12.75">
      <c r="A503" s="4" t="s">
        <v>889</v>
      </c>
      <c r="B503" s="5" t="s">
        <v>487</v>
      </c>
      <c r="C503" s="6">
        <v>39237</v>
      </c>
      <c r="D503" s="5" t="s">
        <v>455</v>
      </c>
      <c r="E503" s="5" t="s">
        <v>502</v>
      </c>
      <c r="F503" s="5" t="s">
        <v>477</v>
      </c>
      <c r="G503" s="5" t="s">
        <v>458</v>
      </c>
      <c r="H503" s="5" t="s">
        <v>455</v>
      </c>
      <c r="I503" s="5" t="s">
        <v>485</v>
      </c>
      <c r="J503" s="5" t="s">
        <v>459</v>
      </c>
      <c r="K503" s="5"/>
      <c r="L503" s="5"/>
      <c r="M503" s="5"/>
      <c r="N503" s="5" t="s">
        <v>459</v>
      </c>
      <c r="O503" s="5"/>
      <c r="P503" s="5"/>
      <c r="Q503" s="5"/>
      <c r="R503" s="5" t="s">
        <v>459</v>
      </c>
      <c r="S503" s="5" t="s">
        <v>480</v>
      </c>
      <c r="T503" s="5"/>
      <c r="U503" s="5"/>
      <c r="V503" s="5" t="s">
        <v>521</v>
      </c>
      <c r="W503" s="5">
        <v>512</v>
      </c>
      <c r="X503" s="5">
        <v>60</v>
      </c>
      <c r="Y503" s="5" t="s">
        <v>455</v>
      </c>
      <c r="Z503" s="5">
        <v>42</v>
      </c>
      <c r="AA503" s="5">
        <v>42</v>
      </c>
      <c r="AB503" s="5" t="s">
        <v>844</v>
      </c>
      <c r="AC503" s="5"/>
      <c r="AD503" s="5">
        <v>0</v>
      </c>
      <c r="AE503" s="5">
        <v>60</v>
      </c>
      <c r="AF503" s="5">
        <v>30</v>
      </c>
      <c r="AG503" s="5">
        <v>20.91</v>
      </c>
      <c r="AH503" s="5">
        <v>60</v>
      </c>
      <c r="AI503" s="5">
        <v>42.88</v>
      </c>
      <c r="AJ503" s="5">
        <v>58</v>
      </c>
      <c r="AK503" s="5">
        <v>34.03</v>
      </c>
      <c r="AL503" s="5">
        <v>30</v>
      </c>
      <c r="AM503" s="5">
        <v>34.98</v>
      </c>
      <c r="AN503" s="5">
        <v>32.63</v>
      </c>
      <c r="AO503" s="5">
        <v>76.88</v>
      </c>
      <c r="AP503" s="5">
        <v>46.37</v>
      </c>
      <c r="AQ503" s="5"/>
      <c r="AR503" s="5">
        <v>8.79448054999999</v>
      </c>
      <c r="AS503" s="5" t="s">
        <v>882</v>
      </c>
      <c r="AT503" s="5"/>
      <c r="AU503" s="5">
        <v>0</v>
      </c>
      <c r="AV503" s="5">
        <v>5</v>
      </c>
      <c r="AW503" s="5">
        <v>12</v>
      </c>
      <c r="AX503" s="5">
        <v>18.88</v>
      </c>
      <c r="AY503" s="5">
        <v>60</v>
      </c>
      <c r="AZ503" s="5">
        <v>42.66</v>
      </c>
      <c r="BA503" s="5">
        <v>50</v>
      </c>
      <c r="BB503" s="5">
        <v>33.25</v>
      </c>
      <c r="BC503" s="5">
        <v>12</v>
      </c>
      <c r="BD503" s="5">
        <v>32.84</v>
      </c>
      <c r="BE503" s="5">
        <v>32.31</v>
      </c>
      <c r="BF503" s="5">
        <v>75.45</v>
      </c>
      <c r="BG503" s="5">
        <v>46.26</v>
      </c>
      <c r="BH503" s="5"/>
      <c r="BI503" s="5">
        <v>8.3721752</v>
      </c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</row>
    <row r="504" spans="1:107" s="7" customFormat="1" ht="12.75">
      <c r="A504" s="4" t="s">
        <v>889</v>
      </c>
      <c r="B504" s="5" t="s">
        <v>487</v>
      </c>
      <c r="C504" s="6">
        <v>39237</v>
      </c>
      <c r="D504" s="5" t="s">
        <v>455</v>
      </c>
      <c r="E504" s="5" t="s">
        <v>502</v>
      </c>
      <c r="F504" s="5" t="s">
        <v>477</v>
      </c>
      <c r="G504" s="5" t="s">
        <v>458</v>
      </c>
      <c r="H504" s="5" t="s">
        <v>455</v>
      </c>
      <c r="I504" s="5" t="s">
        <v>485</v>
      </c>
      <c r="J504" s="5" t="s">
        <v>459</v>
      </c>
      <c r="K504" s="5"/>
      <c r="L504" s="5"/>
      <c r="M504" s="5"/>
      <c r="N504" s="5" t="s">
        <v>459</v>
      </c>
      <c r="O504" s="5"/>
      <c r="P504" s="5"/>
      <c r="Q504" s="5"/>
      <c r="R504" s="5" t="s">
        <v>459</v>
      </c>
      <c r="S504" s="5" t="s">
        <v>480</v>
      </c>
      <c r="T504" s="5"/>
      <c r="U504" s="5"/>
      <c r="V504" s="5" t="s">
        <v>521</v>
      </c>
      <c r="W504" s="5">
        <v>128</v>
      </c>
      <c r="X504" s="5">
        <v>30</v>
      </c>
      <c r="Y504" s="5" t="s">
        <v>455</v>
      </c>
      <c r="Z504" s="5">
        <v>26</v>
      </c>
      <c r="AA504" s="5">
        <v>20</v>
      </c>
      <c r="AB504" s="5" t="s">
        <v>844</v>
      </c>
      <c r="AC504" s="5"/>
      <c r="AD504" s="5">
        <v>0</v>
      </c>
      <c r="AE504" s="5">
        <v>60</v>
      </c>
      <c r="AF504" s="5">
        <v>14</v>
      </c>
      <c r="AG504" s="5">
        <v>6.31</v>
      </c>
      <c r="AH504" s="5">
        <v>60</v>
      </c>
      <c r="AI504" s="5">
        <v>27.56</v>
      </c>
      <c r="AJ504" s="5">
        <v>36</v>
      </c>
      <c r="AK504" s="5">
        <v>21.93</v>
      </c>
      <c r="AL504" s="5">
        <v>14</v>
      </c>
      <c r="AM504" s="5">
        <v>20.85</v>
      </c>
      <c r="AN504" s="5">
        <v>20.88</v>
      </c>
      <c r="AO504" s="5">
        <v>17.63</v>
      </c>
      <c r="AP504" s="5">
        <v>16</v>
      </c>
      <c r="AQ504" s="5"/>
      <c r="AR504" s="5">
        <v>3.83647833333333</v>
      </c>
      <c r="AS504" s="5" t="s">
        <v>882</v>
      </c>
      <c r="AT504" s="5"/>
      <c r="AU504" s="5">
        <v>0</v>
      </c>
      <c r="AV504" s="5">
        <v>60</v>
      </c>
      <c r="AW504" s="5">
        <v>15</v>
      </c>
      <c r="AX504" s="5">
        <v>5.42</v>
      </c>
      <c r="AY504" s="5">
        <v>60</v>
      </c>
      <c r="AZ504" s="5">
        <v>27.88</v>
      </c>
      <c r="BA504" s="5">
        <v>37</v>
      </c>
      <c r="BB504" s="5">
        <v>22.79</v>
      </c>
      <c r="BC504" s="5">
        <v>15</v>
      </c>
      <c r="BD504" s="5">
        <v>21.01</v>
      </c>
      <c r="BE504" s="5">
        <v>21.18</v>
      </c>
      <c r="BF504" s="5">
        <v>17.9</v>
      </c>
      <c r="BG504" s="5">
        <v>16</v>
      </c>
      <c r="BH504" s="5"/>
      <c r="BI504" s="5">
        <v>3.77695666666666</v>
      </c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</row>
    <row r="505" spans="1:107" s="7" customFormat="1" ht="12.75">
      <c r="A505" s="4" t="s">
        <v>889</v>
      </c>
      <c r="B505" s="5" t="s">
        <v>487</v>
      </c>
      <c r="C505" s="6">
        <v>39237</v>
      </c>
      <c r="D505" s="5" t="s">
        <v>455</v>
      </c>
      <c r="E505" s="5" t="s">
        <v>502</v>
      </c>
      <c r="F505" s="5" t="s">
        <v>477</v>
      </c>
      <c r="G505" s="5" t="s">
        <v>458</v>
      </c>
      <c r="H505" s="5" t="s">
        <v>455</v>
      </c>
      <c r="I505" s="5" t="s">
        <v>485</v>
      </c>
      <c r="J505" s="5" t="s">
        <v>459</v>
      </c>
      <c r="K505" s="5"/>
      <c r="L505" s="5"/>
      <c r="M505" s="5"/>
      <c r="N505" s="5" t="s">
        <v>459</v>
      </c>
      <c r="O505" s="5"/>
      <c r="P505" s="5"/>
      <c r="Q505" s="5"/>
      <c r="R505" s="5" t="s">
        <v>459</v>
      </c>
      <c r="S505" s="5" t="s">
        <v>480</v>
      </c>
      <c r="T505" s="5"/>
      <c r="U505" s="5"/>
      <c r="V505" s="5" t="s">
        <v>521</v>
      </c>
      <c r="W505" s="5">
        <v>128</v>
      </c>
      <c r="X505" s="5">
        <v>30</v>
      </c>
      <c r="Y505" s="5" t="s">
        <v>455</v>
      </c>
      <c r="Z505" s="5">
        <v>26</v>
      </c>
      <c r="AA505" s="5">
        <v>20</v>
      </c>
      <c r="AB505" s="5" t="s">
        <v>844</v>
      </c>
      <c r="AC505" s="5"/>
      <c r="AD505" s="5">
        <v>0</v>
      </c>
      <c r="AE505" s="5">
        <v>60</v>
      </c>
      <c r="AF505" s="5">
        <v>14</v>
      </c>
      <c r="AG505" s="5">
        <v>6.31</v>
      </c>
      <c r="AH505" s="5">
        <v>60</v>
      </c>
      <c r="AI505" s="5">
        <v>27.56</v>
      </c>
      <c r="AJ505" s="5">
        <v>36</v>
      </c>
      <c r="AK505" s="5">
        <v>21.93</v>
      </c>
      <c r="AL505" s="5">
        <v>14</v>
      </c>
      <c r="AM505" s="5">
        <v>20.85</v>
      </c>
      <c r="AN505" s="5">
        <v>20.88</v>
      </c>
      <c r="AO505" s="5">
        <v>17.63</v>
      </c>
      <c r="AP505" s="5">
        <v>16</v>
      </c>
      <c r="AQ505" s="5"/>
      <c r="AR505" s="5">
        <v>3.83647833333333</v>
      </c>
      <c r="AS505" s="5" t="s">
        <v>882</v>
      </c>
      <c r="AT505" s="5"/>
      <c r="AU505" s="5">
        <v>0</v>
      </c>
      <c r="AV505" s="5">
        <v>60</v>
      </c>
      <c r="AW505" s="5">
        <v>15</v>
      </c>
      <c r="AX505" s="5">
        <v>5.42</v>
      </c>
      <c r="AY505" s="5">
        <v>60</v>
      </c>
      <c r="AZ505" s="5">
        <v>27.88</v>
      </c>
      <c r="BA505" s="5">
        <v>37</v>
      </c>
      <c r="BB505" s="5">
        <v>22.79</v>
      </c>
      <c r="BC505" s="5">
        <v>15</v>
      </c>
      <c r="BD505" s="5">
        <v>21.01</v>
      </c>
      <c r="BE505" s="5">
        <v>21.18</v>
      </c>
      <c r="BF505" s="5">
        <v>17.9</v>
      </c>
      <c r="BG505" s="5">
        <v>16</v>
      </c>
      <c r="BH505" s="5"/>
      <c r="BI505" s="5">
        <v>3.77695666666666</v>
      </c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</row>
    <row r="506" spans="1:107" s="7" customFormat="1" ht="12.75">
      <c r="A506" s="4" t="s">
        <v>889</v>
      </c>
      <c r="B506" s="5" t="s">
        <v>487</v>
      </c>
      <c r="C506" s="6">
        <v>39237</v>
      </c>
      <c r="D506" s="5" t="s">
        <v>455</v>
      </c>
      <c r="E506" s="5" t="s">
        <v>502</v>
      </c>
      <c r="F506" s="5" t="s">
        <v>477</v>
      </c>
      <c r="G506" s="5" t="s">
        <v>458</v>
      </c>
      <c r="H506" s="5" t="s">
        <v>455</v>
      </c>
      <c r="I506" s="5" t="s">
        <v>485</v>
      </c>
      <c r="J506" s="5" t="s">
        <v>459</v>
      </c>
      <c r="K506" s="5"/>
      <c r="L506" s="5"/>
      <c r="M506" s="5"/>
      <c r="N506" s="5" t="s">
        <v>459</v>
      </c>
      <c r="O506" s="5"/>
      <c r="P506" s="5"/>
      <c r="Q506" s="5"/>
      <c r="R506" s="5" t="s">
        <v>459</v>
      </c>
      <c r="S506" s="5" t="s">
        <v>480</v>
      </c>
      <c r="T506" s="5"/>
      <c r="U506" s="5"/>
      <c r="V506" s="5" t="s">
        <v>868</v>
      </c>
      <c r="W506" s="5">
        <v>512</v>
      </c>
      <c r="X506" s="5">
        <v>60</v>
      </c>
      <c r="Y506" s="5" t="s">
        <v>455</v>
      </c>
      <c r="Z506" s="5">
        <v>45</v>
      </c>
      <c r="AA506" s="5">
        <v>35</v>
      </c>
      <c r="AB506" s="5" t="s">
        <v>844</v>
      </c>
      <c r="AC506" s="5"/>
      <c r="AD506" s="5">
        <v>0</v>
      </c>
      <c r="AE506" s="5">
        <v>5</v>
      </c>
      <c r="AF506" s="5">
        <v>8</v>
      </c>
      <c r="AG506" s="5">
        <v>14.2</v>
      </c>
      <c r="AH506" s="5">
        <v>60</v>
      </c>
      <c r="AI506" s="5">
        <v>56.3</v>
      </c>
      <c r="AJ506" s="5">
        <v>48</v>
      </c>
      <c r="AK506" s="5">
        <v>42.7</v>
      </c>
      <c r="AL506" s="5">
        <v>8</v>
      </c>
      <c r="AM506" s="5">
        <v>41.12</v>
      </c>
      <c r="AN506" s="5">
        <v>41.37</v>
      </c>
      <c r="AO506" s="5">
        <v>102.41</v>
      </c>
      <c r="AP506" s="5">
        <v>47</v>
      </c>
      <c r="AQ506" s="5"/>
      <c r="AR506" s="5">
        <v>9.55296666666666</v>
      </c>
      <c r="AS506" s="5" t="s">
        <v>882</v>
      </c>
      <c r="AT506" s="5"/>
      <c r="AU506" s="5">
        <v>0</v>
      </c>
      <c r="AV506" s="5">
        <v>5</v>
      </c>
      <c r="AW506" s="5">
        <v>8</v>
      </c>
      <c r="AX506" s="5">
        <v>15.05</v>
      </c>
      <c r="AY506" s="5">
        <v>60</v>
      </c>
      <c r="AZ506" s="5">
        <v>61.83</v>
      </c>
      <c r="BA506" s="5">
        <v>74</v>
      </c>
      <c r="BB506" s="5">
        <v>45.34</v>
      </c>
      <c r="BC506" s="5">
        <v>8</v>
      </c>
      <c r="BD506" s="5">
        <v>43.66</v>
      </c>
      <c r="BE506" s="5">
        <v>42.75</v>
      </c>
      <c r="BF506" s="5">
        <v>105</v>
      </c>
      <c r="BG506" s="5">
        <v>46.7</v>
      </c>
      <c r="BH506" s="5"/>
      <c r="BI506" s="5">
        <v>10.0650608333333</v>
      </c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</row>
    <row r="507" spans="1:107" s="7" customFormat="1" ht="12.75">
      <c r="A507" s="4" t="s">
        <v>889</v>
      </c>
      <c r="B507" s="5" t="s">
        <v>487</v>
      </c>
      <c r="C507" s="6">
        <v>39237</v>
      </c>
      <c r="D507" s="5" t="s">
        <v>455</v>
      </c>
      <c r="E507" s="5" t="s">
        <v>502</v>
      </c>
      <c r="F507" s="5" t="s">
        <v>477</v>
      </c>
      <c r="G507" s="5" t="s">
        <v>458</v>
      </c>
      <c r="H507" s="5" t="s">
        <v>455</v>
      </c>
      <c r="I507" s="5" t="s">
        <v>485</v>
      </c>
      <c r="J507" s="5" t="s">
        <v>459</v>
      </c>
      <c r="K507" s="5"/>
      <c r="L507" s="5"/>
      <c r="M507" s="5"/>
      <c r="N507" s="5" t="s">
        <v>459</v>
      </c>
      <c r="O507" s="5"/>
      <c r="P507" s="5"/>
      <c r="Q507" s="5"/>
      <c r="R507" s="5" t="s">
        <v>459</v>
      </c>
      <c r="S507" s="5" t="s">
        <v>480</v>
      </c>
      <c r="T507" s="5"/>
      <c r="U507" s="5"/>
      <c r="V507" s="5" t="s">
        <v>868</v>
      </c>
      <c r="W507" s="5">
        <v>512</v>
      </c>
      <c r="X507" s="5">
        <v>60</v>
      </c>
      <c r="Y507" s="5" t="s">
        <v>455</v>
      </c>
      <c r="Z507" s="5">
        <v>45</v>
      </c>
      <c r="AA507" s="5">
        <v>35</v>
      </c>
      <c r="AB507" s="5" t="s">
        <v>844</v>
      </c>
      <c r="AC507" s="5"/>
      <c r="AD507" s="5">
        <v>0</v>
      </c>
      <c r="AE507" s="5">
        <v>5</v>
      </c>
      <c r="AF507" s="5">
        <v>8</v>
      </c>
      <c r="AG507" s="5">
        <v>14.2</v>
      </c>
      <c r="AH507" s="5">
        <v>60</v>
      </c>
      <c r="AI507" s="5">
        <v>56.3</v>
      </c>
      <c r="AJ507" s="5">
        <v>48</v>
      </c>
      <c r="AK507" s="5">
        <v>42.7</v>
      </c>
      <c r="AL507" s="5">
        <v>8</v>
      </c>
      <c r="AM507" s="5">
        <v>41.12</v>
      </c>
      <c r="AN507" s="5">
        <v>41.37</v>
      </c>
      <c r="AO507" s="5">
        <v>102.41</v>
      </c>
      <c r="AP507" s="5">
        <v>47</v>
      </c>
      <c r="AQ507" s="5"/>
      <c r="AR507" s="5">
        <v>9.55296666666666</v>
      </c>
      <c r="AS507" s="5" t="s">
        <v>882</v>
      </c>
      <c r="AT507" s="5"/>
      <c r="AU507" s="5">
        <v>0</v>
      </c>
      <c r="AV507" s="5">
        <v>5</v>
      </c>
      <c r="AW507" s="5">
        <v>8</v>
      </c>
      <c r="AX507" s="5">
        <v>15.05</v>
      </c>
      <c r="AY507" s="5">
        <v>60</v>
      </c>
      <c r="AZ507" s="5">
        <v>61.83</v>
      </c>
      <c r="BA507" s="5">
        <v>74</v>
      </c>
      <c r="BB507" s="5">
        <v>45.34</v>
      </c>
      <c r="BC507" s="5">
        <v>8</v>
      </c>
      <c r="BD507" s="5">
        <v>43.66</v>
      </c>
      <c r="BE507" s="5">
        <v>42.75</v>
      </c>
      <c r="BF507" s="5">
        <v>105</v>
      </c>
      <c r="BG507" s="5">
        <v>46.7</v>
      </c>
      <c r="BH507" s="5"/>
      <c r="BI507" s="5">
        <v>10.0650608333333</v>
      </c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</row>
    <row r="508" spans="1:107" s="7" customFormat="1" ht="12.75">
      <c r="A508" s="4" t="s">
        <v>889</v>
      </c>
      <c r="B508" s="5" t="s">
        <v>487</v>
      </c>
      <c r="C508" s="6">
        <v>39513</v>
      </c>
      <c r="D508" s="5" t="s">
        <v>455</v>
      </c>
      <c r="E508" s="5" t="s">
        <v>502</v>
      </c>
      <c r="F508" s="5" t="s">
        <v>477</v>
      </c>
      <c r="G508" s="5" t="s">
        <v>458</v>
      </c>
      <c r="H508" s="5" t="s">
        <v>459</v>
      </c>
      <c r="I508" s="5" t="s">
        <v>485</v>
      </c>
      <c r="J508" s="5" t="s">
        <v>459</v>
      </c>
      <c r="K508" s="5"/>
      <c r="L508" s="5"/>
      <c r="M508" s="5"/>
      <c r="N508" s="5" t="s">
        <v>459</v>
      </c>
      <c r="O508" s="5"/>
      <c r="P508" s="5"/>
      <c r="Q508" s="5"/>
      <c r="R508" s="5" t="s">
        <v>459</v>
      </c>
      <c r="S508" s="5" t="s">
        <v>480</v>
      </c>
      <c r="T508" s="5"/>
      <c r="U508" s="5"/>
      <c r="V508" s="5" t="s">
        <v>521</v>
      </c>
      <c r="W508" s="5">
        <v>64</v>
      </c>
      <c r="X508" s="5">
        <v>30</v>
      </c>
      <c r="Y508" s="5" t="s">
        <v>459</v>
      </c>
      <c r="Z508" s="5">
        <v>16</v>
      </c>
      <c r="AA508" s="5">
        <v>12</v>
      </c>
      <c r="AB508" s="5" t="s">
        <v>844</v>
      </c>
      <c r="AC508" s="5"/>
      <c r="AD508" s="5">
        <v>0</v>
      </c>
      <c r="AE508" s="5">
        <v>60</v>
      </c>
      <c r="AF508" s="5">
        <v>16</v>
      </c>
      <c r="AG508" s="5">
        <v>3.62</v>
      </c>
      <c r="AH508" s="5">
        <v>60</v>
      </c>
      <c r="AI508" s="5">
        <v>18.77</v>
      </c>
      <c r="AJ508" s="5">
        <v>30</v>
      </c>
      <c r="AK508" s="5">
        <v>13.9</v>
      </c>
      <c r="AL508" s="5">
        <v>16</v>
      </c>
      <c r="AM508" s="5">
        <v>13.21</v>
      </c>
      <c r="AN508" s="5">
        <v>13.41</v>
      </c>
      <c r="AO508" s="5">
        <v>11.58</v>
      </c>
      <c r="AP508" s="5">
        <v>15.49</v>
      </c>
      <c r="AQ508" s="5"/>
      <c r="AR508" s="5">
        <v>1.77538103333333</v>
      </c>
      <c r="AS508" s="5" t="s">
        <v>882</v>
      </c>
      <c r="AT508" s="5"/>
      <c r="AU508" s="5">
        <v>0</v>
      </c>
      <c r="AV508" s="5">
        <v>60</v>
      </c>
      <c r="AW508" s="5">
        <v>16</v>
      </c>
      <c r="AX508" s="5">
        <v>3.15</v>
      </c>
      <c r="AY508" s="5">
        <v>60</v>
      </c>
      <c r="AZ508" s="5">
        <v>16.79</v>
      </c>
      <c r="BA508" s="5">
        <v>32</v>
      </c>
      <c r="BB508" s="5">
        <v>13.12</v>
      </c>
      <c r="BC508" s="5">
        <v>16</v>
      </c>
      <c r="BD508" s="5">
        <v>12.09</v>
      </c>
      <c r="BE508" s="5">
        <v>13.72</v>
      </c>
      <c r="BF508" s="5">
        <v>10.78</v>
      </c>
      <c r="BG508" s="5">
        <v>16</v>
      </c>
      <c r="BH508" s="5"/>
      <c r="BI508" s="5">
        <v>1.64186666666666</v>
      </c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</row>
    <row r="509" spans="1:107" s="7" customFormat="1" ht="12.75">
      <c r="A509" s="4" t="s">
        <v>889</v>
      </c>
      <c r="B509" s="5" t="s">
        <v>487</v>
      </c>
      <c r="C509" s="6">
        <v>39386</v>
      </c>
      <c r="D509" s="5" t="s">
        <v>455</v>
      </c>
      <c r="E509" s="5" t="s">
        <v>502</v>
      </c>
      <c r="F509" s="5" t="s">
        <v>477</v>
      </c>
      <c r="G509" s="5" t="s">
        <v>458</v>
      </c>
      <c r="H509" s="5" t="s">
        <v>459</v>
      </c>
      <c r="I509" s="5" t="s">
        <v>485</v>
      </c>
      <c r="J509" s="5" t="s">
        <v>459</v>
      </c>
      <c r="K509" s="5"/>
      <c r="L509" s="5"/>
      <c r="M509" s="5"/>
      <c r="N509" s="5" t="s">
        <v>459</v>
      </c>
      <c r="O509" s="5"/>
      <c r="P509" s="5"/>
      <c r="Q509" s="5"/>
      <c r="R509" s="5" t="s">
        <v>459</v>
      </c>
      <c r="S509" s="5" t="s">
        <v>480</v>
      </c>
      <c r="T509" s="5"/>
      <c r="U509" s="5"/>
      <c r="V509" s="5" t="s">
        <v>521</v>
      </c>
      <c r="W509" s="5">
        <v>128</v>
      </c>
      <c r="X509" s="5">
        <v>30</v>
      </c>
      <c r="Y509" s="5" t="s">
        <v>459</v>
      </c>
      <c r="Z509" s="5">
        <v>16</v>
      </c>
      <c r="AA509" s="5">
        <v>12</v>
      </c>
      <c r="AB509" s="5" t="s">
        <v>844</v>
      </c>
      <c r="AC509" s="5"/>
      <c r="AD509" s="5">
        <v>0</v>
      </c>
      <c r="AE509" s="5">
        <v>60</v>
      </c>
      <c r="AF509" s="5">
        <v>17</v>
      </c>
      <c r="AG509" s="5">
        <v>3.25</v>
      </c>
      <c r="AH509" s="5">
        <v>60</v>
      </c>
      <c r="AI509" s="5">
        <v>17.2</v>
      </c>
      <c r="AJ509" s="5">
        <v>29</v>
      </c>
      <c r="AK509" s="5">
        <v>13.37</v>
      </c>
      <c r="AL509" s="5">
        <v>17</v>
      </c>
      <c r="AM509" s="5">
        <v>13.4</v>
      </c>
      <c r="AN509" s="5">
        <v>13.06</v>
      </c>
      <c r="AO509" s="5">
        <v>11.69</v>
      </c>
      <c r="AP509" s="5">
        <v>16</v>
      </c>
      <c r="AQ509" s="5"/>
      <c r="AR509" s="5">
        <v>1.69059999999999</v>
      </c>
      <c r="AS509" s="5" t="s">
        <v>882</v>
      </c>
      <c r="AT509" s="5"/>
      <c r="AU509" s="5">
        <v>0</v>
      </c>
      <c r="AV509" s="5">
        <v>60</v>
      </c>
      <c r="AW509" s="5">
        <v>18</v>
      </c>
      <c r="AX509" s="5">
        <v>2.97</v>
      </c>
      <c r="AY509" s="5">
        <v>60</v>
      </c>
      <c r="AZ509" s="5">
        <v>16.9</v>
      </c>
      <c r="BA509" s="5">
        <v>30</v>
      </c>
      <c r="BB509" s="5">
        <v>12.91</v>
      </c>
      <c r="BC509" s="5">
        <v>18</v>
      </c>
      <c r="BD509" s="5">
        <v>12.67</v>
      </c>
      <c r="BE509" s="5">
        <v>12.34</v>
      </c>
      <c r="BF509" s="5">
        <v>10.29</v>
      </c>
      <c r="BG509" s="5">
        <v>16</v>
      </c>
      <c r="BH509" s="5"/>
      <c r="BI509" s="5">
        <v>1.58833999999999</v>
      </c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</row>
    <row r="510" spans="1:107" s="7" customFormat="1" ht="12.75">
      <c r="A510" s="4" t="s">
        <v>889</v>
      </c>
      <c r="B510" s="5" t="s">
        <v>487</v>
      </c>
      <c r="C510" s="6">
        <v>39237</v>
      </c>
      <c r="D510" s="5" t="s">
        <v>455</v>
      </c>
      <c r="E510" s="5" t="s">
        <v>502</v>
      </c>
      <c r="F510" s="5" t="s">
        <v>477</v>
      </c>
      <c r="G510" s="5" t="s">
        <v>793</v>
      </c>
      <c r="H510" s="5" t="s">
        <v>455</v>
      </c>
      <c r="I510" s="5" t="s">
        <v>485</v>
      </c>
      <c r="J510" s="5" t="s">
        <v>459</v>
      </c>
      <c r="K510" s="5"/>
      <c r="L510" s="5"/>
      <c r="M510" s="5"/>
      <c r="N510" s="5" t="s">
        <v>459</v>
      </c>
      <c r="O510" s="5"/>
      <c r="P510" s="5"/>
      <c r="Q510" s="5"/>
      <c r="R510" s="5" t="s">
        <v>459</v>
      </c>
      <c r="S510" s="5" t="s">
        <v>480</v>
      </c>
      <c r="T510" s="5"/>
      <c r="U510" s="5"/>
      <c r="V510" s="5" t="s">
        <v>521</v>
      </c>
      <c r="W510" s="5">
        <v>512</v>
      </c>
      <c r="X510" s="5">
        <v>5</v>
      </c>
      <c r="Y510" s="5" t="s">
        <v>455</v>
      </c>
      <c r="Z510" s="5">
        <v>30</v>
      </c>
      <c r="AA510" s="5">
        <v>30</v>
      </c>
      <c r="AB510" s="5" t="s">
        <v>844</v>
      </c>
      <c r="AC510" s="5"/>
      <c r="AD510" s="5">
        <v>0.9</v>
      </c>
      <c r="AE510" s="5">
        <v>60</v>
      </c>
      <c r="AF510" s="5">
        <v>6</v>
      </c>
      <c r="AG510" s="5">
        <v>14.5</v>
      </c>
      <c r="AH510" s="5">
        <v>60</v>
      </c>
      <c r="AI510" s="5">
        <v>110.9</v>
      </c>
      <c r="AJ510" s="5">
        <v>631</v>
      </c>
      <c r="AK510" s="5">
        <v>17.1</v>
      </c>
      <c r="AL510" s="5">
        <v>7</v>
      </c>
      <c r="AM510" s="5">
        <v>37.4</v>
      </c>
      <c r="AN510" s="5">
        <v>33.7</v>
      </c>
      <c r="AO510" s="5">
        <v>88.3</v>
      </c>
      <c r="AP510" s="5">
        <v>107.5</v>
      </c>
      <c r="AQ510" s="5"/>
      <c r="AR510" s="5">
        <v>7.74045833333333</v>
      </c>
      <c r="AS510" s="5" t="s">
        <v>882</v>
      </c>
      <c r="AT510" s="5"/>
      <c r="AU510" s="5">
        <v>0.3</v>
      </c>
      <c r="AV510" s="5">
        <v>60</v>
      </c>
      <c r="AW510" s="5">
        <v>6</v>
      </c>
      <c r="AX510" s="5">
        <v>12.7</v>
      </c>
      <c r="AY510" s="5">
        <v>60</v>
      </c>
      <c r="AZ510" s="5">
        <v>105.7</v>
      </c>
      <c r="BA510" s="5">
        <v>620</v>
      </c>
      <c r="BB510" s="5">
        <v>22.2</v>
      </c>
      <c r="BC510" s="5">
        <v>7</v>
      </c>
      <c r="BD510" s="5">
        <v>35</v>
      </c>
      <c r="BE510" s="5">
        <v>32.5</v>
      </c>
      <c r="BF510" s="5">
        <v>86</v>
      </c>
      <c r="BG510" s="5">
        <v>106.1</v>
      </c>
      <c r="BH510" s="5"/>
      <c r="BI510" s="5">
        <v>7.53577166666666</v>
      </c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</row>
    <row r="511" spans="1:107" s="7" customFormat="1" ht="12.75">
      <c r="A511" s="4" t="s">
        <v>889</v>
      </c>
      <c r="B511" s="5" t="s">
        <v>487</v>
      </c>
      <c r="C511" s="6">
        <v>39237</v>
      </c>
      <c r="D511" s="5" t="s">
        <v>455</v>
      </c>
      <c r="E511" s="5" t="s">
        <v>502</v>
      </c>
      <c r="F511" s="5" t="s">
        <v>477</v>
      </c>
      <c r="G511" s="5" t="s">
        <v>793</v>
      </c>
      <c r="H511" s="5" t="s">
        <v>455</v>
      </c>
      <c r="I511" s="5" t="s">
        <v>485</v>
      </c>
      <c r="J511" s="5" t="s">
        <v>459</v>
      </c>
      <c r="K511" s="5"/>
      <c r="L511" s="5"/>
      <c r="M511" s="5"/>
      <c r="N511" s="5" t="s">
        <v>459</v>
      </c>
      <c r="O511" s="5"/>
      <c r="P511" s="5"/>
      <c r="Q511" s="5"/>
      <c r="R511" s="5" t="s">
        <v>459</v>
      </c>
      <c r="S511" s="5" t="s">
        <v>480</v>
      </c>
      <c r="T511" s="5"/>
      <c r="U511" s="5"/>
      <c r="V511" s="5" t="s">
        <v>521</v>
      </c>
      <c r="W511" s="5">
        <v>512</v>
      </c>
      <c r="X511" s="5">
        <v>5</v>
      </c>
      <c r="Y511" s="5" t="s">
        <v>455</v>
      </c>
      <c r="Z511" s="5">
        <v>30</v>
      </c>
      <c r="AA511" s="5">
        <v>30</v>
      </c>
      <c r="AB511" s="5" t="s">
        <v>844</v>
      </c>
      <c r="AC511" s="5"/>
      <c r="AD511" s="5">
        <v>0.9</v>
      </c>
      <c r="AE511" s="5">
        <v>60</v>
      </c>
      <c r="AF511" s="5">
        <v>6</v>
      </c>
      <c r="AG511" s="5">
        <v>14.5</v>
      </c>
      <c r="AH511" s="5">
        <v>60</v>
      </c>
      <c r="AI511" s="5">
        <v>110.9</v>
      </c>
      <c r="AJ511" s="5">
        <v>631</v>
      </c>
      <c r="AK511" s="5">
        <v>17.1</v>
      </c>
      <c r="AL511" s="5">
        <v>7</v>
      </c>
      <c r="AM511" s="5">
        <v>37.4</v>
      </c>
      <c r="AN511" s="5">
        <v>33.7</v>
      </c>
      <c r="AO511" s="5">
        <v>88.3</v>
      </c>
      <c r="AP511" s="5">
        <v>107.5</v>
      </c>
      <c r="AQ511" s="5"/>
      <c r="AR511" s="5">
        <v>7.74045833333333</v>
      </c>
      <c r="AS511" s="5" t="s">
        <v>882</v>
      </c>
      <c r="AT511" s="5"/>
      <c r="AU511" s="5">
        <v>0.3</v>
      </c>
      <c r="AV511" s="5">
        <v>60</v>
      </c>
      <c r="AW511" s="5">
        <v>6</v>
      </c>
      <c r="AX511" s="5">
        <v>12.7</v>
      </c>
      <c r="AY511" s="5">
        <v>60</v>
      </c>
      <c r="AZ511" s="5">
        <v>105.7</v>
      </c>
      <c r="BA511" s="5">
        <v>620</v>
      </c>
      <c r="BB511" s="5">
        <v>22.2</v>
      </c>
      <c r="BC511" s="5">
        <v>7</v>
      </c>
      <c r="BD511" s="5">
        <v>35</v>
      </c>
      <c r="BE511" s="5">
        <v>32.5</v>
      </c>
      <c r="BF511" s="5">
        <v>86</v>
      </c>
      <c r="BG511" s="5">
        <v>106.1</v>
      </c>
      <c r="BH511" s="5"/>
      <c r="BI511" s="5">
        <v>7.53577166666666</v>
      </c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</row>
    <row r="512" spans="1:107" s="7" customFormat="1" ht="12.75">
      <c r="A512" s="4" t="s">
        <v>889</v>
      </c>
      <c r="B512" s="5" t="s">
        <v>487</v>
      </c>
      <c r="C512" s="6">
        <v>39237</v>
      </c>
      <c r="D512" s="5" t="s">
        <v>455</v>
      </c>
      <c r="E512" s="5" t="s">
        <v>502</v>
      </c>
      <c r="F512" s="5" t="s">
        <v>477</v>
      </c>
      <c r="G512" s="5" t="s">
        <v>793</v>
      </c>
      <c r="H512" s="5" t="s">
        <v>455</v>
      </c>
      <c r="I512" s="5" t="s">
        <v>485</v>
      </c>
      <c r="J512" s="5" t="s">
        <v>459</v>
      </c>
      <c r="K512" s="5"/>
      <c r="L512" s="5"/>
      <c r="M512" s="5"/>
      <c r="N512" s="5" t="s">
        <v>459</v>
      </c>
      <c r="O512" s="5"/>
      <c r="P512" s="5"/>
      <c r="Q512" s="5"/>
      <c r="R512" s="5" t="s">
        <v>459</v>
      </c>
      <c r="S512" s="5" t="s">
        <v>480</v>
      </c>
      <c r="T512" s="5"/>
      <c r="U512" s="5"/>
      <c r="V512" s="5" t="s">
        <v>521</v>
      </c>
      <c r="W512" s="5">
        <v>512</v>
      </c>
      <c r="X512" s="5">
        <v>5</v>
      </c>
      <c r="Y512" s="5" t="s">
        <v>455</v>
      </c>
      <c r="Z512" s="5">
        <v>30</v>
      </c>
      <c r="AA512" s="5">
        <v>30</v>
      </c>
      <c r="AB512" s="5" t="s">
        <v>844</v>
      </c>
      <c r="AC512" s="5"/>
      <c r="AD512" s="5">
        <v>0.9</v>
      </c>
      <c r="AE512" s="5">
        <v>60</v>
      </c>
      <c r="AF512" s="5">
        <v>6</v>
      </c>
      <c r="AG512" s="5">
        <v>14.5</v>
      </c>
      <c r="AH512" s="5">
        <v>60</v>
      </c>
      <c r="AI512" s="5">
        <v>110.9</v>
      </c>
      <c r="AJ512" s="5">
        <v>631</v>
      </c>
      <c r="AK512" s="5">
        <v>17.1</v>
      </c>
      <c r="AL512" s="5">
        <v>7</v>
      </c>
      <c r="AM512" s="5">
        <v>37.4</v>
      </c>
      <c r="AN512" s="5">
        <v>33.7</v>
      </c>
      <c r="AO512" s="5">
        <v>88.3</v>
      </c>
      <c r="AP512" s="5">
        <v>107.5</v>
      </c>
      <c r="AQ512" s="5"/>
      <c r="AR512" s="5">
        <v>7.74045833333333</v>
      </c>
      <c r="AS512" s="5" t="s">
        <v>882</v>
      </c>
      <c r="AT512" s="5"/>
      <c r="AU512" s="5">
        <v>0.3</v>
      </c>
      <c r="AV512" s="5">
        <v>60</v>
      </c>
      <c r="AW512" s="5">
        <v>6</v>
      </c>
      <c r="AX512" s="5">
        <v>12.7</v>
      </c>
      <c r="AY512" s="5">
        <v>60</v>
      </c>
      <c r="AZ512" s="5">
        <v>105.7</v>
      </c>
      <c r="BA512" s="5">
        <v>620</v>
      </c>
      <c r="BB512" s="5">
        <v>22.2</v>
      </c>
      <c r="BC512" s="5">
        <v>7</v>
      </c>
      <c r="BD512" s="5">
        <v>35</v>
      </c>
      <c r="BE512" s="5">
        <v>32.5</v>
      </c>
      <c r="BF512" s="5">
        <v>86</v>
      </c>
      <c r="BG512" s="5">
        <v>106.1</v>
      </c>
      <c r="BH512" s="5"/>
      <c r="BI512" s="5">
        <v>7.53577166666666</v>
      </c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</row>
    <row r="513" spans="1:107" s="7" customFormat="1" ht="12.75">
      <c r="A513" s="4" t="s">
        <v>889</v>
      </c>
      <c r="B513" s="5" t="s">
        <v>487</v>
      </c>
      <c r="C513" s="6">
        <v>39373</v>
      </c>
      <c r="D513" s="5" t="s">
        <v>455</v>
      </c>
      <c r="E513" s="5" t="s">
        <v>502</v>
      </c>
      <c r="F513" s="5" t="s">
        <v>477</v>
      </c>
      <c r="G513" s="5" t="s">
        <v>793</v>
      </c>
      <c r="H513" s="5" t="s">
        <v>459</v>
      </c>
      <c r="I513" s="5" t="s">
        <v>485</v>
      </c>
      <c r="J513" s="5" t="s">
        <v>459</v>
      </c>
      <c r="K513" s="5"/>
      <c r="L513" s="5"/>
      <c r="M513" s="5"/>
      <c r="N513" s="5" t="s">
        <v>459</v>
      </c>
      <c r="O513" s="5"/>
      <c r="P513" s="5"/>
      <c r="Q513" s="5"/>
      <c r="R513" s="5" t="s">
        <v>459</v>
      </c>
      <c r="S513" s="5" t="s">
        <v>480</v>
      </c>
      <c r="T513" s="5"/>
      <c r="U513" s="5"/>
      <c r="V513" s="5" t="s">
        <v>521</v>
      </c>
      <c r="W513" s="5" t="s">
        <v>919</v>
      </c>
      <c r="X513" s="5">
        <v>5</v>
      </c>
      <c r="Y513" s="5" t="s">
        <v>455</v>
      </c>
      <c r="Z513" s="5">
        <v>30</v>
      </c>
      <c r="AA513" s="5">
        <v>30</v>
      </c>
      <c r="AB513" s="5" t="s">
        <v>844</v>
      </c>
      <c r="AC513" s="5"/>
      <c r="AD513" s="5">
        <v>0.92</v>
      </c>
      <c r="AE513" s="5">
        <v>60</v>
      </c>
      <c r="AF513" s="5">
        <v>6</v>
      </c>
      <c r="AG513" s="5">
        <v>13.5</v>
      </c>
      <c r="AH513" s="5">
        <v>60</v>
      </c>
      <c r="AI513" s="5">
        <v>99.8</v>
      </c>
      <c r="AJ513" s="5">
        <v>601</v>
      </c>
      <c r="AK513" s="5">
        <v>16.4</v>
      </c>
      <c r="AL513" s="5">
        <v>6</v>
      </c>
      <c r="AM513" s="5">
        <v>31.5</v>
      </c>
      <c r="AN513" s="5">
        <v>29.2</v>
      </c>
      <c r="AO513" s="5">
        <v>171.4</v>
      </c>
      <c r="AP513" s="5">
        <v>226</v>
      </c>
      <c r="AQ513" s="5"/>
      <c r="AR513" s="5">
        <v>7.56325</v>
      </c>
      <c r="AS513" s="5" t="s">
        <v>882</v>
      </c>
      <c r="AT513" s="5"/>
      <c r="AU513" s="5">
        <v>0.92</v>
      </c>
      <c r="AV513" s="5">
        <v>60</v>
      </c>
      <c r="AW513" s="5">
        <v>6</v>
      </c>
      <c r="AX513" s="5">
        <v>11.7</v>
      </c>
      <c r="AY513" s="5">
        <v>60</v>
      </c>
      <c r="AZ513" s="5">
        <v>96.3</v>
      </c>
      <c r="BA513" s="5">
        <v>595</v>
      </c>
      <c r="BB513" s="5">
        <v>15.9</v>
      </c>
      <c r="BC513" s="5">
        <v>6</v>
      </c>
      <c r="BD513" s="5">
        <v>28.8</v>
      </c>
      <c r="BE513" s="5">
        <v>27.1</v>
      </c>
      <c r="BF513" s="5">
        <v>163.8</v>
      </c>
      <c r="BG513" s="5">
        <v>226.15</v>
      </c>
      <c r="BH513" s="5"/>
      <c r="BI513" s="5">
        <v>7.03752416666666</v>
      </c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</row>
    <row r="514" spans="1:107" s="7" customFormat="1" ht="12.75">
      <c r="A514" s="4" t="s">
        <v>920</v>
      </c>
      <c r="B514" s="5" t="s">
        <v>452</v>
      </c>
      <c r="C514" s="6">
        <v>39227</v>
      </c>
      <c r="D514" s="5" t="s">
        <v>455</v>
      </c>
      <c r="E514" s="5" t="s">
        <v>476</v>
      </c>
      <c r="F514" s="5" t="s">
        <v>477</v>
      </c>
      <c r="G514" s="5" t="s">
        <v>458</v>
      </c>
      <c r="H514" s="5" t="s">
        <v>459</v>
      </c>
      <c r="I514" s="5"/>
      <c r="J514" s="5" t="s">
        <v>459</v>
      </c>
      <c r="K514" s="5"/>
      <c r="L514" s="5"/>
      <c r="M514" s="5"/>
      <c r="N514" s="5" t="s">
        <v>459</v>
      </c>
      <c r="O514" s="5"/>
      <c r="P514" s="5"/>
      <c r="Q514" s="5"/>
      <c r="R514" s="5" t="s">
        <v>459</v>
      </c>
      <c r="S514" s="5" t="s">
        <v>460</v>
      </c>
      <c r="T514" s="5" t="s">
        <v>461</v>
      </c>
      <c r="U514" s="5" t="s">
        <v>483</v>
      </c>
      <c r="V514" s="5" t="s">
        <v>840</v>
      </c>
      <c r="W514" s="5">
        <v>16</v>
      </c>
      <c r="X514" s="5">
        <v>0</v>
      </c>
      <c r="Y514" s="5" t="s">
        <v>459</v>
      </c>
      <c r="Z514" s="5">
        <v>12</v>
      </c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 t="s">
        <v>814</v>
      </c>
      <c r="AT514" s="5"/>
      <c r="AU514" s="5">
        <v>0</v>
      </c>
      <c r="AV514" s="5">
        <v>0</v>
      </c>
      <c r="AW514" s="5">
        <v>10.03</v>
      </c>
      <c r="AX514" s="5">
        <v>6.31333</v>
      </c>
      <c r="AY514" s="5">
        <v>60</v>
      </c>
      <c r="AZ514" s="5">
        <v>4.87493</v>
      </c>
      <c r="BA514" s="5">
        <v>11.95</v>
      </c>
      <c r="BB514" s="5">
        <v>4.73584</v>
      </c>
      <c r="BC514" s="5">
        <v>11.73</v>
      </c>
      <c r="BD514" s="5">
        <v>4.66502</v>
      </c>
      <c r="BE514" s="5">
        <v>4.61987</v>
      </c>
      <c r="BF514" s="5">
        <v>0</v>
      </c>
      <c r="BG514" s="5">
        <v>0</v>
      </c>
      <c r="BH514" s="5"/>
      <c r="BI514" s="5">
        <v>1.2483676233</v>
      </c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</row>
    <row r="515" spans="1:107" s="7" customFormat="1" ht="12.75">
      <c r="A515" s="4" t="s">
        <v>920</v>
      </c>
      <c r="B515" s="5" t="s">
        <v>452</v>
      </c>
      <c r="C515" s="6">
        <v>39377</v>
      </c>
      <c r="D515" s="5" t="s">
        <v>455</v>
      </c>
      <c r="E515" s="5" t="s">
        <v>476</v>
      </c>
      <c r="F515" s="5" t="s">
        <v>477</v>
      </c>
      <c r="G515" s="5" t="s">
        <v>458</v>
      </c>
      <c r="H515" s="5" t="s">
        <v>459</v>
      </c>
      <c r="I515" s="5" t="s">
        <v>479</v>
      </c>
      <c r="J515" s="5" t="s">
        <v>459</v>
      </c>
      <c r="K515" s="5"/>
      <c r="L515" s="5"/>
      <c r="M515" s="5"/>
      <c r="N515" s="5" t="s">
        <v>459</v>
      </c>
      <c r="O515" s="5"/>
      <c r="P515" s="5"/>
      <c r="Q515" s="5"/>
      <c r="R515" s="5" t="s">
        <v>459</v>
      </c>
      <c r="S515" s="5" t="s">
        <v>460</v>
      </c>
      <c r="T515" s="5" t="s">
        <v>461</v>
      </c>
      <c r="U515" s="5" t="s">
        <v>921</v>
      </c>
      <c r="V515" s="5" t="s">
        <v>922</v>
      </c>
      <c r="W515" s="5">
        <v>32</v>
      </c>
      <c r="X515" s="5">
        <v>5</v>
      </c>
      <c r="Y515" s="5" t="s">
        <v>459</v>
      </c>
      <c r="Z515" s="5">
        <v>19</v>
      </c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 t="s">
        <v>814</v>
      </c>
      <c r="AT515" s="5"/>
      <c r="AU515" s="5">
        <v>0</v>
      </c>
      <c r="AV515" s="5">
        <v>5</v>
      </c>
      <c r="AW515" s="5">
        <v>12.52</v>
      </c>
      <c r="AX515" s="5">
        <v>4.939</v>
      </c>
      <c r="AY515" s="5">
        <v>60</v>
      </c>
      <c r="AZ515" s="5">
        <v>6.01</v>
      </c>
      <c r="BA515" s="5">
        <v>14.44</v>
      </c>
      <c r="BB515" s="5">
        <v>5.996</v>
      </c>
      <c r="BC515" s="5">
        <v>14.18</v>
      </c>
      <c r="BD515" s="5">
        <v>5.868</v>
      </c>
      <c r="BE515" s="5">
        <v>5.82</v>
      </c>
      <c r="BF515" s="5">
        <v>0</v>
      </c>
      <c r="BG515" s="5">
        <v>0</v>
      </c>
      <c r="BH515" s="5"/>
      <c r="BI515" s="5">
        <v>1.27359741666666</v>
      </c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</row>
    <row r="516" spans="1:107" s="7" customFormat="1" ht="12.75">
      <c r="A516" s="4" t="s">
        <v>920</v>
      </c>
      <c r="B516" s="5" t="s">
        <v>452</v>
      </c>
      <c r="C516" s="6">
        <v>39227</v>
      </c>
      <c r="D516" s="5" t="s">
        <v>455</v>
      </c>
      <c r="E516" s="5" t="s">
        <v>476</v>
      </c>
      <c r="F516" s="5" t="s">
        <v>477</v>
      </c>
      <c r="G516" s="5" t="s">
        <v>458</v>
      </c>
      <c r="H516" s="5" t="s">
        <v>459</v>
      </c>
      <c r="I516" s="5"/>
      <c r="J516" s="5" t="s">
        <v>459</v>
      </c>
      <c r="K516" s="5"/>
      <c r="L516" s="5"/>
      <c r="M516" s="5"/>
      <c r="N516" s="5" t="s">
        <v>459</v>
      </c>
      <c r="O516" s="5"/>
      <c r="P516" s="5"/>
      <c r="Q516" s="5"/>
      <c r="R516" s="5" t="s">
        <v>459</v>
      </c>
      <c r="S516" s="5" t="s">
        <v>460</v>
      </c>
      <c r="T516" s="5" t="s">
        <v>461</v>
      </c>
      <c r="U516" s="5" t="s">
        <v>921</v>
      </c>
      <c r="V516" s="5" t="s">
        <v>747</v>
      </c>
      <c r="W516" s="5">
        <v>32</v>
      </c>
      <c r="X516" s="5">
        <v>5</v>
      </c>
      <c r="Y516" s="5" t="s">
        <v>459</v>
      </c>
      <c r="Z516" s="5">
        <v>19</v>
      </c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 t="s">
        <v>814</v>
      </c>
      <c r="AT516" s="5"/>
      <c r="AU516" s="5">
        <v>0</v>
      </c>
      <c r="AV516" s="5">
        <v>5</v>
      </c>
      <c r="AW516" s="5">
        <v>12.52</v>
      </c>
      <c r="AX516" s="5">
        <v>4.939</v>
      </c>
      <c r="AY516" s="5">
        <v>60</v>
      </c>
      <c r="AZ516" s="5">
        <v>6.01</v>
      </c>
      <c r="BA516" s="5">
        <v>14.44</v>
      </c>
      <c r="BB516" s="5">
        <v>5.996</v>
      </c>
      <c r="BC516" s="5">
        <v>14.18</v>
      </c>
      <c r="BD516" s="5">
        <v>5.868</v>
      </c>
      <c r="BE516" s="5">
        <v>5.82</v>
      </c>
      <c r="BF516" s="5">
        <v>0</v>
      </c>
      <c r="BG516" s="5">
        <v>0</v>
      </c>
      <c r="BH516" s="5"/>
      <c r="BI516" s="5">
        <v>1.2735974167</v>
      </c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</row>
    <row r="517" spans="1:107" s="7" customFormat="1" ht="12.75">
      <c r="A517" s="4" t="s">
        <v>920</v>
      </c>
      <c r="B517" s="5" t="s">
        <v>452</v>
      </c>
      <c r="C517" s="6">
        <v>39227</v>
      </c>
      <c r="D517" s="5" t="s">
        <v>455</v>
      </c>
      <c r="E517" s="5" t="s">
        <v>476</v>
      </c>
      <c r="F517" s="5" t="s">
        <v>477</v>
      </c>
      <c r="G517" s="5" t="s">
        <v>458</v>
      </c>
      <c r="H517" s="5" t="s">
        <v>459</v>
      </c>
      <c r="I517" s="5"/>
      <c r="J517" s="5" t="s">
        <v>459</v>
      </c>
      <c r="K517" s="5"/>
      <c r="L517" s="5"/>
      <c r="M517" s="5"/>
      <c r="N517" s="5" t="s">
        <v>459</v>
      </c>
      <c r="O517" s="5"/>
      <c r="P517" s="5"/>
      <c r="Q517" s="5"/>
      <c r="R517" s="5" t="s">
        <v>459</v>
      </c>
      <c r="S517" s="5" t="s">
        <v>460</v>
      </c>
      <c r="T517" s="5" t="s">
        <v>461</v>
      </c>
      <c r="U517" s="5" t="s">
        <v>483</v>
      </c>
      <c r="V517" s="5" t="s">
        <v>740</v>
      </c>
      <c r="W517" s="5">
        <v>7</v>
      </c>
      <c r="X517" s="5"/>
      <c r="Y517" s="5" t="s">
        <v>459</v>
      </c>
      <c r="Z517" s="5">
        <v>6</v>
      </c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 t="s">
        <v>814</v>
      </c>
      <c r="AT517" s="5"/>
      <c r="AU517" s="5">
        <v>0</v>
      </c>
      <c r="AV517" s="5">
        <v>0</v>
      </c>
      <c r="AW517" s="5">
        <v>27.27</v>
      </c>
      <c r="AX517" s="5">
        <v>2.90833</v>
      </c>
      <c r="AY517" s="5">
        <v>60</v>
      </c>
      <c r="AZ517" s="5">
        <v>3.43236</v>
      </c>
      <c r="BA517" s="5">
        <v>25.87</v>
      </c>
      <c r="BB517" s="5">
        <v>3.27378</v>
      </c>
      <c r="BC517" s="5">
        <v>25.47</v>
      </c>
      <c r="BD517" s="5">
        <v>3.38366</v>
      </c>
      <c r="BE517" s="5">
        <v>3.32944</v>
      </c>
      <c r="BF517" s="5">
        <v>0</v>
      </c>
      <c r="BG517" s="5">
        <v>0</v>
      </c>
      <c r="BH517" s="5"/>
      <c r="BI517" s="5">
        <v>0.59370854</v>
      </c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</row>
    <row r="518" spans="1:107" s="7" customFormat="1" ht="12.75">
      <c r="A518" s="4" t="s">
        <v>920</v>
      </c>
      <c r="B518" s="5" t="s">
        <v>452</v>
      </c>
      <c r="C518" s="6">
        <v>39370</v>
      </c>
      <c r="D518" s="5" t="s">
        <v>455</v>
      </c>
      <c r="E518" s="5" t="s">
        <v>476</v>
      </c>
      <c r="F518" s="5" t="s">
        <v>477</v>
      </c>
      <c r="G518" s="5" t="s">
        <v>458</v>
      </c>
      <c r="H518" s="5" t="s">
        <v>459</v>
      </c>
      <c r="I518" s="5" t="s">
        <v>479</v>
      </c>
      <c r="J518" s="5" t="s">
        <v>459</v>
      </c>
      <c r="K518" s="5"/>
      <c r="L518" s="5"/>
      <c r="M518" s="5"/>
      <c r="N518" s="5" t="s">
        <v>459</v>
      </c>
      <c r="O518" s="5"/>
      <c r="P518" s="5"/>
      <c r="Q518" s="5"/>
      <c r="R518" s="5" t="s">
        <v>459</v>
      </c>
      <c r="S518" s="5" t="s">
        <v>460</v>
      </c>
      <c r="T518" s="5" t="s">
        <v>461</v>
      </c>
      <c r="U518" s="5" t="s">
        <v>484</v>
      </c>
      <c r="V518" s="5" t="s">
        <v>542</v>
      </c>
      <c r="W518" s="5">
        <v>32</v>
      </c>
      <c r="X518" s="5">
        <v>5</v>
      </c>
      <c r="Y518" s="5" t="s">
        <v>455</v>
      </c>
      <c r="Z518" s="5">
        <v>20</v>
      </c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 t="s">
        <v>814</v>
      </c>
      <c r="AT518" s="5"/>
      <c r="AU518" s="5">
        <v>0.00063</v>
      </c>
      <c r="AV518" s="5">
        <v>5</v>
      </c>
      <c r="AW518" s="5">
        <v>10.02</v>
      </c>
      <c r="AX518" s="5">
        <v>2.54</v>
      </c>
      <c r="AY518" s="5">
        <v>60</v>
      </c>
      <c r="AZ518" s="5">
        <v>3.64</v>
      </c>
      <c r="BA518" s="5">
        <v>9.68</v>
      </c>
      <c r="BB518" s="5">
        <v>3.51</v>
      </c>
      <c r="BC518" s="5">
        <v>9.02</v>
      </c>
      <c r="BD518" s="5">
        <v>3.48</v>
      </c>
      <c r="BE518" s="5">
        <v>3.61</v>
      </c>
      <c r="BF518" s="5">
        <v>0</v>
      </c>
      <c r="BG518" s="5">
        <v>0</v>
      </c>
      <c r="BH518" s="5">
        <v>0</v>
      </c>
      <c r="BI518" s="5">
        <v>0.717619999999999</v>
      </c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</row>
    <row r="519" spans="1:107" s="7" customFormat="1" ht="12.75">
      <c r="A519" s="4" t="s">
        <v>920</v>
      </c>
      <c r="B519" s="5" t="s">
        <v>452</v>
      </c>
      <c r="C519" s="6">
        <v>39227</v>
      </c>
      <c r="D519" s="5" t="s">
        <v>455</v>
      </c>
      <c r="E519" s="5" t="s">
        <v>476</v>
      </c>
      <c r="F519" s="5" t="s">
        <v>477</v>
      </c>
      <c r="G519" s="5" t="s">
        <v>458</v>
      </c>
      <c r="H519" s="5" t="s">
        <v>459</v>
      </c>
      <c r="I519" s="5"/>
      <c r="J519" s="5" t="s">
        <v>459</v>
      </c>
      <c r="K519" s="5"/>
      <c r="L519" s="5"/>
      <c r="M519" s="5"/>
      <c r="N519" s="5" t="s">
        <v>459</v>
      </c>
      <c r="O519" s="5"/>
      <c r="P519" s="5"/>
      <c r="Q519" s="5"/>
      <c r="R519" s="5" t="s">
        <v>459</v>
      </c>
      <c r="S519" s="5" t="s">
        <v>460</v>
      </c>
      <c r="T519" s="5" t="s">
        <v>461</v>
      </c>
      <c r="U519" s="5" t="s">
        <v>483</v>
      </c>
      <c r="V519" s="5" t="s">
        <v>747</v>
      </c>
      <c r="W519" s="5">
        <v>4</v>
      </c>
      <c r="X519" s="5">
        <v>5</v>
      </c>
      <c r="Y519" s="5" t="s">
        <v>459</v>
      </c>
      <c r="Z519" s="5">
        <v>15</v>
      </c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 t="s">
        <v>814</v>
      </c>
      <c r="AT519" s="5"/>
      <c r="AU519" s="5">
        <v>0</v>
      </c>
      <c r="AV519" s="5">
        <v>5</v>
      </c>
      <c r="AW519" s="5">
        <v>12.75</v>
      </c>
      <c r="AX519" s="5">
        <v>5.013</v>
      </c>
      <c r="AY519" s="5">
        <v>60</v>
      </c>
      <c r="AZ519" s="5">
        <v>5.335</v>
      </c>
      <c r="BA519" s="5">
        <v>13.2</v>
      </c>
      <c r="BB519" s="5">
        <v>5.223</v>
      </c>
      <c r="BC519" s="5">
        <v>12.5</v>
      </c>
      <c r="BD519" s="5">
        <v>5.103</v>
      </c>
      <c r="BE519" s="5">
        <v>5.077</v>
      </c>
      <c r="BF519" s="5">
        <v>0</v>
      </c>
      <c r="BG519" s="5">
        <v>0</v>
      </c>
      <c r="BH519" s="5"/>
      <c r="BI519" s="5">
        <v>1.1352719167</v>
      </c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</row>
    <row r="520" spans="1:107" s="7" customFormat="1" ht="12.75">
      <c r="A520" s="4" t="s">
        <v>920</v>
      </c>
      <c r="B520" s="5" t="s">
        <v>452</v>
      </c>
      <c r="C520" s="6">
        <v>39227</v>
      </c>
      <c r="D520" s="5" t="s">
        <v>455</v>
      </c>
      <c r="E520" s="5" t="s">
        <v>476</v>
      </c>
      <c r="F520" s="5" t="s">
        <v>477</v>
      </c>
      <c r="G520" s="5" t="s">
        <v>458</v>
      </c>
      <c r="H520" s="5" t="s">
        <v>459</v>
      </c>
      <c r="I520" s="5"/>
      <c r="J520" s="5" t="s">
        <v>459</v>
      </c>
      <c r="K520" s="5"/>
      <c r="L520" s="5"/>
      <c r="M520" s="5"/>
      <c r="N520" s="5" t="s">
        <v>459</v>
      </c>
      <c r="O520" s="5"/>
      <c r="P520" s="5"/>
      <c r="Q520" s="5"/>
      <c r="R520" s="5" t="s">
        <v>459</v>
      </c>
      <c r="S520" s="5" t="s">
        <v>460</v>
      </c>
      <c r="T520" s="5" t="s">
        <v>461</v>
      </c>
      <c r="U520" s="5" t="s">
        <v>483</v>
      </c>
      <c r="V520" s="5" t="s">
        <v>747</v>
      </c>
      <c r="W520" s="5">
        <v>4</v>
      </c>
      <c r="X520" s="5">
        <v>5</v>
      </c>
      <c r="Y520" s="5" t="s">
        <v>459</v>
      </c>
      <c r="Z520" s="5">
        <v>15</v>
      </c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 t="s">
        <v>814</v>
      </c>
      <c r="AT520" s="5"/>
      <c r="AU520" s="5">
        <v>0</v>
      </c>
      <c r="AV520" s="5">
        <v>0</v>
      </c>
      <c r="AW520" s="5">
        <v>15.87</v>
      </c>
      <c r="AX520" s="5">
        <v>5.10582</v>
      </c>
      <c r="AY520" s="5">
        <v>60</v>
      </c>
      <c r="AZ520" s="5">
        <v>5.42479</v>
      </c>
      <c r="BA520" s="5">
        <v>13.3</v>
      </c>
      <c r="BB520" s="5">
        <v>5.27745</v>
      </c>
      <c r="BC520" s="5">
        <v>12.78</v>
      </c>
      <c r="BD520" s="5">
        <v>5.20254</v>
      </c>
      <c r="BE520" s="5">
        <v>5.17292</v>
      </c>
      <c r="BF520" s="5">
        <v>0</v>
      </c>
      <c r="BG520" s="5">
        <v>0</v>
      </c>
      <c r="BH520" s="5"/>
      <c r="BI520" s="5">
        <v>1.1554379183</v>
      </c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</row>
    <row r="521" spans="1:107" s="7" customFormat="1" ht="12.75">
      <c r="A521" s="4" t="s">
        <v>920</v>
      </c>
      <c r="B521" s="5" t="s">
        <v>452</v>
      </c>
      <c r="C521" s="6">
        <v>39556</v>
      </c>
      <c r="D521" s="5" t="s">
        <v>455</v>
      </c>
      <c r="E521" s="5" t="s">
        <v>476</v>
      </c>
      <c r="F521" s="5" t="s">
        <v>477</v>
      </c>
      <c r="G521" s="5" t="s">
        <v>458</v>
      </c>
      <c r="H521" s="5" t="s">
        <v>459</v>
      </c>
      <c r="I521" s="5" t="s">
        <v>479</v>
      </c>
      <c r="J521" s="5" t="s">
        <v>459</v>
      </c>
      <c r="K521" s="5"/>
      <c r="L521" s="5"/>
      <c r="M521" s="5"/>
      <c r="N521" s="5" t="s">
        <v>459</v>
      </c>
      <c r="O521" s="5"/>
      <c r="P521" s="5"/>
      <c r="Q521" s="5"/>
      <c r="R521" s="5" t="s">
        <v>459</v>
      </c>
      <c r="S521" s="5" t="s">
        <v>460</v>
      </c>
      <c r="T521" s="5" t="s">
        <v>461</v>
      </c>
      <c r="U521" s="5" t="s">
        <v>462</v>
      </c>
      <c r="V521" s="5" t="s">
        <v>481</v>
      </c>
      <c r="W521" s="5">
        <v>64</v>
      </c>
      <c r="X521" s="5">
        <v>5</v>
      </c>
      <c r="Y521" s="5" t="s">
        <v>455</v>
      </c>
      <c r="Z521" s="5">
        <v>24</v>
      </c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 t="s">
        <v>814</v>
      </c>
      <c r="AT521" s="5"/>
      <c r="AU521" s="5">
        <v>0.0006</v>
      </c>
      <c r="AV521" s="5">
        <v>5</v>
      </c>
      <c r="AW521" s="5">
        <v>9.7</v>
      </c>
      <c r="AX521" s="5">
        <v>2.911</v>
      </c>
      <c r="AY521" s="5">
        <v>60</v>
      </c>
      <c r="AZ521" s="5">
        <v>6.836</v>
      </c>
      <c r="BA521" s="5">
        <v>12.37</v>
      </c>
      <c r="BB521" s="5">
        <v>6.829</v>
      </c>
      <c r="BC521" s="5">
        <v>12.45</v>
      </c>
      <c r="BD521" s="5">
        <v>6.783</v>
      </c>
      <c r="BE521" s="5">
        <v>6.77</v>
      </c>
      <c r="BF521" s="5">
        <v>0</v>
      </c>
      <c r="BG521" s="5">
        <v>0</v>
      </c>
      <c r="BH521" s="5"/>
      <c r="BI521" s="5">
        <v>1.217418</v>
      </c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</row>
    <row r="522" spans="1:107" s="7" customFormat="1" ht="12.75">
      <c r="A522" s="4" t="s">
        <v>920</v>
      </c>
      <c r="B522" s="5" t="s">
        <v>452</v>
      </c>
      <c r="C522" s="6">
        <v>39227</v>
      </c>
      <c r="D522" s="5" t="s">
        <v>455</v>
      </c>
      <c r="E522" s="5" t="s">
        <v>476</v>
      </c>
      <c r="F522" s="5" t="s">
        <v>477</v>
      </c>
      <c r="G522" s="5" t="s">
        <v>458</v>
      </c>
      <c r="H522" s="5" t="s">
        <v>459</v>
      </c>
      <c r="I522" s="5"/>
      <c r="J522" s="5" t="s">
        <v>459</v>
      </c>
      <c r="K522" s="5"/>
      <c r="L522" s="5"/>
      <c r="M522" s="5"/>
      <c r="N522" s="5" t="s">
        <v>459</v>
      </c>
      <c r="O522" s="5"/>
      <c r="P522" s="5"/>
      <c r="Q522" s="5"/>
      <c r="R522" s="5" t="s">
        <v>459</v>
      </c>
      <c r="S522" s="5" t="s">
        <v>460</v>
      </c>
      <c r="T522" s="5" t="s">
        <v>461</v>
      </c>
      <c r="U522" s="5" t="s">
        <v>462</v>
      </c>
      <c r="V522" s="5" t="s">
        <v>747</v>
      </c>
      <c r="W522" s="5">
        <v>64</v>
      </c>
      <c r="X522" s="5">
        <v>5</v>
      </c>
      <c r="Y522" s="5" t="s">
        <v>455</v>
      </c>
      <c r="Z522" s="5">
        <v>23</v>
      </c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 t="s">
        <v>809</v>
      </c>
      <c r="AT522" s="5"/>
      <c r="AU522" s="5">
        <v>0.001</v>
      </c>
      <c r="AV522" s="5">
        <v>5</v>
      </c>
      <c r="AW522" s="5">
        <v>11.04</v>
      </c>
      <c r="AX522" s="5">
        <v>7.38</v>
      </c>
      <c r="AY522" s="5">
        <v>60</v>
      </c>
      <c r="AZ522" s="5">
        <v>7.1</v>
      </c>
      <c r="BA522" s="5">
        <v>12.38</v>
      </c>
      <c r="BB522" s="5">
        <v>7.03</v>
      </c>
      <c r="BC522" s="5">
        <v>11.99</v>
      </c>
      <c r="BD522" s="5">
        <v>7</v>
      </c>
      <c r="BE522" s="5">
        <v>6.94</v>
      </c>
      <c r="BF522" s="5">
        <v>0</v>
      </c>
      <c r="BG522" s="5">
        <v>0</v>
      </c>
      <c r="BH522" s="5"/>
      <c r="BI522" s="5">
        <v>1.832615</v>
      </c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</row>
    <row r="523" spans="1:107" s="7" customFormat="1" ht="12.75">
      <c r="A523" s="4" t="s">
        <v>920</v>
      </c>
      <c r="B523" s="5" t="s">
        <v>452</v>
      </c>
      <c r="C523" s="6">
        <v>39556</v>
      </c>
      <c r="D523" s="5" t="s">
        <v>455</v>
      </c>
      <c r="E523" s="5" t="s">
        <v>476</v>
      </c>
      <c r="F523" s="5" t="s">
        <v>477</v>
      </c>
      <c r="G523" s="5" t="s">
        <v>458</v>
      </c>
      <c r="H523" s="5" t="s">
        <v>459</v>
      </c>
      <c r="I523" s="5" t="s">
        <v>479</v>
      </c>
      <c r="J523" s="5" t="s">
        <v>459</v>
      </c>
      <c r="K523" s="5"/>
      <c r="L523" s="5"/>
      <c r="M523" s="5"/>
      <c r="N523" s="5" t="s">
        <v>459</v>
      </c>
      <c r="O523" s="5"/>
      <c r="P523" s="5"/>
      <c r="Q523" s="5"/>
      <c r="R523" s="5" t="s">
        <v>459</v>
      </c>
      <c r="S523" s="5" t="s">
        <v>460</v>
      </c>
      <c r="T523" s="5" t="s">
        <v>461</v>
      </c>
      <c r="U523" s="5" t="s">
        <v>462</v>
      </c>
      <c r="V523" s="5" t="s">
        <v>481</v>
      </c>
      <c r="W523" s="5">
        <v>128</v>
      </c>
      <c r="X523" s="5">
        <v>5</v>
      </c>
      <c r="Y523" s="5" t="s">
        <v>455</v>
      </c>
      <c r="Z523" s="5">
        <v>24</v>
      </c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 t="s">
        <v>809</v>
      </c>
      <c r="AT523" s="5"/>
      <c r="AU523" s="5">
        <v>0.0006</v>
      </c>
      <c r="AV523" s="5">
        <v>5</v>
      </c>
      <c r="AW523" s="5">
        <v>9.01</v>
      </c>
      <c r="AX523" s="5">
        <v>3.807</v>
      </c>
      <c r="AY523" s="5">
        <v>60</v>
      </c>
      <c r="AZ523" s="5">
        <v>6.905</v>
      </c>
      <c r="BA523" s="5">
        <v>11.69</v>
      </c>
      <c r="BB523" s="5">
        <v>6.918</v>
      </c>
      <c r="BC523" s="5">
        <v>11.93</v>
      </c>
      <c r="BD523" s="5">
        <v>6.95</v>
      </c>
      <c r="BE523" s="5">
        <v>7.019</v>
      </c>
      <c r="BF523" s="5">
        <v>0</v>
      </c>
      <c r="BG523" s="5">
        <v>0</v>
      </c>
      <c r="BH523" s="5"/>
      <c r="BI523" s="5">
        <v>1.36027266666666</v>
      </c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</row>
    <row r="524" spans="1:107" s="7" customFormat="1" ht="12.75">
      <c r="A524" s="4" t="s">
        <v>920</v>
      </c>
      <c r="B524" s="5" t="s">
        <v>452</v>
      </c>
      <c r="C524" s="6">
        <v>39556</v>
      </c>
      <c r="D524" s="5" t="s">
        <v>455</v>
      </c>
      <c r="E524" s="5" t="s">
        <v>476</v>
      </c>
      <c r="F524" s="5" t="s">
        <v>477</v>
      </c>
      <c r="G524" s="5" t="s">
        <v>458</v>
      </c>
      <c r="H524" s="5" t="s">
        <v>459</v>
      </c>
      <c r="I524" s="5" t="s">
        <v>479</v>
      </c>
      <c r="J524" s="5" t="s">
        <v>459</v>
      </c>
      <c r="K524" s="5"/>
      <c r="L524" s="5"/>
      <c r="M524" s="5"/>
      <c r="N524" s="5" t="s">
        <v>459</v>
      </c>
      <c r="O524" s="5"/>
      <c r="P524" s="5"/>
      <c r="Q524" s="5"/>
      <c r="R524" s="5" t="s">
        <v>459</v>
      </c>
      <c r="S524" s="5" t="s">
        <v>460</v>
      </c>
      <c r="T524" s="5" t="s">
        <v>461</v>
      </c>
      <c r="U524" s="5" t="s">
        <v>484</v>
      </c>
      <c r="V524" s="5" t="s">
        <v>481</v>
      </c>
      <c r="W524" s="5">
        <v>128</v>
      </c>
      <c r="X524" s="5">
        <v>5</v>
      </c>
      <c r="Y524" s="5" t="s">
        <v>455</v>
      </c>
      <c r="Z524" s="5">
        <v>24</v>
      </c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 t="s">
        <v>809</v>
      </c>
      <c r="AT524" s="5"/>
      <c r="AU524" s="5">
        <v>0.0006</v>
      </c>
      <c r="AV524" s="5">
        <v>5</v>
      </c>
      <c r="AW524" s="5">
        <v>9.95</v>
      </c>
      <c r="AX524" s="5">
        <v>3.837</v>
      </c>
      <c r="AY524" s="5">
        <v>60</v>
      </c>
      <c r="AZ524" s="5">
        <v>7.088</v>
      </c>
      <c r="BA524" s="5">
        <v>11.76</v>
      </c>
      <c r="BB524" s="5">
        <v>7.045</v>
      </c>
      <c r="BC524" s="5">
        <v>11.65</v>
      </c>
      <c r="BD524" s="5">
        <v>7.081</v>
      </c>
      <c r="BE524" s="5">
        <v>7.089</v>
      </c>
      <c r="BF524" s="5">
        <v>0</v>
      </c>
      <c r="BG524" s="5">
        <v>0</v>
      </c>
      <c r="BH524" s="5"/>
      <c r="BI524" s="5">
        <v>1.37826933333333</v>
      </c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</row>
    <row r="525" spans="1:107" s="7" customFormat="1" ht="12.75">
      <c r="A525" s="4" t="s">
        <v>920</v>
      </c>
      <c r="B525" s="5" t="s">
        <v>452</v>
      </c>
      <c r="C525" s="6">
        <v>39556</v>
      </c>
      <c r="D525" s="5" t="s">
        <v>455</v>
      </c>
      <c r="E525" s="5" t="s">
        <v>476</v>
      </c>
      <c r="F525" s="5" t="s">
        <v>477</v>
      </c>
      <c r="G525" s="5" t="s">
        <v>458</v>
      </c>
      <c r="H525" s="5" t="s">
        <v>459</v>
      </c>
      <c r="I525" s="5" t="s">
        <v>479</v>
      </c>
      <c r="J525" s="5" t="s">
        <v>459</v>
      </c>
      <c r="K525" s="5"/>
      <c r="L525" s="5"/>
      <c r="M525" s="5"/>
      <c r="N525" s="5" t="s">
        <v>459</v>
      </c>
      <c r="O525" s="5"/>
      <c r="P525" s="5"/>
      <c r="Q525" s="5"/>
      <c r="R525" s="5" t="s">
        <v>459</v>
      </c>
      <c r="S525" s="5" t="s">
        <v>460</v>
      </c>
      <c r="T525" s="5" t="s">
        <v>461</v>
      </c>
      <c r="U525" s="5" t="s">
        <v>484</v>
      </c>
      <c r="V525" s="5" t="s">
        <v>481</v>
      </c>
      <c r="W525" s="5">
        <v>128</v>
      </c>
      <c r="X525" s="5">
        <v>5</v>
      </c>
      <c r="Y525" s="5" t="s">
        <v>455</v>
      </c>
      <c r="Z525" s="5">
        <v>24</v>
      </c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 t="s">
        <v>809</v>
      </c>
      <c r="AT525" s="5"/>
      <c r="AU525" s="5">
        <v>0.0006</v>
      </c>
      <c r="AV525" s="5">
        <v>5</v>
      </c>
      <c r="AW525" s="5">
        <v>12.54</v>
      </c>
      <c r="AX525" s="5">
        <v>3.913</v>
      </c>
      <c r="AY525" s="5">
        <v>60</v>
      </c>
      <c r="AZ525" s="5">
        <v>7.055</v>
      </c>
      <c r="BA525" s="5">
        <v>12.9</v>
      </c>
      <c r="BB525" s="5">
        <v>7.067</v>
      </c>
      <c r="BC525" s="5">
        <v>12.98</v>
      </c>
      <c r="BD525" s="5">
        <v>7.094</v>
      </c>
      <c r="BE525" s="5">
        <v>7.073</v>
      </c>
      <c r="BF525" s="5">
        <v>0</v>
      </c>
      <c r="BG525" s="5">
        <v>0</v>
      </c>
      <c r="BH525" s="5"/>
      <c r="BI525" s="5">
        <v>1.38912399999999</v>
      </c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</row>
    <row r="526" spans="1:107" s="7" customFormat="1" ht="12.75">
      <c r="A526" s="4" t="s">
        <v>920</v>
      </c>
      <c r="B526" s="5" t="s">
        <v>452</v>
      </c>
      <c r="C526" s="6">
        <v>39556</v>
      </c>
      <c r="D526" s="5" t="s">
        <v>455</v>
      </c>
      <c r="E526" s="5" t="s">
        <v>476</v>
      </c>
      <c r="F526" s="5" t="s">
        <v>477</v>
      </c>
      <c r="G526" s="5" t="s">
        <v>458</v>
      </c>
      <c r="H526" s="5" t="s">
        <v>459</v>
      </c>
      <c r="I526" s="5" t="s">
        <v>479</v>
      </c>
      <c r="J526" s="5" t="s">
        <v>459</v>
      </c>
      <c r="K526" s="5"/>
      <c r="L526" s="5"/>
      <c r="M526" s="5"/>
      <c r="N526" s="5" t="s">
        <v>459</v>
      </c>
      <c r="O526" s="5"/>
      <c r="P526" s="5"/>
      <c r="Q526" s="5"/>
      <c r="R526" s="5" t="s">
        <v>459</v>
      </c>
      <c r="S526" s="5" t="s">
        <v>460</v>
      </c>
      <c r="T526" s="5" t="s">
        <v>461</v>
      </c>
      <c r="U526" s="5" t="s">
        <v>484</v>
      </c>
      <c r="V526" s="5" t="s">
        <v>481</v>
      </c>
      <c r="W526" s="5">
        <v>128</v>
      </c>
      <c r="X526" s="5">
        <v>5</v>
      </c>
      <c r="Y526" s="5" t="s">
        <v>455</v>
      </c>
      <c r="Z526" s="5">
        <v>24</v>
      </c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 t="s">
        <v>809</v>
      </c>
      <c r="AT526" s="5"/>
      <c r="AU526" s="5">
        <v>0.0006</v>
      </c>
      <c r="AV526" s="5">
        <v>5</v>
      </c>
      <c r="AW526" s="5">
        <v>12.9</v>
      </c>
      <c r="AX526" s="5">
        <v>3.892</v>
      </c>
      <c r="AY526" s="5">
        <v>60</v>
      </c>
      <c r="AZ526" s="5">
        <v>7.093</v>
      </c>
      <c r="BA526" s="5">
        <v>12.97</v>
      </c>
      <c r="BB526" s="5">
        <v>7.108</v>
      </c>
      <c r="BC526" s="5">
        <v>13.1</v>
      </c>
      <c r="BD526" s="5">
        <v>7.095</v>
      </c>
      <c r="BE526" s="5">
        <v>7.172</v>
      </c>
      <c r="BF526" s="5">
        <v>0</v>
      </c>
      <c r="BG526" s="5">
        <v>0</v>
      </c>
      <c r="BH526" s="5"/>
      <c r="BI526" s="5">
        <v>1.391776</v>
      </c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</row>
    <row r="527" spans="1:107" s="7" customFormat="1" ht="12.75">
      <c r="A527" s="4" t="s">
        <v>920</v>
      </c>
      <c r="B527" s="5" t="s">
        <v>452</v>
      </c>
      <c r="C527" s="6">
        <v>39227</v>
      </c>
      <c r="D527" s="5" t="s">
        <v>455</v>
      </c>
      <c r="E527" s="5" t="s">
        <v>476</v>
      </c>
      <c r="F527" s="5" t="s">
        <v>477</v>
      </c>
      <c r="G527" s="5" t="s">
        <v>458</v>
      </c>
      <c r="H527" s="5" t="s">
        <v>459</v>
      </c>
      <c r="I527" s="5"/>
      <c r="J527" s="5" t="s">
        <v>459</v>
      </c>
      <c r="K527" s="5"/>
      <c r="L527" s="5"/>
      <c r="M527" s="5"/>
      <c r="N527" s="5" t="s">
        <v>459</v>
      </c>
      <c r="O527" s="5"/>
      <c r="P527" s="5"/>
      <c r="Q527" s="5"/>
      <c r="R527" s="5" t="s">
        <v>459</v>
      </c>
      <c r="S527" s="5" t="s">
        <v>460</v>
      </c>
      <c r="T527" s="5" t="s">
        <v>461</v>
      </c>
      <c r="U527" s="5" t="s">
        <v>462</v>
      </c>
      <c r="V527" s="5" t="s">
        <v>740</v>
      </c>
      <c r="W527" s="5">
        <v>64</v>
      </c>
      <c r="X527" s="5">
        <v>5</v>
      </c>
      <c r="Y527" s="5" t="s">
        <v>455</v>
      </c>
      <c r="Z527" s="5">
        <v>23</v>
      </c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 t="s">
        <v>809</v>
      </c>
      <c r="AT527" s="5"/>
      <c r="AU527" s="5">
        <v>0.0006</v>
      </c>
      <c r="AV527" s="5">
        <v>5</v>
      </c>
      <c r="AW527" s="5">
        <v>10.52</v>
      </c>
      <c r="AX527" s="5">
        <v>4.545</v>
      </c>
      <c r="AY527" s="5">
        <v>60</v>
      </c>
      <c r="AZ527" s="5">
        <v>6.076</v>
      </c>
      <c r="BA527" s="5">
        <v>9.5</v>
      </c>
      <c r="BB527" s="5">
        <v>7.309</v>
      </c>
      <c r="BC527" s="5">
        <v>10.49</v>
      </c>
      <c r="BD527" s="5">
        <v>6.035</v>
      </c>
      <c r="BE527" s="5">
        <v>6.99</v>
      </c>
      <c r="BF527" s="5">
        <v>0</v>
      </c>
      <c r="BG527" s="5">
        <v>0</v>
      </c>
      <c r="BH527" s="5"/>
      <c r="BI527" s="5">
        <v>1.40534125</v>
      </c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</row>
    <row r="528" spans="1:107" s="7" customFormat="1" ht="12.75">
      <c r="A528" s="4" t="s">
        <v>920</v>
      </c>
      <c r="B528" s="5" t="s">
        <v>452</v>
      </c>
      <c r="C528" s="6">
        <v>39227</v>
      </c>
      <c r="D528" s="5" t="s">
        <v>455</v>
      </c>
      <c r="E528" s="5" t="s">
        <v>476</v>
      </c>
      <c r="F528" s="5" t="s">
        <v>477</v>
      </c>
      <c r="G528" s="5" t="s">
        <v>458</v>
      </c>
      <c r="H528" s="5" t="s">
        <v>459</v>
      </c>
      <c r="I528" s="5"/>
      <c r="J528" s="5" t="s">
        <v>459</v>
      </c>
      <c r="K528" s="5"/>
      <c r="L528" s="5"/>
      <c r="M528" s="5"/>
      <c r="N528" s="5" t="s">
        <v>459</v>
      </c>
      <c r="O528" s="5"/>
      <c r="P528" s="5"/>
      <c r="Q528" s="5"/>
      <c r="R528" s="5" t="s">
        <v>459</v>
      </c>
      <c r="S528" s="5" t="s">
        <v>460</v>
      </c>
      <c r="T528" s="5" t="s">
        <v>461</v>
      </c>
      <c r="U528" s="5" t="s">
        <v>484</v>
      </c>
      <c r="V528" s="5" t="s">
        <v>740</v>
      </c>
      <c r="W528" s="5">
        <v>64</v>
      </c>
      <c r="X528" s="5">
        <v>5</v>
      </c>
      <c r="Y528" s="5" t="s">
        <v>455</v>
      </c>
      <c r="Z528" s="5">
        <v>23</v>
      </c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 t="s">
        <v>809</v>
      </c>
      <c r="AT528" s="5"/>
      <c r="AU528" s="5">
        <v>0.0006</v>
      </c>
      <c r="AV528" s="5">
        <v>5</v>
      </c>
      <c r="AW528" s="5">
        <v>10.52</v>
      </c>
      <c r="AX528" s="5">
        <v>4.545</v>
      </c>
      <c r="AY528" s="5">
        <v>60</v>
      </c>
      <c r="AZ528" s="5">
        <v>6.076</v>
      </c>
      <c r="BA528" s="5">
        <v>9.5</v>
      </c>
      <c r="BB528" s="5">
        <v>7.309</v>
      </c>
      <c r="BC528" s="5">
        <v>10.49</v>
      </c>
      <c r="BD528" s="5">
        <v>6.035</v>
      </c>
      <c r="BE528" s="5">
        <v>6.99</v>
      </c>
      <c r="BF528" s="5">
        <v>0</v>
      </c>
      <c r="BG528" s="5">
        <v>0</v>
      </c>
      <c r="BH528" s="5"/>
      <c r="BI528" s="5">
        <v>1.40534125</v>
      </c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</row>
    <row r="529" spans="1:107" s="7" customFormat="1" ht="12.75">
      <c r="A529" s="4" t="s">
        <v>920</v>
      </c>
      <c r="B529" s="5" t="s">
        <v>452</v>
      </c>
      <c r="C529" s="6">
        <v>39227</v>
      </c>
      <c r="D529" s="5" t="s">
        <v>455</v>
      </c>
      <c r="E529" s="5" t="s">
        <v>476</v>
      </c>
      <c r="F529" s="5" t="s">
        <v>477</v>
      </c>
      <c r="G529" s="5" t="s">
        <v>458</v>
      </c>
      <c r="H529" s="5" t="s">
        <v>459</v>
      </c>
      <c r="I529" s="5"/>
      <c r="J529" s="5" t="s">
        <v>459</v>
      </c>
      <c r="K529" s="5"/>
      <c r="L529" s="5"/>
      <c r="M529" s="5"/>
      <c r="N529" s="5" t="s">
        <v>459</v>
      </c>
      <c r="O529" s="5"/>
      <c r="P529" s="5"/>
      <c r="Q529" s="5"/>
      <c r="R529" s="5" t="s">
        <v>459</v>
      </c>
      <c r="S529" s="5" t="s">
        <v>460</v>
      </c>
      <c r="T529" s="5" t="s">
        <v>461</v>
      </c>
      <c r="U529" s="5" t="s">
        <v>483</v>
      </c>
      <c r="V529" s="5" t="s">
        <v>808</v>
      </c>
      <c r="W529" s="5">
        <v>128</v>
      </c>
      <c r="X529" s="5">
        <v>5</v>
      </c>
      <c r="Y529" s="5" t="s">
        <v>513</v>
      </c>
      <c r="Z529" s="5">
        <v>16</v>
      </c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 t="s">
        <v>809</v>
      </c>
      <c r="AT529" s="5"/>
      <c r="AU529" s="5">
        <v>0.0006</v>
      </c>
      <c r="AV529" s="5">
        <v>5</v>
      </c>
      <c r="AW529" s="5">
        <v>13.51</v>
      </c>
      <c r="AX529" s="5">
        <v>4.202</v>
      </c>
      <c r="AY529" s="5">
        <v>60</v>
      </c>
      <c r="AZ529" s="5">
        <v>8.207</v>
      </c>
      <c r="BA529" s="5">
        <v>12.98</v>
      </c>
      <c r="BB529" s="5">
        <v>9.106</v>
      </c>
      <c r="BC529" s="5">
        <v>18.71</v>
      </c>
      <c r="BD529" s="5">
        <v>8.989</v>
      </c>
      <c r="BE529" s="5">
        <v>9.021</v>
      </c>
      <c r="BF529" s="5">
        <v>0</v>
      </c>
      <c r="BG529" s="5">
        <v>0</v>
      </c>
      <c r="BH529" s="5"/>
      <c r="BI529" s="5">
        <v>1.3366726667</v>
      </c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</row>
    <row r="530" spans="1:107" s="7" customFormat="1" ht="12.75">
      <c r="A530" s="4" t="s">
        <v>920</v>
      </c>
      <c r="B530" s="5" t="s">
        <v>452</v>
      </c>
      <c r="C530" s="6">
        <v>39477</v>
      </c>
      <c r="D530" s="5" t="s">
        <v>455</v>
      </c>
      <c r="E530" s="5" t="s">
        <v>476</v>
      </c>
      <c r="F530" s="5" t="s">
        <v>477</v>
      </c>
      <c r="G530" s="5" t="s">
        <v>458</v>
      </c>
      <c r="H530" s="5" t="s">
        <v>459</v>
      </c>
      <c r="I530" s="5" t="s">
        <v>479</v>
      </c>
      <c r="J530" s="5" t="s">
        <v>459</v>
      </c>
      <c r="K530" s="5"/>
      <c r="L530" s="5"/>
      <c r="M530" s="5"/>
      <c r="N530" s="5" t="s">
        <v>459</v>
      </c>
      <c r="O530" s="5"/>
      <c r="P530" s="5"/>
      <c r="Q530" s="5"/>
      <c r="R530" s="5" t="s">
        <v>459</v>
      </c>
      <c r="S530" s="5" t="s">
        <v>460</v>
      </c>
      <c r="T530" s="5" t="s">
        <v>461</v>
      </c>
      <c r="U530" s="5" t="s">
        <v>483</v>
      </c>
      <c r="V530" s="5" t="s">
        <v>923</v>
      </c>
      <c r="W530" s="5">
        <v>128</v>
      </c>
      <c r="X530" s="5">
        <v>30</v>
      </c>
      <c r="Y530" s="5" t="s">
        <v>513</v>
      </c>
      <c r="Z530" s="5">
        <v>18</v>
      </c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 t="s">
        <v>809</v>
      </c>
      <c r="AT530" s="5"/>
      <c r="AU530" s="5">
        <v>0.00056</v>
      </c>
      <c r="AV530" s="5">
        <v>5</v>
      </c>
      <c r="AW530" s="5">
        <v>11.58</v>
      </c>
      <c r="AX530" s="5">
        <v>15.0236</v>
      </c>
      <c r="AY530" s="5">
        <v>60</v>
      </c>
      <c r="AZ530" s="5">
        <v>10.6494</v>
      </c>
      <c r="BA530" s="5">
        <v>24.69</v>
      </c>
      <c r="BB530" s="5">
        <v>10.4154</v>
      </c>
      <c r="BC530" s="5">
        <v>15.94</v>
      </c>
      <c r="BD530" s="5">
        <v>10.2637</v>
      </c>
      <c r="BE530" s="5">
        <v>10.1818</v>
      </c>
      <c r="BF530" s="5">
        <v>0</v>
      </c>
      <c r="BG530" s="5">
        <v>0</v>
      </c>
      <c r="BH530" s="5"/>
      <c r="BI530" s="5">
        <v>3.11538513333333</v>
      </c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</row>
    <row r="531" spans="1:107" s="7" customFormat="1" ht="12.75">
      <c r="A531" s="4" t="s">
        <v>920</v>
      </c>
      <c r="B531" s="5" t="s">
        <v>452</v>
      </c>
      <c r="C531" s="6">
        <v>39477</v>
      </c>
      <c r="D531" s="5" t="s">
        <v>455</v>
      </c>
      <c r="E531" s="5" t="s">
        <v>476</v>
      </c>
      <c r="F531" s="5" t="s">
        <v>477</v>
      </c>
      <c r="G531" s="5" t="s">
        <v>458</v>
      </c>
      <c r="H531" s="5" t="s">
        <v>459</v>
      </c>
      <c r="I531" s="5" t="s">
        <v>479</v>
      </c>
      <c r="J531" s="5" t="s">
        <v>459</v>
      </c>
      <c r="K531" s="5"/>
      <c r="L531" s="5"/>
      <c r="M531" s="5"/>
      <c r="N531" s="5" t="s">
        <v>459</v>
      </c>
      <c r="O531" s="5"/>
      <c r="P531" s="5"/>
      <c r="Q531" s="5"/>
      <c r="R531" s="5" t="s">
        <v>459</v>
      </c>
      <c r="S531" s="5" t="s">
        <v>460</v>
      </c>
      <c r="T531" s="5" t="s">
        <v>461</v>
      </c>
      <c r="U531" s="5" t="s">
        <v>462</v>
      </c>
      <c r="V531" s="5" t="s">
        <v>923</v>
      </c>
      <c r="W531" s="5">
        <v>256</v>
      </c>
      <c r="X531" s="5"/>
      <c r="Y531" s="5" t="s">
        <v>455</v>
      </c>
      <c r="Z531" s="5">
        <v>18</v>
      </c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 t="s">
        <v>809</v>
      </c>
      <c r="AT531" s="5"/>
      <c r="AU531" s="5">
        <v>0.00054</v>
      </c>
      <c r="AV531" s="5">
        <v>5</v>
      </c>
      <c r="AW531" s="5">
        <v>13.89</v>
      </c>
      <c r="AX531" s="5">
        <v>2.02854</v>
      </c>
      <c r="AY531" s="5">
        <v>60</v>
      </c>
      <c r="AZ531" s="5">
        <v>7.63793</v>
      </c>
      <c r="BA531" s="5">
        <v>24.04</v>
      </c>
      <c r="BB531" s="5">
        <v>7.52903</v>
      </c>
      <c r="BC531" s="5">
        <v>23.87</v>
      </c>
      <c r="BD531" s="5">
        <v>7.26845</v>
      </c>
      <c r="BE531" s="5">
        <v>7.1351</v>
      </c>
      <c r="BF531" s="5">
        <v>0</v>
      </c>
      <c r="BG531" s="5">
        <v>0</v>
      </c>
      <c r="BH531" s="5"/>
      <c r="BI531" s="5">
        <v>0.95640067</v>
      </c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</row>
    <row r="532" spans="1:107" s="7" customFormat="1" ht="12.75">
      <c r="A532" s="4" t="s">
        <v>920</v>
      </c>
      <c r="B532" s="5" t="s">
        <v>452</v>
      </c>
      <c r="C532" s="6">
        <v>39227</v>
      </c>
      <c r="D532" s="5" t="s">
        <v>455</v>
      </c>
      <c r="E532" s="5" t="s">
        <v>476</v>
      </c>
      <c r="F532" s="5" t="s">
        <v>477</v>
      </c>
      <c r="G532" s="5" t="s">
        <v>458</v>
      </c>
      <c r="H532" s="5" t="s">
        <v>459</v>
      </c>
      <c r="I532" s="5"/>
      <c r="J532" s="5" t="s">
        <v>459</v>
      </c>
      <c r="K532" s="5"/>
      <c r="L532" s="5"/>
      <c r="M532" s="5"/>
      <c r="N532" s="5" t="s">
        <v>459</v>
      </c>
      <c r="O532" s="5"/>
      <c r="P532" s="5"/>
      <c r="Q532" s="5"/>
      <c r="R532" s="5" t="s">
        <v>459</v>
      </c>
      <c r="S532" s="5" t="s">
        <v>460</v>
      </c>
      <c r="T532" s="5" t="s">
        <v>461</v>
      </c>
      <c r="U532" s="5" t="s">
        <v>483</v>
      </c>
      <c r="V532" s="5" t="s">
        <v>808</v>
      </c>
      <c r="W532" s="5">
        <v>128</v>
      </c>
      <c r="X532" s="5">
        <v>5</v>
      </c>
      <c r="Y532" s="5" t="s">
        <v>513</v>
      </c>
      <c r="Z532" s="5">
        <v>20</v>
      </c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 t="s">
        <v>809</v>
      </c>
      <c r="AT532" s="5"/>
      <c r="AU532" s="5">
        <v>0.0006</v>
      </c>
      <c r="AV532" s="5">
        <v>5</v>
      </c>
      <c r="AW532" s="5">
        <v>15.41</v>
      </c>
      <c r="AX532" s="5">
        <v>4.269</v>
      </c>
      <c r="AY532" s="5">
        <v>60</v>
      </c>
      <c r="AZ532" s="5">
        <v>10.854</v>
      </c>
      <c r="BA532" s="5">
        <v>14.16</v>
      </c>
      <c r="BB532" s="5">
        <v>11.311</v>
      </c>
      <c r="BC532" s="5">
        <v>11.98</v>
      </c>
      <c r="BD532" s="5">
        <v>10.545</v>
      </c>
      <c r="BE532" s="5">
        <v>10.386</v>
      </c>
      <c r="BF532" s="5">
        <v>0</v>
      </c>
      <c r="BG532" s="5">
        <v>0</v>
      </c>
      <c r="BH532" s="5"/>
      <c r="BI532" s="5">
        <v>1.686267</v>
      </c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</row>
    <row r="533" spans="1:107" s="7" customFormat="1" ht="12.75">
      <c r="A533" s="4" t="s">
        <v>920</v>
      </c>
      <c r="B533" s="5" t="s">
        <v>452</v>
      </c>
      <c r="C533" s="6">
        <v>39477</v>
      </c>
      <c r="D533" s="5" t="s">
        <v>455</v>
      </c>
      <c r="E533" s="5" t="s">
        <v>476</v>
      </c>
      <c r="F533" s="5" t="s">
        <v>477</v>
      </c>
      <c r="G533" s="5" t="s">
        <v>458</v>
      </c>
      <c r="H533" s="5" t="s">
        <v>459</v>
      </c>
      <c r="I533" s="5" t="s">
        <v>479</v>
      </c>
      <c r="J533" s="5" t="s">
        <v>459</v>
      </c>
      <c r="K533" s="5"/>
      <c r="L533" s="5"/>
      <c r="M533" s="5"/>
      <c r="N533" s="5" t="s">
        <v>459</v>
      </c>
      <c r="O533" s="5"/>
      <c r="P533" s="5"/>
      <c r="Q533" s="5"/>
      <c r="R533" s="5" t="s">
        <v>459</v>
      </c>
      <c r="S533" s="5" t="s">
        <v>460</v>
      </c>
      <c r="T533" s="5" t="s">
        <v>461</v>
      </c>
      <c r="U533" s="5" t="s">
        <v>483</v>
      </c>
      <c r="V533" s="5" t="s">
        <v>923</v>
      </c>
      <c r="W533" s="5">
        <v>128</v>
      </c>
      <c r="X533" s="5">
        <v>17</v>
      </c>
      <c r="Y533" s="5" t="s">
        <v>513</v>
      </c>
      <c r="Z533" s="5">
        <v>22</v>
      </c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 t="s">
        <v>809</v>
      </c>
      <c r="AT533" s="5"/>
      <c r="AU533" s="5">
        <v>0.00058</v>
      </c>
      <c r="AV533" s="5">
        <v>5</v>
      </c>
      <c r="AW533" s="5">
        <v>14.61</v>
      </c>
      <c r="AX533" s="5">
        <v>15.0187</v>
      </c>
      <c r="AY533" s="5">
        <v>60</v>
      </c>
      <c r="AZ533" s="5">
        <v>10.91</v>
      </c>
      <c r="BA533" s="5">
        <v>16.09</v>
      </c>
      <c r="BB533" s="5">
        <v>10.6959</v>
      </c>
      <c r="BC533" s="5">
        <v>16.03</v>
      </c>
      <c r="BD533" s="5">
        <v>10.5918</v>
      </c>
      <c r="BE533" s="5">
        <v>10.5504</v>
      </c>
      <c r="BF533" s="5">
        <v>0</v>
      </c>
      <c r="BG533" s="5">
        <v>0</v>
      </c>
      <c r="BH533" s="5"/>
      <c r="BI533" s="5">
        <v>3.28049734999999</v>
      </c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</row>
    <row r="534" spans="1:107" s="7" customFormat="1" ht="12.75">
      <c r="A534" s="4" t="s">
        <v>920</v>
      </c>
      <c r="B534" s="5" t="s">
        <v>452</v>
      </c>
      <c r="C534" s="6">
        <v>39371</v>
      </c>
      <c r="D534" s="5" t="s">
        <v>455</v>
      </c>
      <c r="E534" s="5" t="s">
        <v>476</v>
      </c>
      <c r="F534" s="5" t="s">
        <v>477</v>
      </c>
      <c r="G534" s="5" t="s">
        <v>458</v>
      </c>
      <c r="H534" s="5" t="s">
        <v>459</v>
      </c>
      <c r="I534" s="5" t="s">
        <v>479</v>
      </c>
      <c r="J534" s="5" t="s">
        <v>459</v>
      </c>
      <c r="K534" s="5"/>
      <c r="L534" s="5"/>
      <c r="M534" s="5"/>
      <c r="N534" s="5" t="s">
        <v>459</v>
      </c>
      <c r="O534" s="5"/>
      <c r="P534" s="5"/>
      <c r="Q534" s="5"/>
      <c r="R534" s="5" t="s">
        <v>459</v>
      </c>
      <c r="S534" s="5" t="s">
        <v>460</v>
      </c>
      <c r="T534" s="5" t="s">
        <v>461</v>
      </c>
      <c r="U534" s="5" t="s">
        <v>462</v>
      </c>
      <c r="V534" s="5" t="s">
        <v>810</v>
      </c>
      <c r="W534" s="5">
        <v>256</v>
      </c>
      <c r="X534" s="5">
        <v>30</v>
      </c>
      <c r="Y534" s="5" t="s">
        <v>455</v>
      </c>
      <c r="Z534" s="5">
        <v>25</v>
      </c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 t="s">
        <v>809</v>
      </c>
      <c r="AT534" s="5"/>
      <c r="AU534" s="5">
        <v>0.00057</v>
      </c>
      <c r="AV534" s="5">
        <v>5</v>
      </c>
      <c r="AW534" s="5">
        <v>14.18</v>
      </c>
      <c r="AX534" s="5">
        <v>2.31351</v>
      </c>
      <c r="AY534" s="5">
        <v>60</v>
      </c>
      <c r="AZ534" s="5">
        <v>8.10837</v>
      </c>
      <c r="BA534" s="5">
        <v>24.17</v>
      </c>
      <c r="BB534" s="5">
        <v>7.89901</v>
      </c>
      <c r="BC534" s="5">
        <v>24.66</v>
      </c>
      <c r="BD534" s="5">
        <v>7.79628</v>
      </c>
      <c r="BE534" s="5">
        <v>7.65016</v>
      </c>
      <c r="BF534" s="5">
        <v>0</v>
      </c>
      <c r="BG534" s="5">
        <v>0</v>
      </c>
      <c r="BH534" s="5"/>
      <c r="BI534" s="5">
        <v>1.29236510916666</v>
      </c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</row>
    <row r="535" spans="1:107" s="7" customFormat="1" ht="12.75">
      <c r="A535" s="4" t="s">
        <v>920</v>
      </c>
      <c r="B535" s="5" t="s">
        <v>452</v>
      </c>
      <c r="C535" s="6">
        <v>39373</v>
      </c>
      <c r="D535" s="5" t="s">
        <v>455</v>
      </c>
      <c r="E535" s="5" t="s">
        <v>476</v>
      </c>
      <c r="F535" s="5" t="s">
        <v>477</v>
      </c>
      <c r="G535" s="5" t="s">
        <v>458</v>
      </c>
      <c r="H535" s="5" t="s">
        <v>459</v>
      </c>
      <c r="I535" s="5" t="s">
        <v>485</v>
      </c>
      <c r="J535" s="5" t="s">
        <v>459</v>
      </c>
      <c r="K535" s="5"/>
      <c r="L535" s="5"/>
      <c r="M535" s="5"/>
      <c r="N535" s="5" t="s">
        <v>459</v>
      </c>
      <c r="O535" s="5"/>
      <c r="P535" s="5"/>
      <c r="Q535" s="5"/>
      <c r="R535" s="5" t="s">
        <v>459</v>
      </c>
      <c r="S535" s="5" t="s">
        <v>460</v>
      </c>
      <c r="T535" s="5" t="s">
        <v>461</v>
      </c>
      <c r="U535" s="5" t="s">
        <v>462</v>
      </c>
      <c r="V535" s="5" t="s">
        <v>810</v>
      </c>
      <c r="W535" s="5">
        <v>256</v>
      </c>
      <c r="X535" s="5">
        <v>30</v>
      </c>
      <c r="Y535" s="5" t="s">
        <v>455</v>
      </c>
      <c r="Z535" s="5">
        <v>30</v>
      </c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 t="s">
        <v>809</v>
      </c>
      <c r="AT535" s="5"/>
      <c r="AU535" s="5">
        <v>0.00059</v>
      </c>
      <c r="AV535" s="5">
        <v>5</v>
      </c>
      <c r="AW535" s="5">
        <v>39.2</v>
      </c>
      <c r="AX535" s="5">
        <v>2.25933</v>
      </c>
      <c r="AY535" s="5">
        <v>60</v>
      </c>
      <c r="AZ535" s="5">
        <v>8.80529</v>
      </c>
      <c r="BA535" s="5">
        <v>28.59</v>
      </c>
      <c r="BB535" s="5">
        <v>8.23723</v>
      </c>
      <c r="BC535" s="5">
        <v>25.16</v>
      </c>
      <c r="BD535" s="5">
        <v>8.2806</v>
      </c>
      <c r="BE535" s="5">
        <v>8.23446</v>
      </c>
      <c r="BF535" s="5">
        <v>0</v>
      </c>
      <c r="BG535" s="5">
        <v>0</v>
      </c>
      <c r="BH535" s="5">
        <v>0</v>
      </c>
      <c r="BI535" s="5">
        <v>1.53800233166666</v>
      </c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</row>
    <row r="536" spans="1:107" s="7" customFormat="1" ht="12.75">
      <c r="A536" s="4" t="s">
        <v>920</v>
      </c>
      <c r="B536" s="5" t="s">
        <v>452</v>
      </c>
      <c r="C536" s="6">
        <v>39474</v>
      </c>
      <c r="D536" s="5" t="s">
        <v>455</v>
      </c>
      <c r="E536" s="5" t="s">
        <v>476</v>
      </c>
      <c r="F536" s="5" t="s">
        <v>477</v>
      </c>
      <c r="G536" s="5" t="s">
        <v>458</v>
      </c>
      <c r="H536" s="5" t="s">
        <v>459</v>
      </c>
      <c r="I536" s="5" t="s">
        <v>479</v>
      </c>
      <c r="J536" s="5" t="s">
        <v>459</v>
      </c>
      <c r="K536" s="5"/>
      <c r="L536" s="5"/>
      <c r="M536" s="5"/>
      <c r="N536" s="5" t="s">
        <v>459</v>
      </c>
      <c r="O536" s="5"/>
      <c r="P536" s="5"/>
      <c r="Q536" s="5"/>
      <c r="R536" s="5" t="s">
        <v>459</v>
      </c>
      <c r="S536" s="5" t="s">
        <v>460</v>
      </c>
      <c r="T536" s="5" t="s">
        <v>461</v>
      </c>
      <c r="U536" s="5" t="s">
        <v>484</v>
      </c>
      <c r="V536" s="5" t="s">
        <v>813</v>
      </c>
      <c r="W536" s="5">
        <v>128</v>
      </c>
      <c r="X536" s="5">
        <v>240</v>
      </c>
      <c r="Y536" s="5" t="s">
        <v>455</v>
      </c>
      <c r="Z536" s="5">
        <v>33</v>
      </c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 t="s">
        <v>809</v>
      </c>
      <c r="AT536" s="5"/>
      <c r="AU536" s="5">
        <v>0.0025</v>
      </c>
      <c r="AV536" s="5">
        <v>5</v>
      </c>
      <c r="AW536" s="5">
        <v>70</v>
      </c>
      <c r="AX536" s="5">
        <v>47.133</v>
      </c>
      <c r="AY536" s="5">
        <v>60</v>
      </c>
      <c r="AZ536" s="5">
        <v>23.52</v>
      </c>
      <c r="BA536" s="5">
        <v>37.39</v>
      </c>
      <c r="BB536" s="5">
        <v>18.48</v>
      </c>
      <c r="BC536" s="5">
        <v>35.96</v>
      </c>
      <c r="BD536" s="5">
        <v>22.02</v>
      </c>
      <c r="BE536" s="5">
        <v>21.6</v>
      </c>
      <c r="BF536" s="5">
        <v>0</v>
      </c>
      <c r="BG536" s="5">
        <v>0</v>
      </c>
      <c r="BH536" s="5"/>
      <c r="BI536" s="5">
        <v>9.373224</v>
      </c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</row>
    <row r="537" spans="1:107" s="7" customFormat="1" ht="12.75">
      <c r="A537" s="4" t="s">
        <v>920</v>
      </c>
      <c r="B537" s="5" t="s">
        <v>452</v>
      </c>
      <c r="C537" s="6">
        <v>39227</v>
      </c>
      <c r="D537" s="5" t="s">
        <v>455</v>
      </c>
      <c r="E537" s="5" t="s">
        <v>476</v>
      </c>
      <c r="F537" s="5" t="s">
        <v>477</v>
      </c>
      <c r="G537" s="5" t="s">
        <v>458</v>
      </c>
      <c r="H537" s="5" t="s">
        <v>459</v>
      </c>
      <c r="I537" s="5"/>
      <c r="J537" s="5" t="s">
        <v>459</v>
      </c>
      <c r="K537" s="5"/>
      <c r="L537" s="5"/>
      <c r="M537" s="5"/>
      <c r="N537" s="5" t="s">
        <v>459</v>
      </c>
      <c r="O537" s="5"/>
      <c r="P537" s="5"/>
      <c r="Q537" s="5"/>
      <c r="R537" s="5" t="s">
        <v>459</v>
      </c>
      <c r="S537" s="5" t="s">
        <v>460</v>
      </c>
      <c r="T537" s="5" t="s">
        <v>461</v>
      </c>
      <c r="U537" s="5" t="s">
        <v>462</v>
      </c>
      <c r="V537" s="5" t="s">
        <v>808</v>
      </c>
      <c r="W537" s="5">
        <v>192</v>
      </c>
      <c r="X537" s="5">
        <v>60</v>
      </c>
      <c r="Y537" s="5" t="s">
        <v>455</v>
      </c>
      <c r="Z537" s="5">
        <v>50</v>
      </c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 t="s">
        <v>809</v>
      </c>
      <c r="AT537" s="5"/>
      <c r="AU537" s="5">
        <v>0.013</v>
      </c>
      <c r="AV537" s="5">
        <v>5</v>
      </c>
      <c r="AW537" s="5">
        <v>14.96</v>
      </c>
      <c r="AX537" s="5">
        <v>6.4</v>
      </c>
      <c r="AY537" s="5">
        <v>60</v>
      </c>
      <c r="AZ537" s="5">
        <v>117.85</v>
      </c>
      <c r="BA537" s="5">
        <v>240</v>
      </c>
      <c r="BB537" s="5">
        <v>68.75</v>
      </c>
      <c r="BC537" s="5">
        <v>106</v>
      </c>
      <c r="BD537" s="5">
        <v>66.7</v>
      </c>
      <c r="BE537" s="5">
        <v>70.23</v>
      </c>
      <c r="BF537" s="5">
        <v>4.14</v>
      </c>
      <c r="BG537" s="5">
        <v>5</v>
      </c>
      <c r="BH537" s="5"/>
      <c r="BI537" s="5">
        <v>12.317766667</v>
      </c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</row>
    <row r="538" spans="1:107" s="7" customFormat="1" ht="12.75">
      <c r="A538" s="4" t="s">
        <v>920</v>
      </c>
      <c r="B538" s="5" t="s">
        <v>452</v>
      </c>
      <c r="C538" s="6">
        <v>39395</v>
      </c>
      <c r="D538" s="5" t="s">
        <v>455</v>
      </c>
      <c r="E538" s="5" t="s">
        <v>476</v>
      </c>
      <c r="F538" s="5" t="s">
        <v>477</v>
      </c>
      <c r="G538" s="5" t="s">
        <v>458</v>
      </c>
      <c r="H538" s="5" t="s">
        <v>459</v>
      </c>
      <c r="I538" s="5" t="s">
        <v>479</v>
      </c>
      <c r="J538" s="5" t="s">
        <v>459</v>
      </c>
      <c r="K538" s="5"/>
      <c r="L538" s="5"/>
      <c r="M538" s="5"/>
      <c r="N538" s="5" t="s">
        <v>459</v>
      </c>
      <c r="O538" s="5"/>
      <c r="P538" s="5"/>
      <c r="Q538" s="5"/>
      <c r="R538" s="5" t="s">
        <v>459</v>
      </c>
      <c r="S538" s="5" t="s">
        <v>460</v>
      </c>
      <c r="T538" s="5" t="s">
        <v>461</v>
      </c>
      <c r="U538" s="5" t="s">
        <v>885</v>
      </c>
      <c r="V538" s="5" t="s">
        <v>868</v>
      </c>
      <c r="W538" s="5">
        <v>1000</v>
      </c>
      <c r="X538" s="5">
        <v>5</v>
      </c>
      <c r="Y538" s="5" t="s">
        <v>455</v>
      </c>
      <c r="Z538" s="5">
        <v>50</v>
      </c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 t="s">
        <v>814</v>
      </c>
      <c r="AT538" s="5"/>
      <c r="AU538" s="5">
        <v>0.01199</v>
      </c>
      <c r="AV538" s="5">
        <v>5</v>
      </c>
      <c r="AW538" s="5">
        <v>7.68</v>
      </c>
      <c r="AX538" s="5">
        <v>0.9202</v>
      </c>
      <c r="AY538" s="5">
        <v>60</v>
      </c>
      <c r="AZ538" s="5">
        <v>113.231</v>
      </c>
      <c r="BA538" s="5">
        <v>32.07</v>
      </c>
      <c r="BB538" s="5">
        <v>79.1763</v>
      </c>
      <c r="BC538" s="5">
        <v>24.45</v>
      </c>
      <c r="BD538" s="5">
        <v>74.815</v>
      </c>
      <c r="BE538" s="5">
        <v>72.656</v>
      </c>
      <c r="BF538" s="5">
        <v>3.99314</v>
      </c>
      <c r="BG538" s="5">
        <v>1</v>
      </c>
      <c r="BH538" s="5">
        <v>0.07638</v>
      </c>
      <c r="BI538" s="5">
        <v>12.62177332</v>
      </c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</row>
    <row r="539" spans="1:107" s="7" customFormat="1" ht="12.75">
      <c r="A539" s="4" t="s">
        <v>920</v>
      </c>
      <c r="B539" s="5" t="s">
        <v>452</v>
      </c>
      <c r="C539" s="6">
        <v>39227</v>
      </c>
      <c r="D539" s="5" t="s">
        <v>455</v>
      </c>
      <c r="E539" s="5" t="s">
        <v>476</v>
      </c>
      <c r="F539" s="5" t="s">
        <v>477</v>
      </c>
      <c r="G539" s="5" t="s">
        <v>458</v>
      </c>
      <c r="H539" s="5" t="s">
        <v>459</v>
      </c>
      <c r="I539" s="5"/>
      <c r="J539" s="5" t="s">
        <v>459</v>
      </c>
      <c r="K539" s="5"/>
      <c r="L539" s="5"/>
      <c r="M539" s="5"/>
      <c r="N539" s="5" t="s">
        <v>459</v>
      </c>
      <c r="O539" s="5"/>
      <c r="P539" s="5"/>
      <c r="Q539" s="5"/>
      <c r="R539" s="5" t="s">
        <v>459</v>
      </c>
      <c r="S539" s="5" t="s">
        <v>460</v>
      </c>
      <c r="T539" s="5" t="s">
        <v>461</v>
      </c>
      <c r="U539" s="5" t="s">
        <v>462</v>
      </c>
      <c r="V539" s="5" t="s">
        <v>740</v>
      </c>
      <c r="W539" s="5">
        <v>4</v>
      </c>
      <c r="X539" s="5"/>
      <c r="Y539" s="5" t="s">
        <v>459</v>
      </c>
      <c r="Z539" s="5">
        <v>6</v>
      </c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 t="s">
        <v>814</v>
      </c>
      <c r="AT539" s="5"/>
      <c r="AU539" s="5">
        <v>0</v>
      </c>
      <c r="AV539" s="5">
        <v>5</v>
      </c>
      <c r="AW539" s="5">
        <v>29.8</v>
      </c>
      <c r="AX539" s="5">
        <v>3.78514</v>
      </c>
      <c r="AY539" s="5">
        <v>60</v>
      </c>
      <c r="AZ539" s="5">
        <v>3.94477</v>
      </c>
      <c r="BA539" s="5">
        <v>32.25</v>
      </c>
      <c r="BB539" s="5">
        <v>3.94843</v>
      </c>
      <c r="BC539" s="5">
        <v>28.25</v>
      </c>
      <c r="BD539" s="5">
        <v>3.96705</v>
      </c>
      <c r="BE539" s="5">
        <v>3.97162</v>
      </c>
      <c r="BF539" s="5">
        <v>0</v>
      </c>
      <c r="BG539" s="5">
        <v>0</v>
      </c>
      <c r="BH539" s="5"/>
      <c r="BI539" s="5">
        <v>0.75637082</v>
      </c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</row>
    <row r="540" spans="1:107" s="7" customFormat="1" ht="12.75">
      <c r="A540" s="4" t="s">
        <v>920</v>
      </c>
      <c r="B540" s="5" t="s">
        <v>452</v>
      </c>
      <c r="C540" s="6">
        <v>39227</v>
      </c>
      <c r="D540" s="5" t="s">
        <v>455</v>
      </c>
      <c r="E540" s="5" t="s">
        <v>476</v>
      </c>
      <c r="F540" s="5" t="s">
        <v>477</v>
      </c>
      <c r="G540" s="5" t="s">
        <v>458</v>
      </c>
      <c r="H540" s="5" t="s">
        <v>459</v>
      </c>
      <c r="I540" s="5"/>
      <c r="J540" s="5" t="s">
        <v>459</v>
      </c>
      <c r="K540" s="5"/>
      <c r="L540" s="5"/>
      <c r="M540" s="5"/>
      <c r="N540" s="5" t="s">
        <v>459</v>
      </c>
      <c r="O540" s="5"/>
      <c r="P540" s="5"/>
      <c r="Q540" s="5"/>
      <c r="R540" s="5" t="s">
        <v>459</v>
      </c>
      <c r="S540" s="5" t="s">
        <v>460</v>
      </c>
      <c r="T540" s="5" t="s">
        <v>461</v>
      </c>
      <c r="U540" s="5" t="s">
        <v>462</v>
      </c>
      <c r="V540" s="5" t="s">
        <v>747</v>
      </c>
      <c r="W540" s="5">
        <v>32</v>
      </c>
      <c r="X540" s="5">
        <v>5</v>
      </c>
      <c r="Y540" s="5" t="s">
        <v>459</v>
      </c>
      <c r="Z540" s="5">
        <v>19</v>
      </c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 t="s">
        <v>814</v>
      </c>
      <c r="AT540" s="5"/>
      <c r="AU540" s="5">
        <v>0</v>
      </c>
      <c r="AV540" s="5">
        <v>5</v>
      </c>
      <c r="AW540" s="5">
        <v>12.52</v>
      </c>
      <c r="AX540" s="5">
        <v>4.939</v>
      </c>
      <c r="AY540" s="5">
        <v>60</v>
      </c>
      <c r="AZ540" s="5">
        <v>6.01</v>
      </c>
      <c r="BA540" s="5">
        <v>14.44</v>
      </c>
      <c r="BB540" s="5">
        <v>5.996</v>
      </c>
      <c r="BC540" s="5">
        <v>14.18</v>
      </c>
      <c r="BD540" s="5">
        <v>5.868</v>
      </c>
      <c r="BE540" s="5">
        <v>5.82</v>
      </c>
      <c r="BF540" s="5">
        <v>0</v>
      </c>
      <c r="BG540" s="5">
        <v>0</v>
      </c>
      <c r="BH540" s="5"/>
      <c r="BI540" s="5">
        <v>1.2735974167</v>
      </c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</row>
    <row r="541" spans="1:107" s="7" customFormat="1" ht="12.75">
      <c r="A541" s="4" t="s">
        <v>920</v>
      </c>
      <c r="B541" s="5" t="s">
        <v>452</v>
      </c>
      <c r="C541" s="6">
        <v>39227</v>
      </c>
      <c r="D541" s="5" t="s">
        <v>455</v>
      </c>
      <c r="E541" s="5" t="s">
        <v>476</v>
      </c>
      <c r="F541" s="5" t="s">
        <v>477</v>
      </c>
      <c r="G541" s="5" t="s">
        <v>458</v>
      </c>
      <c r="H541" s="5" t="s">
        <v>459</v>
      </c>
      <c r="I541" s="5"/>
      <c r="J541" s="5" t="s">
        <v>459</v>
      </c>
      <c r="K541" s="5"/>
      <c r="L541" s="5"/>
      <c r="M541" s="5"/>
      <c r="N541" s="5" t="s">
        <v>459</v>
      </c>
      <c r="O541" s="5"/>
      <c r="P541" s="5"/>
      <c r="Q541" s="5"/>
      <c r="R541" s="5" t="s">
        <v>459</v>
      </c>
      <c r="S541" s="5" t="s">
        <v>460</v>
      </c>
      <c r="T541" s="5" t="s">
        <v>461</v>
      </c>
      <c r="U541" s="5" t="s">
        <v>921</v>
      </c>
      <c r="V541" s="5" t="s">
        <v>740</v>
      </c>
      <c r="W541" s="5">
        <v>8</v>
      </c>
      <c r="X541" s="5"/>
      <c r="Y541" s="5"/>
      <c r="Z541" s="5">
        <v>19</v>
      </c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>
        <v>0</v>
      </c>
      <c r="AV541" s="5">
        <v>5</v>
      </c>
      <c r="AW541" s="5">
        <v>17.81</v>
      </c>
      <c r="AX541" s="5">
        <v>13.837</v>
      </c>
      <c r="AY541" s="5">
        <v>60</v>
      </c>
      <c r="AZ541" s="5">
        <v>12.22</v>
      </c>
      <c r="BA541" s="5">
        <v>16.56</v>
      </c>
      <c r="BB541" s="5">
        <v>12.08</v>
      </c>
      <c r="BC541" s="5">
        <v>16.9</v>
      </c>
      <c r="BD541" s="5">
        <v>11.98</v>
      </c>
      <c r="BE541" s="5">
        <v>11.99</v>
      </c>
      <c r="BF541" s="5">
        <v>0</v>
      </c>
      <c r="BG541" s="5">
        <v>0</v>
      </c>
      <c r="BH541" s="5">
        <v>13.837</v>
      </c>
      <c r="BI541" s="5">
        <v>3.1396039167</v>
      </c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</row>
    <row r="542" spans="1:107" s="7" customFormat="1" ht="12.75">
      <c r="A542" s="4" t="s">
        <v>920</v>
      </c>
      <c r="B542" s="5" t="s">
        <v>452</v>
      </c>
      <c r="C542" s="6">
        <v>39227</v>
      </c>
      <c r="D542" s="5" t="s">
        <v>455</v>
      </c>
      <c r="E542" s="5" t="s">
        <v>476</v>
      </c>
      <c r="F542" s="5" t="s">
        <v>477</v>
      </c>
      <c r="G542" s="5" t="s">
        <v>458</v>
      </c>
      <c r="H542" s="5" t="s">
        <v>459</v>
      </c>
      <c r="I542" s="5"/>
      <c r="J542" s="5" t="s">
        <v>459</v>
      </c>
      <c r="K542" s="5"/>
      <c r="L542" s="5"/>
      <c r="M542" s="5"/>
      <c r="N542" s="5" t="s">
        <v>459</v>
      </c>
      <c r="O542" s="5"/>
      <c r="P542" s="5"/>
      <c r="Q542" s="5"/>
      <c r="R542" s="5" t="s">
        <v>459</v>
      </c>
      <c r="S542" s="5" t="s">
        <v>460</v>
      </c>
      <c r="T542" s="5" t="s">
        <v>461</v>
      </c>
      <c r="U542" s="5" t="s">
        <v>921</v>
      </c>
      <c r="V542" s="5" t="s">
        <v>740</v>
      </c>
      <c r="W542" s="5">
        <v>40</v>
      </c>
      <c r="X542" s="5"/>
      <c r="Y542" s="5" t="s">
        <v>459</v>
      </c>
      <c r="Z542" s="5">
        <v>19</v>
      </c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 t="s">
        <v>809</v>
      </c>
      <c r="AT542" s="5"/>
      <c r="AU542" s="5">
        <v>0</v>
      </c>
      <c r="AV542" s="5">
        <v>5</v>
      </c>
      <c r="AW542" s="5">
        <v>20.66</v>
      </c>
      <c r="AX542" s="5">
        <v>17.412</v>
      </c>
      <c r="AY542" s="5">
        <v>60</v>
      </c>
      <c r="AZ542" s="5">
        <v>10.07</v>
      </c>
      <c r="BA542" s="5">
        <v>19.12</v>
      </c>
      <c r="BB542" s="5">
        <v>9.8</v>
      </c>
      <c r="BC542" s="5">
        <v>19.91</v>
      </c>
      <c r="BD542" s="5">
        <v>9.68</v>
      </c>
      <c r="BE542" s="5">
        <v>9.57</v>
      </c>
      <c r="BF542" s="5">
        <v>0</v>
      </c>
      <c r="BG542" s="5">
        <v>0</v>
      </c>
      <c r="BH542" s="5"/>
      <c r="BI542" s="5">
        <v>3.4354643333</v>
      </c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</row>
    <row r="543" spans="1:107" s="7" customFormat="1" ht="12.75">
      <c r="A543" s="4" t="s">
        <v>920</v>
      </c>
      <c r="B543" s="5" t="s">
        <v>452</v>
      </c>
      <c r="C543" s="6">
        <v>39314</v>
      </c>
      <c r="D543" s="5" t="s">
        <v>455</v>
      </c>
      <c r="E543" s="5" t="s">
        <v>456</v>
      </c>
      <c r="F543" s="5" t="s">
        <v>477</v>
      </c>
      <c r="G543" s="5" t="s">
        <v>458</v>
      </c>
      <c r="H543" s="5" t="s">
        <v>459</v>
      </c>
      <c r="I543" s="5">
        <v>15</v>
      </c>
      <c r="J543" s="5" t="s">
        <v>459</v>
      </c>
      <c r="K543" s="5"/>
      <c r="L543" s="5"/>
      <c r="M543" s="5"/>
      <c r="N543" s="5" t="s">
        <v>459</v>
      </c>
      <c r="O543" s="5"/>
      <c r="P543" s="5"/>
      <c r="Q543" s="5"/>
      <c r="R543" s="5" t="s">
        <v>455</v>
      </c>
      <c r="S543" s="5" t="s">
        <v>460</v>
      </c>
      <c r="T543" s="5" t="s">
        <v>461</v>
      </c>
      <c r="U543" s="5" t="s">
        <v>484</v>
      </c>
      <c r="V543" s="5" t="s">
        <v>542</v>
      </c>
      <c r="W543" s="5">
        <v>32</v>
      </c>
      <c r="X543" s="5">
        <v>30</v>
      </c>
      <c r="Y543" s="5" t="s">
        <v>459</v>
      </c>
      <c r="Z543" s="5">
        <v>20</v>
      </c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 t="s">
        <v>827</v>
      </c>
      <c r="AT543" s="5"/>
      <c r="AU543" s="5">
        <v>0</v>
      </c>
      <c r="AV543" s="5">
        <v>5</v>
      </c>
      <c r="AW543" s="5">
        <v>13</v>
      </c>
      <c r="AX543" s="5">
        <v>14.5</v>
      </c>
      <c r="AY543" s="5">
        <v>60</v>
      </c>
      <c r="AZ543" s="5">
        <v>10.73</v>
      </c>
      <c r="BA543" s="5">
        <v>12</v>
      </c>
      <c r="BB543" s="5">
        <v>10.09</v>
      </c>
      <c r="BC543" s="5">
        <v>13</v>
      </c>
      <c r="BD543" s="5">
        <v>10.82</v>
      </c>
      <c r="BE543" s="5">
        <v>10</v>
      </c>
      <c r="BF543" s="5">
        <v>15</v>
      </c>
      <c r="BG543" s="5">
        <v>60</v>
      </c>
      <c r="BH543" s="5">
        <v>0</v>
      </c>
      <c r="BI543" s="5">
        <v>3.11309999999999</v>
      </c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</row>
    <row r="544" spans="1:107" s="7" customFormat="1" ht="24">
      <c r="A544" s="4" t="s">
        <v>920</v>
      </c>
      <c r="B544" s="5" t="s">
        <v>452</v>
      </c>
      <c r="C544" s="6">
        <v>39227</v>
      </c>
      <c r="D544" s="5" t="s">
        <v>455</v>
      </c>
      <c r="E544" s="5" t="s">
        <v>456</v>
      </c>
      <c r="F544" s="5" t="s">
        <v>477</v>
      </c>
      <c r="G544" s="5" t="s">
        <v>458</v>
      </c>
      <c r="H544" s="5" t="s">
        <v>459</v>
      </c>
      <c r="I544" s="5">
        <v>42</v>
      </c>
      <c r="J544" s="5" t="s">
        <v>459</v>
      </c>
      <c r="K544" s="5"/>
      <c r="L544" s="5"/>
      <c r="M544" s="5"/>
      <c r="N544" s="5" t="s">
        <v>459</v>
      </c>
      <c r="O544" s="5"/>
      <c r="P544" s="5"/>
      <c r="Q544" s="5"/>
      <c r="R544" s="5" t="s">
        <v>459</v>
      </c>
      <c r="S544" s="5" t="s">
        <v>460</v>
      </c>
      <c r="T544" s="5" t="s">
        <v>461</v>
      </c>
      <c r="U544" s="5" t="s">
        <v>484</v>
      </c>
      <c r="V544" s="5" t="s">
        <v>740</v>
      </c>
      <c r="W544" s="5">
        <v>64</v>
      </c>
      <c r="X544" s="5">
        <v>5</v>
      </c>
      <c r="Y544" s="5" t="s">
        <v>455</v>
      </c>
      <c r="Z544" s="5">
        <v>25</v>
      </c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 t="s">
        <v>835</v>
      </c>
      <c r="AT544" s="5"/>
      <c r="AU544" s="5">
        <v>0</v>
      </c>
      <c r="AV544" s="5">
        <v>5</v>
      </c>
      <c r="AW544" s="5">
        <v>9.74</v>
      </c>
      <c r="AX544" s="5">
        <v>13.9</v>
      </c>
      <c r="AY544" s="5">
        <v>60</v>
      </c>
      <c r="AZ544" s="5">
        <v>16.64</v>
      </c>
      <c r="BA544" s="5">
        <v>28.83</v>
      </c>
      <c r="BB544" s="5">
        <v>14.17</v>
      </c>
      <c r="BC544" s="5">
        <v>24.96</v>
      </c>
      <c r="BD544" s="5">
        <v>13.94</v>
      </c>
      <c r="BE544" s="5">
        <v>13.51</v>
      </c>
      <c r="BF544" s="5">
        <v>0</v>
      </c>
      <c r="BG544" s="5">
        <v>0</v>
      </c>
      <c r="BH544" s="5">
        <v>0</v>
      </c>
      <c r="BI544" s="5">
        <v>3.6626583333</v>
      </c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</row>
    <row r="545" spans="1:107" s="7" customFormat="1" ht="24">
      <c r="A545" s="4" t="s">
        <v>920</v>
      </c>
      <c r="B545" s="5" t="s">
        <v>452</v>
      </c>
      <c r="C545" s="6">
        <v>39556</v>
      </c>
      <c r="D545" s="5" t="s">
        <v>455</v>
      </c>
      <c r="E545" s="5" t="s">
        <v>532</v>
      </c>
      <c r="F545" s="5" t="s">
        <v>477</v>
      </c>
      <c r="G545" s="5" t="s">
        <v>458</v>
      </c>
      <c r="H545" s="5" t="s">
        <v>459</v>
      </c>
      <c r="I545" s="5" t="s">
        <v>485</v>
      </c>
      <c r="J545" s="5" t="s">
        <v>459</v>
      </c>
      <c r="K545" s="5"/>
      <c r="L545" s="5"/>
      <c r="M545" s="5"/>
      <c r="N545" s="5" t="s">
        <v>459</v>
      </c>
      <c r="O545" s="5"/>
      <c r="P545" s="5"/>
      <c r="Q545" s="5"/>
      <c r="R545" s="5" t="s">
        <v>459</v>
      </c>
      <c r="S545" s="5" t="s">
        <v>460</v>
      </c>
      <c r="T545" s="5" t="s">
        <v>461</v>
      </c>
      <c r="U545" s="5" t="s">
        <v>484</v>
      </c>
      <c r="V545" s="5" t="s">
        <v>521</v>
      </c>
      <c r="W545" s="5">
        <v>32</v>
      </c>
      <c r="X545" s="5"/>
      <c r="Y545" s="5" t="s">
        <v>459</v>
      </c>
      <c r="Z545" s="5">
        <v>19</v>
      </c>
      <c r="AA545" s="5"/>
      <c r="AB545" s="5" t="s">
        <v>814</v>
      </c>
      <c r="AC545" s="5"/>
      <c r="AD545" s="5">
        <v>0</v>
      </c>
      <c r="AE545" s="5">
        <v>5</v>
      </c>
      <c r="AF545" s="5">
        <v>8.63</v>
      </c>
      <c r="AG545" s="5">
        <v>7.74</v>
      </c>
      <c r="AH545" s="5">
        <v>60</v>
      </c>
      <c r="AI545" s="5">
        <v>5.94</v>
      </c>
      <c r="AJ545" s="5">
        <v>8.43</v>
      </c>
      <c r="AK545" s="5">
        <v>5.75</v>
      </c>
      <c r="AL545" s="5">
        <v>8.45</v>
      </c>
      <c r="AM545" s="5">
        <v>5.73</v>
      </c>
      <c r="AN545" s="5">
        <v>5.69</v>
      </c>
      <c r="AO545" s="5">
        <v>0.01</v>
      </c>
      <c r="AP545" s="5">
        <v>0.08</v>
      </c>
      <c r="AQ545" s="5"/>
      <c r="AR545" s="5">
        <v>1.66237513333333</v>
      </c>
      <c r="AS545" s="5" t="s">
        <v>814</v>
      </c>
      <c r="AT545" s="5"/>
      <c r="AU545" s="5">
        <v>0</v>
      </c>
      <c r="AV545" s="5">
        <v>5</v>
      </c>
      <c r="AW545" s="5">
        <v>8.42</v>
      </c>
      <c r="AX545" s="5">
        <v>7.53</v>
      </c>
      <c r="AY545" s="5">
        <v>60</v>
      </c>
      <c r="AZ545" s="5">
        <v>5.48</v>
      </c>
      <c r="BA545" s="5">
        <v>8.39</v>
      </c>
      <c r="BB545" s="5">
        <v>5.41</v>
      </c>
      <c r="BC545" s="5">
        <v>8.39</v>
      </c>
      <c r="BD545" s="5">
        <v>5.36</v>
      </c>
      <c r="BE545" s="5">
        <v>5.42</v>
      </c>
      <c r="BF545" s="5">
        <v>0</v>
      </c>
      <c r="BG545" s="5">
        <v>0.08</v>
      </c>
      <c r="BH545" s="5"/>
      <c r="BI545" s="5">
        <v>1.59961876666666</v>
      </c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</row>
    <row r="546" spans="1:107" s="7" customFormat="1" ht="24">
      <c r="A546" s="4" t="s">
        <v>920</v>
      </c>
      <c r="B546" s="5" t="s">
        <v>452</v>
      </c>
      <c r="C546" s="6">
        <v>39434</v>
      </c>
      <c r="D546" s="5" t="s">
        <v>455</v>
      </c>
      <c r="E546" s="5" t="s">
        <v>532</v>
      </c>
      <c r="F546" s="5" t="s">
        <v>477</v>
      </c>
      <c r="G546" s="5" t="s">
        <v>458</v>
      </c>
      <c r="H546" s="5" t="s">
        <v>459</v>
      </c>
      <c r="I546" s="5" t="s">
        <v>485</v>
      </c>
      <c r="J546" s="5" t="s">
        <v>459</v>
      </c>
      <c r="K546" s="5"/>
      <c r="L546" s="5"/>
      <c r="M546" s="5"/>
      <c r="N546" s="5" t="s">
        <v>459</v>
      </c>
      <c r="O546" s="5"/>
      <c r="P546" s="5"/>
      <c r="Q546" s="5"/>
      <c r="R546" s="5" t="s">
        <v>459</v>
      </c>
      <c r="S546" s="5" t="s">
        <v>460</v>
      </c>
      <c r="T546" s="5" t="s">
        <v>461</v>
      </c>
      <c r="U546" s="5" t="s">
        <v>462</v>
      </c>
      <c r="V546" s="5" t="s">
        <v>521</v>
      </c>
      <c r="W546" s="5">
        <v>64</v>
      </c>
      <c r="X546" s="5">
        <v>0.1</v>
      </c>
      <c r="Y546" s="5" t="s">
        <v>459</v>
      </c>
      <c r="Z546" s="5">
        <v>24</v>
      </c>
      <c r="AA546" s="5"/>
      <c r="AB546" s="5" t="s">
        <v>819</v>
      </c>
      <c r="AC546" s="5"/>
      <c r="AD546" s="5">
        <v>0</v>
      </c>
      <c r="AE546" s="5">
        <v>5</v>
      </c>
      <c r="AF546" s="5">
        <v>8.36</v>
      </c>
      <c r="AG546" s="5">
        <v>10.05</v>
      </c>
      <c r="AH546" s="5">
        <v>60</v>
      </c>
      <c r="AI546" s="5">
        <v>7.15</v>
      </c>
      <c r="AJ546" s="5">
        <v>10.1</v>
      </c>
      <c r="AK546" s="5">
        <v>6.88</v>
      </c>
      <c r="AL546" s="5">
        <v>9.99</v>
      </c>
      <c r="AM546" s="5">
        <v>6.98</v>
      </c>
      <c r="AN546" s="5">
        <v>6.86</v>
      </c>
      <c r="AO546" s="5">
        <v>0.05</v>
      </c>
      <c r="AP546" s="5">
        <v>0.33</v>
      </c>
      <c r="AQ546" s="5"/>
      <c r="AR546" s="5">
        <v>2.21808058333333</v>
      </c>
      <c r="AS546" s="5" t="s">
        <v>819</v>
      </c>
      <c r="AT546" s="5"/>
      <c r="AU546" s="5">
        <v>0</v>
      </c>
      <c r="AV546" s="5">
        <v>5</v>
      </c>
      <c r="AW546" s="5">
        <v>8.48</v>
      </c>
      <c r="AX546" s="5">
        <v>10.46</v>
      </c>
      <c r="AY546" s="5">
        <v>60</v>
      </c>
      <c r="AZ546" s="5">
        <v>7.14</v>
      </c>
      <c r="BA546" s="5">
        <v>10.03</v>
      </c>
      <c r="BB546" s="5">
        <v>7.01</v>
      </c>
      <c r="BC546" s="5">
        <v>9.92</v>
      </c>
      <c r="BD546" s="5">
        <v>7.05</v>
      </c>
      <c r="BE546" s="5">
        <v>6.9</v>
      </c>
      <c r="BF546" s="5">
        <v>0.05</v>
      </c>
      <c r="BG546" s="5">
        <v>0.31</v>
      </c>
      <c r="BH546" s="5"/>
      <c r="BI546" s="5">
        <v>2.2833729</v>
      </c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</row>
    <row r="547" spans="1:107" s="7" customFormat="1" ht="24">
      <c r="A547" s="4" t="s">
        <v>920</v>
      </c>
      <c r="B547" s="5" t="s">
        <v>452</v>
      </c>
      <c r="C547" s="6">
        <v>39386</v>
      </c>
      <c r="D547" s="5" t="s">
        <v>455</v>
      </c>
      <c r="E547" s="5" t="s">
        <v>532</v>
      </c>
      <c r="F547" s="5" t="s">
        <v>477</v>
      </c>
      <c r="G547" s="5" t="s">
        <v>458</v>
      </c>
      <c r="H547" s="5" t="s">
        <v>455</v>
      </c>
      <c r="I547" s="5" t="s">
        <v>485</v>
      </c>
      <c r="J547" s="5" t="s">
        <v>459</v>
      </c>
      <c r="K547" s="5"/>
      <c r="L547" s="5"/>
      <c r="M547" s="5"/>
      <c r="N547" s="5" t="s">
        <v>459</v>
      </c>
      <c r="O547" s="5"/>
      <c r="P547" s="5"/>
      <c r="Q547" s="5"/>
      <c r="R547" s="5" t="s">
        <v>459</v>
      </c>
      <c r="S547" s="5" t="s">
        <v>460</v>
      </c>
      <c r="T547" s="5" t="s">
        <v>461</v>
      </c>
      <c r="U547" s="5" t="s">
        <v>484</v>
      </c>
      <c r="V547" s="5" t="s">
        <v>521</v>
      </c>
      <c r="W547" s="5">
        <v>64</v>
      </c>
      <c r="X547" s="5">
        <v>0.1</v>
      </c>
      <c r="Y547" s="5" t="s">
        <v>455</v>
      </c>
      <c r="Z547" s="5">
        <v>27</v>
      </c>
      <c r="AA547" s="5"/>
      <c r="AB547" s="5" t="s">
        <v>819</v>
      </c>
      <c r="AC547" s="5"/>
      <c r="AD547" s="5">
        <v>0</v>
      </c>
      <c r="AE547" s="5">
        <v>5</v>
      </c>
      <c r="AF547" s="5">
        <v>8.45</v>
      </c>
      <c r="AG547" s="5">
        <v>14.53</v>
      </c>
      <c r="AH547" s="5">
        <v>60</v>
      </c>
      <c r="AI547" s="5">
        <v>8.14</v>
      </c>
      <c r="AJ547" s="5">
        <v>8.41</v>
      </c>
      <c r="AK547" s="5">
        <v>8.17</v>
      </c>
      <c r="AL547" s="5">
        <v>8.28</v>
      </c>
      <c r="AM547" s="5">
        <v>8.04</v>
      </c>
      <c r="AN547" s="5">
        <v>8.01</v>
      </c>
      <c r="AO547" s="5">
        <v>0.02</v>
      </c>
      <c r="AP547" s="5">
        <v>0.08</v>
      </c>
      <c r="AQ547" s="5"/>
      <c r="AR547" s="5">
        <v>3.04122543333333</v>
      </c>
      <c r="AS547" s="5" t="s">
        <v>819</v>
      </c>
      <c r="AT547" s="5"/>
      <c r="AU547" s="5">
        <v>0</v>
      </c>
      <c r="AV547" s="5">
        <v>5</v>
      </c>
      <c r="AW547" s="5">
        <v>8.07</v>
      </c>
      <c r="AX547" s="5">
        <v>13.52</v>
      </c>
      <c r="AY547" s="5">
        <v>60</v>
      </c>
      <c r="AZ547" s="5">
        <v>7.71</v>
      </c>
      <c r="BA547" s="5">
        <v>8.49</v>
      </c>
      <c r="BB547" s="5">
        <v>7.68</v>
      </c>
      <c r="BC547" s="5">
        <v>8.67</v>
      </c>
      <c r="BD547" s="5">
        <v>7.62</v>
      </c>
      <c r="BE547" s="5">
        <v>7.69</v>
      </c>
      <c r="BF547" s="5">
        <v>0.01</v>
      </c>
      <c r="BG547" s="5">
        <v>0.08</v>
      </c>
      <c r="BH547" s="5"/>
      <c r="BI547" s="5">
        <v>2.8499964</v>
      </c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</row>
    <row r="548" spans="1:107" s="7" customFormat="1" ht="24">
      <c r="A548" s="4" t="s">
        <v>920</v>
      </c>
      <c r="B548" s="5" t="s">
        <v>452</v>
      </c>
      <c r="C548" s="6">
        <v>39386</v>
      </c>
      <c r="D548" s="5" t="s">
        <v>455</v>
      </c>
      <c r="E548" s="5" t="s">
        <v>532</v>
      </c>
      <c r="F548" s="5" t="s">
        <v>477</v>
      </c>
      <c r="G548" s="5" t="s">
        <v>458</v>
      </c>
      <c r="H548" s="5" t="s">
        <v>455</v>
      </c>
      <c r="I548" s="5" t="s">
        <v>485</v>
      </c>
      <c r="J548" s="5" t="s">
        <v>459</v>
      </c>
      <c r="K548" s="5"/>
      <c r="L548" s="5"/>
      <c r="M548" s="5"/>
      <c r="N548" s="5" t="s">
        <v>459</v>
      </c>
      <c r="O548" s="5"/>
      <c r="P548" s="5"/>
      <c r="Q548" s="5"/>
      <c r="R548" s="5" t="s">
        <v>459</v>
      </c>
      <c r="S548" s="5" t="s">
        <v>460</v>
      </c>
      <c r="T548" s="5" t="s">
        <v>461</v>
      </c>
      <c r="U548" s="5" t="s">
        <v>484</v>
      </c>
      <c r="V548" s="5" t="s">
        <v>521</v>
      </c>
      <c r="W548" s="5">
        <v>64</v>
      </c>
      <c r="X548" s="5">
        <v>0.1</v>
      </c>
      <c r="Y548" s="5" t="s">
        <v>455</v>
      </c>
      <c r="Z548" s="5">
        <v>27</v>
      </c>
      <c r="AA548" s="5"/>
      <c r="AB548" s="5" t="s">
        <v>819</v>
      </c>
      <c r="AC548" s="5"/>
      <c r="AD548" s="5">
        <v>0</v>
      </c>
      <c r="AE548" s="5">
        <v>5</v>
      </c>
      <c r="AF548" s="5">
        <v>8.45</v>
      </c>
      <c r="AG548" s="5">
        <v>14.53</v>
      </c>
      <c r="AH548" s="5">
        <v>60</v>
      </c>
      <c r="AI548" s="5">
        <v>8.14</v>
      </c>
      <c r="AJ548" s="5">
        <v>8.41</v>
      </c>
      <c r="AK548" s="5">
        <v>8.17</v>
      </c>
      <c r="AL548" s="5">
        <v>8.28</v>
      </c>
      <c r="AM548" s="5">
        <v>8.04</v>
      </c>
      <c r="AN548" s="5">
        <v>8.01</v>
      </c>
      <c r="AO548" s="5">
        <v>0.02</v>
      </c>
      <c r="AP548" s="5">
        <v>0.08</v>
      </c>
      <c r="AQ548" s="5"/>
      <c r="AR548" s="5">
        <v>3.04122543333333</v>
      </c>
      <c r="AS548" s="5" t="s">
        <v>819</v>
      </c>
      <c r="AT548" s="5"/>
      <c r="AU548" s="5">
        <v>0</v>
      </c>
      <c r="AV548" s="5">
        <v>5</v>
      </c>
      <c r="AW548" s="5">
        <v>8.07</v>
      </c>
      <c r="AX548" s="5">
        <v>13.52</v>
      </c>
      <c r="AY548" s="5">
        <v>60</v>
      </c>
      <c r="AZ548" s="5">
        <v>7.71</v>
      </c>
      <c r="BA548" s="5">
        <v>8.49</v>
      </c>
      <c r="BB548" s="5">
        <v>7.68</v>
      </c>
      <c r="BC548" s="5">
        <v>8.67</v>
      </c>
      <c r="BD548" s="5">
        <v>7.62</v>
      </c>
      <c r="BE548" s="5">
        <v>7.69</v>
      </c>
      <c r="BF548" s="5">
        <v>0.01</v>
      </c>
      <c r="BG548" s="5">
        <v>0.08</v>
      </c>
      <c r="BH548" s="5"/>
      <c r="BI548" s="5">
        <v>2.8499964</v>
      </c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</row>
    <row r="549" spans="1:107" s="7" customFormat="1" ht="24">
      <c r="A549" s="4" t="s">
        <v>920</v>
      </c>
      <c r="B549" s="5" t="s">
        <v>452</v>
      </c>
      <c r="C549" s="6">
        <v>39223</v>
      </c>
      <c r="D549" s="5" t="s">
        <v>455</v>
      </c>
      <c r="E549" s="5" t="s">
        <v>745</v>
      </c>
      <c r="F549" s="5" t="s">
        <v>477</v>
      </c>
      <c r="G549" s="5" t="s">
        <v>458</v>
      </c>
      <c r="H549" s="5" t="s">
        <v>459</v>
      </c>
      <c r="I549" s="5"/>
      <c r="J549" s="5" t="s">
        <v>459</v>
      </c>
      <c r="K549" s="5"/>
      <c r="L549" s="5"/>
      <c r="M549" s="5"/>
      <c r="N549" s="5" t="s">
        <v>459</v>
      </c>
      <c r="O549" s="5"/>
      <c r="P549" s="5"/>
      <c r="Q549" s="5"/>
      <c r="R549" s="5" t="s">
        <v>459</v>
      </c>
      <c r="S549" s="5" t="s">
        <v>460</v>
      </c>
      <c r="T549" s="5" t="s">
        <v>461</v>
      </c>
      <c r="U549" s="5" t="s">
        <v>462</v>
      </c>
      <c r="V549" s="5" t="s">
        <v>740</v>
      </c>
      <c r="W549" s="5">
        <v>32</v>
      </c>
      <c r="X549" s="5"/>
      <c r="Y549" s="5" t="s">
        <v>459</v>
      </c>
      <c r="Z549" s="5">
        <v>15</v>
      </c>
      <c r="AA549" s="5"/>
      <c r="AB549" s="5" t="s">
        <v>827</v>
      </c>
      <c r="AC549" s="5"/>
      <c r="AD549" s="5">
        <v>0</v>
      </c>
      <c r="AE549" s="5">
        <v>5</v>
      </c>
      <c r="AF549" s="5">
        <v>12.3</v>
      </c>
      <c r="AG549" s="5">
        <v>6.177</v>
      </c>
      <c r="AH549" s="5">
        <v>60</v>
      </c>
      <c r="AI549" s="5">
        <v>5.06</v>
      </c>
      <c r="AJ549" s="5">
        <v>14.5</v>
      </c>
      <c r="AK549" s="5">
        <v>4.957</v>
      </c>
      <c r="AL549" s="5">
        <v>14.4</v>
      </c>
      <c r="AM549" s="5">
        <v>4.878</v>
      </c>
      <c r="AN549" s="5">
        <v>4.896</v>
      </c>
      <c r="AO549" s="5">
        <v>0</v>
      </c>
      <c r="AP549" s="5">
        <v>0</v>
      </c>
      <c r="AQ549" s="5"/>
      <c r="AR549" s="5">
        <v>1.29168891666667</v>
      </c>
      <c r="AS549" s="5" t="s">
        <v>827</v>
      </c>
      <c r="AT549" s="5"/>
      <c r="AU549" s="5">
        <v>0</v>
      </c>
      <c r="AV549" s="5">
        <v>5</v>
      </c>
      <c r="AW549" s="5">
        <v>12.3</v>
      </c>
      <c r="AX549" s="5">
        <v>5.648</v>
      </c>
      <c r="AY549" s="5">
        <v>60</v>
      </c>
      <c r="AZ549" s="5">
        <v>4.94</v>
      </c>
      <c r="BA549" s="5">
        <v>15.9</v>
      </c>
      <c r="BB549" s="5">
        <v>4.755</v>
      </c>
      <c r="BC549" s="5">
        <v>13.8</v>
      </c>
      <c r="BD549" s="5">
        <v>4.745</v>
      </c>
      <c r="BE549" s="5">
        <v>4.778</v>
      </c>
      <c r="BF549" s="5">
        <v>0</v>
      </c>
      <c r="BG549" s="5">
        <v>0</v>
      </c>
      <c r="BH549" s="5"/>
      <c r="BI549" s="5">
        <v>1.20172066666667</v>
      </c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</row>
    <row r="550" spans="1:107" s="7" customFormat="1" ht="24">
      <c r="A550" s="4" t="s">
        <v>920</v>
      </c>
      <c r="B550" s="5" t="s">
        <v>452</v>
      </c>
      <c r="C550" s="6">
        <v>39253</v>
      </c>
      <c r="D550" s="5" t="s">
        <v>455</v>
      </c>
      <c r="E550" s="5" t="s">
        <v>532</v>
      </c>
      <c r="F550" s="5" t="s">
        <v>477</v>
      </c>
      <c r="G550" s="5" t="s">
        <v>458</v>
      </c>
      <c r="H550" s="5" t="s">
        <v>455</v>
      </c>
      <c r="I550" s="5" t="s">
        <v>485</v>
      </c>
      <c r="J550" s="5" t="s">
        <v>459</v>
      </c>
      <c r="K550" s="5"/>
      <c r="L550" s="5"/>
      <c r="M550" s="5"/>
      <c r="N550" s="5" t="s">
        <v>459</v>
      </c>
      <c r="O550" s="5"/>
      <c r="P550" s="5"/>
      <c r="Q550" s="5"/>
      <c r="R550" s="5" t="s">
        <v>459</v>
      </c>
      <c r="S550" s="5" t="s">
        <v>460</v>
      </c>
      <c r="T550" s="5" t="s">
        <v>461</v>
      </c>
      <c r="U550" s="5" t="s">
        <v>484</v>
      </c>
      <c r="V550" s="5" t="s">
        <v>665</v>
      </c>
      <c r="W550" s="5">
        <v>256</v>
      </c>
      <c r="X550" s="5">
        <v>240</v>
      </c>
      <c r="Y550" s="5" t="s">
        <v>455</v>
      </c>
      <c r="Z550" s="5">
        <v>27</v>
      </c>
      <c r="AA550" s="5"/>
      <c r="AB550" s="5" t="s">
        <v>819</v>
      </c>
      <c r="AC550" s="5" t="s">
        <v>294</v>
      </c>
      <c r="AD550" s="5">
        <v>0.011</v>
      </c>
      <c r="AE550" s="5">
        <v>5</v>
      </c>
      <c r="AF550" s="5">
        <v>10.3</v>
      </c>
      <c r="AG550" s="5">
        <v>23.57</v>
      </c>
      <c r="AH550" s="5">
        <v>60</v>
      </c>
      <c r="AI550" s="5">
        <v>15.428</v>
      </c>
      <c r="AJ550" s="5">
        <v>12.6</v>
      </c>
      <c r="AK550" s="5">
        <v>15.101</v>
      </c>
      <c r="AL550" s="5">
        <v>12.1</v>
      </c>
      <c r="AM550" s="5">
        <v>15.035</v>
      </c>
      <c r="AN550" s="5">
        <v>14.901</v>
      </c>
      <c r="AO550" s="5">
        <v>8.947</v>
      </c>
      <c r="AP550" s="5">
        <v>15.5</v>
      </c>
      <c r="AQ550" s="5"/>
      <c r="AR550" s="5">
        <v>5.223675</v>
      </c>
      <c r="AS550" s="5" t="s">
        <v>819</v>
      </c>
      <c r="AT550" s="5" t="s">
        <v>294</v>
      </c>
      <c r="AU550" s="5">
        <v>0.003</v>
      </c>
      <c r="AV550" s="5">
        <v>5</v>
      </c>
      <c r="AW550" s="5">
        <v>11.8</v>
      </c>
      <c r="AX550" s="5">
        <v>22.99</v>
      </c>
      <c r="AY550" s="5">
        <v>60</v>
      </c>
      <c r="AZ550" s="5">
        <v>15.17</v>
      </c>
      <c r="BA550" s="5">
        <v>13.9</v>
      </c>
      <c r="BB550" s="5">
        <v>14.958</v>
      </c>
      <c r="BC550" s="5">
        <v>12</v>
      </c>
      <c r="BD550" s="5">
        <v>14.86</v>
      </c>
      <c r="BE550" s="5">
        <v>14.693</v>
      </c>
      <c r="BF550" s="5">
        <v>8.785</v>
      </c>
      <c r="BG550" s="5">
        <v>15.5</v>
      </c>
      <c r="BH550" s="5"/>
      <c r="BI550" s="5">
        <v>5.12119166666666</v>
      </c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</row>
    <row r="551" spans="1:107" s="7" customFormat="1" ht="24">
      <c r="A551" s="4" t="s">
        <v>920</v>
      </c>
      <c r="B551" s="5" t="s">
        <v>452</v>
      </c>
      <c r="C551" s="6">
        <v>39260</v>
      </c>
      <c r="D551" s="5" t="s">
        <v>455</v>
      </c>
      <c r="E551" s="5" t="s">
        <v>532</v>
      </c>
      <c r="F551" s="5" t="s">
        <v>477</v>
      </c>
      <c r="G551" s="5" t="s">
        <v>458</v>
      </c>
      <c r="H551" s="5" t="s">
        <v>455</v>
      </c>
      <c r="I551" s="5" t="s">
        <v>485</v>
      </c>
      <c r="J551" s="5" t="s">
        <v>459</v>
      </c>
      <c r="K551" s="5"/>
      <c r="L551" s="5"/>
      <c r="M551" s="5"/>
      <c r="N551" s="5" t="s">
        <v>459</v>
      </c>
      <c r="O551" s="5"/>
      <c r="P551" s="5"/>
      <c r="Q551" s="5"/>
      <c r="R551" s="5" t="s">
        <v>459</v>
      </c>
      <c r="S551" s="5" t="s">
        <v>460</v>
      </c>
      <c r="T551" s="5" t="s">
        <v>461</v>
      </c>
      <c r="U551" s="5" t="s">
        <v>484</v>
      </c>
      <c r="V551" s="5" t="s">
        <v>665</v>
      </c>
      <c r="W551" s="5">
        <v>256</v>
      </c>
      <c r="X551" s="5">
        <v>240</v>
      </c>
      <c r="Y551" s="5" t="s">
        <v>455</v>
      </c>
      <c r="Z551" s="5">
        <v>27</v>
      </c>
      <c r="AA551" s="5"/>
      <c r="AB551" s="5" t="s">
        <v>819</v>
      </c>
      <c r="AC551" s="5" t="s">
        <v>294</v>
      </c>
      <c r="AD551" s="5">
        <v>0.011</v>
      </c>
      <c r="AE551" s="5">
        <v>5</v>
      </c>
      <c r="AF551" s="5">
        <v>10.3</v>
      </c>
      <c r="AG551" s="5">
        <v>23.57</v>
      </c>
      <c r="AH551" s="5">
        <v>60</v>
      </c>
      <c r="AI551" s="5">
        <v>15.428</v>
      </c>
      <c r="AJ551" s="5">
        <v>12.6</v>
      </c>
      <c r="AK551" s="5">
        <v>15.101</v>
      </c>
      <c r="AL551" s="5">
        <v>12.1</v>
      </c>
      <c r="AM551" s="5">
        <v>15.035</v>
      </c>
      <c r="AN551" s="5">
        <v>14.901</v>
      </c>
      <c r="AO551" s="5">
        <v>8.947</v>
      </c>
      <c r="AP551" s="5">
        <v>15.5</v>
      </c>
      <c r="AQ551" s="5"/>
      <c r="AR551" s="5">
        <v>5.223675</v>
      </c>
      <c r="AS551" s="5" t="s">
        <v>819</v>
      </c>
      <c r="AT551" s="5" t="s">
        <v>294</v>
      </c>
      <c r="AU551" s="5">
        <v>0.003</v>
      </c>
      <c r="AV551" s="5">
        <v>5</v>
      </c>
      <c r="AW551" s="5">
        <v>11.8</v>
      </c>
      <c r="AX551" s="5">
        <v>22.99</v>
      </c>
      <c r="AY551" s="5">
        <v>60</v>
      </c>
      <c r="AZ551" s="5">
        <v>15.17</v>
      </c>
      <c r="BA551" s="5">
        <v>13.9</v>
      </c>
      <c r="BB551" s="5">
        <v>14.958</v>
      </c>
      <c r="BC551" s="5">
        <v>12</v>
      </c>
      <c r="BD551" s="5">
        <v>14.86</v>
      </c>
      <c r="BE551" s="5">
        <v>14.693</v>
      </c>
      <c r="BF551" s="5">
        <v>8.785</v>
      </c>
      <c r="BG551" s="5">
        <v>15.5</v>
      </c>
      <c r="BH551" s="5"/>
      <c r="BI551" s="5">
        <v>5.12119166666666</v>
      </c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</row>
    <row r="552" spans="1:107" s="7" customFormat="1" ht="24">
      <c r="A552" s="4" t="s">
        <v>920</v>
      </c>
      <c r="B552" s="5" t="s">
        <v>452</v>
      </c>
      <c r="C552" s="6">
        <v>39253</v>
      </c>
      <c r="D552" s="5" t="s">
        <v>455</v>
      </c>
      <c r="E552" s="5" t="s">
        <v>468</v>
      </c>
      <c r="F552" s="5" t="s">
        <v>477</v>
      </c>
      <c r="G552" s="5" t="s">
        <v>458</v>
      </c>
      <c r="H552" s="5" t="s">
        <v>455</v>
      </c>
      <c r="I552" s="5" t="s">
        <v>485</v>
      </c>
      <c r="J552" s="5" t="s">
        <v>459</v>
      </c>
      <c r="K552" s="5"/>
      <c r="L552" s="5"/>
      <c r="M552" s="5"/>
      <c r="N552" s="5" t="s">
        <v>459</v>
      </c>
      <c r="O552" s="5"/>
      <c r="P552" s="5"/>
      <c r="Q552" s="5"/>
      <c r="R552" s="5" t="s">
        <v>459</v>
      </c>
      <c r="S552" s="5" t="s">
        <v>460</v>
      </c>
      <c r="T552" s="5" t="s">
        <v>461</v>
      </c>
      <c r="U552" s="5" t="s">
        <v>484</v>
      </c>
      <c r="V552" s="5" t="s">
        <v>665</v>
      </c>
      <c r="W552" s="5">
        <v>256</v>
      </c>
      <c r="X552" s="5">
        <v>240</v>
      </c>
      <c r="Y552" s="5" t="s">
        <v>455</v>
      </c>
      <c r="Z552" s="5">
        <v>35</v>
      </c>
      <c r="AA552" s="5"/>
      <c r="AB552" s="5" t="s">
        <v>819</v>
      </c>
      <c r="AC552" s="5" t="s">
        <v>294</v>
      </c>
      <c r="AD552" s="5">
        <v>0.009</v>
      </c>
      <c r="AE552" s="5">
        <v>5</v>
      </c>
      <c r="AF552" s="5">
        <v>15.2</v>
      </c>
      <c r="AG552" s="5">
        <v>24.915</v>
      </c>
      <c r="AH552" s="5">
        <v>60</v>
      </c>
      <c r="AI552" s="5">
        <v>16.325</v>
      </c>
      <c r="AJ552" s="5">
        <v>11.3</v>
      </c>
      <c r="AK552" s="5">
        <v>15.004</v>
      </c>
      <c r="AL552" s="5">
        <v>11.3</v>
      </c>
      <c r="AM552" s="5">
        <v>14.859</v>
      </c>
      <c r="AN552" s="5">
        <v>14.768</v>
      </c>
      <c r="AO552" s="5">
        <v>7.804</v>
      </c>
      <c r="AP552" s="5">
        <v>15.66</v>
      </c>
      <c r="AQ552" s="5"/>
      <c r="AR552" s="5">
        <v>5.59693185</v>
      </c>
      <c r="AS552" s="5" t="s">
        <v>819</v>
      </c>
      <c r="AT552" s="5" t="s">
        <v>294</v>
      </c>
      <c r="AU552" s="5">
        <v>0.002</v>
      </c>
      <c r="AV552" s="5">
        <v>5</v>
      </c>
      <c r="AW552" s="5">
        <v>11.6</v>
      </c>
      <c r="AX552" s="5">
        <v>24.241</v>
      </c>
      <c r="AY552" s="5">
        <v>60</v>
      </c>
      <c r="AZ552" s="5">
        <v>16.358</v>
      </c>
      <c r="BA552" s="5">
        <v>12.3</v>
      </c>
      <c r="BB552" s="5">
        <v>14.892</v>
      </c>
      <c r="BC552" s="5">
        <v>10.7</v>
      </c>
      <c r="BD552" s="5">
        <v>14.764</v>
      </c>
      <c r="BE552" s="5">
        <v>14.861</v>
      </c>
      <c r="BF552" s="5">
        <v>7.478</v>
      </c>
      <c r="BG552" s="5">
        <v>15.65</v>
      </c>
      <c r="BH552" s="5"/>
      <c r="BI552" s="5">
        <v>5.50382939166666</v>
      </c>
      <c r="BJ552" s="5" t="s">
        <v>819</v>
      </c>
      <c r="BK552" s="5" t="s">
        <v>294</v>
      </c>
      <c r="BL552" s="5">
        <v>0</v>
      </c>
      <c r="BM552" s="5">
        <v>6</v>
      </c>
      <c r="BN552" s="5">
        <v>11.8</v>
      </c>
      <c r="BO552" s="5">
        <v>24.15</v>
      </c>
      <c r="BP552" s="5">
        <v>60</v>
      </c>
      <c r="BQ552" s="5">
        <v>17.13</v>
      </c>
      <c r="BR552" s="5">
        <v>13.9</v>
      </c>
      <c r="BS552" s="5">
        <v>15.361</v>
      </c>
      <c r="BT552" s="5">
        <v>11.4</v>
      </c>
      <c r="BU552" s="5">
        <v>15.382</v>
      </c>
      <c r="BV552" s="5">
        <v>14.865</v>
      </c>
      <c r="BW552" s="5">
        <v>7.468</v>
      </c>
      <c r="BX552" s="5">
        <v>15.75</v>
      </c>
      <c r="BY552" s="5"/>
      <c r="BZ552" s="5">
        <v>5.55418625</v>
      </c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</row>
    <row r="553" spans="1:107" s="7" customFormat="1" ht="24">
      <c r="A553" s="4" t="s">
        <v>920</v>
      </c>
      <c r="B553" s="5" t="s">
        <v>452</v>
      </c>
      <c r="C553" s="6">
        <v>39253</v>
      </c>
      <c r="D553" s="5" t="s">
        <v>455</v>
      </c>
      <c r="E553" s="5" t="s">
        <v>468</v>
      </c>
      <c r="F553" s="5" t="s">
        <v>477</v>
      </c>
      <c r="G553" s="5" t="s">
        <v>458</v>
      </c>
      <c r="H553" s="5" t="s">
        <v>455</v>
      </c>
      <c r="I553" s="5" t="s">
        <v>485</v>
      </c>
      <c r="J553" s="5" t="s">
        <v>459</v>
      </c>
      <c r="K553" s="5"/>
      <c r="L553" s="5"/>
      <c r="M553" s="5"/>
      <c r="N553" s="5" t="s">
        <v>459</v>
      </c>
      <c r="O553" s="5"/>
      <c r="P553" s="5"/>
      <c r="Q553" s="5"/>
      <c r="R553" s="5" t="s">
        <v>459</v>
      </c>
      <c r="S553" s="5" t="s">
        <v>460</v>
      </c>
      <c r="T553" s="5" t="s">
        <v>461</v>
      </c>
      <c r="U553" s="5" t="s">
        <v>484</v>
      </c>
      <c r="V553" s="5" t="s">
        <v>665</v>
      </c>
      <c r="W553" s="5">
        <v>256</v>
      </c>
      <c r="X553" s="5">
        <v>240</v>
      </c>
      <c r="Y553" s="5" t="s">
        <v>455</v>
      </c>
      <c r="Z553" s="5">
        <v>35</v>
      </c>
      <c r="AA553" s="5"/>
      <c r="AB553" s="5" t="s">
        <v>819</v>
      </c>
      <c r="AC553" s="5" t="s">
        <v>294</v>
      </c>
      <c r="AD553" s="5">
        <v>0.009</v>
      </c>
      <c r="AE553" s="5">
        <v>5</v>
      </c>
      <c r="AF553" s="5">
        <v>15.2</v>
      </c>
      <c r="AG553" s="5">
        <v>24.915</v>
      </c>
      <c r="AH553" s="5">
        <v>60</v>
      </c>
      <c r="AI553" s="5">
        <v>16.325</v>
      </c>
      <c r="AJ553" s="5">
        <v>11.3</v>
      </c>
      <c r="AK553" s="5">
        <v>15.004</v>
      </c>
      <c r="AL553" s="5">
        <v>11.3</v>
      </c>
      <c r="AM553" s="5">
        <v>14.859</v>
      </c>
      <c r="AN553" s="5">
        <v>14.768</v>
      </c>
      <c r="AO553" s="5">
        <v>7.804</v>
      </c>
      <c r="AP553" s="5">
        <v>15.66</v>
      </c>
      <c r="AQ553" s="5"/>
      <c r="AR553" s="5">
        <v>5.59693185</v>
      </c>
      <c r="AS553" s="5" t="s">
        <v>819</v>
      </c>
      <c r="AT553" s="5" t="s">
        <v>294</v>
      </c>
      <c r="AU553" s="5">
        <v>0.002</v>
      </c>
      <c r="AV553" s="5">
        <v>5</v>
      </c>
      <c r="AW553" s="5">
        <v>11.6</v>
      </c>
      <c r="AX553" s="5">
        <v>24.241</v>
      </c>
      <c r="AY553" s="5">
        <v>60</v>
      </c>
      <c r="AZ553" s="5">
        <v>16.358</v>
      </c>
      <c r="BA553" s="5">
        <v>12.3</v>
      </c>
      <c r="BB553" s="5">
        <v>14.892</v>
      </c>
      <c r="BC553" s="5">
        <v>10.7</v>
      </c>
      <c r="BD553" s="5">
        <v>14.764</v>
      </c>
      <c r="BE553" s="5">
        <v>14.861</v>
      </c>
      <c r="BF553" s="5">
        <v>7.478</v>
      </c>
      <c r="BG553" s="5">
        <v>15.65</v>
      </c>
      <c r="BH553" s="5"/>
      <c r="BI553" s="5">
        <v>5.50382939166666</v>
      </c>
      <c r="BJ553" s="5" t="s">
        <v>819</v>
      </c>
      <c r="BK553" s="5" t="s">
        <v>294</v>
      </c>
      <c r="BL553" s="5">
        <v>0</v>
      </c>
      <c r="BM553" s="5">
        <v>6</v>
      </c>
      <c r="BN553" s="5">
        <v>11.8</v>
      </c>
      <c r="BO553" s="5">
        <v>24.15</v>
      </c>
      <c r="BP553" s="5">
        <v>60</v>
      </c>
      <c r="BQ553" s="5">
        <v>17.13</v>
      </c>
      <c r="BR553" s="5">
        <v>13.9</v>
      </c>
      <c r="BS553" s="5">
        <v>15.361</v>
      </c>
      <c r="BT553" s="5">
        <v>11.4</v>
      </c>
      <c r="BU553" s="5">
        <v>15.382</v>
      </c>
      <c r="BV553" s="5">
        <v>14.865</v>
      </c>
      <c r="BW553" s="5">
        <v>7.468</v>
      </c>
      <c r="BX553" s="5">
        <v>15.75</v>
      </c>
      <c r="BY553" s="5"/>
      <c r="BZ553" s="5">
        <v>5.55418625</v>
      </c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</row>
    <row r="554" spans="1:107" s="7" customFormat="1" ht="24">
      <c r="A554" s="4" t="s">
        <v>920</v>
      </c>
      <c r="B554" s="5" t="s">
        <v>452</v>
      </c>
      <c r="C554" s="6">
        <v>39259</v>
      </c>
      <c r="D554" s="5" t="s">
        <v>455</v>
      </c>
      <c r="E554" s="5" t="s">
        <v>468</v>
      </c>
      <c r="F554" s="5" t="s">
        <v>477</v>
      </c>
      <c r="G554" s="5" t="s">
        <v>458</v>
      </c>
      <c r="H554" s="5" t="s">
        <v>455</v>
      </c>
      <c r="I554" s="5" t="s">
        <v>485</v>
      </c>
      <c r="J554" s="5" t="s">
        <v>459</v>
      </c>
      <c r="K554" s="5"/>
      <c r="L554" s="5"/>
      <c r="M554" s="5"/>
      <c r="N554" s="5" t="s">
        <v>459</v>
      </c>
      <c r="O554" s="5"/>
      <c r="P554" s="5"/>
      <c r="Q554" s="5"/>
      <c r="R554" s="5" t="s">
        <v>459</v>
      </c>
      <c r="S554" s="5" t="s">
        <v>460</v>
      </c>
      <c r="T554" s="5" t="s">
        <v>461</v>
      </c>
      <c r="U554" s="5" t="s">
        <v>484</v>
      </c>
      <c r="V554" s="5" t="s">
        <v>521</v>
      </c>
      <c r="W554" s="5">
        <v>256</v>
      </c>
      <c r="X554" s="5">
        <v>240</v>
      </c>
      <c r="Y554" s="5" t="s">
        <v>455</v>
      </c>
      <c r="Z554" s="5">
        <v>45</v>
      </c>
      <c r="AA554" s="5"/>
      <c r="AB554" s="5" t="s">
        <v>819</v>
      </c>
      <c r="AC554" s="5"/>
      <c r="AD554" s="5">
        <v>0.01</v>
      </c>
      <c r="AE554" s="5">
        <v>5</v>
      </c>
      <c r="AF554" s="5">
        <v>11.4</v>
      </c>
      <c r="AG554" s="5">
        <v>15.698</v>
      </c>
      <c r="AH554" s="5">
        <v>60</v>
      </c>
      <c r="AI554" s="5">
        <v>24.92</v>
      </c>
      <c r="AJ554" s="5">
        <v>25.6</v>
      </c>
      <c r="AK554" s="5">
        <v>24.35</v>
      </c>
      <c r="AL554" s="5">
        <v>14.3</v>
      </c>
      <c r="AM554" s="5">
        <v>23.86</v>
      </c>
      <c r="AN554" s="5">
        <v>23.23</v>
      </c>
      <c r="AO554" s="5">
        <v>12.773</v>
      </c>
      <c r="AP554" s="5">
        <v>16</v>
      </c>
      <c r="AQ554" s="5"/>
      <c r="AR554" s="5">
        <v>5.91641266666666</v>
      </c>
      <c r="AS554" s="5" t="s">
        <v>819</v>
      </c>
      <c r="AT554" s="5"/>
      <c r="AU554" s="5">
        <v>0.005</v>
      </c>
      <c r="AV554" s="5">
        <v>5</v>
      </c>
      <c r="AW554" s="5">
        <v>11.1</v>
      </c>
      <c r="AX554" s="5">
        <v>15.264</v>
      </c>
      <c r="AY554" s="5">
        <v>60</v>
      </c>
      <c r="AZ554" s="5">
        <v>24.68</v>
      </c>
      <c r="BA554" s="5">
        <v>28.1</v>
      </c>
      <c r="BB554" s="5">
        <v>24.07</v>
      </c>
      <c r="BC554" s="5">
        <v>14.1</v>
      </c>
      <c r="BD554" s="5">
        <v>23.98</v>
      </c>
      <c r="BE554" s="5">
        <v>23.84</v>
      </c>
      <c r="BF554" s="5">
        <v>12.737</v>
      </c>
      <c r="BG554" s="5">
        <v>16</v>
      </c>
      <c r="BH554" s="5"/>
      <c r="BI554" s="5">
        <v>5.881758</v>
      </c>
      <c r="BJ554" s="5" t="s">
        <v>819</v>
      </c>
      <c r="BK554" s="5"/>
      <c r="BL554" s="5">
        <v>0.003</v>
      </c>
      <c r="BM554" s="5">
        <v>5</v>
      </c>
      <c r="BN554" s="5">
        <v>11</v>
      </c>
      <c r="BO554" s="5">
        <v>15.105</v>
      </c>
      <c r="BP554" s="5">
        <v>60</v>
      </c>
      <c r="BQ554" s="5">
        <v>24.96</v>
      </c>
      <c r="BR554" s="5">
        <v>25.3</v>
      </c>
      <c r="BS554" s="5">
        <v>24.48</v>
      </c>
      <c r="BT554" s="5">
        <v>14.7</v>
      </c>
      <c r="BU554" s="5">
        <v>24.65</v>
      </c>
      <c r="BV554" s="5">
        <v>23.87</v>
      </c>
      <c r="BW554" s="5">
        <v>12.27</v>
      </c>
      <c r="BX554" s="5">
        <v>16</v>
      </c>
      <c r="BY554" s="5"/>
      <c r="BZ554" s="5">
        <v>5.91545999999999</v>
      </c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</row>
    <row r="555" spans="1:107" s="7" customFormat="1" ht="24">
      <c r="A555" s="4" t="s">
        <v>920</v>
      </c>
      <c r="B555" s="5" t="s">
        <v>452</v>
      </c>
      <c r="C555" s="6">
        <v>39259</v>
      </c>
      <c r="D555" s="5" t="s">
        <v>455</v>
      </c>
      <c r="E555" s="5" t="s">
        <v>468</v>
      </c>
      <c r="F555" s="5" t="s">
        <v>477</v>
      </c>
      <c r="G555" s="5" t="s">
        <v>458</v>
      </c>
      <c r="H555" s="5" t="s">
        <v>455</v>
      </c>
      <c r="I555" s="5" t="s">
        <v>485</v>
      </c>
      <c r="J555" s="5" t="s">
        <v>459</v>
      </c>
      <c r="K555" s="5"/>
      <c r="L555" s="5"/>
      <c r="M555" s="5"/>
      <c r="N555" s="5" t="s">
        <v>459</v>
      </c>
      <c r="O555" s="5"/>
      <c r="P555" s="5"/>
      <c r="Q555" s="5"/>
      <c r="R555" s="5" t="s">
        <v>459</v>
      </c>
      <c r="S555" s="5" t="s">
        <v>460</v>
      </c>
      <c r="T555" s="5" t="s">
        <v>461</v>
      </c>
      <c r="U555" s="5" t="s">
        <v>484</v>
      </c>
      <c r="V555" s="5" t="s">
        <v>521</v>
      </c>
      <c r="W555" s="5">
        <v>256</v>
      </c>
      <c r="X555" s="5">
        <v>240</v>
      </c>
      <c r="Y555" s="5" t="s">
        <v>455</v>
      </c>
      <c r="Z555" s="5">
        <v>45</v>
      </c>
      <c r="AA555" s="5"/>
      <c r="AB555" s="5" t="s">
        <v>819</v>
      </c>
      <c r="AC555" s="5"/>
      <c r="AD555" s="5">
        <v>0.01</v>
      </c>
      <c r="AE555" s="5">
        <v>5</v>
      </c>
      <c r="AF555" s="5">
        <v>11.4</v>
      </c>
      <c r="AG555" s="5">
        <v>15.698</v>
      </c>
      <c r="AH555" s="5">
        <v>60</v>
      </c>
      <c r="AI555" s="5">
        <v>24.92</v>
      </c>
      <c r="AJ555" s="5">
        <v>25.6</v>
      </c>
      <c r="AK555" s="5">
        <v>24.35</v>
      </c>
      <c r="AL555" s="5">
        <v>14.3</v>
      </c>
      <c r="AM555" s="5">
        <v>23.86</v>
      </c>
      <c r="AN555" s="5">
        <v>23.23</v>
      </c>
      <c r="AO555" s="5">
        <v>12.773</v>
      </c>
      <c r="AP555" s="5">
        <v>16</v>
      </c>
      <c r="AQ555" s="5"/>
      <c r="AR555" s="5">
        <v>5.91641266666666</v>
      </c>
      <c r="AS555" s="5" t="s">
        <v>819</v>
      </c>
      <c r="AT555" s="5"/>
      <c r="AU555" s="5">
        <v>0.005</v>
      </c>
      <c r="AV555" s="5">
        <v>5</v>
      </c>
      <c r="AW555" s="5">
        <v>11.1</v>
      </c>
      <c r="AX555" s="5">
        <v>15.264</v>
      </c>
      <c r="AY555" s="5">
        <v>60</v>
      </c>
      <c r="AZ555" s="5">
        <v>24.68</v>
      </c>
      <c r="BA555" s="5">
        <v>28.1</v>
      </c>
      <c r="BB555" s="5">
        <v>24.07</v>
      </c>
      <c r="BC555" s="5">
        <v>14.1</v>
      </c>
      <c r="BD555" s="5">
        <v>23.98</v>
      </c>
      <c r="BE555" s="5">
        <v>23.84</v>
      </c>
      <c r="BF555" s="5">
        <v>12.737</v>
      </c>
      <c r="BG555" s="5">
        <v>16</v>
      </c>
      <c r="BH555" s="5"/>
      <c r="BI555" s="5">
        <v>5.881758</v>
      </c>
      <c r="BJ555" s="5" t="s">
        <v>819</v>
      </c>
      <c r="BK555" s="5"/>
      <c r="BL555" s="5">
        <v>0.003</v>
      </c>
      <c r="BM555" s="5">
        <v>5</v>
      </c>
      <c r="BN555" s="5">
        <v>11</v>
      </c>
      <c r="BO555" s="5">
        <v>15.105</v>
      </c>
      <c r="BP555" s="5">
        <v>60</v>
      </c>
      <c r="BQ555" s="5">
        <v>24.96</v>
      </c>
      <c r="BR555" s="5">
        <v>25.3</v>
      </c>
      <c r="BS555" s="5">
        <v>24.48</v>
      </c>
      <c r="BT555" s="5">
        <v>14.7</v>
      </c>
      <c r="BU555" s="5">
        <v>24.65</v>
      </c>
      <c r="BV555" s="5">
        <v>23.87</v>
      </c>
      <c r="BW555" s="5">
        <v>12.27</v>
      </c>
      <c r="BX555" s="5">
        <v>16</v>
      </c>
      <c r="BY555" s="5"/>
      <c r="BZ555" s="5">
        <v>5.91545999999999</v>
      </c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</row>
    <row r="556" spans="1:107" s="7" customFormat="1" ht="24">
      <c r="A556" s="4" t="s">
        <v>920</v>
      </c>
      <c r="B556" s="5" t="s">
        <v>452</v>
      </c>
      <c r="C556" s="6">
        <v>39253</v>
      </c>
      <c r="D556" s="5" t="s">
        <v>455</v>
      </c>
      <c r="E556" s="5" t="s">
        <v>468</v>
      </c>
      <c r="F556" s="5" t="s">
        <v>477</v>
      </c>
      <c r="G556" s="5" t="s">
        <v>458</v>
      </c>
      <c r="H556" s="5" t="s">
        <v>455</v>
      </c>
      <c r="I556" s="5" t="s">
        <v>485</v>
      </c>
      <c r="J556" s="5" t="s">
        <v>459</v>
      </c>
      <c r="K556" s="5"/>
      <c r="L556" s="5"/>
      <c r="M556" s="5"/>
      <c r="N556" s="5" t="s">
        <v>459</v>
      </c>
      <c r="O556" s="5"/>
      <c r="P556" s="5"/>
      <c r="Q556" s="5"/>
      <c r="R556" s="5" t="s">
        <v>459</v>
      </c>
      <c r="S556" s="5" t="s">
        <v>460</v>
      </c>
      <c r="T556" s="5" t="s">
        <v>461</v>
      </c>
      <c r="U556" s="5" t="s">
        <v>484</v>
      </c>
      <c r="V556" s="5" t="s">
        <v>673</v>
      </c>
      <c r="W556" s="5">
        <v>256</v>
      </c>
      <c r="X556" s="5">
        <v>240</v>
      </c>
      <c r="Y556" s="5" t="s">
        <v>455</v>
      </c>
      <c r="Z556" s="5">
        <v>35</v>
      </c>
      <c r="AA556" s="5"/>
      <c r="AB556" s="5" t="s">
        <v>819</v>
      </c>
      <c r="AC556" s="5" t="s">
        <v>294</v>
      </c>
      <c r="AD556" s="5">
        <v>0.018</v>
      </c>
      <c r="AE556" s="5">
        <v>5</v>
      </c>
      <c r="AF556" s="5">
        <v>12.4</v>
      </c>
      <c r="AG556" s="5">
        <v>21.104</v>
      </c>
      <c r="AH556" s="5">
        <v>60</v>
      </c>
      <c r="AI556" s="5">
        <v>30.311</v>
      </c>
      <c r="AJ556" s="5">
        <v>29</v>
      </c>
      <c r="AK556" s="5">
        <v>26.238</v>
      </c>
      <c r="AL556" s="5">
        <v>12.3</v>
      </c>
      <c r="AM556" s="5">
        <v>25.509</v>
      </c>
      <c r="AN556" s="5">
        <v>25.419</v>
      </c>
      <c r="AO556" s="5">
        <v>19.975</v>
      </c>
      <c r="AP556" s="5">
        <v>15.75</v>
      </c>
      <c r="AQ556" s="5"/>
      <c r="AR556" s="5">
        <v>7.00707399999999</v>
      </c>
      <c r="AS556" s="5" t="s">
        <v>819</v>
      </c>
      <c r="AT556" s="5" t="s">
        <v>294</v>
      </c>
      <c r="AU556" s="5">
        <v>0.005</v>
      </c>
      <c r="AV556" s="5">
        <v>5</v>
      </c>
      <c r="AW556" s="5">
        <v>13.2</v>
      </c>
      <c r="AX556" s="5">
        <v>20.411</v>
      </c>
      <c r="AY556" s="5">
        <v>60</v>
      </c>
      <c r="AZ556" s="5">
        <v>31.496</v>
      </c>
      <c r="BA556" s="5">
        <v>29.8</v>
      </c>
      <c r="BB556" s="5">
        <v>27.261</v>
      </c>
      <c r="BC556" s="5">
        <v>12.8</v>
      </c>
      <c r="BD556" s="5">
        <v>26.59</v>
      </c>
      <c r="BE556" s="5">
        <v>26.259</v>
      </c>
      <c r="BF556" s="5">
        <v>20.928</v>
      </c>
      <c r="BG556" s="5">
        <v>15.75</v>
      </c>
      <c r="BH556" s="5"/>
      <c r="BI556" s="5">
        <v>7.088769125</v>
      </c>
      <c r="BJ556" s="5" t="s">
        <v>819</v>
      </c>
      <c r="BK556" s="5" t="s">
        <v>294</v>
      </c>
      <c r="BL556" s="5">
        <v>0</v>
      </c>
      <c r="BM556" s="5">
        <v>5</v>
      </c>
      <c r="BN556" s="5">
        <v>13.18</v>
      </c>
      <c r="BO556" s="5">
        <v>20.27</v>
      </c>
      <c r="BP556" s="5">
        <v>60</v>
      </c>
      <c r="BQ556" s="5">
        <v>30.97</v>
      </c>
      <c r="BR556" s="5">
        <v>29.5</v>
      </c>
      <c r="BS556" s="5">
        <v>27.36</v>
      </c>
      <c r="BT556" s="5">
        <v>13.25</v>
      </c>
      <c r="BU556" s="5">
        <v>26.16</v>
      </c>
      <c r="BV556" s="5">
        <v>26.03</v>
      </c>
      <c r="BW556" s="5">
        <v>20.93</v>
      </c>
      <c r="BX556" s="5">
        <v>16</v>
      </c>
      <c r="BY556" s="5"/>
      <c r="BZ556" s="5">
        <v>7.03700666666666</v>
      </c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</row>
    <row r="557" spans="1:107" s="7" customFormat="1" ht="24">
      <c r="A557" s="4" t="s">
        <v>920</v>
      </c>
      <c r="B557" s="5" t="s">
        <v>452</v>
      </c>
      <c r="C557" s="6">
        <v>39253</v>
      </c>
      <c r="D557" s="5" t="s">
        <v>455</v>
      </c>
      <c r="E557" s="5" t="s">
        <v>468</v>
      </c>
      <c r="F557" s="5" t="s">
        <v>477</v>
      </c>
      <c r="G557" s="5" t="s">
        <v>458</v>
      </c>
      <c r="H557" s="5" t="s">
        <v>455</v>
      </c>
      <c r="I557" s="5" t="s">
        <v>485</v>
      </c>
      <c r="J557" s="5" t="s">
        <v>459</v>
      </c>
      <c r="K557" s="5"/>
      <c r="L557" s="5"/>
      <c r="M557" s="5"/>
      <c r="N557" s="5" t="s">
        <v>459</v>
      </c>
      <c r="O557" s="5"/>
      <c r="P557" s="5"/>
      <c r="Q557" s="5"/>
      <c r="R557" s="5" t="s">
        <v>459</v>
      </c>
      <c r="S557" s="5" t="s">
        <v>460</v>
      </c>
      <c r="T557" s="5" t="s">
        <v>461</v>
      </c>
      <c r="U557" s="5" t="s">
        <v>484</v>
      </c>
      <c r="V557" s="5" t="s">
        <v>673</v>
      </c>
      <c r="W557" s="5">
        <v>256</v>
      </c>
      <c r="X557" s="5">
        <v>240</v>
      </c>
      <c r="Y557" s="5" t="s">
        <v>455</v>
      </c>
      <c r="Z557" s="5">
        <v>35</v>
      </c>
      <c r="AA557" s="5"/>
      <c r="AB557" s="5" t="s">
        <v>819</v>
      </c>
      <c r="AC557" s="5" t="s">
        <v>294</v>
      </c>
      <c r="AD557" s="5">
        <v>0.018</v>
      </c>
      <c r="AE557" s="5">
        <v>5</v>
      </c>
      <c r="AF557" s="5">
        <v>12.4</v>
      </c>
      <c r="AG557" s="5">
        <v>21.104</v>
      </c>
      <c r="AH557" s="5">
        <v>60</v>
      </c>
      <c r="AI557" s="5">
        <v>30.311</v>
      </c>
      <c r="AJ557" s="5">
        <v>29</v>
      </c>
      <c r="AK557" s="5">
        <v>26.238</v>
      </c>
      <c r="AL557" s="5">
        <v>12.3</v>
      </c>
      <c r="AM557" s="5">
        <v>25.509</v>
      </c>
      <c r="AN557" s="5">
        <v>25.419</v>
      </c>
      <c r="AO557" s="5">
        <v>19.975</v>
      </c>
      <c r="AP557" s="5">
        <v>15.75</v>
      </c>
      <c r="AQ557" s="5"/>
      <c r="AR557" s="5">
        <v>7.00707399999999</v>
      </c>
      <c r="AS557" s="5" t="s">
        <v>819</v>
      </c>
      <c r="AT557" s="5" t="s">
        <v>294</v>
      </c>
      <c r="AU557" s="5">
        <v>0.005</v>
      </c>
      <c r="AV557" s="5">
        <v>5</v>
      </c>
      <c r="AW557" s="5">
        <v>13.2</v>
      </c>
      <c r="AX557" s="5">
        <v>20.411</v>
      </c>
      <c r="AY557" s="5">
        <v>60</v>
      </c>
      <c r="AZ557" s="5">
        <v>31.496</v>
      </c>
      <c r="BA557" s="5">
        <v>29.8</v>
      </c>
      <c r="BB557" s="5">
        <v>27.261</v>
      </c>
      <c r="BC557" s="5">
        <v>12.8</v>
      </c>
      <c r="BD557" s="5">
        <v>26.59</v>
      </c>
      <c r="BE557" s="5">
        <v>26.259</v>
      </c>
      <c r="BF557" s="5">
        <v>20.928</v>
      </c>
      <c r="BG557" s="5">
        <v>15.75</v>
      </c>
      <c r="BH557" s="5"/>
      <c r="BI557" s="5">
        <v>7.088769125</v>
      </c>
      <c r="BJ557" s="5" t="s">
        <v>819</v>
      </c>
      <c r="BK557" s="5" t="s">
        <v>294</v>
      </c>
      <c r="BL557" s="5">
        <v>0</v>
      </c>
      <c r="BM557" s="5">
        <v>5</v>
      </c>
      <c r="BN557" s="5">
        <v>13.18</v>
      </c>
      <c r="BO557" s="5">
        <v>20.27</v>
      </c>
      <c r="BP557" s="5">
        <v>60</v>
      </c>
      <c r="BQ557" s="5">
        <v>30.97</v>
      </c>
      <c r="BR557" s="5">
        <v>29.5</v>
      </c>
      <c r="BS557" s="5">
        <v>27.36</v>
      </c>
      <c r="BT557" s="5">
        <v>13.25</v>
      </c>
      <c r="BU557" s="5">
        <v>26.16</v>
      </c>
      <c r="BV557" s="5">
        <v>26.03</v>
      </c>
      <c r="BW557" s="5">
        <v>20.93</v>
      </c>
      <c r="BX557" s="5">
        <v>16</v>
      </c>
      <c r="BY557" s="5"/>
      <c r="BZ557" s="5">
        <v>7.03700666666666</v>
      </c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</row>
    <row r="558" spans="1:107" s="7" customFormat="1" ht="24">
      <c r="A558" s="4" t="s">
        <v>920</v>
      </c>
      <c r="B558" s="5" t="s">
        <v>452</v>
      </c>
      <c r="C558" s="6">
        <v>39253</v>
      </c>
      <c r="D558" s="5" t="s">
        <v>455</v>
      </c>
      <c r="E558" s="5" t="s">
        <v>468</v>
      </c>
      <c r="F558" s="5" t="s">
        <v>477</v>
      </c>
      <c r="G558" s="5" t="s">
        <v>458</v>
      </c>
      <c r="H558" s="5" t="s">
        <v>455</v>
      </c>
      <c r="I558" s="5" t="s">
        <v>485</v>
      </c>
      <c r="J558" s="5" t="s">
        <v>459</v>
      </c>
      <c r="K558" s="5"/>
      <c r="L558" s="5"/>
      <c r="M558" s="5"/>
      <c r="N558" s="5" t="s">
        <v>459</v>
      </c>
      <c r="O558" s="5"/>
      <c r="P558" s="5"/>
      <c r="Q558" s="5"/>
      <c r="R558" s="5" t="s">
        <v>459</v>
      </c>
      <c r="S558" s="5" t="s">
        <v>460</v>
      </c>
      <c r="T558" s="5" t="s">
        <v>461</v>
      </c>
      <c r="U558" s="5" t="s">
        <v>484</v>
      </c>
      <c r="V558" s="5" t="s">
        <v>673</v>
      </c>
      <c r="W558" s="5">
        <v>256</v>
      </c>
      <c r="X558" s="5">
        <v>240</v>
      </c>
      <c r="Y558" s="5" t="s">
        <v>455</v>
      </c>
      <c r="Z558" s="5">
        <v>35</v>
      </c>
      <c r="AA558" s="5"/>
      <c r="AB558" s="5" t="s">
        <v>819</v>
      </c>
      <c r="AC558" s="5" t="s">
        <v>294</v>
      </c>
      <c r="AD558" s="5">
        <v>0.018</v>
      </c>
      <c r="AE558" s="5">
        <v>5</v>
      </c>
      <c r="AF558" s="5">
        <v>12.4</v>
      </c>
      <c r="AG558" s="5">
        <v>21.104</v>
      </c>
      <c r="AH558" s="5">
        <v>60</v>
      </c>
      <c r="AI558" s="5">
        <v>30.311</v>
      </c>
      <c r="AJ558" s="5">
        <v>29</v>
      </c>
      <c r="AK558" s="5">
        <v>26.238</v>
      </c>
      <c r="AL558" s="5">
        <v>12.3</v>
      </c>
      <c r="AM558" s="5">
        <v>25.509</v>
      </c>
      <c r="AN558" s="5">
        <v>25.419</v>
      </c>
      <c r="AO558" s="5">
        <v>19.975</v>
      </c>
      <c r="AP558" s="5">
        <v>15.75</v>
      </c>
      <c r="AQ558" s="5"/>
      <c r="AR558" s="5">
        <v>7.00707399999999</v>
      </c>
      <c r="AS558" s="5" t="s">
        <v>819</v>
      </c>
      <c r="AT558" s="5" t="s">
        <v>294</v>
      </c>
      <c r="AU558" s="5">
        <v>0.005</v>
      </c>
      <c r="AV558" s="5">
        <v>5</v>
      </c>
      <c r="AW558" s="5">
        <v>13.2</v>
      </c>
      <c r="AX558" s="5">
        <v>20.411</v>
      </c>
      <c r="AY558" s="5">
        <v>60</v>
      </c>
      <c r="AZ558" s="5">
        <v>31.496</v>
      </c>
      <c r="BA558" s="5">
        <v>29.8</v>
      </c>
      <c r="BB558" s="5">
        <v>27.261</v>
      </c>
      <c r="BC558" s="5">
        <v>12.8</v>
      </c>
      <c r="BD558" s="5">
        <v>26.59</v>
      </c>
      <c r="BE558" s="5">
        <v>26.259</v>
      </c>
      <c r="BF558" s="5">
        <v>20.928</v>
      </c>
      <c r="BG558" s="5">
        <v>15.75</v>
      </c>
      <c r="BH558" s="5"/>
      <c r="BI558" s="5">
        <v>7.088769125</v>
      </c>
      <c r="BJ558" s="5" t="s">
        <v>819</v>
      </c>
      <c r="BK558" s="5" t="s">
        <v>294</v>
      </c>
      <c r="BL558" s="5">
        <v>0</v>
      </c>
      <c r="BM558" s="5">
        <v>5</v>
      </c>
      <c r="BN558" s="5">
        <v>13.18</v>
      </c>
      <c r="BO558" s="5">
        <v>20.27</v>
      </c>
      <c r="BP558" s="5">
        <v>60</v>
      </c>
      <c r="BQ558" s="5">
        <v>30.97</v>
      </c>
      <c r="BR558" s="5">
        <v>29.5</v>
      </c>
      <c r="BS558" s="5">
        <v>27.36</v>
      </c>
      <c r="BT558" s="5">
        <v>13.25</v>
      </c>
      <c r="BU558" s="5">
        <v>26.16</v>
      </c>
      <c r="BV558" s="5">
        <v>26.03</v>
      </c>
      <c r="BW558" s="5">
        <v>20.93</v>
      </c>
      <c r="BX558" s="5">
        <v>16</v>
      </c>
      <c r="BY558" s="5"/>
      <c r="BZ558" s="5">
        <v>7.03700666666666</v>
      </c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</row>
    <row r="559" spans="1:107" s="7" customFormat="1" ht="24">
      <c r="A559" s="4" t="s">
        <v>920</v>
      </c>
      <c r="B559" s="5" t="s">
        <v>452</v>
      </c>
      <c r="C559" s="6">
        <v>39287</v>
      </c>
      <c r="D559" s="5" t="s">
        <v>455</v>
      </c>
      <c r="E559" s="5" t="s">
        <v>780</v>
      </c>
      <c r="F559" s="5" t="s">
        <v>477</v>
      </c>
      <c r="G559" s="5" t="s">
        <v>458</v>
      </c>
      <c r="H559" s="5" t="s">
        <v>459</v>
      </c>
      <c r="I559" s="5">
        <v>83</v>
      </c>
      <c r="J559" s="5" t="s">
        <v>459</v>
      </c>
      <c r="K559" s="5"/>
      <c r="L559" s="5"/>
      <c r="M559" s="5"/>
      <c r="N559" s="5" t="s">
        <v>459</v>
      </c>
      <c r="O559" s="5"/>
      <c r="P559" s="5"/>
      <c r="Q559" s="5"/>
      <c r="R559" s="5" t="s">
        <v>459</v>
      </c>
      <c r="S559" s="5" t="s">
        <v>460</v>
      </c>
      <c r="T559" s="5" t="s">
        <v>296</v>
      </c>
      <c r="U559" s="5" t="s">
        <v>484</v>
      </c>
      <c r="V559" s="5" t="s">
        <v>810</v>
      </c>
      <c r="W559" s="5">
        <v>256</v>
      </c>
      <c r="X559" s="5">
        <v>240</v>
      </c>
      <c r="Y559" s="5" t="s">
        <v>455</v>
      </c>
      <c r="Z559" s="5">
        <v>35</v>
      </c>
      <c r="AA559" s="5"/>
      <c r="AB559" s="5" t="s">
        <v>819</v>
      </c>
      <c r="AC559" s="5"/>
      <c r="AD559" s="5">
        <v>0.0516</v>
      </c>
      <c r="AE559" s="5">
        <v>10</v>
      </c>
      <c r="AF559" s="5">
        <v>7</v>
      </c>
      <c r="AG559" s="5">
        <v>21</v>
      </c>
      <c r="AH559" s="5">
        <v>60</v>
      </c>
      <c r="AI559" s="5">
        <v>46.2</v>
      </c>
      <c r="AJ559" s="5">
        <v>90</v>
      </c>
      <c r="AK559" s="5">
        <v>35.35</v>
      </c>
      <c r="AL559" s="5">
        <v>7</v>
      </c>
      <c r="AM559" s="5">
        <v>31.93</v>
      </c>
      <c r="AN559" s="5">
        <v>34.24</v>
      </c>
      <c r="AO559" s="5">
        <v>66.7</v>
      </c>
      <c r="AP559" s="5">
        <v>46.2</v>
      </c>
      <c r="AQ559" s="5"/>
      <c r="AR559" s="5">
        <v>8.7313</v>
      </c>
      <c r="AS559" s="5" t="s">
        <v>819</v>
      </c>
      <c r="AT559" s="5"/>
      <c r="AU559" s="5">
        <v>0.021333333</v>
      </c>
      <c r="AV559" s="5">
        <v>10</v>
      </c>
      <c r="AW559" s="5">
        <v>7</v>
      </c>
      <c r="AX559" s="5">
        <v>22</v>
      </c>
      <c r="AY559" s="5">
        <v>60</v>
      </c>
      <c r="AZ559" s="5">
        <v>47.12</v>
      </c>
      <c r="BA559" s="5">
        <v>90</v>
      </c>
      <c r="BB559" s="5">
        <v>36.48</v>
      </c>
      <c r="BC559" s="5">
        <v>7</v>
      </c>
      <c r="BD559" s="5">
        <v>35.91</v>
      </c>
      <c r="BE559" s="5">
        <v>34.53</v>
      </c>
      <c r="BF559" s="5">
        <v>66.36</v>
      </c>
      <c r="BG559" s="5">
        <v>46.2</v>
      </c>
      <c r="BH559" s="5"/>
      <c r="BI559" s="5">
        <v>9.12739999999999</v>
      </c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</row>
    <row r="560" spans="1:107" s="7" customFormat="1" ht="24">
      <c r="A560" s="4" t="s">
        <v>920</v>
      </c>
      <c r="B560" s="5" t="s">
        <v>452</v>
      </c>
      <c r="C560" s="6">
        <v>39281</v>
      </c>
      <c r="D560" s="5" t="s">
        <v>455</v>
      </c>
      <c r="E560" s="5" t="s">
        <v>780</v>
      </c>
      <c r="F560" s="5" t="s">
        <v>477</v>
      </c>
      <c r="G560" s="5" t="s">
        <v>458</v>
      </c>
      <c r="H560" s="5" t="s">
        <v>459</v>
      </c>
      <c r="I560" s="5">
        <v>83</v>
      </c>
      <c r="J560" s="5" t="s">
        <v>459</v>
      </c>
      <c r="K560" s="5"/>
      <c r="L560" s="5"/>
      <c r="M560" s="5"/>
      <c r="N560" s="5" t="s">
        <v>459</v>
      </c>
      <c r="O560" s="5"/>
      <c r="P560" s="5"/>
      <c r="Q560" s="5"/>
      <c r="R560" s="5" t="s">
        <v>459</v>
      </c>
      <c r="S560" s="5" t="s">
        <v>460</v>
      </c>
      <c r="T560" s="5" t="s">
        <v>296</v>
      </c>
      <c r="U560" s="5" t="s">
        <v>484</v>
      </c>
      <c r="V560" s="5" t="s">
        <v>810</v>
      </c>
      <c r="W560" s="5">
        <v>256</v>
      </c>
      <c r="X560" s="5">
        <v>240</v>
      </c>
      <c r="Y560" s="5" t="s">
        <v>455</v>
      </c>
      <c r="Z560" s="5">
        <v>45</v>
      </c>
      <c r="AA560" s="5"/>
      <c r="AB560" s="5" t="s">
        <v>819</v>
      </c>
      <c r="AC560" s="5"/>
      <c r="AD560" s="5">
        <v>0.0516</v>
      </c>
      <c r="AE560" s="5">
        <v>10</v>
      </c>
      <c r="AF560" s="5">
        <v>7</v>
      </c>
      <c r="AG560" s="5">
        <v>20.9</v>
      </c>
      <c r="AH560" s="5">
        <v>60</v>
      </c>
      <c r="AI560" s="5">
        <v>40.75</v>
      </c>
      <c r="AJ560" s="5">
        <v>90</v>
      </c>
      <c r="AK560" s="5">
        <v>36.66</v>
      </c>
      <c r="AL560" s="5">
        <v>7</v>
      </c>
      <c r="AM560" s="5">
        <v>35.16</v>
      </c>
      <c r="AN560" s="5">
        <v>35.06</v>
      </c>
      <c r="AO560" s="5">
        <v>67.4</v>
      </c>
      <c r="AP560" s="5">
        <v>46.2</v>
      </c>
      <c r="AQ560" s="5"/>
      <c r="AR560" s="5">
        <v>8.93977</v>
      </c>
      <c r="AS560" s="5" t="s">
        <v>819</v>
      </c>
      <c r="AT560" s="5"/>
      <c r="AU560" s="5">
        <v>0.021333333</v>
      </c>
      <c r="AV560" s="5">
        <v>10</v>
      </c>
      <c r="AW560" s="5">
        <v>7</v>
      </c>
      <c r="AX560" s="5">
        <v>22</v>
      </c>
      <c r="AY560" s="5">
        <v>60</v>
      </c>
      <c r="AZ560" s="5">
        <v>50.08</v>
      </c>
      <c r="BA560" s="5">
        <v>90</v>
      </c>
      <c r="BB560" s="5">
        <v>40.6</v>
      </c>
      <c r="BC560" s="5">
        <v>7</v>
      </c>
      <c r="BD560" s="5">
        <v>38.66</v>
      </c>
      <c r="BE560" s="5">
        <v>37.87</v>
      </c>
      <c r="BF560" s="5">
        <v>68.39</v>
      </c>
      <c r="BG560" s="5">
        <v>46.2</v>
      </c>
      <c r="BH560" s="5"/>
      <c r="BI560" s="5">
        <v>9.6878</v>
      </c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</row>
    <row r="561" spans="1:107" s="7" customFormat="1" ht="24">
      <c r="A561" s="4" t="s">
        <v>920</v>
      </c>
      <c r="B561" s="5" t="s">
        <v>452</v>
      </c>
      <c r="C561" s="6">
        <v>39275</v>
      </c>
      <c r="D561" s="5" t="s">
        <v>455</v>
      </c>
      <c r="E561" s="5" t="s">
        <v>780</v>
      </c>
      <c r="F561" s="5" t="s">
        <v>477</v>
      </c>
      <c r="G561" s="5" t="s">
        <v>458</v>
      </c>
      <c r="H561" s="5" t="s">
        <v>455</v>
      </c>
      <c r="I561" s="5">
        <v>19.7</v>
      </c>
      <c r="J561" s="5" t="s">
        <v>459</v>
      </c>
      <c r="K561" s="5"/>
      <c r="L561" s="5"/>
      <c r="M561" s="5"/>
      <c r="N561" s="5" t="s">
        <v>459</v>
      </c>
      <c r="O561" s="5"/>
      <c r="P561" s="5"/>
      <c r="Q561" s="5"/>
      <c r="R561" s="5" t="s">
        <v>459</v>
      </c>
      <c r="S561" s="5" t="s">
        <v>460</v>
      </c>
      <c r="T561" s="5" t="s">
        <v>461</v>
      </c>
      <c r="U561" s="5" t="s">
        <v>484</v>
      </c>
      <c r="V561" s="5" t="s">
        <v>542</v>
      </c>
      <c r="W561" s="5">
        <v>256</v>
      </c>
      <c r="X561" s="5">
        <v>240</v>
      </c>
      <c r="Y561" s="5" t="s">
        <v>455</v>
      </c>
      <c r="Z561" s="5">
        <v>50</v>
      </c>
      <c r="AA561" s="5"/>
      <c r="AB561" s="5" t="s">
        <v>819</v>
      </c>
      <c r="AC561" s="5"/>
      <c r="AD561" s="5">
        <v>0</v>
      </c>
      <c r="AE561" s="5">
        <v>10</v>
      </c>
      <c r="AF561" s="5">
        <v>8.5</v>
      </c>
      <c r="AG561" s="5">
        <v>31.77</v>
      </c>
      <c r="AH561" s="5">
        <v>60</v>
      </c>
      <c r="AI561" s="5">
        <v>45.5</v>
      </c>
      <c r="AJ561" s="5">
        <v>28.2</v>
      </c>
      <c r="AK561" s="5">
        <v>42.1</v>
      </c>
      <c r="AL561" s="5">
        <v>8.5</v>
      </c>
      <c r="AM561" s="5">
        <v>40.5</v>
      </c>
      <c r="AN561" s="5">
        <v>40.3</v>
      </c>
      <c r="AO561" s="5">
        <v>80.8</v>
      </c>
      <c r="AP561" s="5">
        <v>46</v>
      </c>
      <c r="AQ561" s="5"/>
      <c r="AR561" s="5">
        <v>11.2309899999999</v>
      </c>
      <c r="AS561" s="5" t="s">
        <v>819</v>
      </c>
      <c r="AT561" s="5"/>
      <c r="AU561" s="5">
        <v>0</v>
      </c>
      <c r="AV561" s="5">
        <v>10</v>
      </c>
      <c r="AW561" s="5">
        <v>8.5</v>
      </c>
      <c r="AX561" s="5">
        <v>29.43</v>
      </c>
      <c r="AY561" s="5">
        <v>60</v>
      </c>
      <c r="AZ561" s="5">
        <v>43.82</v>
      </c>
      <c r="BA561" s="5">
        <v>28.2</v>
      </c>
      <c r="BB561" s="5">
        <v>34.79</v>
      </c>
      <c r="BC561" s="5">
        <v>8.5</v>
      </c>
      <c r="BD561" s="5">
        <v>33.53</v>
      </c>
      <c r="BE561" s="5">
        <v>34.4</v>
      </c>
      <c r="BF561" s="5">
        <v>66</v>
      </c>
      <c r="BG561" s="5">
        <v>46</v>
      </c>
      <c r="BH561" s="5"/>
      <c r="BI561" s="5">
        <v>9.77561</v>
      </c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</row>
    <row r="562" spans="1:107" s="7" customFormat="1" ht="24">
      <c r="A562" s="4" t="s">
        <v>920</v>
      </c>
      <c r="B562" s="5" t="s">
        <v>452</v>
      </c>
      <c r="C562" s="6">
        <v>39287</v>
      </c>
      <c r="D562" s="5" t="s">
        <v>455</v>
      </c>
      <c r="E562" s="5" t="s">
        <v>502</v>
      </c>
      <c r="F562" s="5" t="s">
        <v>477</v>
      </c>
      <c r="G562" s="5" t="s">
        <v>458</v>
      </c>
      <c r="H562" s="5" t="s">
        <v>459</v>
      </c>
      <c r="I562" s="5">
        <v>19.7</v>
      </c>
      <c r="J562" s="5" t="s">
        <v>459</v>
      </c>
      <c r="K562" s="5"/>
      <c r="L562" s="5"/>
      <c r="M562" s="5"/>
      <c r="N562" s="5" t="s">
        <v>459</v>
      </c>
      <c r="O562" s="5"/>
      <c r="P562" s="5"/>
      <c r="Q562" s="5"/>
      <c r="R562" s="5" t="s">
        <v>459</v>
      </c>
      <c r="S562" s="5" t="s">
        <v>460</v>
      </c>
      <c r="T562" s="5" t="s">
        <v>296</v>
      </c>
      <c r="U562" s="5" t="s">
        <v>484</v>
      </c>
      <c r="V562" s="5" t="s">
        <v>542</v>
      </c>
      <c r="W562" s="5">
        <v>256</v>
      </c>
      <c r="X562" s="5">
        <v>240</v>
      </c>
      <c r="Y562" s="5" t="s">
        <v>455</v>
      </c>
      <c r="Z562" s="5">
        <v>50</v>
      </c>
      <c r="AA562" s="5"/>
      <c r="AB562" s="5" t="s">
        <v>819</v>
      </c>
      <c r="AC562" s="5"/>
      <c r="AD562" s="5">
        <v>0.108333333</v>
      </c>
      <c r="AE562" s="5">
        <v>10</v>
      </c>
      <c r="AF562" s="5">
        <v>8.5</v>
      </c>
      <c r="AG562" s="5">
        <v>39.73</v>
      </c>
      <c r="AH562" s="5">
        <v>60</v>
      </c>
      <c r="AI562" s="5">
        <v>46.6</v>
      </c>
      <c r="AJ562" s="5">
        <v>28.2</v>
      </c>
      <c r="AK562" s="5">
        <v>37.15</v>
      </c>
      <c r="AL562" s="5">
        <v>8.5</v>
      </c>
      <c r="AM562" s="5">
        <v>39.16</v>
      </c>
      <c r="AN562" s="5">
        <v>37.42</v>
      </c>
      <c r="AO562" s="5">
        <v>80.1</v>
      </c>
      <c r="AP562" s="5">
        <v>46.2</v>
      </c>
      <c r="AQ562" s="5"/>
      <c r="AR562" s="5">
        <v>11.733019</v>
      </c>
      <c r="AS562" s="5" t="s">
        <v>819</v>
      </c>
      <c r="AT562" s="5"/>
      <c r="AU562" s="5">
        <v>0.06333333</v>
      </c>
      <c r="AV562" s="5">
        <v>10</v>
      </c>
      <c r="AW562" s="5">
        <v>8.5</v>
      </c>
      <c r="AX562" s="5">
        <v>36.7</v>
      </c>
      <c r="AY562" s="5">
        <v>60</v>
      </c>
      <c r="AZ562" s="5">
        <v>47.01</v>
      </c>
      <c r="BA562" s="5">
        <v>28.2</v>
      </c>
      <c r="BB562" s="5">
        <v>37.8</v>
      </c>
      <c r="BC562" s="5">
        <v>8.5</v>
      </c>
      <c r="BD562" s="5">
        <v>39.3</v>
      </c>
      <c r="BE562" s="5">
        <v>38.5</v>
      </c>
      <c r="BF562" s="5">
        <v>79.4</v>
      </c>
      <c r="BG562" s="5">
        <v>46.2</v>
      </c>
      <c r="BH562" s="5"/>
      <c r="BI562" s="5">
        <v>11.45911</v>
      </c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</row>
    <row r="563" spans="1:107" s="7" customFormat="1" ht="24">
      <c r="A563" s="4" t="s">
        <v>920</v>
      </c>
      <c r="B563" s="5" t="s">
        <v>452</v>
      </c>
      <c r="C563" s="6">
        <v>39287</v>
      </c>
      <c r="D563" s="5" t="s">
        <v>455</v>
      </c>
      <c r="E563" s="5" t="s">
        <v>780</v>
      </c>
      <c r="F563" s="5" t="s">
        <v>477</v>
      </c>
      <c r="G563" s="5" t="s">
        <v>458</v>
      </c>
      <c r="H563" s="5" t="s">
        <v>459</v>
      </c>
      <c r="I563" s="5">
        <v>83</v>
      </c>
      <c r="J563" s="5" t="s">
        <v>459</v>
      </c>
      <c r="K563" s="5"/>
      <c r="L563" s="5"/>
      <c r="M563" s="5"/>
      <c r="N563" s="5" t="s">
        <v>459</v>
      </c>
      <c r="O563" s="5"/>
      <c r="P563" s="5"/>
      <c r="Q563" s="5"/>
      <c r="R563" s="5" t="s">
        <v>459</v>
      </c>
      <c r="S563" s="5" t="s">
        <v>460</v>
      </c>
      <c r="T563" s="5" t="s">
        <v>296</v>
      </c>
      <c r="U563" s="5" t="s">
        <v>484</v>
      </c>
      <c r="V563" s="5" t="s">
        <v>810</v>
      </c>
      <c r="W563" s="5">
        <v>256</v>
      </c>
      <c r="X563" s="5">
        <v>240</v>
      </c>
      <c r="Y563" s="5" t="s">
        <v>455</v>
      </c>
      <c r="Z563" s="5">
        <v>55</v>
      </c>
      <c r="AA563" s="5"/>
      <c r="AB563" s="5" t="s">
        <v>819</v>
      </c>
      <c r="AC563" s="5"/>
      <c r="AD563" s="5">
        <v>0.0516</v>
      </c>
      <c r="AE563" s="5">
        <v>10</v>
      </c>
      <c r="AF563" s="5">
        <v>7</v>
      </c>
      <c r="AG563" s="5">
        <v>20.8</v>
      </c>
      <c r="AH563" s="5">
        <v>60</v>
      </c>
      <c r="AI563" s="5">
        <v>46.55</v>
      </c>
      <c r="AJ563" s="5">
        <v>90</v>
      </c>
      <c r="AK563" s="5">
        <v>36.36</v>
      </c>
      <c r="AL563" s="5">
        <v>7</v>
      </c>
      <c r="AM563" s="5">
        <v>36.92</v>
      </c>
      <c r="AN563" s="5">
        <v>36.47</v>
      </c>
      <c r="AO563" s="5">
        <v>67</v>
      </c>
      <c r="AP563" s="5">
        <v>46.2</v>
      </c>
      <c r="AQ563" s="5"/>
      <c r="AR563" s="5">
        <v>9.12524</v>
      </c>
      <c r="AS563" s="5" t="s">
        <v>819</v>
      </c>
      <c r="AT563" s="5"/>
      <c r="AU563" s="5">
        <v>0.021333333</v>
      </c>
      <c r="AV563" s="5">
        <v>10</v>
      </c>
      <c r="AW563" s="5">
        <v>7</v>
      </c>
      <c r="AX563" s="5">
        <v>22</v>
      </c>
      <c r="AY563" s="5">
        <v>60</v>
      </c>
      <c r="AZ563" s="5">
        <v>52.3</v>
      </c>
      <c r="BA563" s="5">
        <v>90</v>
      </c>
      <c r="BB563" s="5">
        <v>42.52</v>
      </c>
      <c r="BC563" s="5">
        <v>7</v>
      </c>
      <c r="BD563" s="5">
        <v>39.57</v>
      </c>
      <c r="BE563" s="5">
        <v>41.1</v>
      </c>
      <c r="BF563" s="5">
        <v>68.61</v>
      </c>
      <c r="BG563" s="5">
        <v>46.2</v>
      </c>
      <c r="BH563" s="5"/>
      <c r="BI563" s="5">
        <v>10.0152</v>
      </c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</row>
    <row r="564" spans="1:107" s="7" customFormat="1" ht="12.75">
      <c r="A564" s="4" t="s">
        <v>920</v>
      </c>
      <c r="B564" s="5" t="s">
        <v>452</v>
      </c>
      <c r="C564" s="6">
        <v>39227</v>
      </c>
      <c r="D564" s="5" t="s">
        <v>455</v>
      </c>
      <c r="E564" s="5" t="s">
        <v>456</v>
      </c>
      <c r="F564" s="5" t="s">
        <v>477</v>
      </c>
      <c r="G564" s="5" t="s">
        <v>458</v>
      </c>
      <c r="H564" s="5" t="s">
        <v>459</v>
      </c>
      <c r="I564" s="5">
        <v>360</v>
      </c>
      <c r="J564" s="5" t="s">
        <v>459</v>
      </c>
      <c r="K564" s="5"/>
      <c r="L564" s="5"/>
      <c r="M564" s="5"/>
      <c r="N564" s="5" t="s">
        <v>459</v>
      </c>
      <c r="O564" s="5"/>
      <c r="P564" s="5"/>
      <c r="Q564" s="5"/>
      <c r="R564" s="5" t="s">
        <v>459</v>
      </c>
      <c r="S564" s="5" t="s">
        <v>460</v>
      </c>
      <c r="T564" s="5" t="s">
        <v>461</v>
      </c>
      <c r="U564" s="5" t="s">
        <v>462</v>
      </c>
      <c r="V564" s="5" t="s">
        <v>297</v>
      </c>
      <c r="W564" s="5">
        <v>256</v>
      </c>
      <c r="X564" s="5">
        <v>90</v>
      </c>
      <c r="Y564" s="5" t="s">
        <v>455</v>
      </c>
      <c r="Z564" s="5">
        <v>105</v>
      </c>
      <c r="AA564" s="5"/>
      <c r="AB564" s="5" t="s">
        <v>809</v>
      </c>
      <c r="AC564" s="5"/>
      <c r="AD564" s="5">
        <v>0.0538</v>
      </c>
      <c r="AE564" s="5">
        <v>5</v>
      </c>
      <c r="AF564" s="5">
        <v>8.08</v>
      </c>
      <c r="AG564" s="5">
        <v>36.1</v>
      </c>
      <c r="AH564" s="5">
        <v>60</v>
      </c>
      <c r="AI564" s="5">
        <v>250.6</v>
      </c>
      <c r="AJ564" s="5">
        <v>192</v>
      </c>
      <c r="AK564" s="5">
        <v>156.85</v>
      </c>
      <c r="AL564" s="5">
        <v>7.31</v>
      </c>
      <c r="AM564" s="5">
        <v>148.45</v>
      </c>
      <c r="AN564" s="5">
        <v>150.9</v>
      </c>
      <c r="AO564" s="5">
        <v>339.4</v>
      </c>
      <c r="AP564" s="5">
        <v>75</v>
      </c>
      <c r="AQ564" s="5"/>
      <c r="AR564" s="5">
        <v>32.87955</v>
      </c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</row>
    <row r="565" spans="1:107" s="7" customFormat="1" ht="12.75">
      <c r="A565" s="4" t="s">
        <v>920</v>
      </c>
      <c r="B565" s="5" t="s">
        <v>452</v>
      </c>
      <c r="C565" s="6">
        <v>39350</v>
      </c>
      <c r="D565" s="5" t="s">
        <v>455</v>
      </c>
      <c r="E565" s="5" t="s">
        <v>456</v>
      </c>
      <c r="F565" s="5" t="s">
        <v>477</v>
      </c>
      <c r="G565" s="5" t="s">
        <v>458</v>
      </c>
      <c r="H565" s="5" t="s">
        <v>459</v>
      </c>
      <c r="I565" s="5">
        <v>25</v>
      </c>
      <c r="J565" s="5" t="s">
        <v>459</v>
      </c>
      <c r="K565" s="5"/>
      <c r="L565" s="5"/>
      <c r="M565" s="5"/>
      <c r="N565" s="5" t="s">
        <v>459</v>
      </c>
      <c r="O565" s="5"/>
      <c r="P565" s="5"/>
      <c r="Q565" s="5"/>
      <c r="R565" s="5" t="s">
        <v>459</v>
      </c>
      <c r="S565" s="5" t="s">
        <v>460</v>
      </c>
      <c r="T565" s="5" t="s">
        <v>461</v>
      </c>
      <c r="U565" s="5" t="s">
        <v>462</v>
      </c>
      <c r="V565" s="5" t="s">
        <v>542</v>
      </c>
      <c r="W565" s="5">
        <v>16</v>
      </c>
      <c r="X565" s="5">
        <v>15</v>
      </c>
      <c r="Y565" s="5" t="s">
        <v>459</v>
      </c>
      <c r="Z565" s="5">
        <v>16</v>
      </c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 t="s">
        <v>485</v>
      </c>
      <c r="AT565" s="5"/>
      <c r="AU565" s="5">
        <v>0.0006</v>
      </c>
      <c r="AV565" s="5">
        <v>5</v>
      </c>
      <c r="AW565" s="5">
        <v>12.1</v>
      </c>
      <c r="AX565" s="5">
        <v>17.88</v>
      </c>
      <c r="AY565" s="5">
        <v>60</v>
      </c>
      <c r="AZ565" s="5">
        <v>21.96</v>
      </c>
      <c r="BA565" s="5">
        <v>25</v>
      </c>
      <c r="BB565" s="5">
        <v>18.35</v>
      </c>
      <c r="BC565" s="5">
        <v>14.8</v>
      </c>
      <c r="BD565" s="5">
        <v>17.9</v>
      </c>
      <c r="BE565" s="5">
        <v>18.02</v>
      </c>
      <c r="BF565" s="5">
        <v>0.55</v>
      </c>
      <c r="BG565" s="5">
        <v>0.68</v>
      </c>
      <c r="BH565" s="5"/>
      <c r="BI565" s="5">
        <v>4.1356136</v>
      </c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</row>
    <row r="566" spans="1:107" s="7" customFormat="1" ht="12.75">
      <c r="A566" s="4" t="s">
        <v>920</v>
      </c>
      <c r="B566" s="5" t="s">
        <v>452</v>
      </c>
      <c r="C566" s="6">
        <v>39318</v>
      </c>
      <c r="D566" s="5" t="s">
        <v>455</v>
      </c>
      <c r="E566" s="5" t="s">
        <v>456</v>
      </c>
      <c r="F566" s="5" t="s">
        <v>477</v>
      </c>
      <c r="G566" s="5" t="s">
        <v>458</v>
      </c>
      <c r="H566" s="5" t="s">
        <v>459</v>
      </c>
      <c r="I566" s="5">
        <v>15</v>
      </c>
      <c r="J566" s="5" t="s">
        <v>459</v>
      </c>
      <c r="K566" s="5"/>
      <c r="L566" s="5"/>
      <c r="M566" s="5"/>
      <c r="N566" s="5" t="s">
        <v>459</v>
      </c>
      <c r="O566" s="5"/>
      <c r="P566" s="5"/>
      <c r="Q566" s="5"/>
      <c r="R566" s="5" t="s">
        <v>459</v>
      </c>
      <c r="S566" s="5" t="s">
        <v>460</v>
      </c>
      <c r="T566" s="5" t="s">
        <v>461</v>
      </c>
      <c r="U566" s="5" t="s">
        <v>462</v>
      </c>
      <c r="V566" s="5" t="s">
        <v>298</v>
      </c>
      <c r="W566" s="5">
        <v>32</v>
      </c>
      <c r="X566" s="5">
        <v>15</v>
      </c>
      <c r="Y566" s="5" t="s">
        <v>513</v>
      </c>
      <c r="Z566" s="5">
        <v>18</v>
      </c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 t="s">
        <v>827</v>
      </c>
      <c r="AT566" s="5"/>
      <c r="AU566" s="5">
        <v>0.0026</v>
      </c>
      <c r="AV566" s="5">
        <v>5</v>
      </c>
      <c r="AW566" s="5">
        <v>11.3</v>
      </c>
      <c r="AX566" s="5">
        <v>15.23</v>
      </c>
      <c r="AY566" s="5">
        <v>60</v>
      </c>
      <c r="AZ566" s="5">
        <v>31.08</v>
      </c>
      <c r="BA566" s="5">
        <v>23.5</v>
      </c>
      <c r="BB566" s="5">
        <v>24.62</v>
      </c>
      <c r="BC566" s="5">
        <v>11.3</v>
      </c>
      <c r="BD566" s="5">
        <v>23.2</v>
      </c>
      <c r="BE566" s="5">
        <v>23.04</v>
      </c>
      <c r="BF566" s="5">
        <v>0.65</v>
      </c>
      <c r="BG566" s="5">
        <v>0.55</v>
      </c>
      <c r="BH566" s="5"/>
      <c r="BI566" s="5">
        <v>4.42146891666666</v>
      </c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</row>
    <row r="567" spans="1:107" s="7" customFormat="1" ht="12.75">
      <c r="A567" s="4" t="s">
        <v>920</v>
      </c>
      <c r="B567" s="5" t="s">
        <v>452</v>
      </c>
      <c r="C567" s="6">
        <v>39350</v>
      </c>
      <c r="D567" s="5" t="s">
        <v>455</v>
      </c>
      <c r="E567" s="5" t="s">
        <v>456</v>
      </c>
      <c r="F567" s="5" t="s">
        <v>477</v>
      </c>
      <c r="G567" s="5" t="s">
        <v>458</v>
      </c>
      <c r="H567" s="5" t="s">
        <v>459</v>
      </c>
      <c r="I567" s="5">
        <v>14</v>
      </c>
      <c r="J567" s="5" t="s">
        <v>459</v>
      </c>
      <c r="K567" s="5"/>
      <c r="L567" s="5"/>
      <c r="M567" s="5"/>
      <c r="N567" s="5" t="s">
        <v>459</v>
      </c>
      <c r="O567" s="5"/>
      <c r="P567" s="5"/>
      <c r="Q567" s="5"/>
      <c r="R567" s="5" t="s">
        <v>459</v>
      </c>
      <c r="S567" s="5" t="s">
        <v>460</v>
      </c>
      <c r="T567" s="5" t="s">
        <v>461</v>
      </c>
      <c r="U567" s="5" t="s">
        <v>484</v>
      </c>
      <c r="V567" s="5" t="s">
        <v>299</v>
      </c>
      <c r="W567" s="5">
        <v>192</v>
      </c>
      <c r="X567" s="5">
        <v>15</v>
      </c>
      <c r="Y567" s="5" t="s">
        <v>455</v>
      </c>
      <c r="Z567" s="5">
        <v>20</v>
      </c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 t="s">
        <v>809</v>
      </c>
      <c r="AT567" s="5"/>
      <c r="AU567" s="5">
        <v>0.0254</v>
      </c>
      <c r="AV567" s="5">
        <v>5</v>
      </c>
      <c r="AW567" s="5">
        <v>10.7</v>
      </c>
      <c r="AX567" s="5">
        <v>4.7</v>
      </c>
      <c r="AY567" s="5">
        <v>60</v>
      </c>
      <c r="AZ567" s="5">
        <v>39.45</v>
      </c>
      <c r="BA567" s="5">
        <v>31.7</v>
      </c>
      <c r="BB567" s="5">
        <v>32.01</v>
      </c>
      <c r="BC567" s="5">
        <v>20</v>
      </c>
      <c r="BD567" s="5">
        <v>31.82</v>
      </c>
      <c r="BE567" s="5">
        <v>31.64</v>
      </c>
      <c r="BF567" s="5">
        <v>1.52</v>
      </c>
      <c r="BG567" s="5">
        <v>0.87</v>
      </c>
      <c r="BH567" s="5"/>
      <c r="BI567" s="5">
        <v>3.9452185</v>
      </c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</row>
    <row r="568" spans="1:107" s="7" customFormat="1" ht="12.75">
      <c r="A568" s="4" t="s">
        <v>920</v>
      </c>
      <c r="B568" s="5" t="s">
        <v>452</v>
      </c>
      <c r="C568" s="6">
        <v>39350</v>
      </c>
      <c r="D568" s="5" t="s">
        <v>455</v>
      </c>
      <c r="E568" s="5" t="s">
        <v>456</v>
      </c>
      <c r="F568" s="5" t="s">
        <v>477</v>
      </c>
      <c r="G568" s="5" t="s">
        <v>458</v>
      </c>
      <c r="H568" s="5" t="s">
        <v>459</v>
      </c>
      <c r="I568" s="5">
        <v>14</v>
      </c>
      <c r="J568" s="5" t="s">
        <v>459</v>
      </c>
      <c r="K568" s="5"/>
      <c r="L568" s="5"/>
      <c r="M568" s="5"/>
      <c r="N568" s="5" t="s">
        <v>459</v>
      </c>
      <c r="O568" s="5"/>
      <c r="P568" s="5"/>
      <c r="Q568" s="5"/>
      <c r="R568" s="5" t="s">
        <v>459</v>
      </c>
      <c r="S568" s="5" t="s">
        <v>460</v>
      </c>
      <c r="T568" s="5" t="s">
        <v>461</v>
      </c>
      <c r="U568" s="5" t="s">
        <v>484</v>
      </c>
      <c r="V568" s="5" t="s">
        <v>299</v>
      </c>
      <c r="W568" s="5">
        <v>192</v>
      </c>
      <c r="X568" s="5">
        <v>15</v>
      </c>
      <c r="Y568" s="5" t="s">
        <v>455</v>
      </c>
      <c r="Z568" s="5">
        <v>25</v>
      </c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 t="s">
        <v>809</v>
      </c>
      <c r="AT568" s="5"/>
      <c r="AU568" s="5">
        <v>0.0251</v>
      </c>
      <c r="AV568" s="5">
        <v>5</v>
      </c>
      <c r="AW568" s="5">
        <v>10.5</v>
      </c>
      <c r="AX568" s="5">
        <v>4.6</v>
      </c>
      <c r="AY568" s="5">
        <v>60</v>
      </c>
      <c r="AZ568" s="5">
        <v>40.23</v>
      </c>
      <c r="BA568" s="5">
        <v>32.9</v>
      </c>
      <c r="BB568" s="5">
        <v>34.62</v>
      </c>
      <c r="BC568" s="5">
        <v>19.8</v>
      </c>
      <c r="BD568" s="5">
        <v>32.5</v>
      </c>
      <c r="BE568" s="5">
        <v>32.5</v>
      </c>
      <c r="BF568" s="5">
        <v>2.07</v>
      </c>
      <c r="BG568" s="5">
        <v>1.05</v>
      </c>
      <c r="BH568" s="5"/>
      <c r="BI568" s="5">
        <v>4.87001166666666</v>
      </c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</row>
    <row r="569" spans="1:107" s="7" customFormat="1" ht="12.75">
      <c r="A569" s="4" t="s">
        <v>920</v>
      </c>
      <c r="B569" s="5" t="s">
        <v>452</v>
      </c>
      <c r="C569" s="6">
        <v>39350</v>
      </c>
      <c r="D569" s="5" t="s">
        <v>455</v>
      </c>
      <c r="E569" s="5" t="s">
        <v>456</v>
      </c>
      <c r="F569" s="5" t="s">
        <v>477</v>
      </c>
      <c r="G569" s="5" t="s">
        <v>458</v>
      </c>
      <c r="H569" s="5" t="s">
        <v>459</v>
      </c>
      <c r="I569" s="5">
        <v>14</v>
      </c>
      <c r="J569" s="5" t="s">
        <v>459</v>
      </c>
      <c r="K569" s="5"/>
      <c r="L569" s="5"/>
      <c r="M569" s="5"/>
      <c r="N569" s="5" t="s">
        <v>459</v>
      </c>
      <c r="O569" s="5"/>
      <c r="P569" s="5"/>
      <c r="Q569" s="5"/>
      <c r="R569" s="5" t="s">
        <v>459</v>
      </c>
      <c r="S569" s="5" t="s">
        <v>460</v>
      </c>
      <c r="T569" s="5" t="s">
        <v>461</v>
      </c>
      <c r="U569" s="5" t="s">
        <v>484</v>
      </c>
      <c r="V569" s="5" t="s">
        <v>299</v>
      </c>
      <c r="W569" s="5">
        <v>192</v>
      </c>
      <c r="X569" s="5">
        <v>15</v>
      </c>
      <c r="Y569" s="5" t="s">
        <v>455</v>
      </c>
      <c r="Z569" s="5">
        <v>35</v>
      </c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 t="s">
        <v>809</v>
      </c>
      <c r="AT569" s="5"/>
      <c r="AU569" s="5">
        <v>0.0253</v>
      </c>
      <c r="AV569" s="5">
        <v>5</v>
      </c>
      <c r="AW569" s="5">
        <v>10.3</v>
      </c>
      <c r="AX569" s="5">
        <v>4.69</v>
      </c>
      <c r="AY569" s="5">
        <v>60</v>
      </c>
      <c r="AZ569" s="5">
        <v>41.02</v>
      </c>
      <c r="BA569" s="5">
        <v>40.9</v>
      </c>
      <c r="BB569" s="5">
        <v>34.72</v>
      </c>
      <c r="BC569" s="5">
        <v>29.6</v>
      </c>
      <c r="BD569" s="5">
        <v>33.93</v>
      </c>
      <c r="BE569" s="5">
        <v>33.68</v>
      </c>
      <c r="BF569" s="5">
        <v>2.2</v>
      </c>
      <c r="BG569" s="5">
        <v>1.05</v>
      </c>
      <c r="BH569" s="5"/>
      <c r="BI569" s="5">
        <v>6.14819925</v>
      </c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</row>
    <row r="570" spans="1:107" s="7" customFormat="1" ht="12.75">
      <c r="A570" s="4" t="s">
        <v>920</v>
      </c>
      <c r="B570" s="5" t="s">
        <v>452</v>
      </c>
      <c r="C570" s="6">
        <v>39350</v>
      </c>
      <c r="D570" s="5" t="s">
        <v>455</v>
      </c>
      <c r="E570" s="5" t="s">
        <v>456</v>
      </c>
      <c r="F570" s="5" t="s">
        <v>477</v>
      </c>
      <c r="G570" s="5" t="s">
        <v>458</v>
      </c>
      <c r="H570" s="5" t="s">
        <v>459</v>
      </c>
      <c r="I570" s="5">
        <v>30</v>
      </c>
      <c r="J570" s="5" t="s">
        <v>459</v>
      </c>
      <c r="K570" s="5"/>
      <c r="L570" s="5"/>
      <c r="M570" s="5"/>
      <c r="N570" s="5" t="s">
        <v>459</v>
      </c>
      <c r="O570" s="5"/>
      <c r="P570" s="5"/>
      <c r="Q570" s="5"/>
      <c r="R570" s="5" t="s">
        <v>459</v>
      </c>
      <c r="S570" s="5" t="s">
        <v>460</v>
      </c>
      <c r="T570" s="5" t="s">
        <v>461</v>
      </c>
      <c r="U570" s="5" t="s">
        <v>885</v>
      </c>
      <c r="V570" s="5" t="s">
        <v>775</v>
      </c>
      <c r="W570" s="5">
        <v>192</v>
      </c>
      <c r="X570" s="5">
        <v>15</v>
      </c>
      <c r="Y570" s="5" t="s">
        <v>455</v>
      </c>
      <c r="Z570" s="5">
        <v>36</v>
      </c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 t="s">
        <v>809</v>
      </c>
      <c r="AT570" s="5"/>
      <c r="AU570" s="5">
        <v>0.00382</v>
      </c>
      <c r="AV570" s="5">
        <v>5</v>
      </c>
      <c r="AW570" s="5">
        <v>9</v>
      </c>
      <c r="AX570" s="5">
        <v>13.508</v>
      </c>
      <c r="AY570" s="5">
        <v>60</v>
      </c>
      <c r="AZ570" s="5">
        <v>48.12</v>
      </c>
      <c r="BA570" s="5">
        <v>37</v>
      </c>
      <c r="BB570" s="5">
        <v>38.64</v>
      </c>
      <c r="BC570" s="5">
        <v>21</v>
      </c>
      <c r="BD570" s="5">
        <v>37.52</v>
      </c>
      <c r="BE570" s="5">
        <v>37.2</v>
      </c>
      <c r="BF570" s="5">
        <v>1.62</v>
      </c>
      <c r="BG570" s="5">
        <v>1.5</v>
      </c>
      <c r="BH570" s="5">
        <v>1.126</v>
      </c>
      <c r="BI570" s="5">
        <v>7.891558</v>
      </c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</row>
    <row r="571" spans="1:107" s="7" customFormat="1" ht="12.75">
      <c r="A571" s="4" t="s">
        <v>920</v>
      </c>
      <c r="B571" s="5" t="s">
        <v>452</v>
      </c>
      <c r="C571" s="6">
        <v>39601</v>
      </c>
      <c r="D571" s="5" t="s">
        <v>455</v>
      </c>
      <c r="E571" s="5" t="s">
        <v>456</v>
      </c>
      <c r="F571" s="5" t="s">
        <v>477</v>
      </c>
      <c r="G571" s="5" t="s">
        <v>458</v>
      </c>
      <c r="H571" s="5" t="s">
        <v>459</v>
      </c>
      <c r="I571" s="5">
        <v>30</v>
      </c>
      <c r="J571" s="5" t="s">
        <v>459</v>
      </c>
      <c r="K571" s="5"/>
      <c r="L571" s="5"/>
      <c r="M571" s="5"/>
      <c r="N571" s="5" t="s">
        <v>459</v>
      </c>
      <c r="O571" s="5"/>
      <c r="P571" s="5"/>
      <c r="Q571" s="5"/>
      <c r="R571" s="5" t="s">
        <v>459</v>
      </c>
      <c r="S571" s="5" t="s">
        <v>460</v>
      </c>
      <c r="T571" s="5" t="s">
        <v>461</v>
      </c>
      <c r="U571" s="5" t="s">
        <v>885</v>
      </c>
      <c r="V571" s="5" t="s">
        <v>300</v>
      </c>
      <c r="W571" s="5">
        <v>1024</v>
      </c>
      <c r="X571" s="5"/>
      <c r="Y571" s="5" t="s">
        <v>455</v>
      </c>
      <c r="Z571" s="5">
        <v>36</v>
      </c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 t="s">
        <v>809</v>
      </c>
      <c r="AT571" s="5"/>
      <c r="AU571" s="5">
        <v>0.0035</v>
      </c>
      <c r="AV571" s="5">
        <v>5</v>
      </c>
      <c r="AW571" s="5">
        <v>9</v>
      </c>
      <c r="AX571" s="5">
        <v>19.22</v>
      </c>
      <c r="AY571" s="5">
        <v>60</v>
      </c>
      <c r="AZ571" s="5">
        <v>41.46</v>
      </c>
      <c r="BA571" s="5">
        <v>38</v>
      </c>
      <c r="BB571" s="5">
        <v>34.54</v>
      </c>
      <c r="BC571" s="5">
        <v>22</v>
      </c>
      <c r="BD571" s="5">
        <v>34.22</v>
      </c>
      <c r="BE571" s="5">
        <v>33.41</v>
      </c>
      <c r="BF571" s="5">
        <v>1.49</v>
      </c>
      <c r="BG571" s="5">
        <v>1</v>
      </c>
      <c r="BH571" s="5">
        <v>1.6</v>
      </c>
      <c r="BI571" s="5">
        <v>7.9924</v>
      </c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</row>
    <row r="572" spans="1:107" s="7" customFormat="1" ht="12.75">
      <c r="A572" s="4" t="s">
        <v>920</v>
      </c>
      <c r="B572" s="5" t="s">
        <v>452</v>
      </c>
      <c r="C572" s="6">
        <v>39601</v>
      </c>
      <c r="D572" s="5" t="s">
        <v>455</v>
      </c>
      <c r="E572" s="5" t="s">
        <v>456</v>
      </c>
      <c r="F572" s="5" t="s">
        <v>477</v>
      </c>
      <c r="G572" s="5" t="s">
        <v>458</v>
      </c>
      <c r="H572" s="5" t="s">
        <v>459</v>
      </c>
      <c r="I572" s="5">
        <v>30</v>
      </c>
      <c r="J572" s="5" t="s">
        <v>459</v>
      </c>
      <c r="K572" s="5"/>
      <c r="L572" s="5"/>
      <c r="M572" s="5"/>
      <c r="N572" s="5" t="s">
        <v>459</v>
      </c>
      <c r="O572" s="5"/>
      <c r="P572" s="5"/>
      <c r="Q572" s="5"/>
      <c r="R572" s="5" t="s">
        <v>459</v>
      </c>
      <c r="S572" s="5" t="s">
        <v>460</v>
      </c>
      <c r="T572" s="5" t="s">
        <v>461</v>
      </c>
      <c r="U572" s="5" t="s">
        <v>885</v>
      </c>
      <c r="V572" s="5" t="s">
        <v>300</v>
      </c>
      <c r="W572" s="5">
        <v>1024</v>
      </c>
      <c r="X572" s="5"/>
      <c r="Y572" s="5" t="s">
        <v>455</v>
      </c>
      <c r="Z572" s="5">
        <v>42</v>
      </c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 t="s">
        <v>809</v>
      </c>
      <c r="AT572" s="5"/>
      <c r="AU572" s="5">
        <v>0.00359</v>
      </c>
      <c r="AV572" s="5">
        <v>5</v>
      </c>
      <c r="AW572" s="5">
        <v>9</v>
      </c>
      <c r="AX572" s="5">
        <v>19.17</v>
      </c>
      <c r="AY572" s="5">
        <v>60</v>
      </c>
      <c r="AZ572" s="5">
        <v>46.89</v>
      </c>
      <c r="BA572" s="5">
        <v>37</v>
      </c>
      <c r="BB572" s="5">
        <v>36.62</v>
      </c>
      <c r="BC572" s="5">
        <v>22</v>
      </c>
      <c r="BD572" s="5">
        <v>36.13</v>
      </c>
      <c r="BE572" s="5">
        <v>35.73</v>
      </c>
      <c r="BF572" s="5">
        <v>1.65</v>
      </c>
      <c r="BG572" s="5">
        <v>1</v>
      </c>
      <c r="BH572" s="5">
        <v>1.59</v>
      </c>
      <c r="BI572" s="5">
        <v>8.34846</v>
      </c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</row>
    <row r="573" spans="1:107" s="7" customFormat="1" ht="12.75">
      <c r="A573" s="4" t="s">
        <v>920</v>
      </c>
      <c r="B573" s="5" t="s">
        <v>452</v>
      </c>
      <c r="C573" s="6">
        <v>39350</v>
      </c>
      <c r="D573" s="5" t="s">
        <v>455</v>
      </c>
      <c r="E573" s="5" t="s">
        <v>456</v>
      </c>
      <c r="F573" s="5" t="s">
        <v>477</v>
      </c>
      <c r="G573" s="5" t="s">
        <v>458</v>
      </c>
      <c r="H573" s="5" t="s">
        <v>459</v>
      </c>
      <c r="I573" s="5">
        <v>60</v>
      </c>
      <c r="J573" s="5" t="s">
        <v>459</v>
      </c>
      <c r="K573" s="5"/>
      <c r="L573" s="5"/>
      <c r="M573" s="5"/>
      <c r="N573" s="5" t="s">
        <v>459</v>
      </c>
      <c r="O573" s="5"/>
      <c r="P573" s="5"/>
      <c r="Q573" s="5"/>
      <c r="R573" s="5" t="s">
        <v>459</v>
      </c>
      <c r="S573" s="5" t="s">
        <v>460</v>
      </c>
      <c r="T573" s="5" t="s">
        <v>461</v>
      </c>
      <c r="U573" s="5" t="s">
        <v>885</v>
      </c>
      <c r="V573" s="5" t="s">
        <v>775</v>
      </c>
      <c r="W573" s="5">
        <v>192</v>
      </c>
      <c r="X573" s="5">
        <v>60</v>
      </c>
      <c r="Y573" s="5" t="s">
        <v>455</v>
      </c>
      <c r="Z573" s="5">
        <v>50</v>
      </c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 t="s">
        <v>809</v>
      </c>
      <c r="AT573" s="5"/>
      <c r="AU573" s="5">
        <v>0.00356</v>
      </c>
      <c r="AV573" s="5">
        <v>5</v>
      </c>
      <c r="AW573" s="5">
        <v>7.16</v>
      </c>
      <c r="AX573" s="5">
        <v>13.73</v>
      </c>
      <c r="AY573" s="5">
        <v>60</v>
      </c>
      <c r="AZ573" s="5">
        <v>63.08</v>
      </c>
      <c r="BA573" s="5">
        <v>62</v>
      </c>
      <c r="BB573" s="5">
        <v>47.23</v>
      </c>
      <c r="BC573" s="5">
        <v>14.5</v>
      </c>
      <c r="BD573" s="5">
        <v>46.73</v>
      </c>
      <c r="BE573" s="5">
        <v>44.4</v>
      </c>
      <c r="BF573" s="5">
        <v>87.44</v>
      </c>
      <c r="BG573" s="5">
        <v>46</v>
      </c>
      <c r="BH573" s="5">
        <v>1.146</v>
      </c>
      <c r="BI573" s="5">
        <v>10.078024</v>
      </c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</row>
    <row r="574" spans="1:107" s="7" customFormat="1" ht="12.75">
      <c r="A574" s="4" t="s">
        <v>920</v>
      </c>
      <c r="B574" s="5" t="s">
        <v>452</v>
      </c>
      <c r="C574" s="6">
        <v>39601</v>
      </c>
      <c r="D574" s="5" t="s">
        <v>455</v>
      </c>
      <c r="E574" s="5" t="s">
        <v>456</v>
      </c>
      <c r="F574" s="5" t="s">
        <v>477</v>
      </c>
      <c r="G574" s="5" t="s">
        <v>458</v>
      </c>
      <c r="H574" s="5" t="s">
        <v>459</v>
      </c>
      <c r="I574" s="5">
        <v>60</v>
      </c>
      <c r="J574" s="5" t="s">
        <v>459</v>
      </c>
      <c r="K574" s="5"/>
      <c r="L574" s="5"/>
      <c r="M574" s="5"/>
      <c r="N574" s="5" t="s">
        <v>459</v>
      </c>
      <c r="O574" s="5"/>
      <c r="P574" s="5"/>
      <c r="Q574" s="5"/>
      <c r="R574" s="5" t="s">
        <v>459</v>
      </c>
      <c r="S574" s="5" t="s">
        <v>460</v>
      </c>
      <c r="T574" s="5" t="s">
        <v>461</v>
      </c>
      <c r="U574" s="5" t="s">
        <v>885</v>
      </c>
      <c r="V574" s="5" t="s">
        <v>300</v>
      </c>
      <c r="W574" s="5">
        <v>1024</v>
      </c>
      <c r="X574" s="5"/>
      <c r="Y574" s="5" t="s">
        <v>455</v>
      </c>
      <c r="Z574" s="5">
        <v>50</v>
      </c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 t="s">
        <v>809</v>
      </c>
      <c r="AT574" s="5"/>
      <c r="AU574" s="5">
        <v>0.00364</v>
      </c>
      <c r="AV574" s="5">
        <v>5</v>
      </c>
      <c r="AW574" s="5">
        <v>9</v>
      </c>
      <c r="AX574" s="5">
        <v>19.25</v>
      </c>
      <c r="AY574" s="5">
        <v>60</v>
      </c>
      <c r="AZ574" s="5">
        <v>65.23</v>
      </c>
      <c r="BA574" s="5">
        <v>56</v>
      </c>
      <c r="BB574" s="5">
        <v>49.149</v>
      </c>
      <c r="BC574" s="5">
        <v>26</v>
      </c>
      <c r="BD574" s="5">
        <v>47.7</v>
      </c>
      <c r="BE574" s="5">
        <v>47.39</v>
      </c>
      <c r="BF574" s="5">
        <v>68.74</v>
      </c>
      <c r="BG574" s="5">
        <v>47</v>
      </c>
      <c r="BH574" s="5">
        <v>1.6</v>
      </c>
      <c r="BI574" s="5">
        <v>10.85885</v>
      </c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</row>
    <row r="575" spans="1:107" s="7" customFormat="1" ht="12.75">
      <c r="A575" s="4" t="s">
        <v>920</v>
      </c>
      <c r="B575" s="5" t="s">
        <v>452</v>
      </c>
      <c r="C575" s="6">
        <v>39350</v>
      </c>
      <c r="D575" s="5" t="s">
        <v>455</v>
      </c>
      <c r="E575" s="5" t="s">
        <v>456</v>
      </c>
      <c r="F575" s="5" t="s">
        <v>477</v>
      </c>
      <c r="G575" s="5" t="s">
        <v>458</v>
      </c>
      <c r="H575" s="5" t="s">
        <v>459</v>
      </c>
      <c r="I575" s="5">
        <v>270</v>
      </c>
      <c r="J575" s="5" t="s">
        <v>459</v>
      </c>
      <c r="K575" s="5"/>
      <c r="L575" s="5"/>
      <c r="M575" s="5"/>
      <c r="N575" s="5" t="s">
        <v>459</v>
      </c>
      <c r="O575" s="5"/>
      <c r="P575" s="5"/>
      <c r="Q575" s="5"/>
      <c r="R575" s="5" t="s">
        <v>459</v>
      </c>
      <c r="S575" s="5" t="s">
        <v>460</v>
      </c>
      <c r="T575" s="5" t="s">
        <v>461</v>
      </c>
      <c r="U575" s="5" t="s">
        <v>885</v>
      </c>
      <c r="V575" s="5" t="s">
        <v>301</v>
      </c>
      <c r="W575" s="5">
        <v>512</v>
      </c>
      <c r="X575" s="5">
        <v>60</v>
      </c>
      <c r="Y575" s="5" t="s">
        <v>455</v>
      </c>
      <c r="Z575" s="5">
        <v>60</v>
      </c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 t="s">
        <v>809</v>
      </c>
      <c r="AT575" s="5"/>
      <c r="AU575" s="5">
        <v>0.00662</v>
      </c>
      <c r="AV575" s="5">
        <v>5</v>
      </c>
      <c r="AW575" s="5">
        <v>8.93</v>
      </c>
      <c r="AX575" s="5">
        <v>23.506</v>
      </c>
      <c r="AY575" s="5">
        <v>60</v>
      </c>
      <c r="AZ575" s="5">
        <v>142.08</v>
      </c>
      <c r="BA575" s="5">
        <v>200</v>
      </c>
      <c r="BB575" s="5">
        <v>82.87</v>
      </c>
      <c r="BC575" s="5">
        <v>16.34</v>
      </c>
      <c r="BD575" s="5">
        <v>82.87</v>
      </c>
      <c r="BE575" s="5">
        <v>79.73</v>
      </c>
      <c r="BF575" s="5">
        <v>199.7</v>
      </c>
      <c r="BG575" s="5">
        <v>46</v>
      </c>
      <c r="BH575" s="5">
        <v>1.959</v>
      </c>
      <c r="BI575" s="5">
        <v>18.520096</v>
      </c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</row>
    <row r="576" spans="1:107" s="7" customFormat="1" ht="12.75">
      <c r="A576" s="4" t="s">
        <v>920</v>
      </c>
      <c r="B576" s="5" t="s">
        <v>452</v>
      </c>
      <c r="C576" s="6">
        <v>39350</v>
      </c>
      <c r="D576" s="5" t="s">
        <v>455</v>
      </c>
      <c r="E576" s="5" t="s">
        <v>456</v>
      </c>
      <c r="F576" s="5" t="s">
        <v>477</v>
      </c>
      <c r="G576" s="5" t="s">
        <v>458</v>
      </c>
      <c r="H576" s="5" t="s">
        <v>459</v>
      </c>
      <c r="I576" s="5">
        <v>300</v>
      </c>
      <c r="J576" s="5" t="s">
        <v>459</v>
      </c>
      <c r="K576" s="5"/>
      <c r="L576" s="5"/>
      <c r="M576" s="5"/>
      <c r="N576" s="5" t="s">
        <v>459</v>
      </c>
      <c r="O576" s="5"/>
      <c r="P576" s="5"/>
      <c r="Q576" s="5"/>
      <c r="R576" s="5" t="s">
        <v>459</v>
      </c>
      <c r="S576" s="5" t="s">
        <v>460</v>
      </c>
      <c r="T576" s="5" t="s">
        <v>461</v>
      </c>
      <c r="U576" s="5" t="s">
        <v>885</v>
      </c>
      <c r="V576" s="5" t="s">
        <v>301</v>
      </c>
      <c r="W576" s="5">
        <v>512</v>
      </c>
      <c r="X576" s="5">
        <v>60</v>
      </c>
      <c r="Y576" s="5" t="s">
        <v>455</v>
      </c>
      <c r="Z576" s="5">
        <v>75</v>
      </c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 t="s">
        <v>809</v>
      </c>
      <c r="AT576" s="5"/>
      <c r="AU576" s="5">
        <v>0.00633</v>
      </c>
      <c r="AV576" s="5">
        <v>5</v>
      </c>
      <c r="AW576" s="5">
        <v>8.5</v>
      </c>
      <c r="AX576" s="5">
        <v>23.519</v>
      </c>
      <c r="AY576" s="5">
        <v>60</v>
      </c>
      <c r="AZ576" s="5">
        <v>157.61</v>
      </c>
      <c r="BA576" s="5">
        <v>208</v>
      </c>
      <c r="BB576" s="5">
        <v>96.1</v>
      </c>
      <c r="BC576" s="5">
        <v>16</v>
      </c>
      <c r="BD576" s="5">
        <v>89.95</v>
      </c>
      <c r="BE576" s="5">
        <v>92.63</v>
      </c>
      <c r="BF576" s="5">
        <v>194.97</v>
      </c>
      <c r="BG576" s="5">
        <v>46</v>
      </c>
      <c r="BH576" s="5">
        <v>1.9586</v>
      </c>
      <c r="BI576" s="5">
        <v>20.2880184</v>
      </c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</row>
    <row r="577" spans="1:107" s="7" customFormat="1" ht="12.75">
      <c r="A577" s="4" t="s">
        <v>920</v>
      </c>
      <c r="B577" s="5" t="s">
        <v>452</v>
      </c>
      <c r="C577" s="6">
        <v>39227</v>
      </c>
      <c r="D577" s="5" t="s">
        <v>455</v>
      </c>
      <c r="E577" s="5" t="s">
        <v>456</v>
      </c>
      <c r="F577" s="5" t="s">
        <v>477</v>
      </c>
      <c r="G577" s="5" t="s">
        <v>458</v>
      </c>
      <c r="H577" s="5" t="s">
        <v>459</v>
      </c>
      <c r="I577" s="5">
        <v>25</v>
      </c>
      <c r="J577" s="5" t="s">
        <v>459</v>
      </c>
      <c r="K577" s="5"/>
      <c r="L577" s="5"/>
      <c r="M577" s="5"/>
      <c r="N577" s="5" t="s">
        <v>459</v>
      </c>
      <c r="O577" s="5"/>
      <c r="P577" s="5"/>
      <c r="Q577" s="5"/>
      <c r="R577" s="5" t="s">
        <v>459</v>
      </c>
      <c r="S577" s="5" t="s">
        <v>460</v>
      </c>
      <c r="T577" s="5" t="s">
        <v>461</v>
      </c>
      <c r="U577" s="5" t="s">
        <v>302</v>
      </c>
      <c r="V577" s="5" t="s">
        <v>542</v>
      </c>
      <c r="W577" s="5">
        <v>16</v>
      </c>
      <c r="X577" s="5">
        <v>15</v>
      </c>
      <c r="Y577" s="5" t="s">
        <v>459</v>
      </c>
      <c r="Z577" s="5">
        <v>16</v>
      </c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>
        <v>0.00061</v>
      </c>
      <c r="AV577" s="5">
        <v>5</v>
      </c>
      <c r="AW577" s="5">
        <v>13</v>
      </c>
      <c r="AX577" s="5">
        <v>10.92</v>
      </c>
      <c r="AY577" s="5">
        <v>60</v>
      </c>
      <c r="AZ577" s="5">
        <v>21.67</v>
      </c>
      <c r="BA577" s="5">
        <v>31</v>
      </c>
      <c r="BB577" s="5">
        <v>15.99</v>
      </c>
      <c r="BC577" s="5">
        <v>14</v>
      </c>
      <c r="BD577" s="5">
        <v>15.67</v>
      </c>
      <c r="BE577" s="5">
        <v>15.87</v>
      </c>
      <c r="BF577" s="5">
        <v>0.46</v>
      </c>
      <c r="BG577" s="5">
        <v>0.75</v>
      </c>
      <c r="BH577" s="5"/>
      <c r="BI577" s="5">
        <v>2.9451283333</v>
      </c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</row>
    <row r="578" spans="1:107" s="7" customFormat="1" ht="12.75">
      <c r="A578" s="4" t="s">
        <v>920</v>
      </c>
      <c r="B578" s="5" t="s">
        <v>452</v>
      </c>
      <c r="C578" s="6">
        <v>39227</v>
      </c>
      <c r="D578" s="5" t="s">
        <v>455</v>
      </c>
      <c r="E578" s="5" t="s">
        <v>456</v>
      </c>
      <c r="F578" s="5" t="s">
        <v>477</v>
      </c>
      <c r="G578" s="5" t="s">
        <v>458</v>
      </c>
      <c r="H578" s="5" t="s">
        <v>459</v>
      </c>
      <c r="I578" s="5">
        <v>25</v>
      </c>
      <c r="J578" s="5" t="s">
        <v>459</v>
      </c>
      <c r="K578" s="5"/>
      <c r="L578" s="5"/>
      <c r="M578" s="5"/>
      <c r="N578" s="5" t="s">
        <v>459</v>
      </c>
      <c r="O578" s="5"/>
      <c r="P578" s="5"/>
      <c r="Q578" s="5"/>
      <c r="R578" s="5" t="s">
        <v>459</v>
      </c>
      <c r="S578" s="5" t="s">
        <v>460</v>
      </c>
      <c r="T578" s="5" t="s">
        <v>461</v>
      </c>
      <c r="U578" s="5" t="s">
        <v>302</v>
      </c>
      <c r="V578" s="5" t="s">
        <v>542</v>
      </c>
      <c r="W578" s="5">
        <v>16</v>
      </c>
      <c r="X578" s="5">
        <v>15</v>
      </c>
      <c r="Y578" s="5" t="s">
        <v>459</v>
      </c>
      <c r="Z578" s="5">
        <v>16</v>
      </c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 t="s">
        <v>809</v>
      </c>
      <c r="AT578" s="5"/>
      <c r="AU578" s="5">
        <v>0.00061</v>
      </c>
      <c r="AV578" s="5">
        <v>5</v>
      </c>
      <c r="AW578" s="5">
        <v>12</v>
      </c>
      <c r="AX578" s="5">
        <v>13.1</v>
      </c>
      <c r="AY578" s="5">
        <v>60</v>
      </c>
      <c r="AZ578" s="5">
        <v>21.74</v>
      </c>
      <c r="BA578" s="5">
        <v>35</v>
      </c>
      <c r="BB578" s="5">
        <v>15.9</v>
      </c>
      <c r="BC578" s="5">
        <v>14</v>
      </c>
      <c r="BD578" s="5">
        <v>15.92</v>
      </c>
      <c r="BE578" s="5">
        <v>15.87</v>
      </c>
      <c r="BF578" s="5">
        <v>0.8</v>
      </c>
      <c r="BG578" s="5">
        <v>0.75</v>
      </c>
      <c r="BH578" s="5"/>
      <c r="BI578" s="5">
        <v>3.2753291667</v>
      </c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</row>
    <row r="579" spans="1:107" s="7" customFormat="1" ht="12.75">
      <c r="A579" s="4" t="s">
        <v>920</v>
      </c>
      <c r="B579" s="5" t="s">
        <v>452</v>
      </c>
      <c r="C579" s="6">
        <v>39321</v>
      </c>
      <c r="D579" s="5" t="s">
        <v>455</v>
      </c>
      <c r="E579" s="5" t="s">
        <v>456</v>
      </c>
      <c r="F579" s="5" t="s">
        <v>477</v>
      </c>
      <c r="G579" s="5" t="s">
        <v>458</v>
      </c>
      <c r="H579" s="5" t="s">
        <v>459</v>
      </c>
      <c r="I579" s="5">
        <v>21</v>
      </c>
      <c r="J579" s="5" t="s">
        <v>459</v>
      </c>
      <c r="K579" s="5"/>
      <c r="L579" s="5"/>
      <c r="M579" s="5"/>
      <c r="N579" s="5" t="s">
        <v>459</v>
      </c>
      <c r="O579" s="5"/>
      <c r="P579" s="5"/>
      <c r="Q579" s="5"/>
      <c r="R579" s="5" t="s">
        <v>459</v>
      </c>
      <c r="S579" s="5" t="s">
        <v>460</v>
      </c>
      <c r="T579" s="5" t="s">
        <v>461</v>
      </c>
      <c r="U579" s="5" t="s">
        <v>484</v>
      </c>
      <c r="V579" s="5" t="s">
        <v>740</v>
      </c>
      <c r="W579" s="5">
        <v>48</v>
      </c>
      <c r="X579" s="5">
        <v>15</v>
      </c>
      <c r="Y579" s="5" t="s">
        <v>459</v>
      </c>
      <c r="Z579" s="5">
        <v>21</v>
      </c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 t="s">
        <v>827</v>
      </c>
      <c r="AT579" s="5"/>
      <c r="AU579" s="5">
        <v>0.00056</v>
      </c>
      <c r="AV579" s="5">
        <v>5</v>
      </c>
      <c r="AW579" s="5">
        <v>15</v>
      </c>
      <c r="AX579" s="5">
        <v>12.863</v>
      </c>
      <c r="AY579" s="5">
        <v>60</v>
      </c>
      <c r="AZ579" s="5">
        <v>22.224</v>
      </c>
      <c r="BA579" s="5">
        <v>25</v>
      </c>
      <c r="BB579" s="5">
        <v>17.594</v>
      </c>
      <c r="BC579" s="5">
        <v>14</v>
      </c>
      <c r="BD579" s="5">
        <v>17.085</v>
      </c>
      <c r="BE579" s="5">
        <v>16.684</v>
      </c>
      <c r="BF579" s="5">
        <v>14.141</v>
      </c>
      <c r="BG579" s="5">
        <v>16</v>
      </c>
      <c r="BH579" s="5"/>
      <c r="BI579" s="5">
        <v>3.77917391666666</v>
      </c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</row>
    <row r="580" spans="1:107" s="7" customFormat="1" ht="12.75">
      <c r="A580" s="4" t="s">
        <v>920</v>
      </c>
      <c r="B580" s="5" t="s">
        <v>452</v>
      </c>
      <c r="C580" s="6">
        <v>39321</v>
      </c>
      <c r="D580" s="5" t="s">
        <v>455</v>
      </c>
      <c r="E580" s="5" t="s">
        <v>456</v>
      </c>
      <c r="F580" s="5" t="s">
        <v>477</v>
      </c>
      <c r="G580" s="5" t="s">
        <v>458</v>
      </c>
      <c r="H580" s="5" t="s">
        <v>459</v>
      </c>
      <c r="I580" s="5">
        <v>21</v>
      </c>
      <c r="J580" s="5" t="s">
        <v>459</v>
      </c>
      <c r="K580" s="5"/>
      <c r="L580" s="5"/>
      <c r="M580" s="5"/>
      <c r="N580" s="5" t="s">
        <v>459</v>
      </c>
      <c r="O580" s="5"/>
      <c r="P580" s="5"/>
      <c r="Q580" s="5"/>
      <c r="R580" s="5" t="s">
        <v>459</v>
      </c>
      <c r="S580" s="5" t="s">
        <v>460</v>
      </c>
      <c r="T580" s="5" t="s">
        <v>461</v>
      </c>
      <c r="U580" s="5" t="s">
        <v>462</v>
      </c>
      <c r="V580" s="5" t="s">
        <v>740</v>
      </c>
      <c r="W580" s="5">
        <v>32</v>
      </c>
      <c r="X580" s="5">
        <v>15</v>
      </c>
      <c r="Y580" s="5" t="s">
        <v>459</v>
      </c>
      <c r="Z580" s="5">
        <v>21</v>
      </c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 t="s">
        <v>827</v>
      </c>
      <c r="AT580" s="5"/>
      <c r="AU580" s="5">
        <v>0.00056</v>
      </c>
      <c r="AV580" s="5">
        <v>5</v>
      </c>
      <c r="AW580" s="5">
        <v>14</v>
      </c>
      <c r="AX580" s="5">
        <v>12.927</v>
      </c>
      <c r="AY580" s="5">
        <v>60</v>
      </c>
      <c r="AZ580" s="5">
        <v>22.354</v>
      </c>
      <c r="BA580" s="5">
        <v>24</v>
      </c>
      <c r="BB580" s="5">
        <v>17.744</v>
      </c>
      <c r="BC580" s="5">
        <v>14</v>
      </c>
      <c r="BD580" s="5">
        <v>17.291</v>
      </c>
      <c r="BE580" s="5">
        <v>17.191</v>
      </c>
      <c r="BF580" s="5">
        <v>14.99</v>
      </c>
      <c r="BG580" s="5">
        <v>16</v>
      </c>
      <c r="BH580" s="5"/>
      <c r="BI580" s="5">
        <v>3.82519358333333</v>
      </c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</row>
    <row r="581" spans="1:107" s="7" customFormat="1" ht="12.75">
      <c r="A581" s="4" t="s">
        <v>920</v>
      </c>
      <c r="B581" s="5" t="s">
        <v>452</v>
      </c>
      <c r="C581" s="6">
        <v>39279</v>
      </c>
      <c r="D581" s="5" t="s">
        <v>455</v>
      </c>
      <c r="E581" s="5" t="s">
        <v>456</v>
      </c>
      <c r="F581" s="5" t="s">
        <v>477</v>
      </c>
      <c r="G581" s="5" t="s">
        <v>458</v>
      </c>
      <c r="H581" s="5" t="s">
        <v>459</v>
      </c>
      <c r="I581" s="5">
        <v>20</v>
      </c>
      <c r="J581" s="5" t="s">
        <v>459</v>
      </c>
      <c r="K581" s="5"/>
      <c r="L581" s="5"/>
      <c r="M581" s="5"/>
      <c r="N581" s="5" t="s">
        <v>459</v>
      </c>
      <c r="O581" s="5"/>
      <c r="P581" s="5"/>
      <c r="Q581" s="5"/>
      <c r="R581" s="5" t="s">
        <v>459</v>
      </c>
      <c r="S581" s="5" t="s">
        <v>460</v>
      </c>
      <c r="T581" s="5" t="s">
        <v>461</v>
      </c>
      <c r="U581" s="5" t="s">
        <v>483</v>
      </c>
      <c r="V581" s="5" t="s">
        <v>810</v>
      </c>
      <c r="W581" s="5">
        <v>64</v>
      </c>
      <c r="X581" s="5">
        <v>30</v>
      </c>
      <c r="Y581" s="5" t="s">
        <v>455</v>
      </c>
      <c r="Z581" s="5">
        <v>16</v>
      </c>
      <c r="AA581" s="5"/>
      <c r="AB581" s="5" t="s">
        <v>809</v>
      </c>
      <c r="AC581" s="5"/>
      <c r="AD581" s="5">
        <v>0</v>
      </c>
      <c r="AE581" s="5">
        <v>5</v>
      </c>
      <c r="AF581" s="5">
        <v>13.46</v>
      </c>
      <c r="AG581" s="5">
        <v>11.9</v>
      </c>
      <c r="AH581" s="5">
        <v>60</v>
      </c>
      <c r="AI581" s="5">
        <v>28.93</v>
      </c>
      <c r="AJ581" s="5">
        <v>6.07</v>
      </c>
      <c r="AK581" s="5">
        <v>25.39</v>
      </c>
      <c r="AL581" s="5">
        <v>11.6</v>
      </c>
      <c r="AM581" s="5">
        <v>21.78</v>
      </c>
      <c r="AN581" s="5">
        <v>24.61</v>
      </c>
      <c r="AO581" s="5">
        <v>3.12</v>
      </c>
      <c r="AP581" s="5">
        <v>4</v>
      </c>
      <c r="AQ581" s="5">
        <v>0</v>
      </c>
      <c r="AR581" s="5">
        <v>3.74863333333333</v>
      </c>
      <c r="AS581" s="5" t="s">
        <v>809</v>
      </c>
      <c r="AT581" s="5"/>
      <c r="AU581" s="5">
        <v>0</v>
      </c>
      <c r="AV581" s="5">
        <v>5</v>
      </c>
      <c r="AW581" s="5">
        <v>20.08</v>
      </c>
      <c r="AX581" s="5">
        <v>11.6</v>
      </c>
      <c r="AY581" s="5">
        <v>60</v>
      </c>
      <c r="AZ581" s="5">
        <v>34.665</v>
      </c>
      <c r="BA581" s="5">
        <v>28.3</v>
      </c>
      <c r="BB581" s="5">
        <v>28.25</v>
      </c>
      <c r="BC581" s="5">
        <v>12.07</v>
      </c>
      <c r="BD581" s="5">
        <v>27.284</v>
      </c>
      <c r="BE581" s="5">
        <v>27.019</v>
      </c>
      <c r="BF581" s="5">
        <v>14.13</v>
      </c>
      <c r="BG581" s="5">
        <v>15</v>
      </c>
      <c r="BH581" s="5">
        <v>0</v>
      </c>
      <c r="BI581" s="5">
        <v>4.10198666666666</v>
      </c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</row>
    <row r="582" spans="1:107" s="7" customFormat="1" ht="12.75">
      <c r="A582" s="4" t="s">
        <v>920</v>
      </c>
      <c r="B582" s="5" t="s">
        <v>452</v>
      </c>
      <c r="C582" s="6">
        <v>39279</v>
      </c>
      <c r="D582" s="5" t="s">
        <v>455</v>
      </c>
      <c r="E582" s="5" t="s">
        <v>456</v>
      </c>
      <c r="F582" s="5" t="s">
        <v>477</v>
      </c>
      <c r="G582" s="5" t="s">
        <v>458</v>
      </c>
      <c r="H582" s="5" t="s">
        <v>459</v>
      </c>
      <c r="I582" s="5">
        <v>15</v>
      </c>
      <c r="J582" s="5" t="s">
        <v>459</v>
      </c>
      <c r="K582" s="5"/>
      <c r="L582" s="5"/>
      <c r="M582" s="5"/>
      <c r="N582" s="5" t="s">
        <v>459</v>
      </c>
      <c r="O582" s="5"/>
      <c r="P582" s="5"/>
      <c r="Q582" s="5"/>
      <c r="R582" s="5" t="s">
        <v>459</v>
      </c>
      <c r="S582" s="5" t="s">
        <v>460</v>
      </c>
      <c r="T582" s="5" t="s">
        <v>461</v>
      </c>
      <c r="U582" s="5" t="s">
        <v>462</v>
      </c>
      <c r="V582" s="5" t="s">
        <v>740</v>
      </c>
      <c r="W582" s="5">
        <v>96</v>
      </c>
      <c r="X582" s="5">
        <v>30</v>
      </c>
      <c r="Y582" s="5" t="s">
        <v>459</v>
      </c>
      <c r="Z582" s="5">
        <v>18</v>
      </c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 t="s">
        <v>827</v>
      </c>
      <c r="AT582" s="5"/>
      <c r="AU582" s="5">
        <v>0.02</v>
      </c>
      <c r="AV582" s="5">
        <v>60</v>
      </c>
      <c r="AW582" s="5">
        <v>16</v>
      </c>
      <c r="AX582" s="5">
        <v>4.78</v>
      </c>
      <c r="AY582" s="5">
        <v>60</v>
      </c>
      <c r="AZ582" s="5">
        <v>7.69</v>
      </c>
      <c r="BA582" s="5">
        <v>25</v>
      </c>
      <c r="BB582" s="5">
        <v>7.74</v>
      </c>
      <c r="BC582" s="5">
        <v>25</v>
      </c>
      <c r="BD582" s="5">
        <v>7.59</v>
      </c>
      <c r="BE582" s="5">
        <v>7.58</v>
      </c>
      <c r="BF582" s="5">
        <v>9.44</v>
      </c>
      <c r="BG582" s="5">
        <v>60</v>
      </c>
      <c r="BH582" s="5">
        <v>0</v>
      </c>
      <c r="BI582" s="5">
        <v>1.42992333333333</v>
      </c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</row>
    <row r="583" spans="1:107" s="7" customFormat="1" ht="12.75">
      <c r="A583" s="4" t="s">
        <v>920</v>
      </c>
      <c r="B583" s="5" t="s">
        <v>452</v>
      </c>
      <c r="C583" s="6">
        <v>39279</v>
      </c>
      <c r="D583" s="5" t="s">
        <v>455</v>
      </c>
      <c r="E583" s="5" t="s">
        <v>456</v>
      </c>
      <c r="F583" s="5" t="s">
        <v>477</v>
      </c>
      <c r="G583" s="5" t="s">
        <v>458</v>
      </c>
      <c r="H583" s="5" t="s">
        <v>459</v>
      </c>
      <c r="I583" s="5">
        <v>20</v>
      </c>
      <c r="J583" s="5" t="s">
        <v>459</v>
      </c>
      <c r="K583" s="5"/>
      <c r="L583" s="5"/>
      <c r="M583" s="5"/>
      <c r="N583" s="5" t="s">
        <v>459</v>
      </c>
      <c r="O583" s="5"/>
      <c r="P583" s="5"/>
      <c r="Q583" s="5"/>
      <c r="R583" s="5" t="s">
        <v>459</v>
      </c>
      <c r="S583" s="5" t="s">
        <v>460</v>
      </c>
      <c r="T583" s="5" t="s">
        <v>461</v>
      </c>
      <c r="U583" s="5" t="s">
        <v>483</v>
      </c>
      <c r="V583" s="5" t="s">
        <v>810</v>
      </c>
      <c r="W583" s="5">
        <v>64</v>
      </c>
      <c r="X583" s="5">
        <v>30</v>
      </c>
      <c r="Y583" s="5" t="s">
        <v>455</v>
      </c>
      <c r="Z583" s="5">
        <v>20</v>
      </c>
      <c r="AA583" s="5"/>
      <c r="AB583" s="5" t="s">
        <v>809</v>
      </c>
      <c r="AC583" s="5"/>
      <c r="AD583" s="5">
        <v>0</v>
      </c>
      <c r="AE583" s="5">
        <v>5</v>
      </c>
      <c r="AF583" s="5">
        <v>20.87</v>
      </c>
      <c r="AG583" s="5">
        <v>11.8</v>
      </c>
      <c r="AH583" s="5">
        <v>60</v>
      </c>
      <c r="AI583" s="5">
        <v>25.07</v>
      </c>
      <c r="AJ583" s="5">
        <v>9.8</v>
      </c>
      <c r="AK583" s="5">
        <v>22.94</v>
      </c>
      <c r="AL583" s="5">
        <v>10.9</v>
      </c>
      <c r="AM583" s="5">
        <v>24.67</v>
      </c>
      <c r="AN583" s="5">
        <v>24.75</v>
      </c>
      <c r="AO583" s="5">
        <v>3.38</v>
      </c>
      <c r="AP583" s="5">
        <v>4</v>
      </c>
      <c r="AQ583" s="5">
        <v>0</v>
      </c>
      <c r="AR583" s="5">
        <v>4.13483333333333</v>
      </c>
      <c r="AS583" s="5" t="s">
        <v>809</v>
      </c>
      <c r="AT583" s="5"/>
      <c r="AU583" s="5">
        <v>0</v>
      </c>
      <c r="AV583" s="5">
        <v>5</v>
      </c>
      <c r="AW583" s="5">
        <v>55.28</v>
      </c>
      <c r="AX583" s="5">
        <v>11.308</v>
      </c>
      <c r="AY583" s="5">
        <v>60</v>
      </c>
      <c r="AZ583" s="5">
        <v>30.275</v>
      </c>
      <c r="BA583" s="5">
        <v>11.5</v>
      </c>
      <c r="BB583" s="5">
        <v>28.117</v>
      </c>
      <c r="BC583" s="5">
        <v>11.2</v>
      </c>
      <c r="BD583" s="5">
        <v>28.229</v>
      </c>
      <c r="BE583" s="5">
        <v>28.019</v>
      </c>
      <c r="BF583" s="5">
        <v>12.84</v>
      </c>
      <c r="BG583" s="5">
        <v>15</v>
      </c>
      <c r="BH583" s="5">
        <v>0</v>
      </c>
      <c r="BI583" s="5">
        <v>4.55087399999999</v>
      </c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</row>
    <row r="584" spans="1:107" s="7" customFormat="1" ht="12.75">
      <c r="A584" s="4" t="s">
        <v>920</v>
      </c>
      <c r="B584" s="5" t="s">
        <v>452</v>
      </c>
      <c r="C584" s="6">
        <v>39350</v>
      </c>
      <c r="D584" s="5" t="s">
        <v>455</v>
      </c>
      <c r="E584" s="5" t="s">
        <v>456</v>
      </c>
      <c r="F584" s="5" t="s">
        <v>477</v>
      </c>
      <c r="G584" s="5" t="s">
        <v>458</v>
      </c>
      <c r="H584" s="5" t="s">
        <v>459</v>
      </c>
      <c r="I584" s="5">
        <v>15</v>
      </c>
      <c r="J584" s="5" t="s">
        <v>459</v>
      </c>
      <c r="K584" s="5"/>
      <c r="L584" s="5"/>
      <c r="M584" s="5"/>
      <c r="N584" s="5" t="s">
        <v>459</v>
      </c>
      <c r="O584" s="5"/>
      <c r="P584" s="5"/>
      <c r="Q584" s="5"/>
      <c r="R584" s="5" t="s">
        <v>459</v>
      </c>
      <c r="S584" s="5" t="s">
        <v>460</v>
      </c>
      <c r="T584" s="5" t="s">
        <v>461</v>
      </c>
      <c r="U584" s="5" t="s">
        <v>462</v>
      </c>
      <c r="V584" s="5" t="s">
        <v>497</v>
      </c>
      <c r="W584" s="5">
        <v>64</v>
      </c>
      <c r="X584" s="5">
        <v>9</v>
      </c>
      <c r="Y584" s="5" t="s">
        <v>455</v>
      </c>
      <c r="Z584" s="5">
        <v>25</v>
      </c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 t="s">
        <v>814</v>
      </c>
      <c r="AT584" s="5"/>
      <c r="AU584" s="5">
        <v>0.0006</v>
      </c>
      <c r="AV584" s="5">
        <v>5</v>
      </c>
      <c r="AW584" s="5">
        <v>4.31</v>
      </c>
      <c r="AX584" s="5">
        <v>2.858</v>
      </c>
      <c r="AY584" s="5">
        <v>60</v>
      </c>
      <c r="AZ584" s="5">
        <v>25.3</v>
      </c>
      <c r="BA584" s="5">
        <v>21.78</v>
      </c>
      <c r="BB584" s="5">
        <v>22.9</v>
      </c>
      <c r="BC584" s="5">
        <v>21.97</v>
      </c>
      <c r="BD584" s="5">
        <v>22.3</v>
      </c>
      <c r="BE584" s="5">
        <v>21.8</v>
      </c>
      <c r="BF584" s="5">
        <v>0</v>
      </c>
      <c r="BG584" s="5">
        <v>0</v>
      </c>
      <c r="BH584" s="5">
        <v>0.238166667</v>
      </c>
      <c r="BI584" s="5">
        <v>3.21216483333333</v>
      </c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</row>
    <row r="585" spans="1:107" s="7" customFormat="1" ht="12.75">
      <c r="A585" s="4" t="s">
        <v>920</v>
      </c>
      <c r="B585" s="5" t="s">
        <v>452</v>
      </c>
      <c r="C585" s="6">
        <v>39279</v>
      </c>
      <c r="D585" s="5" t="s">
        <v>455</v>
      </c>
      <c r="E585" s="5" t="s">
        <v>456</v>
      </c>
      <c r="F585" s="5" t="s">
        <v>477</v>
      </c>
      <c r="G585" s="5" t="s">
        <v>458</v>
      </c>
      <c r="H585" s="5" t="s">
        <v>459</v>
      </c>
      <c r="I585" s="5">
        <v>20</v>
      </c>
      <c r="J585" s="5" t="s">
        <v>459</v>
      </c>
      <c r="K585" s="5"/>
      <c r="L585" s="5"/>
      <c r="M585" s="5"/>
      <c r="N585" s="5" t="s">
        <v>459</v>
      </c>
      <c r="O585" s="5"/>
      <c r="P585" s="5"/>
      <c r="Q585" s="5"/>
      <c r="R585" s="5" t="s">
        <v>459</v>
      </c>
      <c r="S585" s="5" t="s">
        <v>460</v>
      </c>
      <c r="T585" s="5" t="s">
        <v>461</v>
      </c>
      <c r="U585" s="5" t="s">
        <v>483</v>
      </c>
      <c r="V585" s="5" t="s">
        <v>810</v>
      </c>
      <c r="W585" s="5">
        <v>64</v>
      </c>
      <c r="X585" s="5">
        <v>30</v>
      </c>
      <c r="Y585" s="5" t="s">
        <v>455</v>
      </c>
      <c r="Z585" s="5">
        <v>25</v>
      </c>
      <c r="AA585" s="5"/>
      <c r="AB585" s="5" t="s">
        <v>809</v>
      </c>
      <c r="AC585" s="5"/>
      <c r="AD585" s="5">
        <v>0</v>
      </c>
      <c r="AE585" s="5">
        <v>5</v>
      </c>
      <c r="AF585" s="5">
        <v>10.2</v>
      </c>
      <c r="AG585" s="5">
        <v>12.5</v>
      </c>
      <c r="AH585" s="5">
        <v>60</v>
      </c>
      <c r="AI585" s="5">
        <v>29.2</v>
      </c>
      <c r="AJ585" s="5">
        <v>8.48</v>
      </c>
      <c r="AK585" s="5">
        <v>26.3</v>
      </c>
      <c r="AL585" s="5">
        <v>13.21</v>
      </c>
      <c r="AM585" s="5">
        <v>27.8</v>
      </c>
      <c r="AN585" s="5">
        <v>26.7</v>
      </c>
      <c r="AO585" s="5">
        <v>2.9</v>
      </c>
      <c r="AP585" s="5">
        <v>4</v>
      </c>
      <c r="AQ585" s="5">
        <v>0</v>
      </c>
      <c r="AR585" s="5">
        <v>5.119375</v>
      </c>
      <c r="AS585" s="5" t="s">
        <v>809</v>
      </c>
      <c r="AT585" s="5"/>
      <c r="AU585" s="5">
        <v>0</v>
      </c>
      <c r="AV585" s="5">
        <v>5</v>
      </c>
      <c r="AW585" s="5">
        <v>21.52</v>
      </c>
      <c r="AX585" s="5">
        <v>13</v>
      </c>
      <c r="AY585" s="5">
        <v>60</v>
      </c>
      <c r="AZ585" s="5">
        <v>37.9</v>
      </c>
      <c r="BA585" s="5">
        <v>17.19</v>
      </c>
      <c r="BB585" s="5">
        <v>31.7</v>
      </c>
      <c r="BC585" s="5">
        <v>13.49</v>
      </c>
      <c r="BD585" s="5">
        <v>30.2</v>
      </c>
      <c r="BE585" s="5">
        <v>29.3</v>
      </c>
      <c r="BF585" s="5">
        <v>11.87</v>
      </c>
      <c r="BG585" s="5">
        <v>15</v>
      </c>
      <c r="BH585" s="5">
        <v>0</v>
      </c>
      <c r="BI585" s="5">
        <v>5.73895</v>
      </c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</row>
    <row r="586" spans="1:107" s="7" customFormat="1" ht="12.75">
      <c r="A586" s="4" t="s">
        <v>920</v>
      </c>
      <c r="B586" s="5" t="s">
        <v>452</v>
      </c>
      <c r="C586" s="6">
        <v>39307</v>
      </c>
      <c r="D586" s="5" t="s">
        <v>455</v>
      </c>
      <c r="E586" s="5" t="s">
        <v>456</v>
      </c>
      <c r="F586" s="5" t="s">
        <v>477</v>
      </c>
      <c r="G586" s="5" t="s">
        <v>458</v>
      </c>
      <c r="H586" s="5" t="s">
        <v>459</v>
      </c>
      <c r="I586" s="5">
        <v>15</v>
      </c>
      <c r="J586" s="5" t="s">
        <v>459</v>
      </c>
      <c r="K586" s="5"/>
      <c r="L586" s="5"/>
      <c r="M586" s="5"/>
      <c r="N586" s="5" t="s">
        <v>459</v>
      </c>
      <c r="O586" s="5"/>
      <c r="P586" s="5"/>
      <c r="Q586" s="5"/>
      <c r="R586" s="5" t="s">
        <v>459</v>
      </c>
      <c r="S586" s="5" t="s">
        <v>460</v>
      </c>
      <c r="T586" s="5" t="s">
        <v>461</v>
      </c>
      <c r="U586" s="5" t="s">
        <v>462</v>
      </c>
      <c r="V586" s="5" t="s">
        <v>839</v>
      </c>
      <c r="W586" s="5">
        <v>512</v>
      </c>
      <c r="X586" s="5">
        <v>29</v>
      </c>
      <c r="Y586" s="5" t="s">
        <v>455</v>
      </c>
      <c r="Z586" s="5">
        <v>25</v>
      </c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 t="s">
        <v>809</v>
      </c>
      <c r="AT586" s="5"/>
      <c r="AU586" s="5">
        <v>0.0084</v>
      </c>
      <c r="AV586" s="5">
        <v>5</v>
      </c>
      <c r="AW586" s="5">
        <v>13.5</v>
      </c>
      <c r="AX586" s="5">
        <v>8.18</v>
      </c>
      <c r="AY586" s="5">
        <v>60</v>
      </c>
      <c r="AZ586" s="5">
        <v>21</v>
      </c>
      <c r="BA586" s="5">
        <v>31.6</v>
      </c>
      <c r="BB586" s="5">
        <v>19.42</v>
      </c>
      <c r="BC586" s="5">
        <v>28.72</v>
      </c>
      <c r="BD586" s="5">
        <v>17.31</v>
      </c>
      <c r="BE586" s="5">
        <v>18.98</v>
      </c>
      <c r="BF586" s="5">
        <v>0</v>
      </c>
      <c r="BG586" s="5">
        <v>0</v>
      </c>
      <c r="BH586" s="5">
        <v>0</v>
      </c>
      <c r="BI586" s="5">
        <v>3.464165</v>
      </c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</row>
    <row r="587" spans="1:107" s="7" customFormat="1" ht="12.75">
      <c r="A587" s="4" t="s">
        <v>920</v>
      </c>
      <c r="B587" s="5" t="s">
        <v>452</v>
      </c>
      <c r="C587" s="6">
        <v>39350</v>
      </c>
      <c r="D587" s="5" t="s">
        <v>455</v>
      </c>
      <c r="E587" s="5" t="s">
        <v>456</v>
      </c>
      <c r="F587" s="5" t="s">
        <v>477</v>
      </c>
      <c r="G587" s="5" t="s">
        <v>458</v>
      </c>
      <c r="H587" s="5" t="s">
        <v>459</v>
      </c>
      <c r="I587" s="5">
        <v>15</v>
      </c>
      <c r="J587" s="5" t="s">
        <v>459</v>
      </c>
      <c r="K587" s="5"/>
      <c r="L587" s="5"/>
      <c r="M587" s="5"/>
      <c r="N587" s="5" t="s">
        <v>459</v>
      </c>
      <c r="O587" s="5"/>
      <c r="P587" s="5"/>
      <c r="Q587" s="5"/>
      <c r="R587" s="5" t="s">
        <v>459</v>
      </c>
      <c r="S587" s="5" t="s">
        <v>460</v>
      </c>
      <c r="T587" s="5" t="s">
        <v>461</v>
      </c>
      <c r="U587" s="5" t="s">
        <v>462</v>
      </c>
      <c r="V587" s="5" t="s">
        <v>839</v>
      </c>
      <c r="W587" s="5">
        <v>64</v>
      </c>
      <c r="X587" s="5">
        <v>9</v>
      </c>
      <c r="Y587" s="5" t="s">
        <v>455</v>
      </c>
      <c r="Z587" s="5">
        <v>30</v>
      </c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 t="s">
        <v>814</v>
      </c>
      <c r="AT587" s="5"/>
      <c r="AU587" s="5">
        <v>0.0006</v>
      </c>
      <c r="AV587" s="5">
        <v>5</v>
      </c>
      <c r="AW587" s="5">
        <v>4.35</v>
      </c>
      <c r="AX587" s="5">
        <v>2.82</v>
      </c>
      <c r="AY587" s="5">
        <v>60</v>
      </c>
      <c r="AZ587" s="5">
        <v>26.1</v>
      </c>
      <c r="BA587" s="5">
        <v>21.5</v>
      </c>
      <c r="BB587" s="5">
        <v>23.7</v>
      </c>
      <c r="BC587" s="5">
        <v>20.88</v>
      </c>
      <c r="BD587" s="5">
        <v>23.2</v>
      </c>
      <c r="BE587" s="5">
        <v>22.6</v>
      </c>
      <c r="BF587" s="5">
        <v>0</v>
      </c>
      <c r="BG587" s="5">
        <v>0</v>
      </c>
      <c r="BH587" s="5">
        <v>0.235</v>
      </c>
      <c r="BI587" s="5">
        <v>3.87234333333333</v>
      </c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</row>
    <row r="588" spans="1:107" s="7" customFormat="1" ht="12.75">
      <c r="A588" s="4" t="s">
        <v>920</v>
      </c>
      <c r="B588" s="5" t="s">
        <v>452</v>
      </c>
      <c r="C588" s="6">
        <v>39279</v>
      </c>
      <c r="D588" s="5" t="s">
        <v>455</v>
      </c>
      <c r="E588" s="5" t="s">
        <v>456</v>
      </c>
      <c r="F588" s="5" t="s">
        <v>477</v>
      </c>
      <c r="G588" s="5" t="s">
        <v>458</v>
      </c>
      <c r="H588" s="5" t="s">
        <v>459</v>
      </c>
      <c r="I588" s="5">
        <v>15</v>
      </c>
      <c r="J588" s="5" t="s">
        <v>459</v>
      </c>
      <c r="K588" s="5"/>
      <c r="L588" s="5"/>
      <c r="M588" s="5"/>
      <c r="N588" s="5" t="s">
        <v>459</v>
      </c>
      <c r="O588" s="5"/>
      <c r="P588" s="5"/>
      <c r="Q588" s="5"/>
      <c r="R588" s="5" t="s">
        <v>459</v>
      </c>
      <c r="S588" s="5" t="s">
        <v>460</v>
      </c>
      <c r="T588" s="5" t="s">
        <v>461</v>
      </c>
      <c r="U588" s="5" t="s">
        <v>462</v>
      </c>
      <c r="V588" s="5" t="s">
        <v>808</v>
      </c>
      <c r="W588" s="5">
        <v>512</v>
      </c>
      <c r="X588" s="5">
        <v>8</v>
      </c>
      <c r="Y588" s="5" t="s">
        <v>455</v>
      </c>
      <c r="Z588" s="5">
        <v>30</v>
      </c>
      <c r="AA588" s="5"/>
      <c r="AB588" s="5" t="s">
        <v>809</v>
      </c>
      <c r="AC588" s="5"/>
      <c r="AD588" s="5">
        <v>0</v>
      </c>
      <c r="AE588" s="5">
        <v>5</v>
      </c>
      <c r="AF588" s="5">
        <v>13.56</v>
      </c>
      <c r="AG588" s="5">
        <v>12.3</v>
      </c>
      <c r="AH588" s="5">
        <v>60</v>
      </c>
      <c r="AI588" s="5">
        <v>19.3</v>
      </c>
      <c r="AJ588" s="5">
        <v>24.51</v>
      </c>
      <c r="AK588" s="5">
        <v>18.4</v>
      </c>
      <c r="AL588" s="5">
        <v>24.01</v>
      </c>
      <c r="AM588" s="5">
        <v>17.9</v>
      </c>
      <c r="AN588" s="5">
        <v>17.6</v>
      </c>
      <c r="AO588" s="5">
        <v>0</v>
      </c>
      <c r="AP588" s="5">
        <v>0</v>
      </c>
      <c r="AQ588" s="5">
        <v>0</v>
      </c>
      <c r="AR588" s="5">
        <v>4.31348333333333</v>
      </c>
      <c r="AS588" s="5" t="s">
        <v>809</v>
      </c>
      <c r="AT588" s="5"/>
      <c r="AU588" s="5">
        <v>0</v>
      </c>
      <c r="AV588" s="5">
        <v>5</v>
      </c>
      <c r="AW588" s="5">
        <v>10.64</v>
      </c>
      <c r="AX588" s="5">
        <v>11.3</v>
      </c>
      <c r="AY588" s="5">
        <v>60</v>
      </c>
      <c r="AZ588" s="5">
        <v>19.9</v>
      </c>
      <c r="BA588" s="5">
        <v>26</v>
      </c>
      <c r="BB588" s="5">
        <v>18.6</v>
      </c>
      <c r="BC588" s="5">
        <v>25.17</v>
      </c>
      <c r="BD588" s="5">
        <v>18.2</v>
      </c>
      <c r="BE588" s="5">
        <v>17.9</v>
      </c>
      <c r="BF588" s="5">
        <v>0</v>
      </c>
      <c r="BG588" s="5">
        <v>0</v>
      </c>
      <c r="BH588" s="5">
        <v>0</v>
      </c>
      <c r="BI588" s="5">
        <v>4.22631666666666</v>
      </c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</row>
    <row r="589" spans="1:107" s="7" customFormat="1" ht="12.75">
      <c r="A589" s="4" t="s">
        <v>920</v>
      </c>
      <c r="B589" s="5" t="s">
        <v>452</v>
      </c>
      <c r="C589" s="6">
        <v>39307</v>
      </c>
      <c r="D589" s="5" t="s">
        <v>455</v>
      </c>
      <c r="E589" s="5" t="s">
        <v>456</v>
      </c>
      <c r="F589" s="5" t="s">
        <v>477</v>
      </c>
      <c r="G589" s="5" t="s">
        <v>458</v>
      </c>
      <c r="H589" s="5" t="s">
        <v>459</v>
      </c>
      <c r="I589" s="5">
        <v>15</v>
      </c>
      <c r="J589" s="5" t="s">
        <v>459</v>
      </c>
      <c r="K589" s="5"/>
      <c r="L589" s="5"/>
      <c r="M589" s="5"/>
      <c r="N589" s="5" t="s">
        <v>459</v>
      </c>
      <c r="O589" s="5"/>
      <c r="P589" s="5"/>
      <c r="Q589" s="5"/>
      <c r="R589" s="5" t="s">
        <v>455</v>
      </c>
      <c r="S589" s="5" t="s">
        <v>460</v>
      </c>
      <c r="T589" s="5" t="s">
        <v>461</v>
      </c>
      <c r="U589" s="5" t="s">
        <v>462</v>
      </c>
      <c r="V589" s="5" t="s">
        <v>303</v>
      </c>
      <c r="W589" s="5">
        <v>512</v>
      </c>
      <c r="X589" s="5">
        <v>29</v>
      </c>
      <c r="Y589" s="5" t="s">
        <v>455</v>
      </c>
      <c r="Z589" s="5">
        <v>30</v>
      </c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 t="s">
        <v>809</v>
      </c>
      <c r="AT589" s="5"/>
      <c r="AU589" s="5">
        <v>0.002</v>
      </c>
      <c r="AV589" s="5">
        <v>5</v>
      </c>
      <c r="AW589" s="5">
        <v>14.03</v>
      </c>
      <c r="AX589" s="5">
        <v>8.19</v>
      </c>
      <c r="AY589" s="5">
        <v>60</v>
      </c>
      <c r="AZ589" s="5">
        <v>19.74</v>
      </c>
      <c r="BA589" s="5">
        <v>29.56</v>
      </c>
      <c r="BB589" s="5">
        <v>19.68</v>
      </c>
      <c r="BC589" s="5">
        <v>28.41</v>
      </c>
      <c r="BD589" s="5">
        <v>18.44</v>
      </c>
      <c r="BE589" s="5">
        <v>17.47</v>
      </c>
      <c r="BF589" s="5">
        <v>0</v>
      </c>
      <c r="BG589" s="5">
        <v>0</v>
      </c>
      <c r="BH589" s="5">
        <v>0</v>
      </c>
      <c r="BI589" s="5">
        <v>3.860395</v>
      </c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</row>
    <row r="590" spans="1:107" s="7" customFormat="1" ht="12.75">
      <c r="A590" s="4" t="s">
        <v>920</v>
      </c>
      <c r="B590" s="5" t="s">
        <v>452</v>
      </c>
      <c r="C590" s="6">
        <v>39279</v>
      </c>
      <c r="D590" s="5" t="s">
        <v>455</v>
      </c>
      <c r="E590" s="5" t="s">
        <v>456</v>
      </c>
      <c r="F590" s="5" t="s">
        <v>477</v>
      </c>
      <c r="G590" s="5" t="s">
        <v>458</v>
      </c>
      <c r="H590" s="5" t="s">
        <v>459</v>
      </c>
      <c r="I590" s="5">
        <v>15</v>
      </c>
      <c r="J590" s="5" t="s">
        <v>459</v>
      </c>
      <c r="K590" s="5"/>
      <c r="L590" s="5"/>
      <c r="M590" s="5"/>
      <c r="N590" s="5" t="s">
        <v>459</v>
      </c>
      <c r="O590" s="5"/>
      <c r="P590" s="5"/>
      <c r="Q590" s="5"/>
      <c r="R590" s="5" t="s">
        <v>459</v>
      </c>
      <c r="S590" s="5" t="s">
        <v>460</v>
      </c>
      <c r="T590" s="5" t="s">
        <v>461</v>
      </c>
      <c r="U590" s="5" t="s">
        <v>462</v>
      </c>
      <c r="V590" s="5" t="s">
        <v>808</v>
      </c>
      <c r="W590" s="5">
        <v>512</v>
      </c>
      <c r="X590" s="5">
        <v>8</v>
      </c>
      <c r="Y590" s="5" t="s">
        <v>455</v>
      </c>
      <c r="Z590" s="5">
        <v>40</v>
      </c>
      <c r="AA590" s="5"/>
      <c r="AB590" s="5" t="s">
        <v>809</v>
      </c>
      <c r="AC590" s="5"/>
      <c r="AD590" s="5">
        <v>0</v>
      </c>
      <c r="AE590" s="5">
        <v>5</v>
      </c>
      <c r="AF590" s="5">
        <v>11.01</v>
      </c>
      <c r="AG590" s="5">
        <v>12.6</v>
      </c>
      <c r="AH590" s="5">
        <v>60</v>
      </c>
      <c r="AI590" s="5">
        <v>23.5</v>
      </c>
      <c r="AJ590" s="5">
        <v>24.49</v>
      </c>
      <c r="AK590" s="5">
        <v>22.1</v>
      </c>
      <c r="AL590" s="5">
        <v>23.66</v>
      </c>
      <c r="AM590" s="5">
        <v>21.6</v>
      </c>
      <c r="AN590" s="5">
        <v>21.5</v>
      </c>
      <c r="AO590" s="5">
        <v>0</v>
      </c>
      <c r="AP590" s="5">
        <v>0</v>
      </c>
      <c r="AQ590" s="5">
        <v>0</v>
      </c>
      <c r="AR590" s="5">
        <v>5.1078</v>
      </c>
      <c r="AS590" s="5" t="s">
        <v>809</v>
      </c>
      <c r="AT590" s="5"/>
      <c r="AU590" s="5">
        <v>0</v>
      </c>
      <c r="AV590" s="5">
        <v>5</v>
      </c>
      <c r="AW590" s="5">
        <v>9.31</v>
      </c>
      <c r="AX590" s="5">
        <v>11.3</v>
      </c>
      <c r="AY590" s="5">
        <v>60</v>
      </c>
      <c r="AZ590" s="5">
        <v>24.8</v>
      </c>
      <c r="BA590" s="5">
        <v>26.28</v>
      </c>
      <c r="BB590" s="5">
        <v>23.4</v>
      </c>
      <c r="BC590" s="5">
        <v>25.63</v>
      </c>
      <c r="BD590" s="5">
        <v>23</v>
      </c>
      <c r="BE590" s="5">
        <v>22.7</v>
      </c>
      <c r="BF590" s="5">
        <v>0</v>
      </c>
      <c r="BG590" s="5">
        <v>0</v>
      </c>
      <c r="BH590" s="5">
        <v>0</v>
      </c>
      <c r="BI590" s="5">
        <v>5.1494</v>
      </c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</row>
    <row r="591" spans="1:107" s="7" customFormat="1" ht="12.75">
      <c r="A591" s="4" t="s">
        <v>920</v>
      </c>
      <c r="B591" s="5" t="s">
        <v>452</v>
      </c>
      <c r="C591" s="6">
        <v>39279</v>
      </c>
      <c r="D591" s="5" t="s">
        <v>455</v>
      </c>
      <c r="E591" s="5" t="s">
        <v>456</v>
      </c>
      <c r="F591" s="5" t="s">
        <v>477</v>
      </c>
      <c r="G591" s="5" t="s">
        <v>458</v>
      </c>
      <c r="H591" s="5" t="s">
        <v>459</v>
      </c>
      <c r="I591" s="5">
        <v>15</v>
      </c>
      <c r="J591" s="5" t="s">
        <v>459</v>
      </c>
      <c r="K591" s="5"/>
      <c r="L591" s="5"/>
      <c r="M591" s="5"/>
      <c r="N591" s="5" t="s">
        <v>459</v>
      </c>
      <c r="O591" s="5"/>
      <c r="P591" s="5"/>
      <c r="Q591" s="5"/>
      <c r="R591" s="5" t="s">
        <v>459</v>
      </c>
      <c r="S591" s="5" t="s">
        <v>460</v>
      </c>
      <c r="T591" s="5" t="s">
        <v>461</v>
      </c>
      <c r="U591" s="5" t="s">
        <v>462</v>
      </c>
      <c r="V591" s="5" t="s">
        <v>808</v>
      </c>
      <c r="W591" s="5">
        <v>512</v>
      </c>
      <c r="X591" s="5">
        <v>8</v>
      </c>
      <c r="Y591" s="5" t="s">
        <v>455</v>
      </c>
      <c r="Z591" s="5">
        <v>50</v>
      </c>
      <c r="AA591" s="5"/>
      <c r="AB591" s="5" t="s">
        <v>809</v>
      </c>
      <c r="AC591" s="5"/>
      <c r="AD591" s="5">
        <v>0</v>
      </c>
      <c r="AE591" s="5">
        <v>5</v>
      </c>
      <c r="AF591" s="5">
        <v>10.66</v>
      </c>
      <c r="AG591" s="5">
        <v>12.6</v>
      </c>
      <c r="AH591" s="5">
        <v>60</v>
      </c>
      <c r="AI591" s="5">
        <v>26.6</v>
      </c>
      <c r="AJ591" s="5">
        <v>24.03</v>
      </c>
      <c r="AK591" s="5">
        <v>25.5</v>
      </c>
      <c r="AL591" s="5">
        <v>23.55</v>
      </c>
      <c r="AM591" s="5">
        <v>24.6</v>
      </c>
      <c r="AN591" s="5">
        <v>24.5</v>
      </c>
      <c r="AO591" s="5">
        <v>0</v>
      </c>
      <c r="AP591" s="5">
        <v>0</v>
      </c>
      <c r="AQ591" s="5">
        <v>0</v>
      </c>
      <c r="AR591" s="5">
        <v>5.6088</v>
      </c>
      <c r="AS591" s="5" t="s">
        <v>809</v>
      </c>
      <c r="AT591" s="5"/>
      <c r="AU591" s="5">
        <v>0</v>
      </c>
      <c r="AV591" s="5">
        <v>5</v>
      </c>
      <c r="AW591" s="5">
        <v>9.57</v>
      </c>
      <c r="AX591" s="5">
        <v>11.9</v>
      </c>
      <c r="AY591" s="5">
        <v>60</v>
      </c>
      <c r="AZ591" s="5">
        <v>29.3</v>
      </c>
      <c r="BA591" s="5">
        <v>28.81</v>
      </c>
      <c r="BB591" s="5">
        <v>27.7</v>
      </c>
      <c r="BC591" s="5">
        <v>25.42</v>
      </c>
      <c r="BD591" s="5">
        <v>27.1</v>
      </c>
      <c r="BE591" s="5">
        <v>27</v>
      </c>
      <c r="BF591" s="5">
        <v>0</v>
      </c>
      <c r="BG591" s="5">
        <v>0</v>
      </c>
      <c r="BH591" s="5">
        <v>0</v>
      </c>
      <c r="BI591" s="5">
        <v>5.9062</v>
      </c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</row>
    <row r="592" spans="1:107" s="7" customFormat="1" ht="24">
      <c r="A592" s="4" t="s">
        <v>920</v>
      </c>
      <c r="B592" s="5" t="s">
        <v>452</v>
      </c>
      <c r="C592" s="6">
        <v>39227</v>
      </c>
      <c r="D592" s="5" t="s">
        <v>455</v>
      </c>
      <c r="E592" s="5" t="s">
        <v>468</v>
      </c>
      <c r="F592" s="5" t="s">
        <v>477</v>
      </c>
      <c r="G592" s="5" t="s">
        <v>458</v>
      </c>
      <c r="H592" s="5" t="s">
        <v>455</v>
      </c>
      <c r="I592" s="5">
        <v>19.7</v>
      </c>
      <c r="J592" s="5" t="s">
        <v>459</v>
      </c>
      <c r="K592" s="5"/>
      <c r="L592" s="5"/>
      <c r="M592" s="5"/>
      <c r="N592" s="5" t="s">
        <v>459</v>
      </c>
      <c r="O592" s="5"/>
      <c r="P592" s="5"/>
      <c r="Q592" s="5"/>
      <c r="R592" s="5" t="s">
        <v>459</v>
      </c>
      <c r="S592" s="5" t="s">
        <v>460</v>
      </c>
      <c r="T592" s="5" t="s">
        <v>461</v>
      </c>
      <c r="U592" s="5" t="s">
        <v>484</v>
      </c>
      <c r="V592" s="5" t="s">
        <v>840</v>
      </c>
      <c r="W592" s="5">
        <v>256</v>
      </c>
      <c r="X592" s="5">
        <v>240</v>
      </c>
      <c r="Y592" s="5" t="s">
        <v>455</v>
      </c>
      <c r="Z592" s="5">
        <v>50</v>
      </c>
      <c r="AA592" s="5"/>
      <c r="AB592" s="5" t="s">
        <v>819</v>
      </c>
      <c r="AC592" s="5"/>
      <c r="AD592" s="5">
        <v>0</v>
      </c>
      <c r="AE592" s="5">
        <v>10</v>
      </c>
      <c r="AF592" s="5">
        <v>8.5</v>
      </c>
      <c r="AG592" s="5">
        <v>31.77</v>
      </c>
      <c r="AH592" s="5">
        <v>60</v>
      </c>
      <c r="AI592" s="5">
        <v>45.5</v>
      </c>
      <c r="AJ592" s="5">
        <v>28.2</v>
      </c>
      <c r="AK592" s="5">
        <v>42.1</v>
      </c>
      <c r="AL592" s="5">
        <v>8.5</v>
      </c>
      <c r="AM592" s="5">
        <v>40.5</v>
      </c>
      <c r="AN592" s="5">
        <v>40.3</v>
      </c>
      <c r="AO592" s="5">
        <v>80.8</v>
      </c>
      <c r="AP592" s="5">
        <v>46</v>
      </c>
      <c r="AQ592" s="5"/>
      <c r="AR592" s="5">
        <v>11.23099</v>
      </c>
      <c r="AS592" s="5" t="s">
        <v>819</v>
      </c>
      <c r="AT592" s="5"/>
      <c r="AU592" s="5">
        <v>0</v>
      </c>
      <c r="AV592" s="5">
        <v>10</v>
      </c>
      <c r="AW592" s="5">
        <v>8.5</v>
      </c>
      <c r="AX592" s="5">
        <v>29.43</v>
      </c>
      <c r="AY592" s="5">
        <v>60</v>
      </c>
      <c r="AZ592" s="5">
        <v>43.82</v>
      </c>
      <c r="BA592" s="5">
        <v>28.2</v>
      </c>
      <c r="BB592" s="5">
        <v>34.79</v>
      </c>
      <c r="BC592" s="5">
        <v>8.5</v>
      </c>
      <c r="BD592" s="5">
        <v>33.53</v>
      </c>
      <c r="BE592" s="5">
        <v>34.4</v>
      </c>
      <c r="BF592" s="5">
        <v>66</v>
      </c>
      <c r="BG592" s="5">
        <v>46</v>
      </c>
      <c r="BH592" s="5"/>
      <c r="BI592" s="5">
        <v>9.77561</v>
      </c>
      <c r="BJ592" s="5" t="s">
        <v>819</v>
      </c>
      <c r="BK592" s="5"/>
      <c r="BL592" s="5">
        <v>0</v>
      </c>
      <c r="BM592" s="5">
        <v>10</v>
      </c>
      <c r="BN592" s="5">
        <v>8.5</v>
      </c>
      <c r="BO592" s="5">
        <v>29.04</v>
      </c>
      <c r="BP592" s="5">
        <v>60</v>
      </c>
      <c r="BQ592" s="5">
        <v>45.07</v>
      </c>
      <c r="BR592" s="5">
        <v>28.2</v>
      </c>
      <c r="BS592" s="5">
        <v>37.9</v>
      </c>
      <c r="BT592" s="5">
        <v>8.5</v>
      </c>
      <c r="BU592" s="5">
        <v>35.36</v>
      </c>
      <c r="BV592" s="5">
        <v>36.51</v>
      </c>
      <c r="BW592" s="5">
        <v>69.1</v>
      </c>
      <c r="BX592" s="5">
        <v>46</v>
      </c>
      <c r="BY592" s="5"/>
      <c r="BZ592" s="5">
        <v>10.12468</v>
      </c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</row>
    <row r="593" spans="1:107" s="7" customFormat="1" ht="24">
      <c r="A593" s="4" t="s">
        <v>920</v>
      </c>
      <c r="B593" s="5" t="s">
        <v>452</v>
      </c>
      <c r="C593" s="6">
        <v>39227</v>
      </c>
      <c r="D593" s="5" t="s">
        <v>455</v>
      </c>
      <c r="E593" s="5" t="s">
        <v>468</v>
      </c>
      <c r="F593" s="5" t="s">
        <v>477</v>
      </c>
      <c r="G593" s="5" t="s">
        <v>458</v>
      </c>
      <c r="H593" s="5" t="s">
        <v>459</v>
      </c>
      <c r="I593" s="5">
        <v>19.7</v>
      </c>
      <c r="J593" s="5" t="s">
        <v>459</v>
      </c>
      <c r="K593" s="5"/>
      <c r="L593" s="5"/>
      <c r="M593" s="5"/>
      <c r="N593" s="5" t="s">
        <v>459</v>
      </c>
      <c r="O593" s="5"/>
      <c r="P593" s="5"/>
      <c r="Q593" s="5"/>
      <c r="R593" s="5" t="s">
        <v>459</v>
      </c>
      <c r="S593" s="5" t="s">
        <v>460</v>
      </c>
      <c r="T593" s="5" t="s">
        <v>296</v>
      </c>
      <c r="U593" s="5" t="s">
        <v>484</v>
      </c>
      <c r="V593" s="5" t="s">
        <v>740</v>
      </c>
      <c r="W593" s="5">
        <v>256</v>
      </c>
      <c r="X593" s="5">
        <v>240</v>
      </c>
      <c r="Y593" s="5" t="s">
        <v>455</v>
      </c>
      <c r="Z593" s="5">
        <v>50</v>
      </c>
      <c r="AA593" s="5"/>
      <c r="AB593" s="5" t="s">
        <v>819</v>
      </c>
      <c r="AC593" s="5"/>
      <c r="AD593" s="5">
        <v>0.10833333333</v>
      </c>
      <c r="AE593" s="5">
        <v>10</v>
      </c>
      <c r="AF593" s="5">
        <v>8.5</v>
      </c>
      <c r="AG593" s="5">
        <v>39.73</v>
      </c>
      <c r="AH593" s="5">
        <v>60</v>
      </c>
      <c r="AI593" s="5">
        <v>46.6</v>
      </c>
      <c r="AJ593" s="5">
        <v>28.2</v>
      </c>
      <c r="AK593" s="5">
        <v>37.15</v>
      </c>
      <c r="AL593" s="5">
        <v>8.5</v>
      </c>
      <c r="AM593" s="5">
        <v>39.16</v>
      </c>
      <c r="AN593" s="5">
        <v>37.42</v>
      </c>
      <c r="AO593" s="5">
        <v>80.1</v>
      </c>
      <c r="AP593" s="5">
        <v>46.2</v>
      </c>
      <c r="AQ593" s="5"/>
      <c r="AR593" s="5">
        <v>11.733019</v>
      </c>
      <c r="AS593" s="5" t="s">
        <v>819</v>
      </c>
      <c r="AT593" s="5"/>
      <c r="AU593" s="5">
        <v>0.063333333333</v>
      </c>
      <c r="AV593" s="5">
        <v>10</v>
      </c>
      <c r="AW593" s="5">
        <v>8.5</v>
      </c>
      <c r="AX593" s="5">
        <v>36.7</v>
      </c>
      <c r="AY593" s="5">
        <v>60</v>
      </c>
      <c r="AZ593" s="5">
        <v>47.01</v>
      </c>
      <c r="BA593" s="5">
        <v>28.2</v>
      </c>
      <c r="BB593" s="5">
        <v>37.8</v>
      </c>
      <c r="BC593" s="5">
        <v>8.5</v>
      </c>
      <c r="BD593" s="5">
        <v>39.3</v>
      </c>
      <c r="BE593" s="5">
        <v>38.5</v>
      </c>
      <c r="BF593" s="5">
        <v>79.4</v>
      </c>
      <c r="BG593" s="5">
        <v>46.2</v>
      </c>
      <c r="BH593" s="5"/>
      <c r="BI593" s="5">
        <v>11.45911</v>
      </c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</row>
    <row r="594" spans="1:107" s="7" customFormat="1" ht="24">
      <c r="A594" s="4" t="s">
        <v>920</v>
      </c>
      <c r="B594" s="5" t="s">
        <v>452</v>
      </c>
      <c r="C594" s="6">
        <v>39227</v>
      </c>
      <c r="D594" s="5" t="s">
        <v>455</v>
      </c>
      <c r="E594" s="5" t="s">
        <v>468</v>
      </c>
      <c r="F594" s="5" t="s">
        <v>477</v>
      </c>
      <c r="G594" s="5" t="s">
        <v>458</v>
      </c>
      <c r="H594" s="5" t="s">
        <v>459</v>
      </c>
      <c r="I594" s="5">
        <v>83</v>
      </c>
      <c r="J594" s="5" t="s">
        <v>459</v>
      </c>
      <c r="K594" s="5"/>
      <c r="L594" s="5"/>
      <c r="M594" s="5"/>
      <c r="N594" s="5" t="s">
        <v>459</v>
      </c>
      <c r="O594" s="5"/>
      <c r="P594" s="5"/>
      <c r="Q594" s="5"/>
      <c r="R594" s="5" t="s">
        <v>459</v>
      </c>
      <c r="S594" s="5" t="s">
        <v>460</v>
      </c>
      <c r="T594" s="5" t="s">
        <v>296</v>
      </c>
      <c r="U594" s="5" t="s">
        <v>484</v>
      </c>
      <c r="V594" s="5" t="s">
        <v>808</v>
      </c>
      <c r="W594" s="5">
        <v>266</v>
      </c>
      <c r="X594" s="5">
        <v>240</v>
      </c>
      <c r="Y594" s="5" t="s">
        <v>455</v>
      </c>
      <c r="Z594" s="5">
        <v>35</v>
      </c>
      <c r="AA594" s="5"/>
      <c r="AB594" s="5" t="s">
        <v>819</v>
      </c>
      <c r="AC594" s="5"/>
      <c r="AD594" s="5">
        <v>0.0516</v>
      </c>
      <c r="AE594" s="5">
        <v>10</v>
      </c>
      <c r="AF594" s="5">
        <v>7</v>
      </c>
      <c r="AG594" s="5">
        <v>21</v>
      </c>
      <c r="AH594" s="5">
        <v>60</v>
      </c>
      <c r="AI594" s="5">
        <v>46.2</v>
      </c>
      <c r="AJ594" s="5">
        <v>90</v>
      </c>
      <c r="AK594" s="5">
        <v>35.35</v>
      </c>
      <c r="AL594" s="5">
        <v>7</v>
      </c>
      <c r="AM594" s="5">
        <v>31.93</v>
      </c>
      <c r="AN594" s="5">
        <v>34.24</v>
      </c>
      <c r="AO594" s="5">
        <v>66.7</v>
      </c>
      <c r="AP594" s="5">
        <v>46.2</v>
      </c>
      <c r="AQ594" s="5"/>
      <c r="AR594" s="5">
        <v>8.7313</v>
      </c>
      <c r="AS594" s="5" t="s">
        <v>819</v>
      </c>
      <c r="AT594" s="5"/>
      <c r="AU594" s="5">
        <v>0.021333333333</v>
      </c>
      <c r="AV594" s="5">
        <v>10</v>
      </c>
      <c r="AW594" s="5">
        <v>7</v>
      </c>
      <c r="AX594" s="5">
        <v>22</v>
      </c>
      <c r="AY594" s="5">
        <v>60</v>
      </c>
      <c r="AZ594" s="5">
        <v>47.12</v>
      </c>
      <c r="BA594" s="5">
        <v>90</v>
      </c>
      <c r="BB594" s="5">
        <v>36.48</v>
      </c>
      <c r="BC594" s="5">
        <v>7</v>
      </c>
      <c r="BD594" s="5">
        <v>35.91</v>
      </c>
      <c r="BE594" s="5">
        <v>34.53</v>
      </c>
      <c r="BF594" s="5">
        <v>66.36</v>
      </c>
      <c r="BG594" s="5">
        <v>46.2</v>
      </c>
      <c r="BH594" s="5"/>
      <c r="BI594" s="5">
        <v>9.1274</v>
      </c>
      <c r="BJ594" s="5" t="s">
        <v>819</v>
      </c>
      <c r="BK594" s="5"/>
      <c r="BL594" s="5">
        <v>0.096</v>
      </c>
      <c r="BM594" s="5">
        <v>10</v>
      </c>
      <c r="BN594" s="5">
        <v>7</v>
      </c>
      <c r="BO594" s="5">
        <v>21.87</v>
      </c>
      <c r="BP594" s="5">
        <v>60</v>
      </c>
      <c r="BQ594" s="5">
        <v>49.47</v>
      </c>
      <c r="BR594" s="5">
        <v>90</v>
      </c>
      <c r="BS594" s="5">
        <v>38.45</v>
      </c>
      <c r="BT594" s="5">
        <v>7</v>
      </c>
      <c r="BU594" s="5">
        <v>34.63</v>
      </c>
      <c r="BV594" s="5">
        <v>35.02</v>
      </c>
      <c r="BW594" s="5">
        <v>68.9</v>
      </c>
      <c r="BX594" s="5">
        <v>46.2</v>
      </c>
      <c r="BY594" s="5"/>
      <c r="BZ594" s="5">
        <v>9.219661</v>
      </c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</row>
    <row r="595" spans="1:107" s="7" customFormat="1" ht="24">
      <c r="A595" s="4" t="s">
        <v>920</v>
      </c>
      <c r="B595" s="5" t="s">
        <v>452</v>
      </c>
      <c r="C595" s="6">
        <v>39227</v>
      </c>
      <c r="D595" s="5" t="s">
        <v>455</v>
      </c>
      <c r="E595" s="5" t="s">
        <v>468</v>
      </c>
      <c r="F595" s="5" t="s">
        <v>477</v>
      </c>
      <c r="G595" s="5" t="s">
        <v>458</v>
      </c>
      <c r="H595" s="5" t="s">
        <v>459</v>
      </c>
      <c r="I595" s="5">
        <v>83</v>
      </c>
      <c r="J595" s="5" t="s">
        <v>459</v>
      </c>
      <c r="K595" s="5"/>
      <c r="L595" s="5"/>
      <c r="M595" s="5"/>
      <c r="N595" s="5" t="s">
        <v>459</v>
      </c>
      <c r="O595" s="5"/>
      <c r="P595" s="5"/>
      <c r="Q595" s="5"/>
      <c r="R595" s="5" t="s">
        <v>459</v>
      </c>
      <c r="S595" s="5" t="s">
        <v>460</v>
      </c>
      <c r="T595" s="5" t="s">
        <v>296</v>
      </c>
      <c r="U595" s="5" t="s">
        <v>484</v>
      </c>
      <c r="V595" s="5" t="s">
        <v>808</v>
      </c>
      <c r="W595" s="5">
        <v>256</v>
      </c>
      <c r="X595" s="5">
        <v>240</v>
      </c>
      <c r="Y595" s="5" t="s">
        <v>455</v>
      </c>
      <c r="Z595" s="5">
        <v>45</v>
      </c>
      <c r="AA595" s="5"/>
      <c r="AB595" s="5" t="s">
        <v>819</v>
      </c>
      <c r="AC595" s="5"/>
      <c r="AD595" s="5">
        <v>0.0516</v>
      </c>
      <c r="AE595" s="5">
        <v>10</v>
      </c>
      <c r="AF595" s="5">
        <v>7</v>
      </c>
      <c r="AG595" s="5">
        <v>20.9</v>
      </c>
      <c r="AH595" s="5">
        <v>60</v>
      </c>
      <c r="AI595" s="5">
        <v>40.75</v>
      </c>
      <c r="AJ595" s="5">
        <v>90</v>
      </c>
      <c r="AK595" s="5">
        <v>36.66</v>
      </c>
      <c r="AL595" s="5">
        <v>7</v>
      </c>
      <c r="AM595" s="5">
        <v>35.16</v>
      </c>
      <c r="AN595" s="5">
        <v>35.06</v>
      </c>
      <c r="AO595" s="5">
        <v>67.4</v>
      </c>
      <c r="AP595" s="5">
        <v>46.2</v>
      </c>
      <c r="AQ595" s="5"/>
      <c r="AR595" s="5">
        <v>8.93977</v>
      </c>
      <c r="AS595" s="5" t="s">
        <v>819</v>
      </c>
      <c r="AT595" s="5"/>
      <c r="AU595" s="5">
        <v>0.021333333333</v>
      </c>
      <c r="AV595" s="5">
        <v>10</v>
      </c>
      <c r="AW595" s="5">
        <v>7</v>
      </c>
      <c r="AX595" s="5">
        <v>22</v>
      </c>
      <c r="AY595" s="5">
        <v>60</v>
      </c>
      <c r="AZ595" s="5">
        <v>50.08</v>
      </c>
      <c r="BA595" s="5">
        <v>90</v>
      </c>
      <c r="BB595" s="5">
        <v>40.6</v>
      </c>
      <c r="BC595" s="5">
        <v>7</v>
      </c>
      <c r="BD595" s="5">
        <v>38.66</v>
      </c>
      <c r="BE595" s="5">
        <v>37.87</v>
      </c>
      <c r="BF595" s="5">
        <v>68.39</v>
      </c>
      <c r="BG595" s="5">
        <v>46.2</v>
      </c>
      <c r="BH595" s="5"/>
      <c r="BI595" s="5">
        <v>9.6878</v>
      </c>
      <c r="BJ595" s="5" t="s">
        <v>819</v>
      </c>
      <c r="BK595" s="5"/>
      <c r="BL595" s="5">
        <v>0.096</v>
      </c>
      <c r="BM595" s="5">
        <v>10</v>
      </c>
      <c r="BN595" s="5">
        <v>7</v>
      </c>
      <c r="BO595" s="5">
        <v>22.12</v>
      </c>
      <c r="BP595" s="5">
        <v>60</v>
      </c>
      <c r="BQ595" s="5">
        <v>51.85</v>
      </c>
      <c r="BR595" s="5">
        <v>90</v>
      </c>
      <c r="BS595" s="5">
        <v>39.54</v>
      </c>
      <c r="BT595" s="5">
        <v>7</v>
      </c>
      <c r="BU595" s="5">
        <v>39.22</v>
      </c>
      <c r="BV595" s="5">
        <v>36.94</v>
      </c>
      <c r="BW595" s="5">
        <v>68.45</v>
      </c>
      <c r="BX595" s="5">
        <v>46.2</v>
      </c>
      <c r="BY595" s="5"/>
      <c r="BZ595" s="5">
        <v>9.649036</v>
      </c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</row>
    <row r="596" spans="1:107" s="7" customFormat="1" ht="24">
      <c r="A596" s="4" t="s">
        <v>920</v>
      </c>
      <c r="B596" s="5" t="s">
        <v>452</v>
      </c>
      <c r="C596" s="6">
        <v>39227</v>
      </c>
      <c r="D596" s="5" t="s">
        <v>455</v>
      </c>
      <c r="E596" s="5" t="s">
        <v>468</v>
      </c>
      <c r="F596" s="5" t="s">
        <v>477</v>
      </c>
      <c r="G596" s="5" t="s">
        <v>458</v>
      </c>
      <c r="H596" s="5" t="s">
        <v>459</v>
      </c>
      <c r="I596" s="5">
        <v>83</v>
      </c>
      <c r="J596" s="5" t="s">
        <v>459</v>
      </c>
      <c r="K596" s="5"/>
      <c r="L596" s="5"/>
      <c r="M596" s="5"/>
      <c r="N596" s="5" t="s">
        <v>459</v>
      </c>
      <c r="O596" s="5"/>
      <c r="P596" s="5"/>
      <c r="Q596" s="5"/>
      <c r="R596" s="5" t="s">
        <v>459</v>
      </c>
      <c r="S596" s="5" t="s">
        <v>460</v>
      </c>
      <c r="T596" s="5" t="s">
        <v>296</v>
      </c>
      <c r="U596" s="5" t="s">
        <v>484</v>
      </c>
      <c r="V596" s="5" t="s">
        <v>808</v>
      </c>
      <c r="W596" s="5">
        <v>266</v>
      </c>
      <c r="X596" s="5">
        <v>240</v>
      </c>
      <c r="Y596" s="5" t="s">
        <v>455</v>
      </c>
      <c r="Z596" s="5">
        <v>55</v>
      </c>
      <c r="AA596" s="5"/>
      <c r="AB596" s="5" t="s">
        <v>819</v>
      </c>
      <c r="AC596" s="5"/>
      <c r="AD596" s="5">
        <v>0.0516</v>
      </c>
      <c r="AE596" s="5">
        <v>10</v>
      </c>
      <c r="AF596" s="5">
        <v>7</v>
      </c>
      <c r="AG596" s="5">
        <v>20.8</v>
      </c>
      <c r="AH596" s="5">
        <v>60</v>
      </c>
      <c r="AI596" s="5">
        <v>46.55</v>
      </c>
      <c r="AJ596" s="5">
        <v>90</v>
      </c>
      <c r="AK596" s="5">
        <v>36.36</v>
      </c>
      <c r="AL596" s="5">
        <v>7</v>
      </c>
      <c r="AM596" s="5">
        <v>36.92</v>
      </c>
      <c r="AN596" s="5">
        <v>36.47</v>
      </c>
      <c r="AO596" s="5">
        <v>67</v>
      </c>
      <c r="AP596" s="5">
        <v>46.2</v>
      </c>
      <c r="AQ596" s="5"/>
      <c r="AR596" s="5">
        <v>9.12524</v>
      </c>
      <c r="AS596" s="5" t="s">
        <v>819</v>
      </c>
      <c r="AT596" s="5"/>
      <c r="AU596" s="5">
        <v>0.021333333333</v>
      </c>
      <c r="AV596" s="5">
        <v>10</v>
      </c>
      <c r="AW596" s="5">
        <v>7</v>
      </c>
      <c r="AX596" s="5">
        <v>22</v>
      </c>
      <c r="AY596" s="5">
        <v>60</v>
      </c>
      <c r="AZ596" s="5">
        <v>52.3</v>
      </c>
      <c r="BA596" s="5">
        <v>90</v>
      </c>
      <c r="BB596" s="5">
        <v>42.52</v>
      </c>
      <c r="BC596" s="5">
        <v>7</v>
      </c>
      <c r="BD596" s="5">
        <v>39.57</v>
      </c>
      <c r="BE596" s="5">
        <v>41.1</v>
      </c>
      <c r="BF596" s="5">
        <v>68.61</v>
      </c>
      <c r="BG596" s="5">
        <v>46.2</v>
      </c>
      <c r="BH596" s="5"/>
      <c r="BI596" s="5">
        <v>10.0152</v>
      </c>
      <c r="BJ596" s="5" t="s">
        <v>819</v>
      </c>
      <c r="BK596" s="5"/>
      <c r="BL596" s="5">
        <v>0.096</v>
      </c>
      <c r="BM596" s="5">
        <v>10</v>
      </c>
      <c r="BN596" s="5">
        <v>7</v>
      </c>
      <c r="BO596" s="5">
        <v>21.9</v>
      </c>
      <c r="BP596" s="5">
        <v>60</v>
      </c>
      <c r="BQ596" s="5">
        <v>53.9</v>
      </c>
      <c r="BR596" s="5">
        <v>90</v>
      </c>
      <c r="BS596" s="5">
        <v>42.73</v>
      </c>
      <c r="BT596" s="5">
        <v>7</v>
      </c>
      <c r="BU596" s="5">
        <v>38.72</v>
      </c>
      <c r="BV596" s="5">
        <v>37.15</v>
      </c>
      <c r="BW596" s="5">
        <v>70.3</v>
      </c>
      <c r="BX596" s="5">
        <v>46.2</v>
      </c>
      <c r="BY596" s="5"/>
      <c r="BZ596" s="5">
        <v>9.80657</v>
      </c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</row>
    <row r="597" spans="1:107" s="7" customFormat="1" ht="12.75">
      <c r="A597" s="4" t="s">
        <v>920</v>
      </c>
      <c r="B597" s="5" t="s">
        <v>452</v>
      </c>
      <c r="C597" s="6">
        <v>39300</v>
      </c>
      <c r="D597" s="5" t="s">
        <v>455</v>
      </c>
      <c r="E597" s="5" t="s">
        <v>456</v>
      </c>
      <c r="F597" s="5" t="s">
        <v>477</v>
      </c>
      <c r="G597" s="5" t="s">
        <v>458</v>
      </c>
      <c r="H597" s="5" t="s">
        <v>459</v>
      </c>
      <c r="I597" s="5" t="s">
        <v>485</v>
      </c>
      <c r="J597" s="5" t="s">
        <v>459</v>
      </c>
      <c r="K597" s="5"/>
      <c r="L597" s="5"/>
      <c r="M597" s="5"/>
      <c r="N597" s="5" t="s">
        <v>459</v>
      </c>
      <c r="O597" s="5"/>
      <c r="P597" s="5"/>
      <c r="Q597" s="5"/>
      <c r="R597" s="5" t="s">
        <v>459</v>
      </c>
      <c r="S597" s="5" t="s">
        <v>460</v>
      </c>
      <c r="T597" s="5" t="s">
        <v>461</v>
      </c>
      <c r="U597" s="5" t="s">
        <v>484</v>
      </c>
      <c r="V597" s="5" t="s">
        <v>521</v>
      </c>
      <c r="W597" s="5">
        <v>16</v>
      </c>
      <c r="X597" s="5">
        <v>100</v>
      </c>
      <c r="Y597" s="5" t="s">
        <v>455</v>
      </c>
      <c r="Z597" s="5">
        <v>20</v>
      </c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 t="s">
        <v>819</v>
      </c>
      <c r="AT597" s="5"/>
      <c r="AU597" s="5">
        <v>0</v>
      </c>
      <c r="AV597" s="5">
        <v>0</v>
      </c>
      <c r="AW597" s="5">
        <v>19</v>
      </c>
      <c r="AX597" s="5">
        <v>14.4</v>
      </c>
      <c r="AY597" s="5">
        <v>60</v>
      </c>
      <c r="AZ597" s="5">
        <v>14.8</v>
      </c>
      <c r="BA597" s="5">
        <v>13</v>
      </c>
      <c r="BB597" s="5">
        <v>14.4</v>
      </c>
      <c r="BC597" s="5">
        <v>14</v>
      </c>
      <c r="BD597" s="5">
        <v>15.3</v>
      </c>
      <c r="BE597" s="5">
        <v>15.2</v>
      </c>
      <c r="BF597" s="5">
        <v>0</v>
      </c>
      <c r="BG597" s="5">
        <v>0</v>
      </c>
      <c r="BH597" s="5">
        <v>0</v>
      </c>
      <c r="BI597" s="5">
        <v>3.5542</v>
      </c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</row>
    <row r="598" spans="1:107" s="7" customFormat="1" ht="12.75">
      <c r="A598" s="4" t="s">
        <v>920</v>
      </c>
      <c r="B598" s="5" t="s">
        <v>452</v>
      </c>
      <c r="C598" s="6">
        <v>39203</v>
      </c>
      <c r="D598" s="5" t="s">
        <v>455</v>
      </c>
      <c r="E598" s="5" t="s">
        <v>456</v>
      </c>
      <c r="F598" s="5" t="s">
        <v>477</v>
      </c>
      <c r="G598" s="5" t="s">
        <v>458</v>
      </c>
      <c r="H598" s="5" t="s">
        <v>459</v>
      </c>
      <c r="I598" s="5">
        <v>18</v>
      </c>
      <c r="J598" s="5" t="s">
        <v>459</v>
      </c>
      <c r="K598" s="5"/>
      <c r="L598" s="5"/>
      <c r="M598" s="5"/>
      <c r="N598" s="5" t="s">
        <v>459</v>
      </c>
      <c r="O598" s="5"/>
      <c r="P598" s="5"/>
      <c r="Q598" s="5"/>
      <c r="R598" s="5" t="s">
        <v>459</v>
      </c>
      <c r="S598" s="5" t="s">
        <v>460</v>
      </c>
      <c r="T598" s="5" t="s">
        <v>461</v>
      </c>
      <c r="U598" s="5" t="s">
        <v>484</v>
      </c>
      <c r="V598" s="5" t="s">
        <v>521</v>
      </c>
      <c r="W598" s="5">
        <v>32</v>
      </c>
      <c r="X598" s="5">
        <v>15</v>
      </c>
      <c r="Y598" s="5" t="s">
        <v>455</v>
      </c>
      <c r="Z598" s="5">
        <v>30</v>
      </c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 t="s">
        <v>809</v>
      </c>
      <c r="AT598" s="5"/>
      <c r="AU598" s="5">
        <v>0</v>
      </c>
      <c r="AV598" s="5">
        <v>5</v>
      </c>
      <c r="AW598" s="5">
        <v>9</v>
      </c>
      <c r="AX598" s="5">
        <v>14.7644</v>
      </c>
      <c r="AY598" s="5">
        <v>60</v>
      </c>
      <c r="AZ598" s="5">
        <v>15.2055</v>
      </c>
      <c r="BA598" s="5">
        <v>18</v>
      </c>
      <c r="BB598" s="5">
        <v>15.6945</v>
      </c>
      <c r="BC598" s="5">
        <v>19</v>
      </c>
      <c r="BD598" s="5">
        <v>14.8152</v>
      </c>
      <c r="BE598" s="5">
        <v>14.5162</v>
      </c>
      <c r="BF598" s="5">
        <v>0</v>
      </c>
      <c r="BG598" s="5">
        <v>0</v>
      </c>
      <c r="BH598" s="5">
        <v>0</v>
      </c>
      <c r="BI598" s="5">
        <v>4.18001786666666</v>
      </c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</row>
    <row r="599" spans="1:107" s="7" customFormat="1" ht="24">
      <c r="A599" s="4" t="s">
        <v>920</v>
      </c>
      <c r="B599" s="5" t="s">
        <v>452</v>
      </c>
      <c r="C599" s="6">
        <v>39307</v>
      </c>
      <c r="D599" s="5" t="s">
        <v>455</v>
      </c>
      <c r="E599" s="5" t="s">
        <v>456</v>
      </c>
      <c r="F599" s="5" t="s">
        <v>477</v>
      </c>
      <c r="G599" s="5" t="s">
        <v>458</v>
      </c>
      <c r="H599" s="5" t="s">
        <v>459</v>
      </c>
      <c r="I599" s="5" t="s">
        <v>485</v>
      </c>
      <c r="J599" s="5" t="s">
        <v>459</v>
      </c>
      <c r="K599" s="5"/>
      <c r="L599" s="5"/>
      <c r="M599" s="5"/>
      <c r="N599" s="5" t="s">
        <v>459</v>
      </c>
      <c r="O599" s="5"/>
      <c r="P599" s="5"/>
      <c r="Q599" s="5"/>
      <c r="R599" s="5" t="s">
        <v>459</v>
      </c>
      <c r="S599" s="5" t="s">
        <v>460</v>
      </c>
      <c r="T599" s="5" t="s">
        <v>296</v>
      </c>
      <c r="U599" s="5" t="s">
        <v>807</v>
      </c>
      <c r="V599" s="5" t="s">
        <v>868</v>
      </c>
      <c r="W599" s="5">
        <v>256</v>
      </c>
      <c r="X599" s="5">
        <v>240</v>
      </c>
      <c r="Y599" s="5" t="s">
        <v>455</v>
      </c>
      <c r="Z599" s="5">
        <v>23</v>
      </c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 t="s">
        <v>819</v>
      </c>
      <c r="AT599" s="5" t="s">
        <v>304</v>
      </c>
      <c r="AU599" s="5">
        <v>0.0043</v>
      </c>
      <c r="AV599" s="5">
        <v>5</v>
      </c>
      <c r="AW599" s="5">
        <v>32.17</v>
      </c>
      <c r="AX599" s="5">
        <v>0</v>
      </c>
      <c r="AY599" s="5">
        <v>60</v>
      </c>
      <c r="AZ599" s="5">
        <v>20.5</v>
      </c>
      <c r="BA599" s="5">
        <v>31.56</v>
      </c>
      <c r="BB599" s="5">
        <v>19.22</v>
      </c>
      <c r="BC599" s="5">
        <v>32.21</v>
      </c>
      <c r="BD599" s="5">
        <v>18.68</v>
      </c>
      <c r="BE599" s="5">
        <v>18.3</v>
      </c>
      <c r="BF599" s="5">
        <v>0</v>
      </c>
      <c r="BG599" s="5">
        <v>0</v>
      </c>
      <c r="BH599" s="5">
        <v>0</v>
      </c>
      <c r="BI599" s="5">
        <v>2.172</v>
      </c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</row>
    <row r="600" spans="1:107" s="7" customFormat="1" ht="24">
      <c r="A600" s="4" t="s">
        <v>920</v>
      </c>
      <c r="B600" s="5" t="s">
        <v>452</v>
      </c>
      <c r="C600" s="6">
        <v>39307</v>
      </c>
      <c r="D600" s="5" t="s">
        <v>455</v>
      </c>
      <c r="E600" s="5" t="s">
        <v>456</v>
      </c>
      <c r="F600" s="5" t="s">
        <v>477</v>
      </c>
      <c r="G600" s="5" t="s">
        <v>458</v>
      </c>
      <c r="H600" s="5" t="s">
        <v>459</v>
      </c>
      <c r="I600" s="5" t="s">
        <v>485</v>
      </c>
      <c r="J600" s="5" t="s">
        <v>459</v>
      </c>
      <c r="K600" s="5"/>
      <c r="L600" s="5"/>
      <c r="M600" s="5"/>
      <c r="N600" s="5" t="s">
        <v>459</v>
      </c>
      <c r="O600" s="5"/>
      <c r="P600" s="5"/>
      <c r="Q600" s="5"/>
      <c r="R600" s="5" t="s">
        <v>459</v>
      </c>
      <c r="S600" s="5" t="s">
        <v>460</v>
      </c>
      <c r="T600" s="5" t="s">
        <v>296</v>
      </c>
      <c r="U600" s="5" t="s">
        <v>807</v>
      </c>
      <c r="V600" s="5" t="s">
        <v>868</v>
      </c>
      <c r="W600" s="5">
        <v>256</v>
      </c>
      <c r="X600" s="5">
        <v>240</v>
      </c>
      <c r="Y600" s="5" t="s">
        <v>455</v>
      </c>
      <c r="Z600" s="5">
        <v>28</v>
      </c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 t="s">
        <v>305</v>
      </c>
      <c r="AT600" s="5"/>
      <c r="AU600" s="5">
        <v>0.0043</v>
      </c>
      <c r="AV600" s="5">
        <v>5</v>
      </c>
      <c r="AW600" s="5">
        <v>32.33</v>
      </c>
      <c r="AX600" s="5">
        <v>0</v>
      </c>
      <c r="AY600" s="5">
        <v>60</v>
      </c>
      <c r="AZ600" s="5">
        <v>20.51</v>
      </c>
      <c r="BA600" s="5">
        <v>31.72</v>
      </c>
      <c r="BB600" s="5">
        <v>19.37</v>
      </c>
      <c r="BC600" s="5">
        <v>32.57</v>
      </c>
      <c r="BD600" s="5">
        <v>19.12</v>
      </c>
      <c r="BE600" s="5">
        <v>18.6</v>
      </c>
      <c r="BF600" s="5">
        <v>0</v>
      </c>
      <c r="BG600" s="5">
        <v>0</v>
      </c>
      <c r="BH600" s="5">
        <v>0</v>
      </c>
      <c r="BI600" s="5">
        <v>2.679</v>
      </c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</row>
    <row r="601" spans="1:107" s="7" customFormat="1" ht="12.75">
      <c r="A601" s="4" t="s">
        <v>920</v>
      </c>
      <c r="B601" s="5" t="s">
        <v>452</v>
      </c>
      <c r="C601" s="6">
        <v>39314</v>
      </c>
      <c r="D601" s="5" t="s">
        <v>455</v>
      </c>
      <c r="E601" s="5" t="s">
        <v>456</v>
      </c>
      <c r="F601" s="5" t="s">
        <v>477</v>
      </c>
      <c r="G601" s="5" t="s">
        <v>458</v>
      </c>
      <c r="H601" s="5" t="s">
        <v>459</v>
      </c>
      <c r="I601" s="5" t="s">
        <v>485</v>
      </c>
      <c r="J601" s="5" t="s">
        <v>459</v>
      </c>
      <c r="K601" s="5"/>
      <c r="L601" s="5"/>
      <c r="M601" s="5"/>
      <c r="N601" s="5" t="s">
        <v>459</v>
      </c>
      <c r="O601" s="5"/>
      <c r="P601" s="5"/>
      <c r="Q601" s="5"/>
      <c r="R601" s="5" t="s">
        <v>459</v>
      </c>
      <c r="S601" s="5" t="s">
        <v>460</v>
      </c>
      <c r="T601" s="5" t="s">
        <v>461</v>
      </c>
      <c r="U601" s="5" t="s">
        <v>483</v>
      </c>
      <c r="V601" s="5" t="s">
        <v>868</v>
      </c>
      <c r="W601" s="5">
        <v>128</v>
      </c>
      <c r="X601" s="5">
        <v>60</v>
      </c>
      <c r="Y601" s="5" t="s">
        <v>513</v>
      </c>
      <c r="Z601" s="5">
        <v>35</v>
      </c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 t="s">
        <v>819</v>
      </c>
      <c r="AT601" s="5"/>
      <c r="AU601" s="5">
        <v>0.074</v>
      </c>
      <c r="AV601" s="5">
        <v>5</v>
      </c>
      <c r="AW601" s="5">
        <v>11.06</v>
      </c>
      <c r="AX601" s="5">
        <v>9.598</v>
      </c>
      <c r="AY601" s="5">
        <v>60</v>
      </c>
      <c r="AZ601" s="5">
        <v>60.58</v>
      </c>
      <c r="BA601" s="5">
        <v>64.55</v>
      </c>
      <c r="BB601" s="5">
        <v>44.93</v>
      </c>
      <c r="BC601" s="5">
        <v>7.68</v>
      </c>
      <c r="BD601" s="5">
        <v>44.28</v>
      </c>
      <c r="BE601" s="5">
        <v>43.18</v>
      </c>
      <c r="BF601" s="5">
        <v>85.03</v>
      </c>
      <c r="BG601" s="5">
        <v>45.65</v>
      </c>
      <c r="BH601" s="5"/>
      <c r="BI601" s="5">
        <v>9.23111921666666</v>
      </c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</row>
    <row r="602" spans="1:107" s="7" customFormat="1" ht="24">
      <c r="A602" s="4" t="s">
        <v>920</v>
      </c>
      <c r="B602" s="5" t="s">
        <v>452</v>
      </c>
      <c r="C602" s="6">
        <v>39307</v>
      </c>
      <c r="D602" s="5" t="s">
        <v>455</v>
      </c>
      <c r="E602" s="5" t="s">
        <v>456</v>
      </c>
      <c r="F602" s="5" t="s">
        <v>477</v>
      </c>
      <c r="G602" s="5" t="s">
        <v>458</v>
      </c>
      <c r="H602" s="5" t="s">
        <v>459</v>
      </c>
      <c r="I602" s="5" t="s">
        <v>485</v>
      </c>
      <c r="J602" s="5" t="s">
        <v>459</v>
      </c>
      <c r="K602" s="5"/>
      <c r="L602" s="5"/>
      <c r="M602" s="5"/>
      <c r="N602" s="5" t="s">
        <v>459</v>
      </c>
      <c r="O602" s="5"/>
      <c r="P602" s="5"/>
      <c r="Q602" s="5"/>
      <c r="R602" s="5" t="s">
        <v>459</v>
      </c>
      <c r="S602" s="5" t="s">
        <v>460</v>
      </c>
      <c r="T602" s="5" t="s">
        <v>296</v>
      </c>
      <c r="U602" s="5" t="s">
        <v>807</v>
      </c>
      <c r="V602" s="5" t="s">
        <v>868</v>
      </c>
      <c r="W602" s="5">
        <v>256</v>
      </c>
      <c r="X602" s="5">
        <v>240</v>
      </c>
      <c r="Y602" s="5" t="s">
        <v>455</v>
      </c>
      <c r="Z602" s="5">
        <v>35</v>
      </c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 t="s">
        <v>305</v>
      </c>
      <c r="AT602" s="5"/>
      <c r="AU602" s="5">
        <v>0.0032</v>
      </c>
      <c r="AV602" s="5">
        <v>5</v>
      </c>
      <c r="AW602" s="5">
        <v>33.04</v>
      </c>
      <c r="AX602" s="5">
        <v>0</v>
      </c>
      <c r="AY602" s="5">
        <v>60</v>
      </c>
      <c r="AZ602" s="5">
        <v>36.83</v>
      </c>
      <c r="BA602" s="5">
        <v>32.53</v>
      </c>
      <c r="BB602" s="5">
        <v>31.02</v>
      </c>
      <c r="BC602" s="5">
        <v>32.81</v>
      </c>
      <c r="BD602" s="5">
        <v>30.35</v>
      </c>
      <c r="BE602" s="5">
        <v>30.7</v>
      </c>
      <c r="BF602" s="5">
        <v>0</v>
      </c>
      <c r="BG602" s="5">
        <v>0</v>
      </c>
      <c r="BH602" s="5">
        <v>0</v>
      </c>
      <c r="BI602" s="5">
        <v>4.9718</v>
      </c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</row>
    <row r="603" spans="1:107" s="7" customFormat="1" ht="12.75">
      <c r="A603" s="4" t="s">
        <v>920</v>
      </c>
      <c r="B603" s="5" t="s">
        <v>452</v>
      </c>
      <c r="C603" s="6">
        <v>39314</v>
      </c>
      <c r="D603" s="5" t="s">
        <v>455</v>
      </c>
      <c r="E603" s="5" t="s">
        <v>456</v>
      </c>
      <c r="F603" s="5" t="s">
        <v>477</v>
      </c>
      <c r="G603" s="5" t="s">
        <v>458</v>
      </c>
      <c r="H603" s="5" t="s">
        <v>459</v>
      </c>
      <c r="I603" s="5" t="s">
        <v>485</v>
      </c>
      <c r="J603" s="5" t="s">
        <v>459</v>
      </c>
      <c r="K603" s="5"/>
      <c r="L603" s="5"/>
      <c r="M603" s="5"/>
      <c r="N603" s="5" t="s">
        <v>459</v>
      </c>
      <c r="O603" s="5"/>
      <c r="P603" s="5"/>
      <c r="Q603" s="5"/>
      <c r="R603" s="5" t="s">
        <v>459</v>
      </c>
      <c r="S603" s="5" t="s">
        <v>460</v>
      </c>
      <c r="T603" s="5" t="s">
        <v>461</v>
      </c>
      <c r="U603" s="5" t="s">
        <v>483</v>
      </c>
      <c r="V603" s="5" t="s">
        <v>868</v>
      </c>
      <c r="W603" s="5">
        <v>128</v>
      </c>
      <c r="X603" s="5">
        <v>60</v>
      </c>
      <c r="Y603" s="5" t="s">
        <v>455</v>
      </c>
      <c r="Z603" s="5">
        <v>45</v>
      </c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 t="s">
        <v>809</v>
      </c>
      <c r="AT603" s="5"/>
      <c r="AU603" s="5">
        <v>0.074</v>
      </c>
      <c r="AV603" s="5">
        <v>5</v>
      </c>
      <c r="AW603" s="5">
        <v>10.94</v>
      </c>
      <c r="AX603" s="5">
        <v>9.638</v>
      </c>
      <c r="AY603" s="5">
        <v>60</v>
      </c>
      <c r="AZ603" s="5">
        <v>62.32</v>
      </c>
      <c r="BA603" s="5">
        <v>65.66</v>
      </c>
      <c r="BB603" s="5">
        <v>46.82</v>
      </c>
      <c r="BC603" s="5">
        <v>7.66</v>
      </c>
      <c r="BD603" s="5">
        <v>45.83</v>
      </c>
      <c r="BE603" s="5">
        <v>45.51</v>
      </c>
      <c r="BF603" s="5">
        <v>86.02</v>
      </c>
      <c r="BG603" s="5">
        <v>45.82</v>
      </c>
      <c r="BH603" s="5"/>
      <c r="BI603" s="5">
        <v>9.55146180666666</v>
      </c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</row>
    <row r="604" spans="1:107" s="7" customFormat="1" ht="24">
      <c r="A604" s="4" t="s">
        <v>920</v>
      </c>
      <c r="B604" s="5" t="s">
        <v>452</v>
      </c>
      <c r="C604" s="6">
        <v>39307</v>
      </c>
      <c r="D604" s="5" t="s">
        <v>455</v>
      </c>
      <c r="E604" s="5" t="s">
        <v>456</v>
      </c>
      <c r="F604" s="5" t="s">
        <v>477</v>
      </c>
      <c r="G604" s="5" t="s">
        <v>458</v>
      </c>
      <c r="H604" s="5" t="s">
        <v>459</v>
      </c>
      <c r="I604" s="5" t="s">
        <v>485</v>
      </c>
      <c r="J604" s="5" t="s">
        <v>459</v>
      </c>
      <c r="K604" s="5"/>
      <c r="L604" s="5"/>
      <c r="M604" s="5"/>
      <c r="N604" s="5" t="s">
        <v>459</v>
      </c>
      <c r="O604" s="5"/>
      <c r="P604" s="5"/>
      <c r="Q604" s="5"/>
      <c r="R604" s="5" t="s">
        <v>459</v>
      </c>
      <c r="S604" s="5" t="s">
        <v>460</v>
      </c>
      <c r="T604" s="5" t="s">
        <v>296</v>
      </c>
      <c r="U604" s="5" t="s">
        <v>807</v>
      </c>
      <c r="V604" s="5" t="s">
        <v>868</v>
      </c>
      <c r="W604" s="5">
        <v>256</v>
      </c>
      <c r="X604" s="5">
        <v>240</v>
      </c>
      <c r="Y604" s="5" t="s">
        <v>455</v>
      </c>
      <c r="Z604" s="5">
        <v>45</v>
      </c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 t="s">
        <v>305</v>
      </c>
      <c r="AT604" s="5"/>
      <c r="AU604" s="5">
        <v>0.0031</v>
      </c>
      <c r="AV604" s="5">
        <v>5</v>
      </c>
      <c r="AW604" s="5">
        <v>32.63</v>
      </c>
      <c r="AX604" s="5">
        <v>0</v>
      </c>
      <c r="AY604" s="5">
        <v>60</v>
      </c>
      <c r="AZ604" s="5">
        <v>40.89</v>
      </c>
      <c r="BA604" s="5">
        <v>31.81</v>
      </c>
      <c r="BB604" s="5">
        <v>35.05</v>
      </c>
      <c r="BC604" s="5">
        <v>34.99</v>
      </c>
      <c r="BD604" s="5">
        <v>34.16</v>
      </c>
      <c r="BE604" s="5">
        <v>33.5</v>
      </c>
      <c r="BF604" s="5">
        <v>0</v>
      </c>
      <c r="BG604" s="5">
        <v>0</v>
      </c>
      <c r="BH604" s="5">
        <v>0</v>
      </c>
      <c r="BI604" s="5">
        <v>5.54439999999999</v>
      </c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</row>
    <row r="605" spans="1:107" s="7" customFormat="1" ht="12.75">
      <c r="A605" s="4" t="s">
        <v>920</v>
      </c>
      <c r="B605" s="5" t="s">
        <v>452</v>
      </c>
      <c r="C605" s="6">
        <v>39314</v>
      </c>
      <c r="D605" s="5" t="s">
        <v>455</v>
      </c>
      <c r="E605" s="5" t="s">
        <v>456</v>
      </c>
      <c r="F605" s="5" t="s">
        <v>477</v>
      </c>
      <c r="G605" s="5" t="s">
        <v>458</v>
      </c>
      <c r="H605" s="5" t="s">
        <v>459</v>
      </c>
      <c r="I605" s="5">
        <v>270</v>
      </c>
      <c r="J605" s="5" t="s">
        <v>459</v>
      </c>
      <c r="K605" s="5"/>
      <c r="L605" s="5"/>
      <c r="M605" s="5"/>
      <c r="N605" s="5" t="s">
        <v>459</v>
      </c>
      <c r="O605" s="5"/>
      <c r="P605" s="5"/>
      <c r="Q605" s="5"/>
      <c r="R605" s="5" t="s">
        <v>459</v>
      </c>
      <c r="S605" s="5" t="s">
        <v>460</v>
      </c>
      <c r="T605" s="5" t="s">
        <v>461</v>
      </c>
      <c r="U605" s="5" t="s">
        <v>807</v>
      </c>
      <c r="V605" s="5" t="s">
        <v>306</v>
      </c>
      <c r="W605" s="5">
        <v>512</v>
      </c>
      <c r="X605" s="5">
        <v>60</v>
      </c>
      <c r="Y605" s="5" t="s">
        <v>455</v>
      </c>
      <c r="Z605" s="5">
        <v>60</v>
      </c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 t="s">
        <v>809</v>
      </c>
      <c r="AT605" s="5"/>
      <c r="AU605" s="5">
        <v>0.00662</v>
      </c>
      <c r="AV605" s="5">
        <v>5</v>
      </c>
      <c r="AW605" s="5">
        <v>8.93</v>
      </c>
      <c r="AX605" s="5">
        <v>23.506</v>
      </c>
      <c r="AY605" s="5">
        <v>60</v>
      </c>
      <c r="AZ605" s="5">
        <v>142.08</v>
      </c>
      <c r="BA605" s="5">
        <v>200</v>
      </c>
      <c r="BB605" s="5">
        <v>82.87</v>
      </c>
      <c r="BC605" s="5">
        <v>16.34</v>
      </c>
      <c r="BD605" s="5">
        <v>82.87</v>
      </c>
      <c r="BE605" s="5">
        <v>79.73</v>
      </c>
      <c r="BF605" s="5">
        <v>199.7</v>
      </c>
      <c r="BG605" s="5">
        <v>46</v>
      </c>
      <c r="BH605" s="5">
        <v>1.959</v>
      </c>
      <c r="BI605" s="5">
        <v>18.520096</v>
      </c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</row>
    <row r="606" spans="1:107" s="7" customFormat="1" ht="24">
      <c r="A606" s="4" t="s">
        <v>920</v>
      </c>
      <c r="B606" s="5" t="s">
        <v>452</v>
      </c>
      <c r="C606" s="6">
        <v>39307</v>
      </c>
      <c r="D606" s="5" t="s">
        <v>455</v>
      </c>
      <c r="E606" s="5" t="s">
        <v>456</v>
      </c>
      <c r="F606" s="5" t="s">
        <v>477</v>
      </c>
      <c r="G606" s="5" t="s">
        <v>458</v>
      </c>
      <c r="H606" s="5" t="s">
        <v>459</v>
      </c>
      <c r="I606" s="5" t="s">
        <v>485</v>
      </c>
      <c r="J606" s="5" t="s">
        <v>459</v>
      </c>
      <c r="K606" s="5"/>
      <c r="L606" s="5"/>
      <c r="M606" s="5"/>
      <c r="N606" s="5" t="s">
        <v>459</v>
      </c>
      <c r="O606" s="5"/>
      <c r="P606" s="5"/>
      <c r="Q606" s="5"/>
      <c r="R606" s="5" t="s">
        <v>459</v>
      </c>
      <c r="S606" s="5" t="s">
        <v>460</v>
      </c>
      <c r="T606" s="5" t="s">
        <v>296</v>
      </c>
      <c r="U606" s="5" t="s">
        <v>807</v>
      </c>
      <c r="V606" s="5" t="s">
        <v>868</v>
      </c>
      <c r="W606" s="5">
        <v>256</v>
      </c>
      <c r="X606" s="5">
        <v>240</v>
      </c>
      <c r="Y606" s="5" t="s">
        <v>455</v>
      </c>
      <c r="Z606" s="5">
        <v>60</v>
      </c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 t="s">
        <v>305</v>
      </c>
      <c r="AT606" s="5"/>
      <c r="AU606" s="5">
        <v>0.0033</v>
      </c>
      <c r="AV606" s="5">
        <v>5</v>
      </c>
      <c r="AW606" s="5">
        <v>103.91</v>
      </c>
      <c r="AX606" s="5">
        <v>16.849</v>
      </c>
      <c r="AY606" s="5">
        <v>5</v>
      </c>
      <c r="AZ606" s="5">
        <v>131.95</v>
      </c>
      <c r="BA606" s="5">
        <v>15</v>
      </c>
      <c r="BB606" s="5">
        <v>92.57</v>
      </c>
      <c r="BC606" s="5">
        <v>38.86</v>
      </c>
      <c r="BD606" s="5">
        <v>88.48</v>
      </c>
      <c r="BE606" s="5">
        <v>83.3</v>
      </c>
      <c r="BF606" s="5">
        <v>0</v>
      </c>
      <c r="BG606" s="5">
        <v>0</v>
      </c>
      <c r="BH606" s="5">
        <v>0</v>
      </c>
      <c r="BI606" s="5">
        <v>14.537</v>
      </c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</row>
    <row r="607" spans="1:107" s="7" customFormat="1" ht="24">
      <c r="A607" s="4" t="s">
        <v>920</v>
      </c>
      <c r="B607" s="5" t="s">
        <v>452</v>
      </c>
      <c r="C607" s="6">
        <v>39307</v>
      </c>
      <c r="D607" s="5" t="s">
        <v>455</v>
      </c>
      <c r="E607" s="5" t="s">
        <v>456</v>
      </c>
      <c r="F607" s="5" t="s">
        <v>477</v>
      </c>
      <c r="G607" s="5" t="s">
        <v>458</v>
      </c>
      <c r="H607" s="5" t="s">
        <v>459</v>
      </c>
      <c r="I607" s="5" t="s">
        <v>485</v>
      </c>
      <c r="J607" s="5" t="s">
        <v>459</v>
      </c>
      <c r="K607" s="5"/>
      <c r="L607" s="5"/>
      <c r="M607" s="5"/>
      <c r="N607" s="5" t="s">
        <v>459</v>
      </c>
      <c r="O607" s="5"/>
      <c r="P607" s="5"/>
      <c r="Q607" s="5"/>
      <c r="R607" s="5" t="s">
        <v>459</v>
      </c>
      <c r="S607" s="5" t="s">
        <v>460</v>
      </c>
      <c r="T607" s="5" t="s">
        <v>296</v>
      </c>
      <c r="U607" s="5" t="s">
        <v>807</v>
      </c>
      <c r="V607" s="5" t="s">
        <v>868</v>
      </c>
      <c r="W607" s="5">
        <v>256</v>
      </c>
      <c r="X607" s="5">
        <v>240</v>
      </c>
      <c r="Y607" s="5" t="s">
        <v>455</v>
      </c>
      <c r="Z607" s="5">
        <v>72</v>
      </c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 t="s">
        <v>305</v>
      </c>
      <c r="AT607" s="5"/>
      <c r="AU607" s="5">
        <v>0.0034</v>
      </c>
      <c r="AV607" s="5">
        <v>5</v>
      </c>
      <c r="AW607" s="5">
        <v>125.97</v>
      </c>
      <c r="AX607" s="5">
        <v>304.8</v>
      </c>
      <c r="AY607" s="5">
        <v>75</v>
      </c>
      <c r="AZ607" s="5">
        <v>167.1</v>
      </c>
      <c r="BA607" s="5">
        <v>86.3</v>
      </c>
      <c r="BB607" s="5">
        <v>112.61</v>
      </c>
      <c r="BC607" s="5">
        <v>8.41</v>
      </c>
      <c r="BD607" s="5">
        <v>108.69</v>
      </c>
      <c r="BE607" s="5">
        <v>104.7</v>
      </c>
      <c r="BF607" s="5">
        <v>282.4</v>
      </c>
      <c r="BG607" s="5">
        <v>75</v>
      </c>
      <c r="BH607" s="5">
        <v>0</v>
      </c>
      <c r="BI607" s="5">
        <v>20.795</v>
      </c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</row>
    <row r="608" spans="1:107" s="7" customFormat="1" ht="12.75">
      <c r="A608" s="4" t="s">
        <v>920</v>
      </c>
      <c r="B608" s="5" t="s">
        <v>452</v>
      </c>
      <c r="C608" s="6">
        <v>39314</v>
      </c>
      <c r="D608" s="5" t="s">
        <v>455</v>
      </c>
      <c r="E608" s="5" t="s">
        <v>456</v>
      </c>
      <c r="F608" s="5" t="s">
        <v>477</v>
      </c>
      <c r="G608" s="5" t="s">
        <v>458</v>
      </c>
      <c r="H608" s="5" t="s">
        <v>459</v>
      </c>
      <c r="I608" s="5">
        <v>300</v>
      </c>
      <c r="J608" s="5" t="s">
        <v>459</v>
      </c>
      <c r="K608" s="5"/>
      <c r="L608" s="5"/>
      <c r="M608" s="5"/>
      <c r="N608" s="5" t="s">
        <v>459</v>
      </c>
      <c r="O608" s="5"/>
      <c r="P608" s="5"/>
      <c r="Q608" s="5"/>
      <c r="R608" s="5" t="s">
        <v>459</v>
      </c>
      <c r="S608" s="5" t="s">
        <v>460</v>
      </c>
      <c r="T608" s="5" t="s">
        <v>461</v>
      </c>
      <c r="U608" s="5" t="s">
        <v>807</v>
      </c>
      <c r="V608" s="5" t="s">
        <v>306</v>
      </c>
      <c r="W608" s="5">
        <v>512</v>
      </c>
      <c r="X608" s="5">
        <v>60</v>
      </c>
      <c r="Y608" s="5" t="s">
        <v>455</v>
      </c>
      <c r="Z608" s="5">
        <v>75</v>
      </c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 t="s">
        <v>809</v>
      </c>
      <c r="AT608" s="5"/>
      <c r="AU608" s="5">
        <v>0.00633</v>
      </c>
      <c r="AV608" s="5">
        <v>5</v>
      </c>
      <c r="AW608" s="5">
        <v>8.5</v>
      </c>
      <c r="AX608" s="5">
        <v>23.519</v>
      </c>
      <c r="AY608" s="5">
        <v>60</v>
      </c>
      <c r="AZ608" s="5">
        <v>157.61</v>
      </c>
      <c r="BA608" s="5">
        <v>208</v>
      </c>
      <c r="BB608" s="5">
        <v>96.1</v>
      </c>
      <c r="BC608" s="5">
        <v>16</v>
      </c>
      <c r="BD608" s="5">
        <v>89.95</v>
      </c>
      <c r="BE608" s="5">
        <v>92.63</v>
      </c>
      <c r="BF608" s="5">
        <v>194.97</v>
      </c>
      <c r="BG608" s="5">
        <v>46</v>
      </c>
      <c r="BH608" s="5">
        <v>1.9586</v>
      </c>
      <c r="BI608" s="5">
        <v>20.2880184</v>
      </c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</row>
    <row r="609" spans="1:107" s="7" customFormat="1" ht="24">
      <c r="A609" s="4" t="s">
        <v>920</v>
      </c>
      <c r="B609" s="5" t="s">
        <v>452</v>
      </c>
      <c r="C609" s="6">
        <v>39307</v>
      </c>
      <c r="D609" s="5" t="s">
        <v>455</v>
      </c>
      <c r="E609" s="5" t="s">
        <v>456</v>
      </c>
      <c r="F609" s="5" t="s">
        <v>477</v>
      </c>
      <c r="G609" s="5" t="s">
        <v>458</v>
      </c>
      <c r="H609" s="5" t="s">
        <v>459</v>
      </c>
      <c r="I609" s="5" t="s">
        <v>485</v>
      </c>
      <c r="J609" s="5" t="s">
        <v>459</v>
      </c>
      <c r="K609" s="5"/>
      <c r="L609" s="5"/>
      <c r="M609" s="5"/>
      <c r="N609" s="5" t="s">
        <v>459</v>
      </c>
      <c r="O609" s="5"/>
      <c r="P609" s="5"/>
      <c r="Q609" s="5"/>
      <c r="R609" s="5" t="s">
        <v>459</v>
      </c>
      <c r="S609" s="5" t="s">
        <v>460</v>
      </c>
      <c r="T609" s="5" t="s">
        <v>296</v>
      </c>
      <c r="U609" s="5" t="s">
        <v>807</v>
      </c>
      <c r="V609" s="5" t="s">
        <v>868</v>
      </c>
      <c r="W609" s="5">
        <v>256</v>
      </c>
      <c r="X609" s="5">
        <v>240</v>
      </c>
      <c r="Y609" s="5" t="s">
        <v>455</v>
      </c>
      <c r="Z609" s="5">
        <v>85</v>
      </c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 t="s">
        <v>305</v>
      </c>
      <c r="AT609" s="5"/>
      <c r="AU609" s="5">
        <v>0.0035</v>
      </c>
      <c r="AV609" s="5">
        <v>5</v>
      </c>
      <c r="AW609" s="5">
        <v>118.59</v>
      </c>
      <c r="AX609" s="5">
        <v>334.8</v>
      </c>
      <c r="AY609" s="5">
        <v>75</v>
      </c>
      <c r="AZ609" s="5">
        <v>147.82</v>
      </c>
      <c r="BA609" s="5">
        <v>61.93</v>
      </c>
      <c r="BB609" s="5">
        <v>107.68</v>
      </c>
      <c r="BC609" s="5">
        <v>5.07</v>
      </c>
      <c r="BD609" s="5">
        <v>105.5</v>
      </c>
      <c r="BE609" s="5">
        <v>104</v>
      </c>
      <c r="BF609" s="5">
        <v>302</v>
      </c>
      <c r="BG609" s="5">
        <v>75</v>
      </c>
      <c r="BH609" s="5">
        <v>0</v>
      </c>
      <c r="BI609" s="5">
        <v>20.3572</v>
      </c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</row>
    <row r="610" spans="1:107" s="7" customFormat="1" ht="12.75">
      <c r="A610" s="4" t="s">
        <v>920</v>
      </c>
      <c r="B610" s="5" t="s">
        <v>452</v>
      </c>
      <c r="C610" s="6">
        <v>39314</v>
      </c>
      <c r="D610" s="5" t="s">
        <v>455</v>
      </c>
      <c r="E610" s="5" t="s">
        <v>456</v>
      </c>
      <c r="F610" s="5" t="s">
        <v>477</v>
      </c>
      <c r="G610" s="5" t="s">
        <v>458</v>
      </c>
      <c r="H610" s="5" t="s">
        <v>459</v>
      </c>
      <c r="I610" s="5">
        <v>330</v>
      </c>
      <c r="J610" s="5" t="s">
        <v>459</v>
      </c>
      <c r="K610" s="5"/>
      <c r="L610" s="5"/>
      <c r="M610" s="5"/>
      <c r="N610" s="5" t="s">
        <v>459</v>
      </c>
      <c r="O610" s="5"/>
      <c r="P610" s="5"/>
      <c r="Q610" s="5"/>
      <c r="R610" s="5" t="s">
        <v>459</v>
      </c>
      <c r="S610" s="5" t="s">
        <v>460</v>
      </c>
      <c r="T610" s="5" t="s">
        <v>461</v>
      </c>
      <c r="U610" s="5" t="s">
        <v>807</v>
      </c>
      <c r="V610" s="5" t="s">
        <v>307</v>
      </c>
      <c r="W610" s="5">
        <v>256</v>
      </c>
      <c r="X610" s="5">
        <v>90</v>
      </c>
      <c r="Y610" s="5" t="s">
        <v>455</v>
      </c>
      <c r="Z610" s="5">
        <v>92</v>
      </c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 t="s">
        <v>809</v>
      </c>
      <c r="AT610" s="5"/>
      <c r="AU610" s="5">
        <v>0.0485</v>
      </c>
      <c r="AV610" s="5">
        <v>5</v>
      </c>
      <c r="AW610" s="5">
        <v>4</v>
      </c>
      <c r="AX610" s="5">
        <v>8.341</v>
      </c>
      <c r="AY610" s="5">
        <v>60</v>
      </c>
      <c r="AZ610" s="5">
        <v>224.46</v>
      </c>
      <c r="BA610" s="5">
        <v>186</v>
      </c>
      <c r="BB610" s="5">
        <v>136.02</v>
      </c>
      <c r="BC610" s="5">
        <v>4</v>
      </c>
      <c r="BD610" s="5">
        <v>136.88</v>
      </c>
      <c r="BE610" s="5">
        <v>127.64</v>
      </c>
      <c r="BF610" s="5">
        <v>274.9</v>
      </c>
      <c r="BG610" s="5">
        <v>76</v>
      </c>
      <c r="BH610" s="5">
        <v>0.693</v>
      </c>
      <c r="BI610" s="5">
        <v>25.979712</v>
      </c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</row>
    <row r="611" spans="1:107" s="7" customFormat="1" ht="12.75">
      <c r="A611" s="4" t="s">
        <v>920</v>
      </c>
      <c r="B611" s="5" t="s">
        <v>452</v>
      </c>
      <c r="C611" s="6">
        <v>39300</v>
      </c>
      <c r="D611" s="5" t="s">
        <v>455</v>
      </c>
      <c r="E611" s="5" t="s">
        <v>456</v>
      </c>
      <c r="F611" s="5" t="s">
        <v>477</v>
      </c>
      <c r="G611" s="5" t="s">
        <v>458</v>
      </c>
      <c r="H611" s="5" t="s">
        <v>459</v>
      </c>
      <c r="I611" s="5" t="s">
        <v>485</v>
      </c>
      <c r="J611" s="5" t="s">
        <v>459</v>
      </c>
      <c r="K611" s="5"/>
      <c r="L611" s="5"/>
      <c r="M611" s="5"/>
      <c r="N611" s="5" t="s">
        <v>459</v>
      </c>
      <c r="O611" s="5"/>
      <c r="P611" s="5"/>
      <c r="Q611" s="5"/>
      <c r="R611" s="5" t="s">
        <v>459</v>
      </c>
      <c r="S611" s="5" t="s">
        <v>460</v>
      </c>
      <c r="T611" s="5" t="s">
        <v>461</v>
      </c>
      <c r="U611" s="5" t="s">
        <v>484</v>
      </c>
      <c r="V611" s="5" t="s">
        <v>521</v>
      </c>
      <c r="W611" s="5">
        <v>16</v>
      </c>
      <c r="X611" s="5">
        <v>240</v>
      </c>
      <c r="Y611" s="5" t="s">
        <v>459</v>
      </c>
      <c r="Z611" s="5">
        <v>14</v>
      </c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 t="s">
        <v>819</v>
      </c>
      <c r="AT611" s="5"/>
      <c r="AU611" s="5">
        <v>0</v>
      </c>
      <c r="AV611" s="5">
        <v>0</v>
      </c>
      <c r="AW611" s="5">
        <v>31</v>
      </c>
      <c r="AX611" s="5">
        <v>9.48</v>
      </c>
      <c r="AY611" s="5">
        <v>60</v>
      </c>
      <c r="AZ611" s="5">
        <v>12.5</v>
      </c>
      <c r="BA611" s="5">
        <v>27</v>
      </c>
      <c r="BB611" s="5">
        <v>12.2</v>
      </c>
      <c r="BC611" s="5">
        <v>27</v>
      </c>
      <c r="BD611" s="5">
        <v>12.4</v>
      </c>
      <c r="BE611" s="5">
        <v>12.3</v>
      </c>
      <c r="BF611" s="5">
        <v>0</v>
      </c>
      <c r="BG611" s="5">
        <v>0</v>
      </c>
      <c r="BH611" s="5">
        <v>0</v>
      </c>
      <c r="BI611" s="5">
        <v>2.28974</v>
      </c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</row>
    <row r="612" spans="1:107" s="7" customFormat="1" ht="24">
      <c r="A612" s="4" t="s">
        <v>920</v>
      </c>
      <c r="B612" s="5" t="s">
        <v>452</v>
      </c>
      <c r="C612" s="6">
        <v>39474</v>
      </c>
      <c r="D612" s="5" t="s">
        <v>455</v>
      </c>
      <c r="E612" s="5" t="s">
        <v>532</v>
      </c>
      <c r="F612" s="5" t="s">
        <v>477</v>
      </c>
      <c r="G612" s="5" t="s">
        <v>458</v>
      </c>
      <c r="H612" s="5" t="s">
        <v>459</v>
      </c>
      <c r="I612" s="5">
        <v>35</v>
      </c>
      <c r="J612" s="5" t="s">
        <v>459</v>
      </c>
      <c r="K612" s="5"/>
      <c r="L612" s="5"/>
      <c r="M612" s="5"/>
      <c r="N612" s="5" t="s">
        <v>459</v>
      </c>
      <c r="O612" s="5"/>
      <c r="P612" s="5"/>
      <c r="Q612" s="5"/>
      <c r="R612" s="5" t="s">
        <v>459</v>
      </c>
      <c r="S612" s="5" t="s">
        <v>460</v>
      </c>
      <c r="T612" s="5" t="s">
        <v>296</v>
      </c>
      <c r="U612" s="5" t="s">
        <v>483</v>
      </c>
      <c r="V612" s="5" t="s">
        <v>868</v>
      </c>
      <c r="W612" s="5">
        <v>16</v>
      </c>
      <c r="X612" s="5">
        <v>240</v>
      </c>
      <c r="Y612" s="5" t="s">
        <v>455</v>
      </c>
      <c r="Z612" s="5">
        <v>23</v>
      </c>
      <c r="AA612" s="5"/>
      <c r="AB612" s="5" t="s">
        <v>844</v>
      </c>
      <c r="AC612" s="5"/>
      <c r="AD612" s="5">
        <v>0</v>
      </c>
      <c r="AE612" s="5">
        <v>5</v>
      </c>
      <c r="AF612" s="5">
        <v>16.33</v>
      </c>
      <c r="AG612" s="5">
        <v>20.1</v>
      </c>
      <c r="AH612" s="5">
        <v>60</v>
      </c>
      <c r="AI612" s="5">
        <v>36.55</v>
      </c>
      <c r="AJ612" s="5">
        <v>37.7</v>
      </c>
      <c r="AK612" s="5">
        <v>33.15</v>
      </c>
      <c r="AL612" s="5">
        <v>24.3</v>
      </c>
      <c r="AM612" s="5">
        <v>32.14</v>
      </c>
      <c r="AN612" s="5">
        <v>31.92</v>
      </c>
      <c r="AO612" s="5">
        <v>0.89</v>
      </c>
      <c r="AP612" s="5">
        <v>0.025</v>
      </c>
      <c r="AQ612" s="5">
        <v>0</v>
      </c>
      <c r="AR612" s="5">
        <v>6.57559125</v>
      </c>
      <c r="AS612" s="5" t="s">
        <v>882</v>
      </c>
      <c r="AT612" s="5"/>
      <c r="AU612" s="5">
        <v>0</v>
      </c>
      <c r="AV612" s="5">
        <v>5</v>
      </c>
      <c r="AW612" s="5">
        <v>16.33</v>
      </c>
      <c r="AX612" s="5">
        <v>20.1</v>
      </c>
      <c r="AY612" s="5">
        <v>60</v>
      </c>
      <c r="AZ612" s="5">
        <v>36.55</v>
      </c>
      <c r="BA612" s="5">
        <v>37.7</v>
      </c>
      <c r="BB612" s="5">
        <v>33.15</v>
      </c>
      <c r="BC612" s="5">
        <v>24.3</v>
      </c>
      <c r="BD612" s="5">
        <v>32.14</v>
      </c>
      <c r="BE612" s="5">
        <v>31.92</v>
      </c>
      <c r="BF612" s="5">
        <v>0.89</v>
      </c>
      <c r="BG612" s="5">
        <v>0.025</v>
      </c>
      <c r="BH612" s="5"/>
      <c r="BI612" s="5">
        <v>6.57559125</v>
      </c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</row>
    <row r="613" spans="1:107" s="7" customFormat="1" ht="24">
      <c r="A613" s="4" t="s">
        <v>920</v>
      </c>
      <c r="B613" s="5" t="s">
        <v>452</v>
      </c>
      <c r="C613" s="6">
        <v>39474</v>
      </c>
      <c r="D613" s="5" t="s">
        <v>455</v>
      </c>
      <c r="E613" s="5" t="s">
        <v>532</v>
      </c>
      <c r="F613" s="5" t="s">
        <v>477</v>
      </c>
      <c r="G613" s="5" t="s">
        <v>458</v>
      </c>
      <c r="H613" s="5" t="s">
        <v>459</v>
      </c>
      <c r="I613" s="5">
        <v>35</v>
      </c>
      <c r="J613" s="5" t="s">
        <v>459</v>
      </c>
      <c r="K613" s="5"/>
      <c r="L613" s="5"/>
      <c r="M613" s="5"/>
      <c r="N613" s="5" t="s">
        <v>459</v>
      </c>
      <c r="O613" s="5"/>
      <c r="P613" s="5"/>
      <c r="Q613" s="5"/>
      <c r="R613" s="5" t="s">
        <v>459</v>
      </c>
      <c r="S613" s="5" t="s">
        <v>460</v>
      </c>
      <c r="T613" s="5" t="s">
        <v>296</v>
      </c>
      <c r="U613" s="5" t="s">
        <v>483</v>
      </c>
      <c r="V613" s="5" t="s">
        <v>868</v>
      </c>
      <c r="W613" s="5">
        <v>16</v>
      </c>
      <c r="X613" s="5">
        <v>240</v>
      </c>
      <c r="Y613" s="5" t="s">
        <v>455</v>
      </c>
      <c r="Z613" s="5">
        <v>30</v>
      </c>
      <c r="AA613" s="5"/>
      <c r="AB613" s="5" t="s">
        <v>844</v>
      </c>
      <c r="AC613" s="5"/>
      <c r="AD613" s="5">
        <v>0</v>
      </c>
      <c r="AE613" s="5">
        <v>5</v>
      </c>
      <c r="AF613" s="5">
        <v>17.38</v>
      </c>
      <c r="AG613" s="5">
        <v>21.85</v>
      </c>
      <c r="AH613" s="5">
        <v>60</v>
      </c>
      <c r="AI613" s="5">
        <v>50.41</v>
      </c>
      <c r="AJ613" s="5">
        <v>33.44</v>
      </c>
      <c r="AK613" s="5">
        <v>42.37</v>
      </c>
      <c r="AL613" s="5">
        <v>13.14</v>
      </c>
      <c r="AM613" s="5">
        <v>39.89</v>
      </c>
      <c r="AN613" s="5">
        <v>39.55</v>
      </c>
      <c r="AO613" s="5">
        <v>2.01</v>
      </c>
      <c r="AP613" s="5">
        <v>0.9</v>
      </c>
      <c r="AQ613" s="5"/>
      <c r="AR613" s="5">
        <v>9.05681416666666</v>
      </c>
      <c r="AS613" s="5" t="s">
        <v>882</v>
      </c>
      <c r="AT613" s="5"/>
      <c r="AU613" s="5">
        <v>0</v>
      </c>
      <c r="AV613" s="5">
        <v>5</v>
      </c>
      <c r="AW613" s="5">
        <v>17.38</v>
      </c>
      <c r="AX613" s="5">
        <v>21.85</v>
      </c>
      <c r="AY613" s="5">
        <v>60</v>
      </c>
      <c r="AZ613" s="5">
        <v>50.41</v>
      </c>
      <c r="BA613" s="5">
        <v>33.44</v>
      </c>
      <c r="BB613" s="5">
        <v>42.37</v>
      </c>
      <c r="BC613" s="5">
        <v>13.14</v>
      </c>
      <c r="BD613" s="5">
        <v>39.89</v>
      </c>
      <c r="BE613" s="5">
        <v>39.55</v>
      </c>
      <c r="BF613" s="5">
        <v>2.01</v>
      </c>
      <c r="BG613" s="5">
        <v>0.9</v>
      </c>
      <c r="BH613" s="5"/>
      <c r="BI613" s="5">
        <v>9.05681416666666</v>
      </c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</row>
    <row r="614" spans="1:107" s="7" customFormat="1" ht="24">
      <c r="A614" s="4" t="s">
        <v>920</v>
      </c>
      <c r="B614" s="5" t="s">
        <v>452</v>
      </c>
      <c r="C614" s="6">
        <v>39497</v>
      </c>
      <c r="D614" s="5" t="s">
        <v>455</v>
      </c>
      <c r="E614" s="5" t="s">
        <v>532</v>
      </c>
      <c r="F614" s="5" t="s">
        <v>477</v>
      </c>
      <c r="G614" s="5" t="s">
        <v>458</v>
      </c>
      <c r="H614" s="5" t="s">
        <v>459</v>
      </c>
      <c r="I614" s="5">
        <v>30</v>
      </c>
      <c r="J614" s="5" t="s">
        <v>459</v>
      </c>
      <c r="K614" s="5"/>
      <c r="L614" s="5"/>
      <c r="M614" s="5"/>
      <c r="N614" s="5" t="s">
        <v>459</v>
      </c>
      <c r="O614" s="5"/>
      <c r="P614" s="5"/>
      <c r="Q614" s="5"/>
      <c r="R614" s="5" t="s">
        <v>459</v>
      </c>
      <c r="S614" s="5" t="s">
        <v>460</v>
      </c>
      <c r="T614" s="5" t="s">
        <v>296</v>
      </c>
      <c r="U614" s="5" t="s">
        <v>483</v>
      </c>
      <c r="V614" s="5" t="s">
        <v>868</v>
      </c>
      <c r="W614" s="5">
        <v>16</v>
      </c>
      <c r="X614" s="5">
        <v>240</v>
      </c>
      <c r="Y614" s="5" t="s">
        <v>459</v>
      </c>
      <c r="Z614" s="5">
        <v>16</v>
      </c>
      <c r="AA614" s="5"/>
      <c r="AB614" s="5" t="s">
        <v>844</v>
      </c>
      <c r="AC614" s="5"/>
      <c r="AD614" s="5">
        <v>0</v>
      </c>
      <c r="AE614" s="5">
        <v>5</v>
      </c>
      <c r="AF614" s="5">
        <v>18.53</v>
      </c>
      <c r="AG614" s="5">
        <v>9.2</v>
      </c>
      <c r="AH614" s="5">
        <v>60</v>
      </c>
      <c r="AI614" s="5">
        <v>30.04</v>
      </c>
      <c r="AJ614" s="5">
        <v>35.42</v>
      </c>
      <c r="AK614" s="5">
        <v>25.28</v>
      </c>
      <c r="AL614" s="5">
        <v>29.07</v>
      </c>
      <c r="AM614" s="5">
        <v>24.48</v>
      </c>
      <c r="AN614" s="5">
        <v>23.75</v>
      </c>
      <c r="AO614" s="5">
        <v>0</v>
      </c>
      <c r="AP614" s="5">
        <v>0</v>
      </c>
      <c r="AQ614" s="5"/>
      <c r="AR614" s="5">
        <v>3.37723333333333</v>
      </c>
      <c r="AS614" s="5" t="s">
        <v>882</v>
      </c>
      <c r="AT614" s="5"/>
      <c r="AU614" s="5">
        <v>0</v>
      </c>
      <c r="AV614" s="5">
        <v>5</v>
      </c>
      <c r="AW614" s="5">
        <v>18.53</v>
      </c>
      <c r="AX614" s="5">
        <v>9.2</v>
      </c>
      <c r="AY614" s="5">
        <v>60</v>
      </c>
      <c r="AZ614" s="5">
        <v>30.04</v>
      </c>
      <c r="BA614" s="5">
        <v>35.42</v>
      </c>
      <c r="BB614" s="5">
        <v>25.28</v>
      </c>
      <c r="BC614" s="5">
        <v>29.07</v>
      </c>
      <c r="BD614" s="5">
        <v>24.48</v>
      </c>
      <c r="BE614" s="5">
        <v>23.75</v>
      </c>
      <c r="BF614" s="5">
        <v>0</v>
      </c>
      <c r="BG614" s="5">
        <v>0</v>
      </c>
      <c r="BH614" s="5"/>
      <c r="BI614" s="5">
        <v>3.37723333333333</v>
      </c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</row>
    <row r="615" spans="1:107" s="7" customFormat="1" ht="24">
      <c r="A615" s="4" t="s">
        <v>920</v>
      </c>
      <c r="B615" s="5" t="s">
        <v>452</v>
      </c>
      <c r="C615" s="6">
        <v>39440</v>
      </c>
      <c r="D615" s="5" t="s">
        <v>455</v>
      </c>
      <c r="E615" s="5" t="s">
        <v>532</v>
      </c>
      <c r="F615" s="5" t="s">
        <v>477</v>
      </c>
      <c r="G615" s="5" t="s">
        <v>458</v>
      </c>
      <c r="H615" s="5" t="s">
        <v>459</v>
      </c>
      <c r="I615" s="5">
        <v>30</v>
      </c>
      <c r="J615" s="5" t="s">
        <v>459</v>
      </c>
      <c r="K615" s="5"/>
      <c r="L615" s="5"/>
      <c r="M615" s="5"/>
      <c r="N615" s="5" t="s">
        <v>459</v>
      </c>
      <c r="O615" s="5"/>
      <c r="P615" s="5"/>
      <c r="Q615" s="5"/>
      <c r="R615" s="5" t="s">
        <v>459</v>
      </c>
      <c r="S615" s="5" t="s">
        <v>460</v>
      </c>
      <c r="T615" s="5" t="s">
        <v>296</v>
      </c>
      <c r="U615" s="5" t="s">
        <v>462</v>
      </c>
      <c r="V615" s="5" t="s">
        <v>868</v>
      </c>
      <c r="W615" s="5">
        <v>16</v>
      </c>
      <c r="X615" s="5">
        <v>240</v>
      </c>
      <c r="Y615" s="5" t="s">
        <v>455</v>
      </c>
      <c r="Z615" s="5">
        <v>20</v>
      </c>
      <c r="AA615" s="5"/>
      <c r="AB615" s="5" t="s">
        <v>844</v>
      </c>
      <c r="AC615" s="5"/>
      <c r="AD615" s="5">
        <v>0</v>
      </c>
      <c r="AE615" s="5">
        <v>5</v>
      </c>
      <c r="AF615" s="5">
        <v>18.53</v>
      </c>
      <c r="AG615" s="5">
        <v>9.2</v>
      </c>
      <c r="AH615" s="5">
        <v>60</v>
      </c>
      <c r="AI615" s="5">
        <v>31.28</v>
      </c>
      <c r="AJ615" s="5">
        <v>35.42</v>
      </c>
      <c r="AK615" s="5">
        <v>26.35</v>
      </c>
      <c r="AL615" s="5">
        <v>29.07</v>
      </c>
      <c r="AM615" s="5">
        <v>25.88</v>
      </c>
      <c r="AN615" s="5">
        <v>25.4</v>
      </c>
      <c r="AO615" s="5">
        <v>0</v>
      </c>
      <c r="AP615" s="5">
        <v>0</v>
      </c>
      <c r="AQ615" s="5"/>
      <c r="AR615" s="5">
        <v>3.95729999999999</v>
      </c>
      <c r="AS615" s="5" t="s">
        <v>882</v>
      </c>
      <c r="AT615" s="5"/>
      <c r="AU615" s="5">
        <v>0</v>
      </c>
      <c r="AV615" s="5">
        <v>5</v>
      </c>
      <c r="AW615" s="5">
        <v>18.53</v>
      </c>
      <c r="AX615" s="5">
        <v>9.2</v>
      </c>
      <c r="AY615" s="5">
        <v>60</v>
      </c>
      <c r="AZ615" s="5">
        <v>31.28</v>
      </c>
      <c r="BA615" s="5">
        <v>35.42</v>
      </c>
      <c r="BB615" s="5">
        <v>26.35</v>
      </c>
      <c r="BC615" s="5">
        <v>29.07</v>
      </c>
      <c r="BD615" s="5">
        <v>25.88</v>
      </c>
      <c r="BE615" s="5">
        <v>25.4</v>
      </c>
      <c r="BF615" s="5">
        <v>0</v>
      </c>
      <c r="BG615" s="5">
        <v>0</v>
      </c>
      <c r="BH615" s="5"/>
      <c r="BI615" s="5">
        <v>3.95729999999999</v>
      </c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</row>
    <row r="616" spans="1:107" s="7" customFormat="1" ht="24">
      <c r="A616" s="4" t="s">
        <v>920</v>
      </c>
      <c r="B616" s="5" t="s">
        <v>452</v>
      </c>
      <c r="C616" s="6">
        <v>39474</v>
      </c>
      <c r="D616" s="5" t="s">
        <v>455</v>
      </c>
      <c r="E616" s="5" t="s">
        <v>745</v>
      </c>
      <c r="F616" s="5" t="s">
        <v>477</v>
      </c>
      <c r="G616" s="5" t="s">
        <v>458</v>
      </c>
      <c r="H616" s="5" t="s">
        <v>459</v>
      </c>
      <c r="I616" s="5">
        <v>30</v>
      </c>
      <c r="J616" s="5" t="s">
        <v>459</v>
      </c>
      <c r="K616" s="5"/>
      <c r="L616" s="5"/>
      <c r="M616" s="5"/>
      <c r="N616" s="5" t="s">
        <v>459</v>
      </c>
      <c r="O616" s="5"/>
      <c r="P616" s="5"/>
      <c r="Q616" s="5"/>
      <c r="R616" s="5" t="s">
        <v>459</v>
      </c>
      <c r="S616" s="5" t="s">
        <v>460</v>
      </c>
      <c r="T616" s="5" t="s">
        <v>296</v>
      </c>
      <c r="U616" s="5" t="s">
        <v>462</v>
      </c>
      <c r="V616" s="5" t="s">
        <v>868</v>
      </c>
      <c r="W616" s="5">
        <v>16</v>
      </c>
      <c r="X616" s="5">
        <v>240</v>
      </c>
      <c r="Y616" s="5" t="s">
        <v>459</v>
      </c>
      <c r="Z616" s="5">
        <v>20</v>
      </c>
      <c r="AA616" s="5"/>
      <c r="AB616" s="5" t="s">
        <v>844</v>
      </c>
      <c r="AC616" s="5"/>
      <c r="AD616" s="5">
        <v>0</v>
      </c>
      <c r="AE616" s="5">
        <v>5</v>
      </c>
      <c r="AF616" s="5">
        <v>18.53</v>
      </c>
      <c r="AG616" s="5">
        <v>9.2</v>
      </c>
      <c r="AH616" s="5">
        <v>60</v>
      </c>
      <c r="AI616" s="5">
        <v>31.28</v>
      </c>
      <c r="AJ616" s="5">
        <v>35.42</v>
      </c>
      <c r="AK616" s="5">
        <v>26.35</v>
      </c>
      <c r="AL616" s="5">
        <v>29.07</v>
      </c>
      <c r="AM616" s="5">
        <v>25.88</v>
      </c>
      <c r="AN616" s="5">
        <v>25.4</v>
      </c>
      <c r="AO616" s="5">
        <v>0</v>
      </c>
      <c r="AP616" s="5">
        <v>0</v>
      </c>
      <c r="AQ616" s="5"/>
      <c r="AR616" s="5">
        <v>3.95729999999999</v>
      </c>
      <c r="AS616" s="5" t="s">
        <v>882</v>
      </c>
      <c r="AT616" s="5"/>
      <c r="AU616" s="5">
        <v>0</v>
      </c>
      <c r="AV616" s="5">
        <v>5</v>
      </c>
      <c r="AW616" s="5">
        <v>18.53</v>
      </c>
      <c r="AX616" s="5">
        <v>9.2</v>
      </c>
      <c r="AY616" s="5">
        <v>60</v>
      </c>
      <c r="AZ616" s="5">
        <v>31.28</v>
      </c>
      <c r="BA616" s="5">
        <v>35.42</v>
      </c>
      <c r="BB616" s="5">
        <v>26.35</v>
      </c>
      <c r="BC616" s="5">
        <v>29.07</v>
      </c>
      <c r="BD616" s="5">
        <v>25.88</v>
      </c>
      <c r="BE616" s="5">
        <v>25.4</v>
      </c>
      <c r="BF616" s="5">
        <v>0</v>
      </c>
      <c r="BG616" s="5">
        <v>0</v>
      </c>
      <c r="BH616" s="5"/>
      <c r="BI616" s="5">
        <v>3.95729999999999</v>
      </c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</row>
    <row r="617" spans="1:107" s="7" customFormat="1" ht="24">
      <c r="A617" s="4" t="s">
        <v>920</v>
      </c>
      <c r="B617" s="5" t="s">
        <v>452</v>
      </c>
      <c r="C617" s="6">
        <v>39474</v>
      </c>
      <c r="D617" s="5" t="s">
        <v>455</v>
      </c>
      <c r="E617" s="5" t="s">
        <v>532</v>
      </c>
      <c r="F617" s="5" t="s">
        <v>477</v>
      </c>
      <c r="G617" s="5" t="s">
        <v>458</v>
      </c>
      <c r="H617" s="5" t="s">
        <v>459</v>
      </c>
      <c r="I617" s="5">
        <v>30</v>
      </c>
      <c r="J617" s="5" t="s">
        <v>459</v>
      </c>
      <c r="K617" s="5"/>
      <c r="L617" s="5"/>
      <c r="M617" s="5"/>
      <c r="N617" s="5" t="s">
        <v>459</v>
      </c>
      <c r="O617" s="5"/>
      <c r="P617" s="5"/>
      <c r="Q617" s="5"/>
      <c r="R617" s="5" t="s">
        <v>459</v>
      </c>
      <c r="S617" s="5" t="s">
        <v>460</v>
      </c>
      <c r="T617" s="5" t="s">
        <v>296</v>
      </c>
      <c r="U617" s="5" t="s">
        <v>483</v>
      </c>
      <c r="V617" s="5" t="s">
        <v>868</v>
      </c>
      <c r="W617" s="5">
        <v>32</v>
      </c>
      <c r="X617" s="5">
        <v>240</v>
      </c>
      <c r="Y617" s="5" t="s">
        <v>455</v>
      </c>
      <c r="Z617" s="5">
        <v>35</v>
      </c>
      <c r="AA617" s="5"/>
      <c r="AB617" s="5" t="s">
        <v>844</v>
      </c>
      <c r="AC617" s="5"/>
      <c r="AD617" s="5">
        <v>0</v>
      </c>
      <c r="AE617" s="5">
        <v>5</v>
      </c>
      <c r="AF617" s="5">
        <v>19.58</v>
      </c>
      <c r="AG617" s="5">
        <v>24.8</v>
      </c>
      <c r="AH617" s="5">
        <v>60</v>
      </c>
      <c r="AI617" s="5">
        <v>57.91</v>
      </c>
      <c r="AJ617" s="5">
        <v>29.73</v>
      </c>
      <c r="AK617" s="5">
        <v>48.89</v>
      </c>
      <c r="AL617" s="5">
        <v>15.9</v>
      </c>
      <c r="AM617" s="5">
        <v>47.71</v>
      </c>
      <c r="AN617" s="5">
        <v>46.92</v>
      </c>
      <c r="AO617" s="5">
        <v>3.02</v>
      </c>
      <c r="AP617" s="5">
        <v>1.1</v>
      </c>
      <c r="AQ617" s="5"/>
      <c r="AR617" s="5">
        <v>10.9551533333333</v>
      </c>
      <c r="AS617" s="5" t="s">
        <v>882</v>
      </c>
      <c r="AT617" s="5"/>
      <c r="AU617" s="5">
        <v>0</v>
      </c>
      <c r="AV617" s="5">
        <v>5</v>
      </c>
      <c r="AW617" s="5">
        <v>19.58</v>
      </c>
      <c r="AX617" s="5">
        <v>24.8</v>
      </c>
      <c r="AY617" s="5">
        <v>60</v>
      </c>
      <c r="AZ617" s="5">
        <v>57.91</v>
      </c>
      <c r="BA617" s="5">
        <v>29.73</v>
      </c>
      <c r="BB617" s="5">
        <v>48.89</v>
      </c>
      <c r="BC617" s="5">
        <v>15.9</v>
      </c>
      <c r="BD617" s="5">
        <v>47.71</v>
      </c>
      <c r="BE617" s="5">
        <v>46.92</v>
      </c>
      <c r="BF617" s="5">
        <v>3.02</v>
      </c>
      <c r="BG617" s="5">
        <v>1.1</v>
      </c>
      <c r="BH617" s="5"/>
      <c r="BI617" s="5">
        <v>10.9551533333333</v>
      </c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</row>
    <row r="618" spans="1:107" s="7" customFormat="1" ht="24">
      <c r="A618" s="4" t="s">
        <v>920</v>
      </c>
      <c r="B618" s="5" t="s">
        <v>452</v>
      </c>
      <c r="C618" s="6">
        <v>39497</v>
      </c>
      <c r="D618" s="5" t="s">
        <v>455</v>
      </c>
      <c r="E618" s="5" t="s">
        <v>532</v>
      </c>
      <c r="F618" s="5" t="s">
        <v>477</v>
      </c>
      <c r="G618" s="5" t="s">
        <v>458</v>
      </c>
      <c r="H618" s="5" t="s">
        <v>459</v>
      </c>
      <c r="I618" s="5">
        <v>180</v>
      </c>
      <c r="J618" s="5" t="s">
        <v>459</v>
      </c>
      <c r="K618" s="5"/>
      <c r="L618" s="5"/>
      <c r="M618" s="5"/>
      <c r="N618" s="5" t="s">
        <v>459</v>
      </c>
      <c r="O618" s="5"/>
      <c r="P618" s="5"/>
      <c r="Q618" s="5"/>
      <c r="R618" s="5" t="s">
        <v>459</v>
      </c>
      <c r="S618" s="5" t="s">
        <v>460</v>
      </c>
      <c r="T618" s="5" t="s">
        <v>296</v>
      </c>
      <c r="U618" s="5" t="s">
        <v>483</v>
      </c>
      <c r="V618" s="5" t="s">
        <v>868</v>
      </c>
      <c r="W618" s="5">
        <v>32</v>
      </c>
      <c r="X618" s="5">
        <v>240</v>
      </c>
      <c r="Y618" s="5" t="s">
        <v>455</v>
      </c>
      <c r="Z618" s="5">
        <v>45</v>
      </c>
      <c r="AA618" s="5"/>
      <c r="AB618" s="5" t="s">
        <v>844</v>
      </c>
      <c r="AC618" s="5"/>
      <c r="AD618" s="5">
        <v>0</v>
      </c>
      <c r="AE618" s="5">
        <v>5</v>
      </c>
      <c r="AF618" s="5">
        <v>17.54</v>
      </c>
      <c r="AG618" s="5">
        <v>26</v>
      </c>
      <c r="AH618" s="5">
        <v>60</v>
      </c>
      <c r="AI618" s="5">
        <v>108.86</v>
      </c>
      <c r="AJ618" s="5">
        <v>155.94</v>
      </c>
      <c r="AK618" s="5">
        <v>64.64</v>
      </c>
      <c r="AL618" s="5">
        <v>14.13</v>
      </c>
      <c r="AM618" s="5">
        <v>61.98</v>
      </c>
      <c r="AN618" s="5">
        <v>61.59</v>
      </c>
      <c r="AO618" s="5">
        <v>172.45</v>
      </c>
      <c r="AP618" s="5">
        <v>77.3</v>
      </c>
      <c r="AQ618" s="5"/>
      <c r="AR618" s="5">
        <v>15.2166333333333</v>
      </c>
      <c r="AS618" s="5" t="s">
        <v>882</v>
      </c>
      <c r="AT618" s="5"/>
      <c r="AU618" s="5">
        <v>0</v>
      </c>
      <c r="AV618" s="5">
        <v>5</v>
      </c>
      <c r="AW618" s="5">
        <v>17.54</v>
      </c>
      <c r="AX618" s="5">
        <v>26</v>
      </c>
      <c r="AY618" s="5">
        <v>60</v>
      </c>
      <c r="AZ618" s="5">
        <v>108.86</v>
      </c>
      <c r="BA618" s="5">
        <v>155.94</v>
      </c>
      <c r="BB618" s="5">
        <v>64.64</v>
      </c>
      <c r="BC618" s="5">
        <v>14.13</v>
      </c>
      <c r="BD618" s="5">
        <v>61.98</v>
      </c>
      <c r="BE618" s="5">
        <v>61.59</v>
      </c>
      <c r="BF618" s="5">
        <v>172.45</v>
      </c>
      <c r="BG618" s="5">
        <v>77.3</v>
      </c>
      <c r="BH618" s="5"/>
      <c r="BI618" s="5">
        <v>15.2166333333333</v>
      </c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</row>
    <row r="619" spans="1:107" s="7" customFormat="1" ht="24">
      <c r="A619" s="4" t="s">
        <v>920</v>
      </c>
      <c r="B619" s="5" t="s">
        <v>452</v>
      </c>
      <c r="C619" s="6">
        <v>39434</v>
      </c>
      <c r="D619" s="5" t="s">
        <v>455</v>
      </c>
      <c r="E619" s="5" t="s">
        <v>532</v>
      </c>
      <c r="F619" s="5" t="s">
        <v>477</v>
      </c>
      <c r="G619" s="5" t="s">
        <v>458</v>
      </c>
      <c r="H619" s="5" t="s">
        <v>459</v>
      </c>
      <c r="I619" s="5">
        <v>180</v>
      </c>
      <c r="J619" s="5" t="s">
        <v>459</v>
      </c>
      <c r="K619" s="5"/>
      <c r="L619" s="5"/>
      <c r="M619" s="5"/>
      <c r="N619" s="5" t="s">
        <v>459</v>
      </c>
      <c r="O619" s="5"/>
      <c r="P619" s="5"/>
      <c r="Q619" s="5"/>
      <c r="R619" s="5" t="s">
        <v>459</v>
      </c>
      <c r="S619" s="5" t="s">
        <v>460</v>
      </c>
      <c r="T619" s="5" t="s">
        <v>296</v>
      </c>
      <c r="U619" s="5" t="s">
        <v>483</v>
      </c>
      <c r="V619" s="5" t="s">
        <v>868</v>
      </c>
      <c r="W619" s="5">
        <v>32</v>
      </c>
      <c r="X619" s="5">
        <v>240</v>
      </c>
      <c r="Y619" s="5" t="s">
        <v>455</v>
      </c>
      <c r="Z619" s="5">
        <v>60</v>
      </c>
      <c r="AA619" s="5"/>
      <c r="AB619" s="5" t="s">
        <v>844</v>
      </c>
      <c r="AC619" s="5"/>
      <c r="AD619" s="5">
        <v>0</v>
      </c>
      <c r="AE619" s="5">
        <v>5</v>
      </c>
      <c r="AF619" s="5">
        <v>16.77</v>
      </c>
      <c r="AG619" s="5">
        <v>27.87</v>
      </c>
      <c r="AH619" s="5">
        <v>60</v>
      </c>
      <c r="AI619" s="5">
        <v>121.54</v>
      </c>
      <c r="AJ619" s="5">
        <v>171.2</v>
      </c>
      <c r="AK619" s="5">
        <v>75.02</v>
      </c>
      <c r="AL619" s="5">
        <v>12.9</v>
      </c>
      <c r="AM619" s="5">
        <v>69.89</v>
      </c>
      <c r="AN619" s="5">
        <v>69.71</v>
      </c>
      <c r="AO619" s="5">
        <v>187.26</v>
      </c>
      <c r="AP619" s="5">
        <v>77.5</v>
      </c>
      <c r="AQ619" s="5"/>
      <c r="AR619" s="5">
        <v>17.0263725</v>
      </c>
      <c r="AS619" s="5" t="s">
        <v>882</v>
      </c>
      <c r="AT619" s="5"/>
      <c r="AU619" s="5">
        <v>0</v>
      </c>
      <c r="AV619" s="5">
        <v>5</v>
      </c>
      <c r="AW619" s="5">
        <v>16.77</v>
      </c>
      <c r="AX619" s="5">
        <v>27.87</v>
      </c>
      <c r="AY619" s="5">
        <v>60</v>
      </c>
      <c r="AZ619" s="5">
        <v>121.54</v>
      </c>
      <c r="BA619" s="5">
        <v>171.2</v>
      </c>
      <c r="BB619" s="5">
        <v>75.02</v>
      </c>
      <c r="BC619" s="5">
        <v>12.9</v>
      </c>
      <c r="BD619" s="5">
        <v>69.89</v>
      </c>
      <c r="BE619" s="5">
        <v>69.71</v>
      </c>
      <c r="BF619" s="5">
        <v>187.26</v>
      </c>
      <c r="BG619" s="5">
        <v>77.5</v>
      </c>
      <c r="BH619" s="5"/>
      <c r="BI619" s="5">
        <v>17.0263725</v>
      </c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</row>
    <row r="620" spans="1:107" s="7" customFormat="1" ht="12.75">
      <c r="A620" s="4" t="s">
        <v>920</v>
      </c>
      <c r="B620" s="5" t="s">
        <v>452</v>
      </c>
      <c r="C620" s="6">
        <v>39273</v>
      </c>
      <c r="D620" s="5" t="s">
        <v>455</v>
      </c>
      <c r="E620" s="5" t="s">
        <v>476</v>
      </c>
      <c r="F620" s="5" t="s">
        <v>477</v>
      </c>
      <c r="G620" s="5" t="s">
        <v>458</v>
      </c>
      <c r="H620" s="5" t="s">
        <v>459</v>
      </c>
      <c r="I620" s="5" t="s">
        <v>666</v>
      </c>
      <c r="J620" s="5" t="s">
        <v>459</v>
      </c>
      <c r="K620" s="5"/>
      <c r="L620" s="5"/>
      <c r="M620" s="5"/>
      <c r="N620" s="5" t="s">
        <v>459</v>
      </c>
      <c r="O620" s="5"/>
      <c r="P620" s="5"/>
      <c r="Q620" s="5"/>
      <c r="R620" s="5" t="s">
        <v>455</v>
      </c>
      <c r="S620" s="5" t="s">
        <v>460</v>
      </c>
      <c r="T620" s="5" t="s">
        <v>461</v>
      </c>
      <c r="U620" s="5" t="s">
        <v>484</v>
      </c>
      <c r="V620" s="5" t="s">
        <v>849</v>
      </c>
      <c r="W620" s="5">
        <v>8</v>
      </c>
      <c r="X620" s="5">
        <v>15</v>
      </c>
      <c r="Y620" s="5" t="s">
        <v>459</v>
      </c>
      <c r="Z620" s="5">
        <v>15</v>
      </c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 t="s">
        <v>814</v>
      </c>
      <c r="AT620" s="5"/>
      <c r="AU620" s="5">
        <v>0</v>
      </c>
      <c r="AV620" s="5">
        <v>5</v>
      </c>
      <c r="AW620" s="5">
        <v>17</v>
      </c>
      <c r="AX620" s="5">
        <v>3.06</v>
      </c>
      <c r="AY620" s="5">
        <v>60</v>
      </c>
      <c r="AZ620" s="5">
        <v>3.07</v>
      </c>
      <c r="BA620" s="5">
        <v>17</v>
      </c>
      <c r="BB620" s="5">
        <v>3.08</v>
      </c>
      <c r="BC620" s="5">
        <v>17</v>
      </c>
      <c r="BD620" s="5">
        <v>3</v>
      </c>
      <c r="BE620" s="5">
        <v>2.94</v>
      </c>
      <c r="BF620" s="5">
        <v>0</v>
      </c>
      <c r="BG620" s="5">
        <v>0</v>
      </c>
      <c r="BH620" s="5">
        <v>0</v>
      </c>
      <c r="BI620" s="5">
        <v>0.682838333333333</v>
      </c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</row>
    <row r="621" spans="1:107" s="7" customFormat="1" ht="12.75">
      <c r="A621" s="4" t="s">
        <v>920</v>
      </c>
      <c r="B621" s="5" t="s">
        <v>452</v>
      </c>
      <c r="C621" s="6">
        <v>39273</v>
      </c>
      <c r="D621" s="5" t="s">
        <v>455</v>
      </c>
      <c r="E621" s="5" t="s">
        <v>476</v>
      </c>
      <c r="F621" s="5" t="s">
        <v>477</v>
      </c>
      <c r="G621" s="5" t="s">
        <v>458</v>
      </c>
      <c r="H621" s="5" t="s">
        <v>459</v>
      </c>
      <c r="I621" s="5" t="s">
        <v>666</v>
      </c>
      <c r="J621" s="5" t="s">
        <v>459</v>
      </c>
      <c r="K621" s="5"/>
      <c r="L621" s="5"/>
      <c r="M621" s="5"/>
      <c r="N621" s="5" t="s">
        <v>459</v>
      </c>
      <c r="O621" s="5"/>
      <c r="P621" s="5"/>
      <c r="Q621" s="5"/>
      <c r="R621" s="5" t="s">
        <v>455</v>
      </c>
      <c r="S621" s="5" t="s">
        <v>460</v>
      </c>
      <c r="T621" s="5" t="s">
        <v>461</v>
      </c>
      <c r="U621" s="5" t="s">
        <v>484</v>
      </c>
      <c r="V621" s="5" t="s">
        <v>849</v>
      </c>
      <c r="W621" s="5">
        <v>8</v>
      </c>
      <c r="X621" s="5">
        <v>15</v>
      </c>
      <c r="Y621" s="5" t="s">
        <v>459</v>
      </c>
      <c r="Z621" s="5">
        <v>14</v>
      </c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 t="s">
        <v>814</v>
      </c>
      <c r="AT621" s="5"/>
      <c r="AU621" s="5">
        <v>0</v>
      </c>
      <c r="AV621" s="5">
        <v>5</v>
      </c>
      <c r="AW621" s="5">
        <v>15</v>
      </c>
      <c r="AX621" s="5">
        <v>2.94</v>
      </c>
      <c r="AY621" s="5">
        <v>60</v>
      </c>
      <c r="AZ621" s="5">
        <v>2.73</v>
      </c>
      <c r="BA621" s="5">
        <v>15</v>
      </c>
      <c r="BB621" s="5">
        <v>2.73</v>
      </c>
      <c r="BC621" s="5">
        <v>15</v>
      </c>
      <c r="BD621" s="5">
        <v>2.73</v>
      </c>
      <c r="BE621" s="5">
        <v>2.73</v>
      </c>
      <c r="BF621" s="5">
        <v>0</v>
      </c>
      <c r="BG621" s="5">
        <v>0</v>
      </c>
      <c r="BH621" s="5"/>
      <c r="BI621" s="5">
        <v>0.63357</v>
      </c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</row>
    <row r="622" spans="1:107" s="7" customFormat="1" ht="12.75">
      <c r="A622" s="4" t="s">
        <v>920</v>
      </c>
      <c r="B622" s="5" t="s">
        <v>452</v>
      </c>
      <c r="C622" s="6">
        <v>39273</v>
      </c>
      <c r="D622" s="5" t="s">
        <v>455</v>
      </c>
      <c r="E622" s="5" t="s">
        <v>476</v>
      </c>
      <c r="F622" s="5" t="s">
        <v>477</v>
      </c>
      <c r="G622" s="5" t="s">
        <v>458</v>
      </c>
      <c r="H622" s="5" t="s">
        <v>459</v>
      </c>
      <c r="I622" s="5" t="s">
        <v>666</v>
      </c>
      <c r="J622" s="5" t="s">
        <v>459</v>
      </c>
      <c r="K622" s="5"/>
      <c r="L622" s="5"/>
      <c r="M622" s="5"/>
      <c r="N622" s="5" t="s">
        <v>459</v>
      </c>
      <c r="O622" s="5"/>
      <c r="P622" s="5"/>
      <c r="Q622" s="5"/>
      <c r="R622" s="5" t="s">
        <v>455</v>
      </c>
      <c r="S622" s="5" t="s">
        <v>460</v>
      </c>
      <c r="T622" s="5" t="s">
        <v>461</v>
      </c>
      <c r="U622" s="5" t="s">
        <v>484</v>
      </c>
      <c r="V622" s="5" t="s">
        <v>849</v>
      </c>
      <c r="W622" s="5">
        <v>32</v>
      </c>
      <c r="X622" s="5">
        <v>15</v>
      </c>
      <c r="Y622" s="5" t="s">
        <v>459</v>
      </c>
      <c r="Z622" s="5">
        <v>18</v>
      </c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 t="s">
        <v>827</v>
      </c>
      <c r="AT622" s="5"/>
      <c r="AU622" s="5">
        <v>0</v>
      </c>
      <c r="AV622" s="5">
        <v>5</v>
      </c>
      <c r="AW622" s="5">
        <v>20</v>
      </c>
      <c r="AX622" s="5">
        <v>7.47</v>
      </c>
      <c r="AY622" s="5">
        <v>60</v>
      </c>
      <c r="AZ622" s="5">
        <v>17.09</v>
      </c>
      <c r="BA622" s="5">
        <v>15</v>
      </c>
      <c r="BB622" s="5">
        <v>16.94</v>
      </c>
      <c r="BC622" s="5">
        <v>15</v>
      </c>
      <c r="BD622" s="5">
        <v>16.14</v>
      </c>
      <c r="BE622" s="5">
        <v>17.38</v>
      </c>
      <c r="BF622" s="5">
        <v>4.01</v>
      </c>
      <c r="BG622" s="5">
        <v>15</v>
      </c>
      <c r="BH622" s="5"/>
      <c r="BI622" s="5">
        <v>2.62480999999999</v>
      </c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</row>
    <row r="623" spans="1:107" s="7" customFormat="1" ht="12.75">
      <c r="A623" s="4" t="s">
        <v>920</v>
      </c>
      <c r="B623" s="5" t="s">
        <v>452</v>
      </c>
      <c r="C623" s="6">
        <v>39273</v>
      </c>
      <c r="D623" s="5" t="s">
        <v>455</v>
      </c>
      <c r="E623" s="5" t="s">
        <v>476</v>
      </c>
      <c r="F623" s="5" t="s">
        <v>477</v>
      </c>
      <c r="G623" s="5" t="s">
        <v>458</v>
      </c>
      <c r="H623" s="5" t="s">
        <v>459</v>
      </c>
      <c r="I623" s="5" t="s">
        <v>666</v>
      </c>
      <c r="J623" s="5" t="s">
        <v>459</v>
      </c>
      <c r="K623" s="5"/>
      <c r="L623" s="5"/>
      <c r="M623" s="5"/>
      <c r="N623" s="5" t="s">
        <v>459</v>
      </c>
      <c r="O623" s="5"/>
      <c r="P623" s="5"/>
      <c r="Q623" s="5"/>
      <c r="R623" s="5" t="s">
        <v>455</v>
      </c>
      <c r="S623" s="5" t="s">
        <v>460</v>
      </c>
      <c r="T623" s="5" t="s">
        <v>461</v>
      </c>
      <c r="U623" s="5" t="s">
        <v>484</v>
      </c>
      <c r="V623" s="5" t="s">
        <v>849</v>
      </c>
      <c r="W623" s="5">
        <v>32</v>
      </c>
      <c r="X623" s="5">
        <v>15</v>
      </c>
      <c r="Y623" s="5" t="s">
        <v>459</v>
      </c>
      <c r="Z623" s="5">
        <v>14</v>
      </c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 t="s">
        <v>814</v>
      </c>
      <c r="AT623" s="5"/>
      <c r="AU623" s="5">
        <v>0</v>
      </c>
      <c r="AV623" s="5">
        <v>5</v>
      </c>
      <c r="AW623" s="5">
        <v>15</v>
      </c>
      <c r="AX623" s="5">
        <v>8.49</v>
      </c>
      <c r="AY623" s="5">
        <v>60</v>
      </c>
      <c r="AZ623" s="5">
        <v>6.23</v>
      </c>
      <c r="BA623" s="5">
        <v>15</v>
      </c>
      <c r="BB623" s="5">
        <v>6.23</v>
      </c>
      <c r="BC623" s="5">
        <v>15</v>
      </c>
      <c r="BD623" s="5">
        <v>6.23</v>
      </c>
      <c r="BE623" s="5">
        <v>6.23</v>
      </c>
      <c r="BF623" s="5">
        <v>0</v>
      </c>
      <c r="BG623" s="5">
        <v>0</v>
      </c>
      <c r="BH623" s="5"/>
      <c r="BI623" s="5">
        <v>1.71385</v>
      </c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</row>
    <row r="624" spans="1:107" s="7" customFormat="1" ht="12.75">
      <c r="A624" s="4" t="s">
        <v>920</v>
      </c>
      <c r="B624" s="5" t="s">
        <v>452</v>
      </c>
      <c r="C624" s="6">
        <v>39269</v>
      </c>
      <c r="D624" s="5" t="s">
        <v>455</v>
      </c>
      <c r="E624" s="5" t="s">
        <v>476</v>
      </c>
      <c r="F624" s="5" t="s">
        <v>477</v>
      </c>
      <c r="G624" s="5" t="s">
        <v>458</v>
      </c>
      <c r="H624" s="5" t="s">
        <v>459</v>
      </c>
      <c r="I624" s="5">
        <v>30</v>
      </c>
      <c r="J624" s="5" t="s">
        <v>459</v>
      </c>
      <c r="K624" s="5"/>
      <c r="L624" s="5"/>
      <c r="M624" s="5"/>
      <c r="N624" s="5" t="s">
        <v>459</v>
      </c>
      <c r="O624" s="5"/>
      <c r="P624" s="5"/>
      <c r="Q624" s="5"/>
      <c r="R624" s="5" t="s">
        <v>455</v>
      </c>
      <c r="S624" s="5" t="s">
        <v>460</v>
      </c>
      <c r="T624" s="5" t="s">
        <v>461</v>
      </c>
      <c r="U624" s="5" t="s">
        <v>462</v>
      </c>
      <c r="V624" s="5" t="s">
        <v>308</v>
      </c>
      <c r="W624" s="5">
        <v>32</v>
      </c>
      <c r="X624" s="5">
        <v>15</v>
      </c>
      <c r="Y624" s="5" t="s">
        <v>459</v>
      </c>
      <c r="Z624" s="5">
        <v>18</v>
      </c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 t="s">
        <v>854</v>
      </c>
      <c r="AT624" s="5"/>
      <c r="AU624" s="5">
        <v>0</v>
      </c>
      <c r="AV624" s="5">
        <v>5</v>
      </c>
      <c r="AW624" s="5">
        <v>13</v>
      </c>
      <c r="AX624" s="5">
        <v>4.14</v>
      </c>
      <c r="AY624" s="5">
        <v>60</v>
      </c>
      <c r="AZ624" s="5">
        <v>18.26</v>
      </c>
      <c r="BA624" s="5">
        <v>13</v>
      </c>
      <c r="BB624" s="5">
        <v>17.2</v>
      </c>
      <c r="BC624" s="5">
        <v>12</v>
      </c>
      <c r="BD624" s="5">
        <v>16.65</v>
      </c>
      <c r="BE624" s="5">
        <v>16.26</v>
      </c>
      <c r="BF624" s="5">
        <v>1.95</v>
      </c>
      <c r="BG624" s="5">
        <v>15</v>
      </c>
      <c r="BH624" s="5"/>
      <c r="BI624" s="5">
        <v>2.13038666666666</v>
      </c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</row>
    <row r="625" spans="1:107" s="7" customFormat="1" ht="12.75">
      <c r="A625" s="4" t="s">
        <v>920</v>
      </c>
      <c r="B625" s="5" t="s">
        <v>452</v>
      </c>
      <c r="C625" s="6">
        <v>39252</v>
      </c>
      <c r="D625" s="5" t="s">
        <v>455</v>
      </c>
      <c r="E625" s="5" t="s">
        <v>476</v>
      </c>
      <c r="F625" s="5" t="s">
        <v>477</v>
      </c>
      <c r="G625" s="5" t="s">
        <v>458</v>
      </c>
      <c r="H625" s="5" t="s">
        <v>459</v>
      </c>
      <c r="I625" s="5">
        <v>30</v>
      </c>
      <c r="J625" s="5" t="s">
        <v>459</v>
      </c>
      <c r="K625" s="5"/>
      <c r="L625" s="5"/>
      <c r="M625" s="5"/>
      <c r="N625" s="5" t="s">
        <v>459</v>
      </c>
      <c r="O625" s="5"/>
      <c r="P625" s="5"/>
      <c r="Q625" s="5"/>
      <c r="R625" s="5" t="s">
        <v>455</v>
      </c>
      <c r="S625" s="5" t="s">
        <v>460</v>
      </c>
      <c r="T625" s="5" t="s">
        <v>461</v>
      </c>
      <c r="U625" s="5" t="s">
        <v>484</v>
      </c>
      <c r="V625" s="5" t="s">
        <v>308</v>
      </c>
      <c r="W625" s="5">
        <v>32</v>
      </c>
      <c r="X625" s="5">
        <v>15</v>
      </c>
      <c r="Y625" s="5" t="s">
        <v>459</v>
      </c>
      <c r="Z625" s="5">
        <v>18</v>
      </c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 t="s">
        <v>819</v>
      </c>
      <c r="AT625" s="5"/>
      <c r="AU625" s="5">
        <v>0</v>
      </c>
      <c r="AV625" s="5">
        <v>5</v>
      </c>
      <c r="AW625" s="5">
        <v>13</v>
      </c>
      <c r="AX625" s="5">
        <v>4.5</v>
      </c>
      <c r="AY625" s="5">
        <v>60</v>
      </c>
      <c r="AZ625" s="5">
        <v>22.01</v>
      </c>
      <c r="BA625" s="5">
        <v>13</v>
      </c>
      <c r="BB625" s="5">
        <v>18.09</v>
      </c>
      <c r="BC625" s="5">
        <v>12</v>
      </c>
      <c r="BD625" s="5">
        <v>17.08</v>
      </c>
      <c r="BE625" s="5">
        <v>17.57</v>
      </c>
      <c r="BF625" s="5">
        <v>2.1</v>
      </c>
      <c r="BG625" s="5">
        <v>15</v>
      </c>
      <c r="BH625" s="5"/>
      <c r="BI625" s="5">
        <v>2.291</v>
      </c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</row>
    <row r="626" spans="1:107" s="7" customFormat="1" ht="12.75">
      <c r="A626" s="4" t="s">
        <v>920</v>
      </c>
      <c r="B626" s="5" t="s">
        <v>452</v>
      </c>
      <c r="C626" s="6">
        <v>39232</v>
      </c>
      <c r="D626" s="5" t="s">
        <v>455</v>
      </c>
      <c r="E626" s="5" t="s">
        <v>456</v>
      </c>
      <c r="F626" s="5" t="s">
        <v>477</v>
      </c>
      <c r="G626" s="5" t="s">
        <v>458</v>
      </c>
      <c r="H626" s="5" t="s">
        <v>455</v>
      </c>
      <c r="I626" s="5">
        <v>10</v>
      </c>
      <c r="J626" s="5" t="s">
        <v>459</v>
      </c>
      <c r="K626" s="5"/>
      <c r="L626" s="5"/>
      <c r="M626" s="5"/>
      <c r="N626" s="5" t="s">
        <v>459</v>
      </c>
      <c r="O626" s="5"/>
      <c r="P626" s="5"/>
      <c r="Q626" s="5"/>
      <c r="R626" s="5" t="s">
        <v>459</v>
      </c>
      <c r="S626" s="5" t="s">
        <v>460</v>
      </c>
      <c r="T626" s="5" t="s">
        <v>461</v>
      </c>
      <c r="U626" s="5" t="s">
        <v>484</v>
      </c>
      <c r="V626" s="5" t="s">
        <v>808</v>
      </c>
      <c r="W626" s="5"/>
      <c r="X626" s="5"/>
      <c r="Y626" s="5" t="s">
        <v>459</v>
      </c>
      <c r="Z626" s="5">
        <v>16</v>
      </c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 t="s">
        <v>809</v>
      </c>
      <c r="AT626" s="5"/>
      <c r="AU626" s="5">
        <v>0.003</v>
      </c>
      <c r="AV626" s="5">
        <v>5</v>
      </c>
      <c r="AW626" s="5">
        <v>18</v>
      </c>
      <c r="AX626" s="5">
        <v>0.5</v>
      </c>
      <c r="AY626" s="5">
        <v>60</v>
      </c>
      <c r="AZ626" s="5">
        <v>11.6</v>
      </c>
      <c r="BA626" s="5">
        <v>19</v>
      </c>
      <c r="BB626" s="5">
        <v>11.2</v>
      </c>
      <c r="BC626" s="5">
        <v>18</v>
      </c>
      <c r="BD626" s="5">
        <v>10.5</v>
      </c>
      <c r="BE626" s="5">
        <v>10.6</v>
      </c>
      <c r="BF626" s="5">
        <v>0</v>
      </c>
      <c r="BG626" s="5">
        <v>0</v>
      </c>
      <c r="BH626" s="5">
        <v>0.5</v>
      </c>
      <c r="BI626" s="5">
        <v>0.943666666666667</v>
      </c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</row>
    <row r="627" spans="1:107" s="7" customFormat="1" ht="12.75">
      <c r="A627" s="4" t="s">
        <v>920</v>
      </c>
      <c r="B627" s="5" t="s">
        <v>452</v>
      </c>
      <c r="C627" s="6">
        <v>39232</v>
      </c>
      <c r="D627" s="5" t="s">
        <v>455</v>
      </c>
      <c r="E627" s="5" t="s">
        <v>456</v>
      </c>
      <c r="F627" s="5" t="s">
        <v>477</v>
      </c>
      <c r="G627" s="5" t="s">
        <v>458</v>
      </c>
      <c r="H627" s="5" t="s">
        <v>455</v>
      </c>
      <c r="I627" s="5">
        <v>10</v>
      </c>
      <c r="J627" s="5" t="s">
        <v>459</v>
      </c>
      <c r="K627" s="5"/>
      <c r="L627" s="5"/>
      <c r="M627" s="5"/>
      <c r="N627" s="5" t="s">
        <v>459</v>
      </c>
      <c r="O627" s="5"/>
      <c r="P627" s="5"/>
      <c r="Q627" s="5"/>
      <c r="R627" s="5" t="s">
        <v>459</v>
      </c>
      <c r="S627" s="5" t="s">
        <v>460</v>
      </c>
      <c r="T627" s="5" t="s">
        <v>461</v>
      </c>
      <c r="U627" s="5" t="s">
        <v>484</v>
      </c>
      <c r="V627" s="5" t="s">
        <v>808</v>
      </c>
      <c r="W627" s="5"/>
      <c r="X627" s="5"/>
      <c r="Y627" s="5" t="s">
        <v>455</v>
      </c>
      <c r="Z627" s="5">
        <v>21</v>
      </c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 t="s">
        <v>809</v>
      </c>
      <c r="AT627" s="5"/>
      <c r="AU627" s="5">
        <v>0.003</v>
      </c>
      <c r="AV627" s="5">
        <v>5</v>
      </c>
      <c r="AW627" s="5">
        <v>18</v>
      </c>
      <c r="AX627" s="5">
        <v>0.5</v>
      </c>
      <c r="AY627" s="5">
        <v>60</v>
      </c>
      <c r="AZ627" s="5">
        <v>11.6</v>
      </c>
      <c r="BA627" s="5">
        <v>19</v>
      </c>
      <c r="BB627" s="5">
        <v>11.2</v>
      </c>
      <c r="BC627" s="5">
        <v>18</v>
      </c>
      <c r="BD627" s="5">
        <v>10.5</v>
      </c>
      <c r="BE627" s="5">
        <v>10.6</v>
      </c>
      <c r="BF627" s="5">
        <v>0</v>
      </c>
      <c r="BG627" s="5">
        <v>0</v>
      </c>
      <c r="BH627" s="5">
        <v>0.5</v>
      </c>
      <c r="BI627" s="5">
        <v>1.20970833333333</v>
      </c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</row>
    <row r="628" spans="1:107" s="7" customFormat="1" ht="24">
      <c r="A628" s="4" t="s">
        <v>920</v>
      </c>
      <c r="B628" s="5" t="s">
        <v>452</v>
      </c>
      <c r="C628" s="6">
        <v>39204</v>
      </c>
      <c r="D628" s="5" t="s">
        <v>455</v>
      </c>
      <c r="E628" s="5" t="s">
        <v>532</v>
      </c>
      <c r="F628" s="5" t="s">
        <v>477</v>
      </c>
      <c r="G628" s="5" t="s">
        <v>458</v>
      </c>
      <c r="H628" s="5" t="s">
        <v>459</v>
      </c>
      <c r="I628" s="5">
        <v>42</v>
      </c>
      <c r="J628" s="5" t="s">
        <v>459</v>
      </c>
      <c r="K628" s="5"/>
      <c r="L628" s="5"/>
      <c r="M628" s="5"/>
      <c r="N628" s="5" t="s">
        <v>459</v>
      </c>
      <c r="O628" s="5"/>
      <c r="P628" s="5"/>
      <c r="Q628" s="5"/>
      <c r="R628" s="5" t="s">
        <v>459</v>
      </c>
      <c r="S628" s="5" t="s">
        <v>460</v>
      </c>
      <c r="T628" s="5" t="s">
        <v>461</v>
      </c>
      <c r="U628" s="5" t="s">
        <v>462</v>
      </c>
      <c r="V628" s="5" t="s">
        <v>521</v>
      </c>
      <c r="W628" s="5">
        <v>8</v>
      </c>
      <c r="X628" s="5">
        <v>60</v>
      </c>
      <c r="Y628" s="5" t="s">
        <v>459</v>
      </c>
      <c r="Z628" s="5">
        <v>19</v>
      </c>
      <c r="AA628" s="5"/>
      <c r="AB628" s="5" t="s">
        <v>859</v>
      </c>
      <c r="AC628" s="5"/>
      <c r="AD628" s="5">
        <v>0</v>
      </c>
      <c r="AE628" s="5">
        <v>5</v>
      </c>
      <c r="AF628" s="5">
        <v>28.42</v>
      </c>
      <c r="AG628" s="5">
        <v>7.55</v>
      </c>
      <c r="AH628" s="5">
        <v>60</v>
      </c>
      <c r="AI628" s="5">
        <v>15.31</v>
      </c>
      <c r="AJ628" s="5">
        <v>35.53</v>
      </c>
      <c r="AK628" s="5">
        <v>13.98</v>
      </c>
      <c r="AL628" s="5">
        <v>32.54</v>
      </c>
      <c r="AM628" s="5">
        <v>13.54</v>
      </c>
      <c r="AN628" s="5">
        <v>13.44</v>
      </c>
      <c r="AO628" s="5">
        <v>0</v>
      </c>
      <c r="AP628" s="5">
        <v>0</v>
      </c>
      <c r="AQ628" s="5"/>
      <c r="AR628" s="5">
        <v>2.40272083333333</v>
      </c>
      <c r="AS628" s="5" t="s">
        <v>860</v>
      </c>
      <c r="AT628" s="5"/>
      <c r="AU628" s="5">
        <v>0</v>
      </c>
      <c r="AV628" s="5">
        <v>5</v>
      </c>
      <c r="AW628" s="5">
        <v>7.59</v>
      </c>
      <c r="AX628" s="5">
        <v>5.82</v>
      </c>
      <c r="AY628" s="5">
        <v>60</v>
      </c>
      <c r="AZ628" s="5">
        <v>14.85</v>
      </c>
      <c r="BA628" s="5">
        <v>37.45</v>
      </c>
      <c r="BB628" s="5">
        <v>13.64</v>
      </c>
      <c r="BC628" s="5">
        <v>6.99</v>
      </c>
      <c r="BD628" s="5">
        <v>14.17</v>
      </c>
      <c r="BE628" s="5">
        <v>14.1</v>
      </c>
      <c r="BF628" s="5">
        <v>0</v>
      </c>
      <c r="BG628" s="5">
        <v>0</v>
      </c>
      <c r="BH628" s="5"/>
      <c r="BI628" s="5">
        <v>2.175485</v>
      </c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</row>
    <row r="629" spans="1:107" s="7" customFormat="1" ht="24">
      <c r="A629" s="4" t="s">
        <v>920</v>
      </c>
      <c r="B629" s="5" t="s">
        <v>452</v>
      </c>
      <c r="C629" s="6">
        <v>39474</v>
      </c>
      <c r="D629" s="5" t="s">
        <v>455</v>
      </c>
      <c r="E629" s="5" t="s">
        <v>532</v>
      </c>
      <c r="F629" s="5" t="s">
        <v>477</v>
      </c>
      <c r="G629" s="5" t="s">
        <v>458</v>
      </c>
      <c r="H629" s="5" t="s">
        <v>459</v>
      </c>
      <c r="I629" s="5">
        <v>42</v>
      </c>
      <c r="J629" s="5" t="s">
        <v>459</v>
      </c>
      <c r="K629" s="5"/>
      <c r="L629" s="5"/>
      <c r="M629" s="5"/>
      <c r="N629" s="5" t="s">
        <v>459</v>
      </c>
      <c r="O629" s="5"/>
      <c r="P629" s="5"/>
      <c r="Q629" s="5"/>
      <c r="R629" s="5" t="s">
        <v>459</v>
      </c>
      <c r="S629" s="5" t="s">
        <v>460</v>
      </c>
      <c r="T629" s="5" t="s">
        <v>461</v>
      </c>
      <c r="U629" s="5" t="s">
        <v>462</v>
      </c>
      <c r="V629" s="5" t="s">
        <v>521</v>
      </c>
      <c r="W629" s="5">
        <v>8</v>
      </c>
      <c r="X629" s="5">
        <v>120</v>
      </c>
      <c r="Y629" s="5" t="s">
        <v>459</v>
      </c>
      <c r="Z629" s="5">
        <v>19</v>
      </c>
      <c r="AA629" s="5"/>
      <c r="AB629" s="5" t="s">
        <v>859</v>
      </c>
      <c r="AC629" s="5"/>
      <c r="AD629" s="5">
        <v>0</v>
      </c>
      <c r="AE629" s="5">
        <v>5</v>
      </c>
      <c r="AF629" s="5">
        <v>15.6</v>
      </c>
      <c r="AG629" s="5">
        <v>6.284</v>
      </c>
      <c r="AH629" s="5">
        <v>60</v>
      </c>
      <c r="AI629" s="5">
        <v>13.9</v>
      </c>
      <c r="AJ629" s="5">
        <v>43.83</v>
      </c>
      <c r="AK629" s="5">
        <v>12.91</v>
      </c>
      <c r="AL629" s="5">
        <v>40.01</v>
      </c>
      <c r="AM629" s="5">
        <v>12.62</v>
      </c>
      <c r="AN629" s="5">
        <v>12.32</v>
      </c>
      <c r="AO629" s="5">
        <v>0</v>
      </c>
      <c r="AP629" s="5">
        <v>0</v>
      </c>
      <c r="AQ629" s="5"/>
      <c r="AR629" s="5">
        <v>2.11788366666666</v>
      </c>
      <c r="AS629" s="5" t="s">
        <v>860</v>
      </c>
      <c r="AT629" s="5"/>
      <c r="AU629" s="5">
        <v>0</v>
      </c>
      <c r="AV629" s="5">
        <v>5</v>
      </c>
      <c r="AW629" s="5">
        <v>22.14</v>
      </c>
      <c r="AX629" s="5">
        <v>4.989</v>
      </c>
      <c r="AY629" s="5">
        <v>60</v>
      </c>
      <c r="AZ629" s="5">
        <v>13.93</v>
      </c>
      <c r="BA629" s="5">
        <v>44.88</v>
      </c>
      <c r="BB629" s="5">
        <v>12.66</v>
      </c>
      <c r="BC629" s="5">
        <v>40.69</v>
      </c>
      <c r="BD629" s="5">
        <v>12.3</v>
      </c>
      <c r="BE629" s="5">
        <v>12.26</v>
      </c>
      <c r="BF629" s="5">
        <v>0</v>
      </c>
      <c r="BG629" s="5">
        <v>0</v>
      </c>
      <c r="BH629" s="5"/>
      <c r="BI629" s="5">
        <v>1.91352991666666</v>
      </c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</row>
    <row r="630" spans="1:107" s="7" customFormat="1" ht="24">
      <c r="A630" s="4" t="s">
        <v>920</v>
      </c>
      <c r="B630" s="5" t="s">
        <v>452</v>
      </c>
      <c r="C630" s="6">
        <v>39234</v>
      </c>
      <c r="D630" s="5" t="s">
        <v>455</v>
      </c>
      <c r="E630" s="5" t="s">
        <v>532</v>
      </c>
      <c r="F630" s="5" t="s">
        <v>477</v>
      </c>
      <c r="G630" s="5" t="s">
        <v>458</v>
      </c>
      <c r="H630" s="5" t="s">
        <v>459</v>
      </c>
      <c r="I630" s="5">
        <v>0</v>
      </c>
      <c r="J630" s="5" t="s">
        <v>459</v>
      </c>
      <c r="K630" s="5"/>
      <c r="L630" s="5"/>
      <c r="M630" s="5"/>
      <c r="N630" s="5" t="s">
        <v>459</v>
      </c>
      <c r="O630" s="5"/>
      <c r="P630" s="5"/>
      <c r="Q630" s="5"/>
      <c r="R630" s="5" t="s">
        <v>459</v>
      </c>
      <c r="S630" s="5" t="s">
        <v>460</v>
      </c>
      <c r="T630" s="5" t="s">
        <v>461</v>
      </c>
      <c r="U630" s="5" t="s">
        <v>462</v>
      </c>
      <c r="V630" s="5" t="s">
        <v>665</v>
      </c>
      <c r="W630" s="5">
        <v>8</v>
      </c>
      <c r="X630" s="5">
        <v>1</v>
      </c>
      <c r="Y630" s="5" t="s">
        <v>459</v>
      </c>
      <c r="Z630" s="5">
        <v>17</v>
      </c>
      <c r="AA630" s="5"/>
      <c r="AB630" s="5" t="s">
        <v>859</v>
      </c>
      <c r="AC630" s="5"/>
      <c r="AD630" s="5">
        <v>0</v>
      </c>
      <c r="AE630" s="5">
        <v>5</v>
      </c>
      <c r="AF630" s="5">
        <v>14.17</v>
      </c>
      <c r="AG630" s="5">
        <v>6.053</v>
      </c>
      <c r="AH630" s="5">
        <v>60</v>
      </c>
      <c r="AI630" s="5">
        <v>7.35</v>
      </c>
      <c r="AJ630" s="5">
        <v>20.24</v>
      </c>
      <c r="AK630" s="5">
        <v>7.02</v>
      </c>
      <c r="AL630" s="5">
        <v>18.18</v>
      </c>
      <c r="AM630" s="5">
        <v>6.83</v>
      </c>
      <c r="AN630" s="5">
        <v>6.76</v>
      </c>
      <c r="AO630" s="5">
        <v>0</v>
      </c>
      <c r="AP630" s="5">
        <v>0</v>
      </c>
      <c r="AQ630" s="5"/>
      <c r="AR630" s="5">
        <v>1.47702775</v>
      </c>
      <c r="AS630" s="5" t="s">
        <v>860</v>
      </c>
      <c r="AT630" s="5"/>
      <c r="AU630" s="5">
        <v>0</v>
      </c>
      <c r="AV630" s="5">
        <v>5</v>
      </c>
      <c r="AW630" s="5">
        <v>15.76</v>
      </c>
      <c r="AX630" s="5">
        <v>5.593</v>
      </c>
      <c r="AY630" s="5">
        <v>60</v>
      </c>
      <c r="AZ630" s="5">
        <v>7.56</v>
      </c>
      <c r="BA630" s="5">
        <v>18.29</v>
      </c>
      <c r="BB630" s="5">
        <v>7.07</v>
      </c>
      <c r="BC630" s="5">
        <v>16.91</v>
      </c>
      <c r="BD630" s="5">
        <v>6.94</v>
      </c>
      <c r="BE630" s="5">
        <v>6.81</v>
      </c>
      <c r="BF630" s="5">
        <v>0</v>
      </c>
      <c r="BG630" s="5">
        <v>0</v>
      </c>
      <c r="BH630" s="5"/>
      <c r="BI630" s="5">
        <v>1.41687275</v>
      </c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</row>
    <row r="631" spans="1:107" s="7" customFormat="1" ht="24">
      <c r="A631" s="4" t="s">
        <v>920</v>
      </c>
      <c r="B631" s="5" t="s">
        <v>452</v>
      </c>
      <c r="C631" s="6">
        <v>39217</v>
      </c>
      <c r="D631" s="5" t="s">
        <v>455</v>
      </c>
      <c r="E631" s="5" t="s">
        <v>532</v>
      </c>
      <c r="F631" s="5" t="s">
        <v>477</v>
      </c>
      <c r="G631" s="5" t="s">
        <v>458</v>
      </c>
      <c r="H631" s="5" t="s">
        <v>459</v>
      </c>
      <c r="I631" s="5">
        <v>20</v>
      </c>
      <c r="J631" s="5" t="s">
        <v>459</v>
      </c>
      <c r="K631" s="5"/>
      <c r="L631" s="5"/>
      <c r="M631" s="5"/>
      <c r="N631" s="5" t="s">
        <v>459</v>
      </c>
      <c r="O631" s="5"/>
      <c r="P631" s="5"/>
      <c r="Q631" s="5"/>
      <c r="R631" s="5" t="s">
        <v>459</v>
      </c>
      <c r="S631" s="5" t="s">
        <v>460</v>
      </c>
      <c r="T631" s="5" t="s">
        <v>461</v>
      </c>
      <c r="U631" s="5" t="s">
        <v>484</v>
      </c>
      <c r="V631" s="5" t="s">
        <v>521</v>
      </c>
      <c r="W631" s="5">
        <v>32</v>
      </c>
      <c r="X631" s="5">
        <v>120</v>
      </c>
      <c r="Y631" s="5" t="s">
        <v>459</v>
      </c>
      <c r="Z631" s="5">
        <v>24</v>
      </c>
      <c r="AA631" s="5"/>
      <c r="AB631" s="5" t="s">
        <v>862</v>
      </c>
      <c r="AC631" s="5"/>
      <c r="AD631" s="5">
        <v>0</v>
      </c>
      <c r="AE631" s="5">
        <v>5</v>
      </c>
      <c r="AF631" s="5">
        <v>13.63</v>
      </c>
      <c r="AG631" s="5">
        <v>19.635</v>
      </c>
      <c r="AH631" s="5">
        <v>60</v>
      </c>
      <c r="AI631" s="5">
        <v>18.26</v>
      </c>
      <c r="AJ631" s="5">
        <v>43.94</v>
      </c>
      <c r="AK631" s="5">
        <v>17.24</v>
      </c>
      <c r="AL631" s="5">
        <v>41.82</v>
      </c>
      <c r="AM631" s="5">
        <v>17.06</v>
      </c>
      <c r="AN631" s="5">
        <v>17.01</v>
      </c>
      <c r="AO631" s="5">
        <v>0</v>
      </c>
      <c r="AP631" s="5">
        <v>0</v>
      </c>
      <c r="AQ631" s="5"/>
      <c r="AR631" s="5">
        <v>4.77359666666666</v>
      </c>
      <c r="AS631" s="5" t="s">
        <v>846</v>
      </c>
      <c r="AT631" s="5"/>
      <c r="AU631" s="5">
        <v>0</v>
      </c>
      <c r="AV631" s="5">
        <v>5</v>
      </c>
      <c r="AW631" s="5">
        <v>13.35</v>
      </c>
      <c r="AX631" s="5">
        <v>18.54</v>
      </c>
      <c r="AY631" s="5">
        <v>60</v>
      </c>
      <c r="AZ631" s="5">
        <v>18.2</v>
      </c>
      <c r="BA631" s="5">
        <v>46.52</v>
      </c>
      <c r="BB631" s="5">
        <v>16.92</v>
      </c>
      <c r="BC631" s="5">
        <v>41.63</v>
      </c>
      <c r="BD631" s="5">
        <v>16.82</v>
      </c>
      <c r="BE631" s="5">
        <v>16.66</v>
      </c>
      <c r="BF631" s="5">
        <v>0</v>
      </c>
      <c r="BG631" s="5">
        <v>0</v>
      </c>
      <c r="BH631" s="5"/>
      <c r="BI631" s="5">
        <v>4.58852</v>
      </c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</row>
    <row r="632" spans="1:107" s="7" customFormat="1" ht="24">
      <c r="A632" s="4" t="s">
        <v>920</v>
      </c>
      <c r="B632" s="5" t="s">
        <v>452</v>
      </c>
      <c r="C632" s="6">
        <v>39204</v>
      </c>
      <c r="D632" s="5" t="s">
        <v>455</v>
      </c>
      <c r="E632" s="5" t="s">
        <v>532</v>
      </c>
      <c r="F632" s="5" t="s">
        <v>477</v>
      </c>
      <c r="G632" s="5" t="s">
        <v>458</v>
      </c>
      <c r="H632" s="5" t="s">
        <v>459</v>
      </c>
      <c r="I632" s="5">
        <v>25</v>
      </c>
      <c r="J632" s="5" t="s">
        <v>459</v>
      </c>
      <c r="K632" s="5"/>
      <c r="L632" s="5"/>
      <c r="M632" s="5"/>
      <c r="N632" s="5" t="s">
        <v>459</v>
      </c>
      <c r="O632" s="5"/>
      <c r="P632" s="5"/>
      <c r="Q632" s="5"/>
      <c r="R632" s="5" t="s">
        <v>459</v>
      </c>
      <c r="S632" s="5" t="s">
        <v>460</v>
      </c>
      <c r="T632" s="5" t="s">
        <v>461</v>
      </c>
      <c r="U632" s="5" t="s">
        <v>484</v>
      </c>
      <c r="V632" s="5" t="s">
        <v>665</v>
      </c>
      <c r="W632" s="5">
        <v>64</v>
      </c>
      <c r="X632" s="5">
        <v>120</v>
      </c>
      <c r="Y632" s="5" t="s">
        <v>455</v>
      </c>
      <c r="Z632" s="5">
        <v>23</v>
      </c>
      <c r="AA632" s="5"/>
      <c r="AB632" s="5" t="s">
        <v>863</v>
      </c>
      <c r="AC632" s="5"/>
      <c r="AD632" s="5">
        <v>0</v>
      </c>
      <c r="AE632" s="5">
        <v>5</v>
      </c>
      <c r="AF632" s="5">
        <v>12</v>
      </c>
      <c r="AG632" s="5">
        <v>10.55</v>
      </c>
      <c r="AH632" s="5">
        <v>60</v>
      </c>
      <c r="AI632" s="5">
        <v>33.4</v>
      </c>
      <c r="AJ632" s="5">
        <v>31</v>
      </c>
      <c r="AK632" s="5">
        <v>25.39</v>
      </c>
      <c r="AL632" s="5">
        <v>10</v>
      </c>
      <c r="AM632" s="5">
        <v>24.72</v>
      </c>
      <c r="AN632" s="5">
        <v>24.15</v>
      </c>
      <c r="AO632" s="5">
        <v>20.97</v>
      </c>
      <c r="AP632" s="5">
        <v>15</v>
      </c>
      <c r="AQ632" s="5"/>
      <c r="AR632" s="5">
        <v>4.5855125</v>
      </c>
      <c r="AS632" s="5" t="s">
        <v>864</v>
      </c>
      <c r="AT632" s="5"/>
      <c r="AU632" s="5">
        <v>0</v>
      </c>
      <c r="AV632" s="5">
        <v>5</v>
      </c>
      <c r="AW632" s="5">
        <v>12</v>
      </c>
      <c r="AX632" s="5">
        <v>10.49</v>
      </c>
      <c r="AY632" s="5">
        <v>60</v>
      </c>
      <c r="AZ632" s="5">
        <v>38.18</v>
      </c>
      <c r="BA632" s="5">
        <v>37</v>
      </c>
      <c r="BB632" s="5">
        <v>25.89</v>
      </c>
      <c r="BC632" s="5">
        <v>11</v>
      </c>
      <c r="BD632" s="5">
        <v>25.58</v>
      </c>
      <c r="BE632" s="5">
        <v>25</v>
      </c>
      <c r="BF632" s="5">
        <v>21.01</v>
      </c>
      <c r="BG632" s="5">
        <v>15</v>
      </c>
      <c r="BH632" s="5"/>
      <c r="BI632" s="5">
        <v>4.7028575</v>
      </c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</row>
    <row r="633" spans="1:107" s="7" customFormat="1" ht="24">
      <c r="A633" s="4" t="s">
        <v>920</v>
      </c>
      <c r="B633" s="5" t="s">
        <v>452</v>
      </c>
      <c r="C633" s="6">
        <v>39204</v>
      </c>
      <c r="D633" s="5" t="s">
        <v>455</v>
      </c>
      <c r="E633" s="5" t="s">
        <v>532</v>
      </c>
      <c r="F633" s="5" t="s">
        <v>477</v>
      </c>
      <c r="G633" s="5" t="s">
        <v>458</v>
      </c>
      <c r="H633" s="5" t="s">
        <v>459</v>
      </c>
      <c r="I633" s="5">
        <v>35</v>
      </c>
      <c r="J633" s="5" t="s">
        <v>459</v>
      </c>
      <c r="K633" s="5"/>
      <c r="L633" s="5"/>
      <c r="M633" s="5"/>
      <c r="N633" s="5" t="s">
        <v>459</v>
      </c>
      <c r="O633" s="5"/>
      <c r="P633" s="5"/>
      <c r="Q633" s="5"/>
      <c r="R633" s="5" t="s">
        <v>459</v>
      </c>
      <c r="S633" s="5" t="s">
        <v>460</v>
      </c>
      <c r="T633" s="5" t="s">
        <v>461</v>
      </c>
      <c r="U633" s="5" t="s">
        <v>484</v>
      </c>
      <c r="V633" s="5" t="s">
        <v>665</v>
      </c>
      <c r="W633" s="5">
        <v>256</v>
      </c>
      <c r="X633" s="5">
        <v>240</v>
      </c>
      <c r="Y633" s="5" t="s">
        <v>455</v>
      </c>
      <c r="Z633" s="5">
        <v>45</v>
      </c>
      <c r="AA633" s="5"/>
      <c r="AB633" s="5" t="s">
        <v>914</v>
      </c>
      <c r="AC633" s="5"/>
      <c r="AD633" s="5">
        <v>0</v>
      </c>
      <c r="AE633" s="5">
        <v>5</v>
      </c>
      <c r="AF633" s="5">
        <v>9.53</v>
      </c>
      <c r="AG633" s="5">
        <v>30.5</v>
      </c>
      <c r="AH633" s="5">
        <v>60</v>
      </c>
      <c r="AI633" s="5">
        <v>58.89</v>
      </c>
      <c r="AJ633" s="5">
        <v>74.33</v>
      </c>
      <c r="AK633" s="5">
        <v>45.21</v>
      </c>
      <c r="AL633" s="5">
        <v>27.78</v>
      </c>
      <c r="AM633" s="5">
        <v>46.82</v>
      </c>
      <c r="AN633" s="5">
        <v>44.43</v>
      </c>
      <c r="AO633" s="5">
        <v>31.86</v>
      </c>
      <c r="AP633" s="5">
        <v>30</v>
      </c>
      <c r="AQ633" s="5"/>
      <c r="AR633" s="5">
        <v>11.482</v>
      </c>
      <c r="AS633" s="5" t="s">
        <v>915</v>
      </c>
      <c r="AT633" s="5"/>
      <c r="AU633" s="5">
        <v>0</v>
      </c>
      <c r="AV633" s="5">
        <v>5</v>
      </c>
      <c r="AW633" s="5">
        <v>8.85</v>
      </c>
      <c r="AX633" s="5">
        <v>30.73</v>
      </c>
      <c r="AY633" s="5">
        <v>60</v>
      </c>
      <c r="AZ633" s="5">
        <v>63.47</v>
      </c>
      <c r="BA633" s="5">
        <v>80.79</v>
      </c>
      <c r="BB633" s="5">
        <v>49.04</v>
      </c>
      <c r="BC633" s="5">
        <v>28.43</v>
      </c>
      <c r="BD633" s="5">
        <v>45.4</v>
      </c>
      <c r="BE633" s="5">
        <v>47.95</v>
      </c>
      <c r="BF633" s="5">
        <v>31.06</v>
      </c>
      <c r="BG633" s="5">
        <v>30</v>
      </c>
      <c r="BH633" s="5"/>
      <c r="BI633" s="5">
        <v>11.84459</v>
      </c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</row>
    <row r="634" spans="1:107" s="7" customFormat="1" ht="24">
      <c r="A634" s="4" t="s">
        <v>920</v>
      </c>
      <c r="B634" s="5" t="s">
        <v>452</v>
      </c>
      <c r="C634" s="6">
        <v>39395</v>
      </c>
      <c r="D634" s="5" t="s">
        <v>455</v>
      </c>
      <c r="E634" s="5" t="s">
        <v>532</v>
      </c>
      <c r="F634" s="5" t="s">
        <v>477</v>
      </c>
      <c r="G634" s="5" t="s">
        <v>458</v>
      </c>
      <c r="H634" s="5" t="s">
        <v>459</v>
      </c>
      <c r="I634" s="5">
        <v>35</v>
      </c>
      <c r="J634" s="5" t="s">
        <v>459</v>
      </c>
      <c r="K634" s="5"/>
      <c r="L634" s="5"/>
      <c r="M634" s="5"/>
      <c r="N634" s="5" t="s">
        <v>459</v>
      </c>
      <c r="O634" s="5"/>
      <c r="P634" s="5"/>
      <c r="Q634" s="5"/>
      <c r="R634" s="5" t="s">
        <v>459</v>
      </c>
      <c r="S634" s="5" t="s">
        <v>460</v>
      </c>
      <c r="T634" s="5" t="s">
        <v>461</v>
      </c>
      <c r="U634" s="5" t="s">
        <v>484</v>
      </c>
      <c r="V634" s="5" t="s">
        <v>521</v>
      </c>
      <c r="W634" s="5">
        <v>256</v>
      </c>
      <c r="X634" s="5">
        <v>240</v>
      </c>
      <c r="Y634" s="5" t="s">
        <v>455</v>
      </c>
      <c r="Z634" s="5">
        <v>55</v>
      </c>
      <c r="AA634" s="5"/>
      <c r="AB634" s="5" t="s">
        <v>309</v>
      </c>
      <c r="AC634" s="5"/>
      <c r="AD634" s="5">
        <v>0</v>
      </c>
      <c r="AE634" s="5">
        <v>5</v>
      </c>
      <c r="AF634" s="5">
        <v>27.18</v>
      </c>
      <c r="AG634" s="5">
        <v>19.314</v>
      </c>
      <c r="AH634" s="5">
        <v>60</v>
      </c>
      <c r="AI634" s="5">
        <v>49.27</v>
      </c>
      <c r="AJ634" s="5">
        <v>52.7</v>
      </c>
      <c r="AK634" s="5">
        <v>37.6</v>
      </c>
      <c r="AL634" s="5">
        <v>24.72</v>
      </c>
      <c r="AM634" s="5">
        <v>36.11</v>
      </c>
      <c r="AN634" s="5">
        <v>36.69</v>
      </c>
      <c r="AO634" s="5">
        <v>33.49</v>
      </c>
      <c r="AP634" s="5">
        <v>30</v>
      </c>
      <c r="AQ634" s="5"/>
      <c r="AR634" s="5">
        <v>8.723222</v>
      </c>
      <c r="AS634" s="5" t="s">
        <v>310</v>
      </c>
      <c r="AT634" s="5"/>
      <c r="AU634" s="5">
        <v>0</v>
      </c>
      <c r="AV634" s="5">
        <v>5</v>
      </c>
      <c r="AW634" s="5">
        <v>22.26</v>
      </c>
      <c r="AX634" s="5">
        <v>19.543</v>
      </c>
      <c r="AY634" s="5">
        <v>60</v>
      </c>
      <c r="AZ634" s="5">
        <v>53.21</v>
      </c>
      <c r="BA634" s="5">
        <v>59</v>
      </c>
      <c r="BB634" s="5">
        <v>41.46</v>
      </c>
      <c r="BC634" s="5">
        <v>16.84</v>
      </c>
      <c r="BD634" s="5">
        <v>37.09</v>
      </c>
      <c r="BE634" s="5">
        <v>36.7</v>
      </c>
      <c r="BF634" s="5">
        <v>32.7</v>
      </c>
      <c r="BG634" s="5">
        <v>30</v>
      </c>
      <c r="BH634" s="5"/>
      <c r="BI634" s="5">
        <v>9.025389</v>
      </c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</row>
    <row r="635" spans="1:107" s="7" customFormat="1" ht="24">
      <c r="A635" s="4" t="s">
        <v>920</v>
      </c>
      <c r="B635" s="5" t="s">
        <v>452</v>
      </c>
      <c r="C635" s="6">
        <v>39314</v>
      </c>
      <c r="D635" s="5" t="s">
        <v>455</v>
      </c>
      <c r="E635" s="5" t="s">
        <v>532</v>
      </c>
      <c r="F635" s="5" t="s">
        <v>477</v>
      </c>
      <c r="G635" s="5" t="s">
        <v>458</v>
      </c>
      <c r="H635" s="5" t="s">
        <v>459</v>
      </c>
      <c r="I635" s="5">
        <v>42</v>
      </c>
      <c r="J635" s="5" t="s">
        <v>459</v>
      </c>
      <c r="K635" s="5"/>
      <c r="L635" s="5"/>
      <c r="M635" s="5"/>
      <c r="N635" s="5" t="s">
        <v>459</v>
      </c>
      <c r="O635" s="5"/>
      <c r="P635" s="5"/>
      <c r="Q635" s="5"/>
      <c r="R635" s="5" t="s">
        <v>459</v>
      </c>
      <c r="S635" s="5" t="s">
        <v>460</v>
      </c>
      <c r="T635" s="5" t="s">
        <v>461</v>
      </c>
      <c r="U635" s="5" t="s">
        <v>484</v>
      </c>
      <c r="V635" s="5" t="s">
        <v>665</v>
      </c>
      <c r="W635" s="5">
        <v>8</v>
      </c>
      <c r="X635" s="5">
        <v>45</v>
      </c>
      <c r="Y635" s="5" t="s">
        <v>459</v>
      </c>
      <c r="Z635" s="5">
        <v>17</v>
      </c>
      <c r="AA635" s="5"/>
      <c r="AB635" s="5" t="s">
        <v>912</v>
      </c>
      <c r="AC635" s="5"/>
      <c r="AD635" s="5">
        <v>0</v>
      </c>
      <c r="AE635" s="5">
        <v>5</v>
      </c>
      <c r="AF635" s="5">
        <v>19.9</v>
      </c>
      <c r="AG635" s="5">
        <v>9.478</v>
      </c>
      <c r="AH635" s="5">
        <v>60</v>
      </c>
      <c r="AI635" s="5">
        <v>12.45</v>
      </c>
      <c r="AJ635" s="5">
        <v>40.9</v>
      </c>
      <c r="AK635" s="5">
        <v>11.29</v>
      </c>
      <c r="AL635" s="5">
        <v>31.96</v>
      </c>
      <c r="AM635" s="5">
        <v>10.764</v>
      </c>
      <c r="AN635" s="5">
        <v>10.732</v>
      </c>
      <c r="AO635" s="5">
        <v>0</v>
      </c>
      <c r="AP635" s="5">
        <v>0</v>
      </c>
      <c r="AQ635" s="5"/>
      <c r="AR635" s="5">
        <v>2.3350465</v>
      </c>
      <c r="AS635" s="5" t="s">
        <v>913</v>
      </c>
      <c r="AT635" s="5"/>
      <c r="AU635" s="5">
        <v>0</v>
      </c>
      <c r="AV635" s="5">
        <v>5</v>
      </c>
      <c r="AW635" s="5">
        <v>20.78</v>
      </c>
      <c r="AX635" s="5">
        <v>8.832</v>
      </c>
      <c r="AY635" s="5">
        <v>60</v>
      </c>
      <c r="AZ635" s="5">
        <v>12.004</v>
      </c>
      <c r="BA635" s="5">
        <v>32.78</v>
      </c>
      <c r="BB635" s="5">
        <v>10.504</v>
      </c>
      <c r="BC635" s="5">
        <v>27.71</v>
      </c>
      <c r="BD635" s="5">
        <v>10.421</v>
      </c>
      <c r="BE635" s="5">
        <v>10.061</v>
      </c>
      <c r="BF635" s="5">
        <v>0</v>
      </c>
      <c r="BG635" s="5">
        <v>0</v>
      </c>
      <c r="BH635" s="5"/>
      <c r="BI635" s="5">
        <v>2.190786</v>
      </c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</row>
    <row r="636" spans="1:107" s="7" customFormat="1" ht="12.75">
      <c r="A636" s="4" t="s">
        <v>920</v>
      </c>
      <c r="B636" s="5" t="s">
        <v>452</v>
      </c>
      <c r="C636" s="6">
        <v>39252</v>
      </c>
      <c r="D636" s="5" t="s">
        <v>455</v>
      </c>
      <c r="E636" s="5" t="s">
        <v>476</v>
      </c>
      <c r="F636" s="5" t="s">
        <v>477</v>
      </c>
      <c r="G636" s="5" t="s">
        <v>458</v>
      </c>
      <c r="H636" s="5" t="s">
        <v>455</v>
      </c>
      <c r="I636" s="5"/>
      <c r="J636" s="5" t="s">
        <v>459</v>
      </c>
      <c r="K636" s="5"/>
      <c r="L636" s="5"/>
      <c r="M636" s="5"/>
      <c r="N636" s="5" t="s">
        <v>459</v>
      </c>
      <c r="O636" s="5"/>
      <c r="P636" s="5"/>
      <c r="Q636" s="5"/>
      <c r="R636" s="5" t="s">
        <v>459</v>
      </c>
      <c r="S636" s="5" t="s">
        <v>460</v>
      </c>
      <c r="T636" s="5" t="s">
        <v>461</v>
      </c>
      <c r="U636" s="5" t="s">
        <v>462</v>
      </c>
      <c r="V636" s="5" t="s">
        <v>521</v>
      </c>
      <c r="W636" s="5"/>
      <c r="X636" s="5"/>
      <c r="Y636" s="5" t="s">
        <v>459</v>
      </c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 t="s">
        <v>485</v>
      </c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</row>
    <row r="637" spans="1:107" s="7" customFormat="1" ht="12.75">
      <c r="A637" s="4" t="s">
        <v>920</v>
      </c>
      <c r="B637" s="5" t="s">
        <v>452</v>
      </c>
      <c r="C637" s="6">
        <v>39252</v>
      </c>
      <c r="D637" s="5" t="s">
        <v>455</v>
      </c>
      <c r="E637" s="5" t="s">
        <v>476</v>
      </c>
      <c r="F637" s="5" t="s">
        <v>477</v>
      </c>
      <c r="G637" s="5" t="s">
        <v>458</v>
      </c>
      <c r="H637" s="5" t="s">
        <v>455</v>
      </c>
      <c r="I637" s="5"/>
      <c r="J637" s="5" t="s">
        <v>459</v>
      </c>
      <c r="K637" s="5"/>
      <c r="L637" s="5"/>
      <c r="M637" s="5"/>
      <c r="N637" s="5" t="s">
        <v>459</v>
      </c>
      <c r="O637" s="5"/>
      <c r="P637" s="5"/>
      <c r="Q637" s="5"/>
      <c r="R637" s="5" t="s">
        <v>459</v>
      </c>
      <c r="S637" s="5" t="s">
        <v>460</v>
      </c>
      <c r="T637" s="5" t="s">
        <v>461</v>
      </c>
      <c r="U637" s="5" t="s">
        <v>462</v>
      </c>
      <c r="V637" s="5" t="s">
        <v>521</v>
      </c>
      <c r="W637" s="5"/>
      <c r="X637" s="5"/>
      <c r="Y637" s="5" t="s">
        <v>455</v>
      </c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 t="s">
        <v>485</v>
      </c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</row>
    <row r="638" spans="1:107" s="7" customFormat="1" ht="12.75">
      <c r="A638" s="4" t="s">
        <v>920</v>
      </c>
      <c r="B638" s="5" t="s">
        <v>452</v>
      </c>
      <c r="C638" s="6">
        <v>39252</v>
      </c>
      <c r="D638" s="5" t="s">
        <v>455</v>
      </c>
      <c r="E638" s="5" t="s">
        <v>476</v>
      </c>
      <c r="F638" s="5" t="s">
        <v>477</v>
      </c>
      <c r="G638" s="5" t="s">
        <v>458</v>
      </c>
      <c r="H638" s="5" t="s">
        <v>455</v>
      </c>
      <c r="I638" s="5"/>
      <c r="J638" s="5" t="s">
        <v>459</v>
      </c>
      <c r="K638" s="5"/>
      <c r="L638" s="5"/>
      <c r="M638" s="5"/>
      <c r="N638" s="5" t="s">
        <v>459</v>
      </c>
      <c r="O638" s="5"/>
      <c r="P638" s="5"/>
      <c r="Q638" s="5"/>
      <c r="R638" s="5" t="s">
        <v>459</v>
      </c>
      <c r="S638" s="5" t="s">
        <v>460</v>
      </c>
      <c r="T638" s="5" t="s">
        <v>461</v>
      </c>
      <c r="U638" s="5" t="s">
        <v>484</v>
      </c>
      <c r="V638" s="5" t="s">
        <v>521</v>
      </c>
      <c r="W638" s="5"/>
      <c r="X638" s="5"/>
      <c r="Y638" s="5" t="s">
        <v>455</v>
      </c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 t="s">
        <v>485</v>
      </c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</row>
    <row r="639" spans="1:107" s="7" customFormat="1" ht="12.75">
      <c r="A639" s="4" t="s">
        <v>920</v>
      </c>
      <c r="B639" s="5" t="s">
        <v>452</v>
      </c>
      <c r="C639" s="6">
        <v>39252</v>
      </c>
      <c r="D639" s="5" t="s">
        <v>455</v>
      </c>
      <c r="E639" s="5" t="s">
        <v>476</v>
      </c>
      <c r="F639" s="5" t="s">
        <v>477</v>
      </c>
      <c r="G639" s="5" t="s">
        <v>458</v>
      </c>
      <c r="H639" s="5" t="s">
        <v>455</v>
      </c>
      <c r="I639" s="5"/>
      <c r="J639" s="5" t="s">
        <v>459</v>
      </c>
      <c r="K639" s="5"/>
      <c r="L639" s="5"/>
      <c r="M639" s="5"/>
      <c r="N639" s="5" t="s">
        <v>459</v>
      </c>
      <c r="O639" s="5"/>
      <c r="P639" s="5"/>
      <c r="Q639" s="5"/>
      <c r="R639" s="5" t="s">
        <v>459</v>
      </c>
      <c r="S639" s="5" t="s">
        <v>460</v>
      </c>
      <c r="T639" s="5" t="s">
        <v>461</v>
      </c>
      <c r="U639" s="5" t="s">
        <v>483</v>
      </c>
      <c r="V639" s="5" t="s">
        <v>521</v>
      </c>
      <c r="W639" s="5"/>
      <c r="X639" s="5"/>
      <c r="Y639" s="5" t="s">
        <v>459</v>
      </c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 t="s">
        <v>485</v>
      </c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</row>
    <row r="640" spans="1:107" s="7" customFormat="1" ht="12.75">
      <c r="A640" s="4" t="s">
        <v>920</v>
      </c>
      <c r="B640" s="5" t="s">
        <v>452</v>
      </c>
      <c r="C640" s="6">
        <v>39252</v>
      </c>
      <c r="D640" s="5" t="s">
        <v>455</v>
      </c>
      <c r="E640" s="5" t="s">
        <v>476</v>
      </c>
      <c r="F640" s="5" t="s">
        <v>477</v>
      </c>
      <c r="G640" s="5" t="s">
        <v>458</v>
      </c>
      <c r="H640" s="5" t="s">
        <v>455</v>
      </c>
      <c r="I640" s="5"/>
      <c r="J640" s="5" t="s">
        <v>459</v>
      </c>
      <c r="K640" s="5"/>
      <c r="L640" s="5"/>
      <c r="M640" s="5"/>
      <c r="N640" s="5" t="s">
        <v>459</v>
      </c>
      <c r="O640" s="5"/>
      <c r="P640" s="5"/>
      <c r="Q640" s="5"/>
      <c r="R640" s="5" t="s">
        <v>459</v>
      </c>
      <c r="S640" s="5" t="s">
        <v>460</v>
      </c>
      <c r="T640" s="5" t="s">
        <v>461</v>
      </c>
      <c r="U640" s="5" t="s">
        <v>462</v>
      </c>
      <c r="V640" s="5" t="s">
        <v>521</v>
      </c>
      <c r="W640" s="5"/>
      <c r="X640" s="5"/>
      <c r="Y640" s="5" t="s">
        <v>455</v>
      </c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 t="s">
        <v>485</v>
      </c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</row>
    <row r="641" spans="1:107" s="7" customFormat="1" ht="12.75">
      <c r="A641" s="4" t="s">
        <v>920</v>
      </c>
      <c r="B641" s="5" t="s">
        <v>452</v>
      </c>
      <c r="C641" s="6">
        <v>39253</v>
      </c>
      <c r="D641" s="5" t="s">
        <v>455</v>
      </c>
      <c r="E641" s="5" t="s">
        <v>476</v>
      </c>
      <c r="F641" s="5" t="s">
        <v>477</v>
      </c>
      <c r="G641" s="5" t="s">
        <v>458</v>
      </c>
      <c r="H641" s="5" t="s">
        <v>455</v>
      </c>
      <c r="I641" s="5"/>
      <c r="J641" s="5" t="s">
        <v>459</v>
      </c>
      <c r="K641" s="5"/>
      <c r="L641" s="5"/>
      <c r="M641" s="5"/>
      <c r="N641" s="5" t="s">
        <v>459</v>
      </c>
      <c r="O641" s="5"/>
      <c r="P641" s="5"/>
      <c r="Q641" s="5"/>
      <c r="R641" s="5" t="s">
        <v>459</v>
      </c>
      <c r="S641" s="5" t="s">
        <v>460</v>
      </c>
      <c r="T641" s="5" t="s">
        <v>461</v>
      </c>
      <c r="U641" s="5" t="s">
        <v>462</v>
      </c>
      <c r="V641" s="5" t="s">
        <v>521</v>
      </c>
      <c r="W641" s="5"/>
      <c r="X641" s="5"/>
      <c r="Y641" s="5" t="s">
        <v>455</v>
      </c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 t="s">
        <v>485</v>
      </c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</row>
    <row r="642" spans="1:107" s="7" customFormat="1" ht="12.75">
      <c r="A642" s="4" t="s">
        <v>920</v>
      </c>
      <c r="B642" s="5" t="s">
        <v>452</v>
      </c>
      <c r="C642" s="6">
        <v>39253</v>
      </c>
      <c r="D642" s="5" t="s">
        <v>455</v>
      </c>
      <c r="E642" s="5" t="s">
        <v>476</v>
      </c>
      <c r="F642" s="5" t="s">
        <v>477</v>
      </c>
      <c r="G642" s="5" t="s">
        <v>458</v>
      </c>
      <c r="H642" s="5" t="s">
        <v>455</v>
      </c>
      <c r="I642" s="5">
        <v>27.91</v>
      </c>
      <c r="J642" s="5" t="s">
        <v>459</v>
      </c>
      <c r="K642" s="5"/>
      <c r="L642" s="5"/>
      <c r="M642" s="5"/>
      <c r="N642" s="5" t="s">
        <v>459</v>
      </c>
      <c r="O642" s="5"/>
      <c r="P642" s="5"/>
      <c r="Q642" s="5"/>
      <c r="R642" s="5" t="s">
        <v>459</v>
      </c>
      <c r="S642" s="5" t="s">
        <v>460</v>
      </c>
      <c r="T642" s="5" t="s">
        <v>461</v>
      </c>
      <c r="U642" s="5" t="s">
        <v>462</v>
      </c>
      <c r="V642" s="5" t="s">
        <v>311</v>
      </c>
      <c r="W642" s="5">
        <v>8</v>
      </c>
      <c r="X642" s="5">
        <v>5</v>
      </c>
      <c r="Y642" s="5" t="s">
        <v>459</v>
      </c>
      <c r="Z642" s="5">
        <v>16</v>
      </c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 t="s">
        <v>485</v>
      </c>
      <c r="AT642" s="5"/>
      <c r="AU642" s="5">
        <v>0.0012</v>
      </c>
      <c r="AV642" s="5">
        <v>5</v>
      </c>
      <c r="AW642" s="5">
        <v>13.37</v>
      </c>
      <c r="AX642" s="5">
        <v>10.715</v>
      </c>
      <c r="AY642" s="5">
        <v>60</v>
      </c>
      <c r="AZ642" s="5">
        <v>12.586</v>
      </c>
      <c r="BA642" s="5">
        <v>41.28</v>
      </c>
      <c r="BB642" s="5">
        <v>11.865</v>
      </c>
      <c r="BC642" s="5">
        <v>37.91</v>
      </c>
      <c r="BD642" s="5">
        <v>11.637</v>
      </c>
      <c r="BE642" s="5">
        <v>11.531</v>
      </c>
      <c r="BF642" s="5">
        <v>0</v>
      </c>
      <c r="BG642" s="5">
        <v>0</v>
      </c>
      <c r="BH642" s="5"/>
      <c r="BI642" s="5">
        <v>2.52911666666666</v>
      </c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</row>
    <row r="643" spans="1:107" s="7" customFormat="1" ht="12.75">
      <c r="A643" s="4" t="s">
        <v>920</v>
      </c>
      <c r="B643" s="5" t="s">
        <v>452</v>
      </c>
      <c r="C643" s="6">
        <v>39533</v>
      </c>
      <c r="D643" s="5" t="s">
        <v>455</v>
      </c>
      <c r="E643" s="5" t="s">
        <v>476</v>
      </c>
      <c r="F643" s="5" t="s">
        <v>477</v>
      </c>
      <c r="G643" s="5" t="s">
        <v>458</v>
      </c>
      <c r="H643" s="5" t="s">
        <v>455</v>
      </c>
      <c r="I643" s="5">
        <v>42.88</v>
      </c>
      <c r="J643" s="5" t="s">
        <v>459</v>
      </c>
      <c r="K643" s="5"/>
      <c r="L643" s="5"/>
      <c r="M643" s="5"/>
      <c r="N643" s="5" t="s">
        <v>459</v>
      </c>
      <c r="O643" s="5"/>
      <c r="P643" s="5"/>
      <c r="Q643" s="5"/>
      <c r="R643" s="5" t="s">
        <v>459</v>
      </c>
      <c r="S643" s="5" t="s">
        <v>460</v>
      </c>
      <c r="T643" s="5" t="s">
        <v>461</v>
      </c>
      <c r="U643" s="5" t="s">
        <v>462</v>
      </c>
      <c r="V643" s="5" t="s">
        <v>521</v>
      </c>
      <c r="W643" s="5">
        <v>64</v>
      </c>
      <c r="X643" s="5"/>
      <c r="Y643" s="5" t="s">
        <v>459</v>
      </c>
      <c r="Z643" s="5">
        <v>20</v>
      </c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 t="s">
        <v>814</v>
      </c>
      <c r="AT643" s="5"/>
      <c r="AU643" s="5">
        <v>0.0024</v>
      </c>
      <c r="AV643" s="5">
        <v>5</v>
      </c>
      <c r="AW643" s="5">
        <v>16.26</v>
      </c>
      <c r="AX643" s="5">
        <v>5.051</v>
      </c>
      <c r="AY643" s="5">
        <v>60</v>
      </c>
      <c r="AZ643" s="5">
        <v>14.98</v>
      </c>
      <c r="BA643" s="5">
        <v>59.14</v>
      </c>
      <c r="BB643" s="5">
        <v>13.21</v>
      </c>
      <c r="BC643" s="5">
        <v>48.54</v>
      </c>
      <c r="BD643" s="5">
        <v>12.8</v>
      </c>
      <c r="BE643" s="5">
        <v>12.59</v>
      </c>
      <c r="BF643" s="5">
        <v>0</v>
      </c>
      <c r="BG643" s="5">
        <v>0</v>
      </c>
      <c r="BH643" s="5"/>
      <c r="BI643" s="5">
        <v>2.030093</v>
      </c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</row>
    <row r="644" spans="1:107" s="7" customFormat="1" ht="12.75">
      <c r="A644" s="4" t="s">
        <v>920</v>
      </c>
      <c r="B644" s="5" t="s">
        <v>452</v>
      </c>
      <c r="C644" s="6">
        <v>39255</v>
      </c>
      <c r="D644" s="5" t="s">
        <v>455</v>
      </c>
      <c r="E644" s="5" t="s">
        <v>476</v>
      </c>
      <c r="F644" s="5" t="s">
        <v>477</v>
      </c>
      <c r="G644" s="5" t="s">
        <v>458</v>
      </c>
      <c r="H644" s="5" t="s">
        <v>455</v>
      </c>
      <c r="I644" s="5">
        <v>28.47</v>
      </c>
      <c r="J644" s="5" t="s">
        <v>459</v>
      </c>
      <c r="K644" s="5"/>
      <c r="L644" s="5"/>
      <c r="M644" s="5"/>
      <c r="N644" s="5" t="s">
        <v>459</v>
      </c>
      <c r="O644" s="5"/>
      <c r="P644" s="5"/>
      <c r="Q644" s="5"/>
      <c r="R644" s="5" t="s">
        <v>459</v>
      </c>
      <c r="S644" s="5" t="s">
        <v>460</v>
      </c>
      <c r="T644" s="5" t="s">
        <v>461</v>
      </c>
      <c r="U644" s="5" t="s">
        <v>462</v>
      </c>
      <c r="V644" s="5" t="s">
        <v>868</v>
      </c>
      <c r="W644" s="5">
        <v>16</v>
      </c>
      <c r="X644" s="5">
        <v>5</v>
      </c>
      <c r="Y644" s="5" t="s">
        <v>455</v>
      </c>
      <c r="Z644" s="5">
        <v>20</v>
      </c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 t="s">
        <v>485</v>
      </c>
      <c r="AT644" s="5"/>
      <c r="AU644" s="5">
        <v>0.0012</v>
      </c>
      <c r="AV644" s="5">
        <v>5</v>
      </c>
      <c r="AW644" s="5">
        <v>17.41</v>
      </c>
      <c r="AX644" s="5">
        <v>5.3119</v>
      </c>
      <c r="AY644" s="5">
        <v>60</v>
      </c>
      <c r="AZ644" s="5">
        <v>16.858</v>
      </c>
      <c r="BA644" s="5">
        <v>45.88</v>
      </c>
      <c r="BB644" s="5">
        <v>14.779</v>
      </c>
      <c r="BC644" s="5">
        <v>38.18</v>
      </c>
      <c r="BD644" s="5">
        <v>15.125</v>
      </c>
      <c r="BE644" s="5">
        <v>13.777</v>
      </c>
      <c r="BF644" s="5">
        <v>0</v>
      </c>
      <c r="BG644" s="5">
        <v>0</v>
      </c>
      <c r="BH644" s="5"/>
      <c r="BI644" s="5">
        <v>2.2386117</v>
      </c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</row>
    <row r="645" spans="1:107" s="7" customFormat="1" ht="12.75">
      <c r="A645" s="4" t="s">
        <v>920</v>
      </c>
      <c r="B645" s="5" t="s">
        <v>452</v>
      </c>
      <c r="C645" s="6">
        <v>39255</v>
      </c>
      <c r="D645" s="5" t="s">
        <v>455</v>
      </c>
      <c r="E645" s="5" t="s">
        <v>476</v>
      </c>
      <c r="F645" s="5" t="s">
        <v>477</v>
      </c>
      <c r="G645" s="5" t="s">
        <v>458</v>
      </c>
      <c r="H645" s="5" t="s">
        <v>455</v>
      </c>
      <c r="I645" s="5"/>
      <c r="J645" s="5" t="s">
        <v>459</v>
      </c>
      <c r="K645" s="5"/>
      <c r="L645" s="5"/>
      <c r="M645" s="5"/>
      <c r="N645" s="5" t="s">
        <v>459</v>
      </c>
      <c r="O645" s="5"/>
      <c r="P645" s="5"/>
      <c r="Q645" s="5"/>
      <c r="R645" s="5" t="s">
        <v>459</v>
      </c>
      <c r="S645" s="5" t="s">
        <v>460</v>
      </c>
      <c r="T645" s="5" t="s">
        <v>461</v>
      </c>
      <c r="U645" s="5" t="s">
        <v>462</v>
      </c>
      <c r="V645" s="5" t="s">
        <v>868</v>
      </c>
      <c r="W645" s="5"/>
      <c r="X645" s="5"/>
      <c r="Y645" s="5" t="s">
        <v>455</v>
      </c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 t="s">
        <v>485</v>
      </c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</row>
    <row r="646" spans="1:107" s="7" customFormat="1" ht="12.75">
      <c r="A646" s="4" t="s">
        <v>920</v>
      </c>
      <c r="B646" s="5" t="s">
        <v>452</v>
      </c>
      <c r="C646" s="6">
        <v>39255</v>
      </c>
      <c r="D646" s="5" t="s">
        <v>455</v>
      </c>
      <c r="E646" s="5" t="s">
        <v>476</v>
      </c>
      <c r="F646" s="5" t="s">
        <v>477</v>
      </c>
      <c r="G646" s="5" t="s">
        <v>458</v>
      </c>
      <c r="H646" s="5" t="s">
        <v>455</v>
      </c>
      <c r="I646" s="5"/>
      <c r="J646" s="5" t="s">
        <v>459</v>
      </c>
      <c r="K646" s="5"/>
      <c r="L646" s="5"/>
      <c r="M646" s="5"/>
      <c r="N646" s="5" t="s">
        <v>459</v>
      </c>
      <c r="O646" s="5"/>
      <c r="P646" s="5"/>
      <c r="Q646" s="5"/>
      <c r="R646" s="5" t="s">
        <v>459</v>
      </c>
      <c r="S646" s="5" t="s">
        <v>460</v>
      </c>
      <c r="T646" s="5" t="s">
        <v>461</v>
      </c>
      <c r="U646" s="5" t="s">
        <v>483</v>
      </c>
      <c r="V646" s="5" t="s">
        <v>868</v>
      </c>
      <c r="W646" s="5"/>
      <c r="X646" s="5"/>
      <c r="Y646" s="5" t="s">
        <v>455</v>
      </c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 t="s">
        <v>485</v>
      </c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</row>
    <row r="647" spans="1:107" s="7" customFormat="1" ht="12.75">
      <c r="A647" s="4" t="s">
        <v>920</v>
      </c>
      <c r="B647" s="5" t="s">
        <v>452</v>
      </c>
      <c r="C647" s="6">
        <v>39227</v>
      </c>
      <c r="D647" s="5" t="s">
        <v>455</v>
      </c>
      <c r="E647" s="5" t="s">
        <v>456</v>
      </c>
      <c r="F647" s="5" t="s">
        <v>477</v>
      </c>
      <c r="G647" s="5" t="s">
        <v>458</v>
      </c>
      <c r="H647" s="5" t="s">
        <v>455</v>
      </c>
      <c r="I647" s="5">
        <v>20.17</v>
      </c>
      <c r="J647" s="5" t="s">
        <v>459</v>
      </c>
      <c r="K647" s="5"/>
      <c r="L647" s="5"/>
      <c r="M647" s="5"/>
      <c r="N647" s="5" t="s">
        <v>459</v>
      </c>
      <c r="O647" s="5"/>
      <c r="P647" s="5"/>
      <c r="Q647" s="5"/>
      <c r="R647" s="5" t="s">
        <v>459</v>
      </c>
      <c r="S647" s="5" t="s">
        <v>460</v>
      </c>
      <c r="T647" s="5" t="s">
        <v>461</v>
      </c>
      <c r="U647" s="5" t="s">
        <v>483</v>
      </c>
      <c r="V647" s="5" t="s">
        <v>808</v>
      </c>
      <c r="W647" s="5">
        <v>32</v>
      </c>
      <c r="X647" s="5">
        <v>30</v>
      </c>
      <c r="Y647" s="5" t="s">
        <v>455</v>
      </c>
      <c r="Z647" s="5">
        <v>25</v>
      </c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 t="s">
        <v>819</v>
      </c>
      <c r="AT647" s="5"/>
      <c r="AU647" s="5">
        <v>0.0006</v>
      </c>
      <c r="AV647" s="5">
        <v>5</v>
      </c>
      <c r="AW647" s="5">
        <v>7.38</v>
      </c>
      <c r="AX647" s="5">
        <v>0.957</v>
      </c>
      <c r="AY647" s="5">
        <v>60</v>
      </c>
      <c r="AZ647" s="5">
        <v>26.89</v>
      </c>
      <c r="BA647" s="5">
        <v>27.55</v>
      </c>
      <c r="BB647" s="5">
        <v>21.29</v>
      </c>
      <c r="BC647" s="5">
        <v>14.6</v>
      </c>
      <c r="BD647" s="5">
        <v>20.57</v>
      </c>
      <c r="BE647" s="5">
        <v>20.4</v>
      </c>
      <c r="BF647" s="5">
        <v>13.06</v>
      </c>
      <c r="BG647" s="5">
        <v>15.68</v>
      </c>
      <c r="BH647" s="5"/>
      <c r="BI647" s="5">
        <v>2.9145021233</v>
      </c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</row>
    <row r="648" spans="1:107" s="7" customFormat="1" ht="12.75">
      <c r="A648" s="4" t="s">
        <v>920</v>
      </c>
      <c r="B648" s="5" t="s">
        <v>452</v>
      </c>
      <c r="C648" s="6">
        <v>39255</v>
      </c>
      <c r="D648" s="5" t="s">
        <v>455</v>
      </c>
      <c r="E648" s="5" t="s">
        <v>476</v>
      </c>
      <c r="F648" s="5" t="s">
        <v>477</v>
      </c>
      <c r="G648" s="5" t="s">
        <v>458</v>
      </c>
      <c r="H648" s="5" t="s">
        <v>455</v>
      </c>
      <c r="I648" s="5"/>
      <c r="J648" s="5" t="s">
        <v>459</v>
      </c>
      <c r="K648" s="5"/>
      <c r="L648" s="5"/>
      <c r="M648" s="5"/>
      <c r="N648" s="5" t="s">
        <v>459</v>
      </c>
      <c r="O648" s="5"/>
      <c r="P648" s="5"/>
      <c r="Q648" s="5"/>
      <c r="R648" s="5" t="s">
        <v>459</v>
      </c>
      <c r="S648" s="5" t="s">
        <v>460</v>
      </c>
      <c r="T648" s="5" t="s">
        <v>461</v>
      </c>
      <c r="U648" s="5" t="s">
        <v>483</v>
      </c>
      <c r="V648" s="5" t="s">
        <v>868</v>
      </c>
      <c r="W648" s="5"/>
      <c r="X648" s="5"/>
      <c r="Y648" s="5" t="s">
        <v>455</v>
      </c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 t="s">
        <v>485</v>
      </c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</row>
    <row r="649" spans="1:107" s="7" customFormat="1" ht="12.75">
      <c r="A649" s="4" t="s">
        <v>920</v>
      </c>
      <c r="B649" s="5" t="s">
        <v>452</v>
      </c>
      <c r="C649" s="6">
        <v>39227</v>
      </c>
      <c r="D649" s="5" t="s">
        <v>455</v>
      </c>
      <c r="E649" s="5" t="s">
        <v>456</v>
      </c>
      <c r="F649" s="5" t="s">
        <v>477</v>
      </c>
      <c r="G649" s="5" t="s">
        <v>458</v>
      </c>
      <c r="H649" s="5" t="s">
        <v>455</v>
      </c>
      <c r="I649" s="5">
        <v>21.42</v>
      </c>
      <c r="J649" s="5" t="s">
        <v>459</v>
      </c>
      <c r="K649" s="5"/>
      <c r="L649" s="5"/>
      <c r="M649" s="5"/>
      <c r="N649" s="5" t="s">
        <v>459</v>
      </c>
      <c r="O649" s="5"/>
      <c r="P649" s="5"/>
      <c r="Q649" s="5"/>
      <c r="R649" s="5" t="s">
        <v>459</v>
      </c>
      <c r="S649" s="5" t="s">
        <v>460</v>
      </c>
      <c r="T649" s="5" t="s">
        <v>461</v>
      </c>
      <c r="U649" s="5" t="s">
        <v>483</v>
      </c>
      <c r="V649" s="5" t="s">
        <v>808</v>
      </c>
      <c r="W649" s="5">
        <v>32</v>
      </c>
      <c r="X649" s="5">
        <v>30</v>
      </c>
      <c r="Y649" s="5" t="s">
        <v>455</v>
      </c>
      <c r="Z649" s="5">
        <v>31</v>
      </c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 t="s">
        <v>819</v>
      </c>
      <c r="AT649" s="5"/>
      <c r="AU649" s="5">
        <v>0.0006</v>
      </c>
      <c r="AV649" s="5">
        <v>5</v>
      </c>
      <c r="AW649" s="5">
        <v>6.44</v>
      </c>
      <c r="AX649" s="5">
        <v>0.957</v>
      </c>
      <c r="AY649" s="5">
        <v>60</v>
      </c>
      <c r="AZ649" s="5">
        <v>27.55</v>
      </c>
      <c r="BA649" s="5">
        <v>27.86</v>
      </c>
      <c r="BB649" s="5">
        <v>22.4</v>
      </c>
      <c r="BC649" s="5">
        <v>15.26</v>
      </c>
      <c r="BD649" s="5">
        <v>21.75</v>
      </c>
      <c r="BE649" s="5">
        <v>21.52</v>
      </c>
      <c r="BF649" s="5">
        <v>13.21</v>
      </c>
      <c r="BG649" s="5">
        <v>15.72</v>
      </c>
      <c r="BH649" s="5"/>
      <c r="BI649" s="5">
        <v>3.70283491</v>
      </c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</row>
    <row r="650" spans="1:107" s="7" customFormat="1" ht="12.75">
      <c r="A650" s="4" t="s">
        <v>920</v>
      </c>
      <c r="B650" s="5" t="s">
        <v>452</v>
      </c>
      <c r="C650" s="6">
        <v>39255</v>
      </c>
      <c r="D650" s="5" t="s">
        <v>455</v>
      </c>
      <c r="E650" s="5" t="s">
        <v>476</v>
      </c>
      <c r="F650" s="5" t="s">
        <v>477</v>
      </c>
      <c r="G650" s="5" t="s">
        <v>458</v>
      </c>
      <c r="H650" s="5" t="s">
        <v>455</v>
      </c>
      <c r="I650" s="5"/>
      <c r="J650" s="5" t="s">
        <v>459</v>
      </c>
      <c r="K650" s="5"/>
      <c r="L650" s="5"/>
      <c r="M650" s="5"/>
      <c r="N650" s="5" t="s">
        <v>459</v>
      </c>
      <c r="O650" s="5"/>
      <c r="P650" s="5"/>
      <c r="Q650" s="5"/>
      <c r="R650" s="5" t="s">
        <v>459</v>
      </c>
      <c r="S650" s="5" t="s">
        <v>460</v>
      </c>
      <c r="T650" s="5" t="s">
        <v>461</v>
      </c>
      <c r="U650" s="5" t="s">
        <v>483</v>
      </c>
      <c r="V650" s="5" t="s">
        <v>868</v>
      </c>
      <c r="W650" s="5"/>
      <c r="X650" s="5"/>
      <c r="Y650" s="5" t="s">
        <v>513</v>
      </c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 t="s">
        <v>485</v>
      </c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</row>
    <row r="651" spans="1:107" s="7" customFormat="1" ht="12.75">
      <c r="A651" s="4" t="s">
        <v>920</v>
      </c>
      <c r="B651" s="5" t="s">
        <v>452</v>
      </c>
      <c r="C651" s="6">
        <v>39255</v>
      </c>
      <c r="D651" s="5" t="s">
        <v>455</v>
      </c>
      <c r="E651" s="5" t="s">
        <v>476</v>
      </c>
      <c r="F651" s="5" t="s">
        <v>477</v>
      </c>
      <c r="G651" s="5" t="s">
        <v>458</v>
      </c>
      <c r="H651" s="5" t="s">
        <v>455</v>
      </c>
      <c r="I651" s="5"/>
      <c r="J651" s="5" t="s">
        <v>459</v>
      </c>
      <c r="K651" s="5"/>
      <c r="L651" s="5"/>
      <c r="M651" s="5"/>
      <c r="N651" s="5" t="s">
        <v>459</v>
      </c>
      <c r="O651" s="5"/>
      <c r="P651" s="5"/>
      <c r="Q651" s="5"/>
      <c r="R651" s="5" t="s">
        <v>459</v>
      </c>
      <c r="S651" s="5" t="s">
        <v>460</v>
      </c>
      <c r="T651" s="5" t="s">
        <v>461</v>
      </c>
      <c r="U651" s="5" t="s">
        <v>483</v>
      </c>
      <c r="V651" s="5" t="s">
        <v>868</v>
      </c>
      <c r="W651" s="5"/>
      <c r="X651" s="5"/>
      <c r="Y651" s="5" t="s">
        <v>455</v>
      </c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 t="s">
        <v>485</v>
      </c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</row>
    <row r="652" spans="1:107" s="7" customFormat="1" ht="12.75">
      <c r="A652" s="4" t="s">
        <v>920</v>
      </c>
      <c r="B652" s="5" t="s">
        <v>452</v>
      </c>
      <c r="C652" s="6">
        <v>39227</v>
      </c>
      <c r="D652" s="5" t="s">
        <v>455</v>
      </c>
      <c r="E652" s="5" t="s">
        <v>456</v>
      </c>
      <c r="F652" s="5" t="s">
        <v>477</v>
      </c>
      <c r="G652" s="5" t="s">
        <v>458</v>
      </c>
      <c r="H652" s="5" t="s">
        <v>455</v>
      </c>
      <c r="I652" s="5">
        <v>56.27</v>
      </c>
      <c r="J652" s="5" t="s">
        <v>459</v>
      </c>
      <c r="K652" s="5"/>
      <c r="L652" s="5"/>
      <c r="M652" s="5"/>
      <c r="N652" s="5" t="s">
        <v>459</v>
      </c>
      <c r="O652" s="5"/>
      <c r="P652" s="5"/>
      <c r="Q652" s="5"/>
      <c r="R652" s="5" t="s">
        <v>459</v>
      </c>
      <c r="S652" s="5" t="s">
        <v>460</v>
      </c>
      <c r="T652" s="5" t="s">
        <v>461</v>
      </c>
      <c r="U652" s="5" t="s">
        <v>483</v>
      </c>
      <c r="V652" s="5" t="s">
        <v>808</v>
      </c>
      <c r="W652" s="5">
        <v>128</v>
      </c>
      <c r="X652" s="5">
        <v>15</v>
      </c>
      <c r="Y652" s="5" t="s">
        <v>455</v>
      </c>
      <c r="Z652" s="5">
        <v>35</v>
      </c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 t="s">
        <v>819</v>
      </c>
      <c r="AT652" s="5"/>
      <c r="AU652" s="5">
        <v>0.0742</v>
      </c>
      <c r="AV652" s="5">
        <v>5</v>
      </c>
      <c r="AW652" s="5">
        <v>11.02</v>
      </c>
      <c r="AX652" s="5">
        <v>10.425</v>
      </c>
      <c r="AY652" s="5">
        <v>60</v>
      </c>
      <c r="AZ652" s="5">
        <v>62.32</v>
      </c>
      <c r="BA652" s="5">
        <v>67.29</v>
      </c>
      <c r="BB652" s="5">
        <v>45.78</v>
      </c>
      <c r="BC652" s="5">
        <v>9.48</v>
      </c>
      <c r="BD652" s="5">
        <v>44.72</v>
      </c>
      <c r="BE652" s="5">
        <v>44.37</v>
      </c>
      <c r="BF652" s="5">
        <v>85.51</v>
      </c>
      <c r="BG652" s="5">
        <v>45.68</v>
      </c>
      <c r="BH652" s="5"/>
      <c r="BI652" s="5">
        <v>9.476831</v>
      </c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</row>
    <row r="653" spans="1:107" s="7" customFormat="1" ht="12.75">
      <c r="A653" s="4" t="s">
        <v>920</v>
      </c>
      <c r="B653" s="5" t="s">
        <v>452</v>
      </c>
      <c r="C653" s="6">
        <v>39259</v>
      </c>
      <c r="D653" s="5" t="s">
        <v>455</v>
      </c>
      <c r="E653" s="5" t="s">
        <v>476</v>
      </c>
      <c r="F653" s="5" t="s">
        <v>477</v>
      </c>
      <c r="G653" s="5" t="s">
        <v>458</v>
      </c>
      <c r="H653" s="5" t="s">
        <v>455</v>
      </c>
      <c r="I653" s="5"/>
      <c r="J653" s="5" t="s">
        <v>459</v>
      </c>
      <c r="K653" s="5"/>
      <c r="L653" s="5"/>
      <c r="M653" s="5"/>
      <c r="N653" s="5" t="s">
        <v>459</v>
      </c>
      <c r="O653" s="5"/>
      <c r="P653" s="5"/>
      <c r="Q653" s="5"/>
      <c r="R653" s="5" t="s">
        <v>459</v>
      </c>
      <c r="S653" s="5" t="s">
        <v>460</v>
      </c>
      <c r="T653" s="5" t="s">
        <v>461</v>
      </c>
      <c r="U653" s="5" t="s">
        <v>483</v>
      </c>
      <c r="V653" s="5" t="s">
        <v>868</v>
      </c>
      <c r="W653" s="5"/>
      <c r="X653" s="5"/>
      <c r="Y653" s="5" t="s">
        <v>455</v>
      </c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 t="s">
        <v>814</v>
      </c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</row>
    <row r="654" spans="1:107" s="7" customFormat="1" ht="12.75">
      <c r="A654" s="4" t="s">
        <v>920</v>
      </c>
      <c r="B654" s="5" t="s">
        <v>452</v>
      </c>
      <c r="C654" s="6">
        <v>39233</v>
      </c>
      <c r="D654" s="5" t="s">
        <v>455</v>
      </c>
      <c r="E654" s="5" t="s">
        <v>456</v>
      </c>
      <c r="F654" s="5" t="s">
        <v>477</v>
      </c>
      <c r="G654" s="5" t="s">
        <v>458</v>
      </c>
      <c r="H654" s="5" t="s">
        <v>455</v>
      </c>
      <c r="I654" s="5">
        <v>19.7</v>
      </c>
      <c r="J654" s="5" t="s">
        <v>459</v>
      </c>
      <c r="K654" s="5"/>
      <c r="L654" s="5"/>
      <c r="M654" s="5"/>
      <c r="N654" s="5" t="s">
        <v>459</v>
      </c>
      <c r="O654" s="5"/>
      <c r="P654" s="5"/>
      <c r="Q654" s="5"/>
      <c r="R654" s="5" t="s">
        <v>459</v>
      </c>
      <c r="S654" s="5" t="s">
        <v>460</v>
      </c>
      <c r="T654" s="5" t="s">
        <v>461</v>
      </c>
      <c r="U654" s="5" t="s">
        <v>484</v>
      </c>
      <c r="V654" s="5" t="s">
        <v>839</v>
      </c>
      <c r="W654" s="5">
        <v>256</v>
      </c>
      <c r="X654" s="5">
        <v>240</v>
      </c>
      <c r="Y654" s="5" t="s">
        <v>455</v>
      </c>
      <c r="Z654" s="5">
        <v>50</v>
      </c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 t="s">
        <v>819</v>
      </c>
      <c r="AT654" s="5"/>
      <c r="AU654" s="5">
        <v>0</v>
      </c>
      <c r="AV654" s="5">
        <v>10</v>
      </c>
      <c r="AW654" s="5">
        <v>8.5</v>
      </c>
      <c r="AX654" s="5">
        <v>29.43</v>
      </c>
      <c r="AY654" s="5">
        <v>60</v>
      </c>
      <c r="AZ654" s="5">
        <v>43.82</v>
      </c>
      <c r="BA654" s="5">
        <v>28.2</v>
      </c>
      <c r="BB654" s="5">
        <v>34.79</v>
      </c>
      <c r="BC654" s="5">
        <v>8.5</v>
      </c>
      <c r="BD654" s="5">
        <v>33.53</v>
      </c>
      <c r="BE654" s="5">
        <v>34.4</v>
      </c>
      <c r="BF654" s="5">
        <v>66</v>
      </c>
      <c r="BG654" s="5">
        <v>46</v>
      </c>
      <c r="BH654" s="5"/>
      <c r="BI654" s="5">
        <v>9.77561</v>
      </c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</row>
    <row r="655" spans="1:107" s="7" customFormat="1" ht="12.75">
      <c r="A655" s="4" t="s">
        <v>920</v>
      </c>
      <c r="B655" s="5" t="s">
        <v>452</v>
      </c>
      <c r="C655" s="6">
        <v>39489</v>
      </c>
      <c r="D655" s="5" t="s">
        <v>455</v>
      </c>
      <c r="E655" s="5" t="s">
        <v>476</v>
      </c>
      <c r="F655" s="5" t="s">
        <v>477</v>
      </c>
      <c r="G655" s="5" t="s">
        <v>458</v>
      </c>
      <c r="H655" s="5" t="s">
        <v>459</v>
      </c>
      <c r="I655" s="5" t="s">
        <v>485</v>
      </c>
      <c r="J655" s="5" t="s">
        <v>459</v>
      </c>
      <c r="K655" s="5"/>
      <c r="L655" s="5"/>
      <c r="M655" s="5"/>
      <c r="N655" s="5" t="s">
        <v>459</v>
      </c>
      <c r="O655" s="5"/>
      <c r="P655" s="5"/>
      <c r="Q655" s="5"/>
      <c r="R655" s="5" t="s">
        <v>459</v>
      </c>
      <c r="S655" s="5" t="s">
        <v>460</v>
      </c>
      <c r="T655" s="5" t="s">
        <v>461</v>
      </c>
      <c r="U655" s="5" t="s">
        <v>462</v>
      </c>
      <c r="V655" s="5" t="s">
        <v>313</v>
      </c>
      <c r="W655" s="5">
        <v>1</v>
      </c>
      <c r="X655" s="5">
        <v>240</v>
      </c>
      <c r="Y655" s="5" t="s">
        <v>459</v>
      </c>
      <c r="Z655" s="5">
        <v>16</v>
      </c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 t="s">
        <v>814</v>
      </c>
      <c r="AT655" s="5"/>
      <c r="AU655" s="5">
        <v>0.012</v>
      </c>
      <c r="AV655" s="5">
        <v>15</v>
      </c>
      <c r="AW655" s="5">
        <v>9.91</v>
      </c>
      <c r="AX655" s="5">
        <v>4.143</v>
      </c>
      <c r="AY655" s="5">
        <v>60</v>
      </c>
      <c r="AZ655" s="5">
        <v>23.01</v>
      </c>
      <c r="BA655" s="5">
        <v>29.72</v>
      </c>
      <c r="BB655" s="5">
        <v>20.87</v>
      </c>
      <c r="BC655" s="5">
        <v>19.84</v>
      </c>
      <c r="BD655" s="5">
        <v>20.47</v>
      </c>
      <c r="BE655" s="5">
        <v>20.2</v>
      </c>
      <c r="BF655" s="5">
        <v>1.843</v>
      </c>
      <c r="BG655" s="5">
        <v>5.75</v>
      </c>
      <c r="BH655" s="5">
        <v>0</v>
      </c>
      <c r="BI655" s="5">
        <v>2.29365695833333</v>
      </c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</row>
    <row r="656" spans="1:107" s="7" customFormat="1" ht="12.75">
      <c r="A656" s="4" t="s">
        <v>920</v>
      </c>
      <c r="B656" s="5" t="s">
        <v>452</v>
      </c>
      <c r="C656" s="6">
        <v>39489</v>
      </c>
      <c r="D656" s="5" t="s">
        <v>455</v>
      </c>
      <c r="E656" s="5" t="s">
        <v>476</v>
      </c>
      <c r="F656" s="5" t="s">
        <v>477</v>
      </c>
      <c r="G656" s="5" t="s">
        <v>458</v>
      </c>
      <c r="H656" s="5" t="s">
        <v>459</v>
      </c>
      <c r="I656" s="5" t="s">
        <v>485</v>
      </c>
      <c r="J656" s="5" t="s">
        <v>459</v>
      </c>
      <c r="K656" s="5"/>
      <c r="L656" s="5"/>
      <c r="M656" s="5"/>
      <c r="N656" s="5" t="s">
        <v>459</v>
      </c>
      <c r="O656" s="5"/>
      <c r="P656" s="5"/>
      <c r="Q656" s="5"/>
      <c r="R656" s="5" t="s">
        <v>459</v>
      </c>
      <c r="S656" s="5" t="s">
        <v>460</v>
      </c>
      <c r="T656" s="5" t="s">
        <v>461</v>
      </c>
      <c r="U656" s="5" t="s">
        <v>462</v>
      </c>
      <c r="V656" s="5" t="s">
        <v>313</v>
      </c>
      <c r="W656" s="5">
        <v>1</v>
      </c>
      <c r="X656" s="5">
        <v>240</v>
      </c>
      <c r="Y656" s="5" t="s">
        <v>455</v>
      </c>
      <c r="Z656" s="5">
        <v>16</v>
      </c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 t="s">
        <v>814</v>
      </c>
      <c r="AT656" s="5"/>
      <c r="AU656" s="5">
        <v>0.0107</v>
      </c>
      <c r="AV656" s="5">
        <v>15</v>
      </c>
      <c r="AW656" s="5">
        <v>10.46</v>
      </c>
      <c r="AX656" s="5">
        <v>4.206</v>
      </c>
      <c r="AY656" s="5">
        <v>60</v>
      </c>
      <c r="AZ656" s="5">
        <v>22.92</v>
      </c>
      <c r="BA656" s="5">
        <v>30.6</v>
      </c>
      <c r="BB656" s="5">
        <v>20.82</v>
      </c>
      <c r="BC656" s="5">
        <v>22.13</v>
      </c>
      <c r="BD656" s="5">
        <v>20.3</v>
      </c>
      <c r="BE656" s="5">
        <v>20.02</v>
      </c>
      <c r="BF656" s="5">
        <v>1.888</v>
      </c>
      <c r="BG656" s="5">
        <v>5.617</v>
      </c>
      <c r="BH656" s="5">
        <v>0</v>
      </c>
      <c r="BI656" s="5">
        <v>2.293230483</v>
      </c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</row>
    <row r="657" spans="1:107" s="7" customFormat="1" ht="12.75">
      <c r="A657" s="4" t="s">
        <v>920</v>
      </c>
      <c r="B657" s="5" t="s">
        <v>452</v>
      </c>
      <c r="C657" s="6">
        <v>39489</v>
      </c>
      <c r="D657" s="5" t="s">
        <v>455</v>
      </c>
      <c r="E657" s="5" t="s">
        <v>476</v>
      </c>
      <c r="F657" s="5" t="s">
        <v>477</v>
      </c>
      <c r="G657" s="5" t="s">
        <v>458</v>
      </c>
      <c r="H657" s="5" t="s">
        <v>459</v>
      </c>
      <c r="I657" s="5" t="s">
        <v>485</v>
      </c>
      <c r="J657" s="5" t="s">
        <v>459</v>
      </c>
      <c r="K657" s="5"/>
      <c r="L657" s="5"/>
      <c r="M657" s="5"/>
      <c r="N657" s="5" t="s">
        <v>459</v>
      </c>
      <c r="O657" s="5"/>
      <c r="P657" s="5"/>
      <c r="Q657" s="5"/>
      <c r="R657" s="5" t="s">
        <v>459</v>
      </c>
      <c r="S657" s="5" t="s">
        <v>460</v>
      </c>
      <c r="T657" s="5" t="s">
        <v>461</v>
      </c>
      <c r="U657" s="5" t="s">
        <v>484</v>
      </c>
      <c r="V657" s="5" t="s">
        <v>314</v>
      </c>
      <c r="W657" s="5">
        <v>1</v>
      </c>
      <c r="X657" s="5">
        <v>0</v>
      </c>
      <c r="Y657" s="5" t="s">
        <v>459</v>
      </c>
      <c r="Z657" s="5">
        <v>17</v>
      </c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 t="s">
        <v>814</v>
      </c>
      <c r="AT657" s="5"/>
      <c r="AU657" s="5">
        <v>0.006</v>
      </c>
      <c r="AV657" s="5">
        <v>5</v>
      </c>
      <c r="AW657" s="5">
        <v>48.7</v>
      </c>
      <c r="AX657" s="5">
        <v>9.058</v>
      </c>
      <c r="AY657" s="5">
        <v>60</v>
      </c>
      <c r="AZ657" s="5">
        <v>8.452</v>
      </c>
      <c r="BA657" s="5">
        <v>32.3</v>
      </c>
      <c r="BB657" s="5">
        <v>9.137</v>
      </c>
      <c r="BC657" s="5">
        <v>29.5</v>
      </c>
      <c r="BD657" s="5">
        <v>9.065</v>
      </c>
      <c r="BE657" s="5">
        <v>8.919</v>
      </c>
      <c r="BF657" s="5">
        <v>0</v>
      </c>
      <c r="BG657" s="5">
        <v>0</v>
      </c>
      <c r="BH657" s="5">
        <v>0</v>
      </c>
      <c r="BI657" s="5">
        <v>2.0918065</v>
      </c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</row>
    <row r="658" spans="1:107" s="7" customFormat="1" ht="12.75">
      <c r="A658" s="4" t="s">
        <v>920</v>
      </c>
      <c r="B658" s="5" t="s">
        <v>452</v>
      </c>
      <c r="C658" s="6">
        <v>39489</v>
      </c>
      <c r="D658" s="5" t="s">
        <v>455</v>
      </c>
      <c r="E658" s="5" t="s">
        <v>476</v>
      </c>
      <c r="F658" s="5" t="s">
        <v>477</v>
      </c>
      <c r="G658" s="5" t="s">
        <v>458</v>
      </c>
      <c r="H658" s="5" t="s">
        <v>459</v>
      </c>
      <c r="I658" s="5" t="s">
        <v>485</v>
      </c>
      <c r="J658" s="5" t="s">
        <v>459</v>
      </c>
      <c r="K658" s="5"/>
      <c r="L658" s="5"/>
      <c r="M658" s="5"/>
      <c r="N658" s="5" t="s">
        <v>459</v>
      </c>
      <c r="O658" s="5"/>
      <c r="P658" s="5"/>
      <c r="Q658" s="5"/>
      <c r="R658" s="5" t="s">
        <v>459</v>
      </c>
      <c r="S658" s="5" t="s">
        <v>460</v>
      </c>
      <c r="T658" s="5" t="s">
        <v>461</v>
      </c>
      <c r="U658" s="5" t="s">
        <v>462</v>
      </c>
      <c r="V658" s="5" t="s">
        <v>313</v>
      </c>
      <c r="W658" s="5">
        <v>1</v>
      </c>
      <c r="X658" s="5">
        <v>240</v>
      </c>
      <c r="Y658" s="5" t="s">
        <v>455</v>
      </c>
      <c r="Z658" s="5">
        <v>20</v>
      </c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 t="s">
        <v>814</v>
      </c>
      <c r="AT658" s="5"/>
      <c r="AU658" s="5">
        <v>0.0107</v>
      </c>
      <c r="AV658" s="5">
        <v>15</v>
      </c>
      <c r="AW658" s="5">
        <v>10.45</v>
      </c>
      <c r="AX658" s="5">
        <v>4.21</v>
      </c>
      <c r="AY658" s="5">
        <v>60</v>
      </c>
      <c r="AZ658" s="5">
        <v>23.26</v>
      </c>
      <c r="BA658" s="5">
        <v>30.73</v>
      </c>
      <c r="BB658" s="5">
        <v>21.12</v>
      </c>
      <c r="BC658" s="5">
        <v>22.29</v>
      </c>
      <c r="BD658" s="5">
        <v>20.78</v>
      </c>
      <c r="BE658" s="5">
        <v>20.61</v>
      </c>
      <c r="BF658" s="5">
        <v>1.918</v>
      </c>
      <c r="BG658" s="5">
        <v>5.717</v>
      </c>
      <c r="BH658" s="5">
        <v>0</v>
      </c>
      <c r="BI658" s="5">
        <v>2.72509857166666</v>
      </c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</row>
    <row r="659" spans="1:107" s="7" customFormat="1" ht="12.75">
      <c r="A659" s="4" t="s">
        <v>920</v>
      </c>
      <c r="B659" s="5" t="s">
        <v>452</v>
      </c>
      <c r="C659" s="6">
        <v>39489</v>
      </c>
      <c r="D659" s="5" t="s">
        <v>455</v>
      </c>
      <c r="E659" s="5" t="s">
        <v>476</v>
      </c>
      <c r="F659" s="5" t="s">
        <v>477</v>
      </c>
      <c r="G659" s="5" t="s">
        <v>458</v>
      </c>
      <c r="H659" s="5" t="s">
        <v>459</v>
      </c>
      <c r="I659" s="5" t="s">
        <v>485</v>
      </c>
      <c r="J659" s="5" t="s">
        <v>459</v>
      </c>
      <c r="K659" s="5"/>
      <c r="L659" s="5"/>
      <c r="M659" s="5"/>
      <c r="N659" s="5" t="s">
        <v>459</v>
      </c>
      <c r="O659" s="5"/>
      <c r="P659" s="5"/>
      <c r="Q659" s="5"/>
      <c r="R659" s="5" t="s">
        <v>459</v>
      </c>
      <c r="S659" s="5" t="s">
        <v>460</v>
      </c>
      <c r="T659" s="5" t="s">
        <v>461</v>
      </c>
      <c r="U659" s="5" t="s">
        <v>462</v>
      </c>
      <c r="V659" s="5" t="s">
        <v>313</v>
      </c>
      <c r="W659" s="5">
        <v>1</v>
      </c>
      <c r="X659" s="5">
        <v>240</v>
      </c>
      <c r="Y659" s="5" t="s">
        <v>455</v>
      </c>
      <c r="Z659" s="5">
        <v>23</v>
      </c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 t="s">
        <v>814</v>
      </c>
      <c r="AT659" s="5"/>
      <c r="AU659" s="5">
        <v>0.0109</v>
      </c>
      <c r="AV659" s="5">
        <v>15</v>
      </c>
      <c r="AW659" s="5">
        <v>9.78</v>
      </c>
      <c r="AX659" s="5">
        <v>3.978</v>
      </c>
      <c r="AY659" s="5">
        <v>60</v>
      </c>
      <c r="AZ659" s="5">
        <v>23.35</v>
      </c>
      <c r="BA659" s="5">
        <v>30.07</v>
      </c>
      <c r="BB659" s="5">
        <v>21.09</v>
      </c>
      <c r="BC659" s="5">
        <v>21.61</v>
      </c>
      <c r="BD659" s="5">
        <v>20.65</v>
      </c>
      <c r="BE659" s="5">
        <v>20.52</v>
      </c>
      <c r="BF659" s="5">
        <v>5.191</v>
      </c>
      <c r="BG659" s="5">
        <v>15.717</v>
      </c>
      <c r="BH659" s="5">
        <v>0</v>
      </c>
      <c r="BI659" s="5">
        <v>3.00802612899999</v>
      </c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</row>
    <row r="660" spans="1:107" s="7" customFormat="1" ht="12.75">
      <c r="A660" s="4" t="s">
        <v>920</v>
      </c>
      <c r="B660" s="5" t="s">
        <v>452</v>
      </c>
      <c r="C660" s="6">
        <v>39237</v>
      </c>
      <c r="D660" s="5" t="s">
        <v>455</v>
      </c>
      <c r="E660" s="5" t="s">
        <v>502</v>
      </c>
      <c r="F660" s="5" t="s">
        <v>477</v>
      </c>
      <c r="G660" s="5" t="s">
        <v>458</v>
      </c>
      <c r="H660" s="5" t="s">
        <v>459</v>
      </c>
      <c r="I660" s="5">
        <v>30</v>
      </c>
      <c r="J660" s="5" t="s">
        <v>459</v>
      </c>
      <c r="K660" s="5"/>
      <c r="L660" s="5"/>
      <c r="M660" s="5"/>
      <c r="N660" s="5" t="s">
        <v>455</v>
      </c>
      <c r="O660" s="5" t="s">
        <v>580</v>
      </c>
      <c r="P660" s="5"/>
      <c r="Q660" s="5"/>
      <c r="R660" s="5" t="s">
        <v>459</v>
      </c>
      <c r="S660" s="5" t="s">
        <v>460</v>
      </c>
      <c r="T660" s="5" t="s">
        <v>461</v>
      </c>
      <c r="U660" s="5" t="s">
        <v>484</v>
      </c>
      <c r="V660" s="5" t="s">
        <v>808</v>
      </c>
      <c r="W660" s="5">
        <v>512</v>
      </c>
      <c r="X660" s="5">
        <v>60</v>
      </c>
      <c r="Y660" s="5" t="s">
        <v>455</v>
      </c>
      <c r="Z660" s="5">
        <v>110</v>
      </c>
      <c r="AA660" s="5"/>
      <c r="AB660" s="5" t="s">
        <v>809</v>
      </c>
      <c r="AC660" s="5"/>
      <c r="AD660" s="5">
        <v>0.07</v>
      </c>
      <c r="AE660" s="5">
        <v>5</v>
      </c>
      <c r="AF660" s="5">
        <v>202</v>
      </c>
      <c r="AG660" s="5">
        <v>13.16</v>
      </c>
      <c r="AH660" s="5">
        <v>60</v>
      </c>
      <c r="AI660" s="5">
        <v>244.7</v>
      </c>
      <c r="AJ660" s="5">
        <v>190</v>
      </c>
      <c r="AK660" s="5">
        <v>174.21</v>
      </c>
      <c r="AL660" s="5">
        <v>12</v>
      </c>
      <c r="AM660" s="5">
        <v>168.48</v>
      </c>
      <c r="AN660" s="5">
        <v>163.99</v>
      </c>
      <c r="AO660" s="5">
        <v>166.37</v>
      </c>
      <c r="AP660" s="5">
        <v>50</v>
      </c>
      <c r="AQ660" s="5">
        <v>0</v>
      </c>
      <c r="AR660" s="5">
        <v>31.0195133333333</v>
      </c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 t="s">
        <v>809</v>
      </c>
      <c r="BK660" s="5"/>
      <c r="BL660" s="5">
        <v>0.07</v>
      </c>
      <c r="BM660" s="5">
        <v>5</v>
      </c>
      <c r="BN660" s="5">
        <v>202</v>
      </c>
      <c r="BO660" s="5">
        <v>13.16</v>
      </c>
      <c r="BP660" s="5">
        <v>60</v>
      </c>
      <c r="BQ660" s="5">
        <v>244</v>
      </c>
      <c r="BR660" s="5">
        <v>190</v>
      </c>
      <c r="BS660" s="5">
        <v>174</v>
      </c>
      <c r="BT660" s="5">
        <v>12</v>
      </c>
      <c r="BU660" s="5">
        <v>168</v>
      </c>
      <c r="BV660" s="5">
        <v>164</v>
      </c>
      <c r="BW660" s="5">
        <v>166</v>
      </c>
      <c r="BX660" s="5">
        <v>50</v>
      </c>
      <c r="BY660" s="5">
        <v>0</v>
      </c>
      <c r="BZ660" s="5">
        <v>30.9748133333333</v>
      </c>
      <c r="CA660" s="5">
        <v>0</v>
      </c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</row>
    <row r="661" spans="1:107" s="7" customFormat="1" ht="12.75">
      <c r="A661" s="4" t="s">
        <v>920</v>
      </c>
      <c r="B661" s="5" t="s">
        <v>452</v>
      </c>
      <c r="C661" s="6">
        <v>39433</v>
      </c>
      <c r="D661" s="5" t="s">
        <v>455</v>
      </c>
      <c r="E661" s="5" t="s">
        <v>456</v>
      </c>
      <c r="F661" s="5" t="s">
        <v>477</v>
      </c>
      <c r="G661" s="5" t="s">
        <v>458</v>
      </c>
      <c r="H661" s="5" t="s">
        <v>455</v>
      </c>
      <c r="I661" s="5">
        <v>8</v>
      </c>
      <c r="J661" s="5" t="s">
        <v>459</v>
      </c>
      <c r="K661" s="5"/>
      <c r="L661" s="5"/>
      <c r="M661" s="5"/>
      <c r="N661" s="5" t="s">
        <v>459</v>
      </c>
      <c r="O661" s="5"/>
      <c r="P661" s="5"/>
      <c r="Q661" s="5"/>
      <c r="R661" s="5" t="s">
        <v>459</v>
      </c>
      <c r="S661" s="5" t="s">
        <v>460</v>
      </c>
      <c r="T661" s="5" t="s">
        <v>461</v>
      </c>
      <c r="U661" s="5" t="s">
        <v>484</v>
      </c>
      <c r="V661" s="5" t="s">
        <v>840</v>
      </c>
      <c r="W661" s="5">
        <v>64</v>
      </c>
      <c r="X661" s="5">
        <v>15</v>
      </c>
      <c r="Y661" s="5" t="s">
        <v>459</v>
      </c>
      <c r="Z661" s="5">
        <v>20</v>
      </c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 t="s">
        <v>818</v>
      </c>
      <c r="AT661" s="5"/>
      <c r="AU661" s="10">
        <v>1E-05</v>
      </c>
      <c r="AV661" s="5">
        <v>6.5</v>
      </c>
      <c r="AW661" s="5">
        <v>30</v>
      </c>
      <c r="AX661" s="5">
        <v>11</v>
      </c>
      <c r="AY661" s="5">
        <v>60</v>
      </c>
      <c r="AZ661" s="5">
        <v>16</v>
      </c>
      <c r="BA661" s="5">
        <v>15</v>
      </c>
      <c r="BB661" s="5">
        <v>16.7</v>
      </c>
      <c r="BC661" s="5">
        <v>15</v>
      </c>
      <c r="BD661" s="5">
        <v>16.5</v>
      </c>
      <c r="BE661" s="5">
        <v>16.8</v>
      </c>
      <c r="BF661" s="5">
        <v>1.1</v>
      </c>
      <c r="BG661" s="5">
        <v>1</v>
      </c>
      <c r="BH661" s="5">
        <v>0</v>
      </c>
      <c r="BI661" s="5">
        <v>3.24216666666666</v>
      </c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</row>
    <row r="662" spans="1:107" s="7" customFormat="1" ht="12.75">
      <c r="A662" s="4" t="s">
        <v>920</v>
      </c>
      <c r="B662" s="5" t="s">
        <v>452</v>
      </c>
      <c r="C662" s="6">
        <v>39434</v>
      </c>
      <c r="D662" s="5" t="s">
        <v>455</v>
      </c>
      <c r="E662" s="5" t="s">
        <v>456</v>
      </c>
      <c r="F662" s="5" t="s">
        <v>477</v>
      </c>
      <c r="G662" s="5" t="s">
        <v>458</v>
      </c>
      <c r="H662" s="5" t="s">
        <v>459</v>
      </c>
      <c r="I662" s="5">
        <v>15</v>
      </c>
      <c r="J662" s="5" t="s">
        <v>459</v>
      </c>
      <c r="K662" s="5"/>
      <c r="L662" s="5"/>
      <c r="M662" s="5"/>
      <c r="N662" s="5" t="s">
        <v>459</v>
      </c>
      <c r="O662" s="5"/>
      <c r="P662" s="5"/>
      <c r="Q662" s="5"/>
      <c r="R662" s="5" t="s">
        <v>459</v>
      </c>
      <c r="S662" s="5" t="s">
        <v>460</v>
      </c>
      <c r="T662" s="5" t="s">
        <v>461</v>
      </c>
      <c r="U662" s="5" t="s">
        <v>484</v>
      </c>
      <c r="V662" s="5" t="s">
        <v>740</v>
      </c>
      <c r="W662" s="5">
        <v>64</v>
      </c>
      <c r="X662" s="5">
        <v>15</v>
      </c>
      <c r="Y662" s="5" t="s">
        <v>455</v>
      </c>
      <c r="Z662" s="5">
        <v>18</v>
      </c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 t="s">
        <v>819</v>
      </c>
      <c r="AT662" s="5"/>
      <c r="AU662" s="5">
        <v>0</v>
      </c>
      <c r="AV662" s="5">
        <v>5</v>
      </c>
      <c r="AW662" s="5">
        <v>10.64</v>
      </c>
      <c r="AX662" s="5">
        <v>14.37</v>
      </c>
      <c r="AY662" s="5">
        <v>60</v>
      </c>
      <c r="AZ662" s="5">
        <v>32.28</v>
      </c>
      <c r="BA662" s="5">
        <v>36.65</v>
      </c>
      <c r="BB662" s="5">
        <v>24.08</v>
      </c>
      <c r="BC662" s="5">
        <v>23.56</v>
      </c>
      <c r="BD662" s="5">
        <v>24.65</v>
      </c>
      <c r="BE662" s="5">
        <v>22.91</v>
      </c>
      <c r="BF662" s="5">
        <v>0</v>
      </c>
      <c r="BG662" s="5">
        <v>0</v>
      </c>
      <c r="BH662" s="5">
        <v>0</v>
      </c>
      <c r="BI662" s="5">
        <v>4.324035</v>
      </c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</row>
    <row r="663" spans="1:107" s="7" customFormat="1" ht="12.75">
      <c r="A663" s="4" t="s">
        <v>920</v>
      </c>
      <c r="B663" s="5" t="s">
        <v>452</v>
      </c>
      <c r="C663" s="6">
        <v>39227</v>
      </c>
      <c r="D663" s="5" t="s">
        <v>455</v>
      </c>
      <c r="E663" s="5" t="s">
        <v>456</v>
      </c>
      <c r="F663" s="5" t="s">
        <v>477</v>
      </c>
      <c r="G663" s="5" t="s">
        <v>458</v>
      </c>
      <c r="H663" s="5" t="s">
        <v>455</v>
      </c>
      <c r="I663" s="5">
        <v>37</v>
      </c>
      <c r="J663" s="5" t="s">
        <v>459</v>
      </c>
      <c r="K663" s="5"/>
      <c r="L663" s="5"/>
      <c r="M663" s="5"/>
      <c r="N663" s="5" t="s">
        <v>459</v>
      </c>
      <c r="O663" s="5"/>
      <c r="P663" s="5"/>
      <c r="Q663" s="5"/>
      <c r="R663" s="5" t="s">
        <v>459</v>
      </c>
      <c r="S663" s="5" t="s">
        <v>460</v>
      </c>
      <c r="T663" s="5" t="s">
        <v>461</v>
      </c>
      <c r="U663" s="5" t="s">
        <v>462</v>
      </c>
      <c r="V663" s="5" t="s">
        <v>808</v>
      </c>
      <c r="W663" s="5"/>
      <c r="X663" s="5">
        <v>90</v>
      </c>
      <c r="Y663" s="5" t="s">
        <v>455</v>
      </c>
      <c r="Z663" s="5">
        <v>144</v>
      </c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 t="s">
        <v>809</v>
      </c>
      <c r="AT663" s="5"/>
      <c r="AU663" s="5">
        <v>1</v>
      </c>
      <c r="AV663" s="5">
        <v>5</v>
      </c>
      <c r="AW663" s="5">
        <v>32</v>
      </c>
      <c r="AX663" s="5">
        <v>102</v>
      </c>
      <c r="AY663" s="5">
        <v>60</v>
      </c>
      <c r="AZ663" s="5">
        <v>312</v>
      </c>
      <c r="BA663" s="5">
        <v>342</v>
      </c>
      <c r="BB663" s="5">
        <v>232</v>
      </c>
      <c r="BC663" s="5">
        <v>14</v>
      </c>
      <c r="BD663" s="5">
        <v>242</v>
      </c>
      <c r="BE663" s="5">
        <v>240</v>
      </c>
      <c r="BF663" s="5">
        <v>423</v>
      </c>
      <c r="BG663" s="5">
        <v>87</v>
      </c>
      <c r="BH663" s="5">
        <v>0</v>
      </c>
      <c r="BI663" s="5">
        <v>54.627</v>
      </c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</row>
    <row r="664" spans="1:107" s="7" customFormat="1" ht="12.75">
      <c r="A664" s="4" t="s">
        <v>920</v>
      </c>
      <c r="B664" s="5" t="s">
        <v>452</v>
      </c>
      <c r="C664" s="6">
        <v>39434</v>
      </c>
      <c r="D664" s="5" t="s">
        <v>455</v>
      </c>
      <c r="E664" s="5" t="s">
        <v>502</v>
      </c>
      <c r="F664" s="5" t="s">
        <v>477</v>
      </c>
      <c r="G664" s="5" t="s">
        <v>458</v>
      </c>
      <c r="H664" s="5" t="s">
        <v>455</v>
      </c>
      <c r="I664" s="5" t="s">
        <v>485</v>
      </c>
      <c r="J664" s="5" t="s">
        <v>459</v>
      </c>
      <c r="K664" s="5"/>
      <c r="L664" s="5"/>
      <c r="M664" s="5"/>
      <c r="N664" s="5" t="s">
        <v>459</v>
      </c>
      <c r="O664" s="5"/>
      <c r="P664" s="5"/>
      <c r="Q664" s="5"/>
      <c r="R664" s="5" t="s">
        <v>459</v>
      </c>
      <c r="S664" s="5" t="s">
        <v>460</v>
      </c>
      <c r="T664" s="5" t="s">
        <v>461</v>
      </c>
      <c r="U664" s="5" t="s">
        <v>484</v>
      </c>
      <c r="V664" s="5" t="s">
        <v>521</v>
      </c>
      <c r="W664" s="5">
        <v>64</v>
      </c>
      <c r="X664" s="5">
        <v>30</v>
      </c>
      <c r="Y664" s="5" t="s">
        <v>459</v>
      </c>
      <c r="Z664" s="5">
        <v>24</v>
      </c>
      <c r="AA664" s="5"/>
      <c r="AB664" s="5" t="s">
        <v>809</v>
      </c>
      <c r="AC664" s="5"/>
      <c r="AD664" s="5">
        <v>0</v>
      </c>
      <c r="AE664" s="5">
        <v>5</v>
      </c>
      <c r="AF664" s="5">
        <v>9.97</v>
      </c>
      <c r="AG664" s="5">
        <v>10.35</v>
      </c>
      <c r="AH664" s="5">
        <v>60</v>
      </c>
      <c r="AI664" s="5">
        <v>22.25</v>
      </c>
      <c r="AJ664" s="5">
        <v>24.19</v>
      </c>
      <c r="AK664" s="5">
        <v>17.23</v>
      </c>
      <c r="AL664" s="5">
        <v>8.2</v>
      </c>
      <c r="AM664" s="5">
        <v>15.45</v>
      </c>
      <c r="AN664" s="5">
        <v>15.59</v>
      </c>
      <c r="AO664" s="5">
        <v>12.52</v>
      </c>
      <c r="AP664" s="5">
        <v>15</v>
      </c>
      <c r="AQ664" s="5"/>
      <c r="AR664" s="5">
        <v>3.52002499999999</v>
      </c>
      <c r="AS664" s="5" t="s">
        <v>809</v>
      </c>
      <c r="AT664" s="5"/>
      <c r="AU664" s="5">
        <v>0</v>
      </c>
      <c r="AV664" s="5">
        <v>5</v>
      </c>
      <c r="AW664" s="5">
        <v>10.22</v>
      </c>
      <c r="AX664" s="5">
        <v>8.52</v>
      </c>
      <c r="AY664" s="5">
        <v>60</v>
      </c>
      <c r="AZ664" s="5">
        <v>21.99</v>
      </c>
      <c r="BA664" s="5">
        <v>23.66</v>
      </c>
      <c r="BB664" s="5">
        <v>16.92</v>
      </c>
      <c r="BC664" s="5">
        <v>9.65</v>
      </c>
      <c r="BD664" s="5">
        <v>15.22</v>
      </c>
      <c r="BE664" s="5">
        <v>15.33</v>
      </c>
      <c r="BF664" s="5">
        <v>12.16</v>
      </c>
      <c r="BG664" s="5">
        <v>15</v>
      </c>
      <c r="BH664" s="5"/>
      <c r="BI664" s="5">
        <v>3.23652666666666</v>
      </c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</row>
    <row r="665" spans="1:107" s="7" customFormat="1" ht="12.75">
      <c r="A665" s="4" t="s">
        <v>920</v>
      </c>
      <c r="B665" s="5" t="s">
        <v>452</v>
      </c>
      <c r="C665" s="6">
        <v>39434</v>
      </c>
      <c r="D665" s="5" t="s">
        <v>455</v>
      </c>
      <c r="E665" s="5" t="s">
        <v>502</v>
      </c>
      <c r="F665" s="5" t="s">
        <v>477</v>
      </c>
      <c r="G665" s="5" t="s">
        <v>458</v>
      </c>
      <c r="H665" s="5" t="s">
        <v>455</v>
      </c>
      <c r="I665" s="5" t="s">
        <v>485</v>
      </c>
      <c r="J665" s="5" t="s">
        <v>459</v>
      </c>
      <c r="K665" s="5"/>
      <c r="L665" s="5"/>
      <c r="M665" s="5"/>
      <c r="N665" s="5" t="s">
        <v>459</v>
      </c>
      <c r="O665" s="5"/>
      <c r="P665" s="5"/>
      <c r="Q665" s="5"/>
      <c r="R665" s="5" t="s">
        <v>459</v>
      </c>
      <c r="S665" s="5" t="s">
        <v>460</v>
      </c>
      <c r="T665" s="5" t="s">
        <v>461</v>
      </c>
      <c r="U665" s="5" t="s">
        <v>484</v>
      </c>
      <c r="V665" s="5" t="s">
        <v>521</v>
      </c>
      <c r="W665" s="5">
        <v>64</v>
      </c>
      <c r="X665" s="5">
        <v>30</v>
      </c>
      <c r="Y665" s="5" t="s">
        <v>459</v>
      </c>
      <c r="Z665" s="5">
        <v>24</v>
      </c>
      <c r="AA665" s="5"/>
      <c r="AB665" s="5" t="s">
        <v>809</v>
      </c>
      <c r="AC665" s="5"/>
      <c r="AD665" s="5">
        <v>0</v>
      </c>
      <c r="AE665" s="5">
        <v>5</v>
      </c>
      <c r="AF665" s="5">
        <v>9.97</v>
      </c>
      <c r="AG665" s="5">
        <v>10.35</v>
      </c>
      <c r="AH665" s="5">
        <v>60</v>
      </c>
      <c r="AI665" s="5">
        <v>22.25</v>
      </c>
      <c r="AJ665" s="5">
        <v>24.19</v>
      </c>
      <c r="AK665" s="5">
        <v>17.23</v>
      </c>
      <c r="AL665" s="5">
        <v>8.2</v>
      </c>
      <c r="AM665" s="5">
        <v>15.45</v>
      </c>
      <c r="AN665" s="5">
        <v>15.59</v>
      </c>
      <c r="AO665" s="5">
        <v>12.52</v>
      </c>
      <c r="AP665" s="5">
        <v>15</v>
      </c>
      <c r="AQ665" s="5"/>
      <c r="AR665" s="5">
        <v>3.52002499999999</v>
      </c>
      <c r="AS665" s="5" t="s">
        <v>809</v>
      </c>
      <c r="AT665" s="5"/>
      <c r="AU665" s="5">
        <v>0</v>
      </c>
      <c r="AV665" s="5">
        <v>5</v>
      </c>
      <c r="AW665" s="5">
        <v>10.22</v>
      </c>
      <c r="AX665" s="5">
        <v>8.52</v>
      </c>
      <c r="AY665" s="5">
        <v>60</v>
      </c>
      <c r="AZ665" s="5">
        <v>21.99</v>
      </c>
      <c r="BA665" s="5">
        <v>23.66</v>
      </c>
      <c r="BB665" s="5">
        <v>16.92</v>
      </c>
      <c r="BC665" s="5">
        <v>9.65</v>
      </c>
      <c r="BD665" s="5">
        <v>15.22</v>
      </c>
      <c r="BE665" s="5">
        <v>15.33</v>
      </c>
      <c r="BF665" s="5">
        <v>12.16</v>
      </c>
      <c r="BG665" s="5">
        <v>15</v>
      </c>
      <c r="BH665" s="5"/>
      <c r="BI665" s="5">
        <v>3.23652666666666</v>
      </c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</row>
    <row r="666" spans="1:107" s="7" customFormat="1" ht="12.75">
      <c r="A666" s="4" t="s">
        <v>920</v>
      </c>
      <c r="B666" s="5" t="s">
        <v>452</v>
      </c>
      <c r="C666" s="6">
        <v>39601</v>
      </c>
      <c r="D666" s="5" t="s">
        <v>455</v>
      </c>
      <c r="E666" s="5" t="s">
        <v>502</v>
      </c>
      <c r="F666" s="5" t="s">
        <v>477</v>
      </c>
      <c r="G666" s="5" t="s">
        <v>458</v>
      </c>
      <c r="H666" s="5" t="s">
        <v>455</v>
      </c>
      <c r="I666" s="5" t="s">
        <v>666</v>
      </c>
      <c r="J666" s="5" t="s">
        <v>459</v>
      </c>
      <c r="K666" s="5"/>
      <c r="L666" s="5"/>
      <c r="M666" s="5"/>
      <c r="N666" s="5" t="s">
        <v>459</v>
      </c>
      <c r="O666" s="5"/>
      <c r="P666" s="5"/>
      <c r="Q666" s="5"/>
      <c r="R666" s="5" t="s">
        <v>459</v>
      </c>
      <c r="S666" s="5" t="s">
        <v>460</v>
      </c>
      <c r="T666" s="5" t="s">
        <v>461</v>
      </c>
      <c r="U666" s="5" t="s">
        <v>484</v>
      </c>
      <c r="V666" s="5" t="s">
        <v>521</v>
      </c>
      <c r="W666" s="5">
        <v>256</v>
      </c>
      <c r="X666" s="5">
        <v>30</v>
      </c>
      <c r="Y666" s="5" t="s">
        <v>455</v>
      </c>
      <c r="Z666" s="5">
        <v>35</v>
      </c>
      <c r="AA666" s="5"/>
      <c r="AB666" s="5" t="s">
        <v>844</v>
      </c>
      <c r="AC666" s="5"/>
      <c r="AD666" s="5">
        <v>0</v>
      </c>
      <c r="AE666" s="5">
        <v>5</v>
      </c>
      <c r="AF666" s="5">
        <v>22.32</v>
      </c>
      <c r="AG666" s="5">
        <v>15.721</v>
      </c>
      <c r="AH666" s="5">
        <v>60</v>
      </c>
      <c r="AI666" s="5">
        <v>27.652</v>
      </c>
      <c r="AJ666" s="5">
        <v>39.03</v>
      </c>
      <c r="AK666" s="5">
        <v>20.668</v>
      </c>
      <c r="AL666" s="5">
        <v>21.09</v>
      </c>
      <c r="AM666" s="5">
        <v>19.301</v>
      </c>
      <c r="AN666" s="5">
        <v>19.098</v>
      </c>
      <c r="AO666" s="5">
        <v>14.428</v>
      </c>
      <c r="AP666" s="5">
        <v>15</v>
      </c>
      <c r="AQ666" s="5"/>
      <c r="AR666" s="5">
        <v>5.34713549999999</v>
      </c>
      <c r="AS666" s="5" t="s">
        <v>882</v>
      </c>
      <c r="AT666" s="5"/>
      <c r="AU666" s="5">
        <v>0</v>
      </c>
      <c r="AV666" s="5">
        <v>5</v>
      </c>
      <c r="AW666" s="5">
        <v>23.99</v>
      </c>
      <c r="AX666" s="5">
        <v>15.202</v>
      </c>
      <c r="AY666" s="5">
        <v>60</v>
      </c>
      <c r="AZ666" s="5">
        <v>27.083</v>
      </c>
      <c r="BA666" s="5">
        <v>35.44</v>
      </c>
      <c r="BB666" s="5">
        <v>20.749</v>
      </c>
      <c r="BC666" s="5">
        <v>21.59</v>
      </c>
      <c r="BD666" s="5">
        <v>19.803</v>
      </c>
      <c r="BE666" s="5">
        <v>19.6623</v>
      </c>
      <c r="BF666" s="5">
        <v>13.427</v>
      </c>
      <c r="BG666" s="5">
        <v>15</v>
      </c>
      <c r="BH666" s="5"/>
      <c r="BI666" s="5">
        <v>5.323666</v>
      </c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</row>
    <row r="667" spans="1:107" s="7" customFormat="1" ht="24">
      <c r="A667" s="4" t="s">
        <v>920</v>
      </c>
      <c r="B667" s="5" t="s">
        <v>452</v>
      </c>
      <c r="C667" s="6">
        <v>39434</v>
      </c>
      <c r="D667" s="5" t="s">
        <v>455</v>
      </c>
      <c r="E667" s="5" t="s">
        <v>502</v>
      </c>
      <c r="F667" s="5" t="s">
        <v>477</v>
      </c>
      <c r="G667" s="5" t="s">
        <v>458</v>
      </c>
      <c r="H667" s="5" t="s">
        <v>455</v>
      </c>
      <c r="I667" s="5">
        <v>39</v>
      </c>
      <c r="J667" s="5" t="s">
        <v>459</v>
      </c>
      <c r="K667" s="5"/>
      <c r="L667" s="5"/>
      <c r="M667" s="5"/>
      <c r="N667" s="5" t="s">
        <v>459</v>
      </c>
      <c r="O667" s="5"/>
      <c r="P667" s="5"/>
      <c r="Q667" s="5"/>
      <c r="R667" s="5" t="s">
        <v>459</v>
      </c>
      <c r="S667" s="5" t="s">
        <v>460</v>
      </c>
      <c r="T667" s="5" t="s">
        <v>461</v>
      </c>
      <c r="U667" s="5" t="s">
        <v>484</v>
      </c>
      <c r="V667" s="5" t="s">
        <v>740</v>
      </c>
      <c r="W667" s="5">
        <v>64</v>
      </c>
      <c r="X667" s="5">
        <v>15</v>
      </c>
      <c r="Y667" s="5" t="s">
        <v>455</v>
      </c>
      <c r="Z667" s="5">
        <v>17</v>
      </c>
      <c r="AA667" s="5"/>
      <c r="AB667" s="5" t="s">
        <v>835</v>
      </c>
      <c r="AC667" s="5"/>
      <c r="AD667" s="5">
        <v>0</v>
      </c>
      <c r="AE667" s="5">
        <v>5</v>
      </c>
      <c r="AF667" s="5">
        <v>11</v>
      </c>
      <c r="AG667" s="5">
        <v>12.64</v>
      </c>
      <c r="AH667" s="5">
        <v>60</v>
      </c>
      <c r="AI667" s="5">
        <v>31.55</v>
      </c>
      <c r="AJ667" s="5">
        <v>34</v>
      </c>
      <c r="AK667" s="5">
        <v>24.92</v>
      </c>
      <c r="AL667" s="5">
        <v>24.92</v>
      </c>
      <c r="AM667" s="5">
        <v>24.72</v>
      </c>
      <c r="AN667" s="5">
        <v>23.11</v>
      </c>
      <c r="AO667" s="5">
        <v>0</v>
      </c>
      <c r="AP667" s="5">
        <v>0</v>
      </c>
      <c r="AQ667" s="5">
        <v>0</v>
      </c>
      <c r="AR667" s="5">
        <v>3.98917</v>
      </c>
      <c r="AS667" s="5" t="s">
        <v>835</v>
      </c>
      <c r="AT667" s="5"/>
      <c r="AU667" s="5">
        <v>0</v>
      </c>
      <c r="AV667" s="5">
        <v>5</v>
      </c>
      <c r="AW667" s="5">
        <v>18</v>
      </c>
      <c r="AX667" s="5">
        <v>11.44</v>
      </c>
      <c r="AY667" s="5">
        <v>60</v>
      </c>
      <c r="AZ667" s="5">
        <v>33.73</v>
      </c>
      <c r="BA667" s="5">
        <v>39</v>
      </c>
      <c r="BB667" s="5">
        <v>27.05</v>
      </c>
      <c r="BC667" s="5">
        <v>27</v>
      </c>
      <c r="BD667" s="5">
        <v>27.94</v>
      </c>
      <c r="BE667" s="5">
        <v>24.81</v>
      </c>
      <c r="BF667" s="5">
        <v>0</v>
      </c>
      <c r="BG667" s="5">
        <v>0</v>
      </c>
      <c r="BH667" s="5">
        <v>0</v>
      </c>
      <c r="BI667" s="5">
        <v>4.01111999999999</v>
      </c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</row>
    <row r="668" spans="1:107" s="7" customFormat="1" ht="24">
      <c r="A668" s="4" t="s">
        <v>920</v>
      </c>
      <c r="B668" s="5" t="s">
        <v>452</v>
      </c>
      <c r="C668" s="6">
        <v>39434</v>
      </c>
      <c r="D668" s="5" t="s">
        <v>455</v>
      </c>
      <c r="E668" s="5" t="s">
        <v>502</v>
      </c>
      <c r="F668" s="5" t="s">
        <v>477</v>
      </c>
      <c r="G668" s="5" t="s">
        <v>458</v>
      </c>
      <c r="H668" s="5" t="s">
        <v>455</v>
      </c>
      <c r="I668" s="5">
        <v>39</v>
      </c>
      <c r="J668" s="5" t="s">
        <v>459</v>
      </c>
      <c r="K668" s="5"/>
      <c r="L668" s="5"/>
      <c r="M668" s="5"/>
      <c r="N668" s="5" t="s">
        <v>459</v>
      </c>
      <c r="O668" s="5"/>
      <c r="P668" s="5"/>
      <c r="Q668" s="5"/>
      <c r="R668" s="5" t="s">
        <v>459</v>
      </c>
      <c r="S668" s="5" t="s">
        <v>460</v>
      </c>
      <c r="T668" s="5" t="s">
        <v>461</v>
      </c>
      <c r="U668" s="5" t="s">
        <v>484</v>
      </c>
      <c r="V668" s="5" t="s">
        <v>740</v>
      </c>
      <c r="W668" s="5">
        <v>64</v>
      </c>
      <c r="X668" s="5">
        <v>15</v>
      </c>
      <c r="Y668" s="5" t="s">
        <v>455</v>
      </c>
      <c r="Z668" s="5">
        <v>17</v>
      </c>
      <c r="AA668" s="5"/>
      <c r="AB668" s="5" t="s">
        <v>835</v>
      </c>
      <c r="AC668" s="5"/>
      <c r="AD668" s="5">
        <v>0</v>
      </c>
      <c r="AE668" s="5">
        <v>5</v>
      </c>
      <c r="AF668" s="5">
        <v>11</v>
      </c>
      <c r="AG668" s="5">
        <v>12.64</v>
      </c>
      <c r="AH668" s="5">
        <v>60</v>
      </c>
      <c r="AI668" s="5">
        <v>31.55</v>
      </c>
      <c r="AJ668" s="5">
        <v>34</v>
      </c>
      <c r="AK668" s="5">
        <v>24.92</v>
      </c>
      <c r="AL668" s="5">
        <v>24.92</v>
      </c>
      <c r="AM668" s="5">
        <v>24.72</v>
      </c>
      <c r="AN668" s="5">
        <v>23.11</v>
      </c>
      <c r="AO668" s="5">
        <v>0</v>
      </c>
      <c r="AP668" s="5">
        <v>0</v>
      </c>
      <c r="AQ668" s="5">
        <v>0</v>
      </c>
      <c r="AR668" s="5">
        <v>3.98917</v>
      </c>
      <c r="AS668" s="5" t="s">
        <v>835</v>
      </c>
      <c r="AT668" s="5"/>
      <c r="AU668" s="5">
        <v>0</v>
      </c>
      <c r="AV668" s="5">
        <v>5</v>
      </c>
      <c r="AW668" s="5">
        <v>18</v>
      </c>
      <c r="AX668" s="5">
        <v>11.44</v>
      </c>
      <c r="AY668" s="5">
        <v>60</v>
      </c>
      <c r="AZ668" s="5">
        <v>33.73</v>
      </c>
      <c r="BA668" s="5">
        <v>39</v>
      </c>
      <c r="BB668" s="5">
        <v>27.05</v>
      </c>
      <c r="BC668" s="5">
        <v>27</v>
      </c>
      <c r="BD668" s="5">
        <v>27.94</v>
      </c>
      <c r="BE668" s="5">
        <v>24.81</v>
      </c>
      <c r="BF668" s="5">
        <v>0</v>
      </c>
      <c r="BG668" s="5">
        <v>0</v>
      </c>
      <c r="BH668" s="5">
        <v>0</v>
      </c>
      <c r="BI668" s="5">
        <v>4.01111999999999</v>
      </c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</row>
    <row r="669" spans="1:107" s="7" customFormat="1" ht="12.75">
      <c r="A669" s="4" t="s">
        <v>920</v>
      </c>
      <c r="B669" s="5" t="s">
        <v>452</v>
      </c>
      <c r="C669" s="6">
        <v>39434</v>
      </c>
      <c r="D669" s="5" t="s">
        <v>455</v>
      </c>
      <c r="E669" s="5" t="s">
        <v>502</v>
      </c>
      <c r="F669" s="5" t="s">
        <v>477</v>
      </c>
      <c r="G669" s="5" t="s">
        <v>458</v>
      </c>
      <c r="H669" s="5" t="s">
        <v>455</v>
      </c>
      <c r="I669" s="5">
        <v>12.74</v>
      </c>
      <c r="J669" s="5" t="s">
        <v>459</v>
      </c>
      <c r="K669" s="5"/>
      <c r="L669" s="5"/>
      <c r="M669" s="5"/>
      <c r="N669" s="5" t="s">
        <v>459</v>
      </c>
      <c r="O669" s="5"/>
      <c r="P669" s="5"/>
      <c r="Q669" s="5"/>
      <c r="R669" s="5" t="s">
        <v>459</v>
      </c>
      <c r="S669" s="5" t="s">
        <v>460</v>
      </c>
      <c r="T669" s="5" t="s">
        <v>461</v>
      </c>
      <c r="U669" s="5" t="s">
        <v>484</v>
      </c>
      <c r="V669" s="5" t="s">
        <v>740</v>
      </c>
      <c r="W669" s="5">
        <v>384</v>
      </c>
      <c r="X669" s="5">
        <v>60</v>
      </c>
      <c r="Y669" s="5" t="s">
        <v>455</v>
      </c>
      <c r="Z669" s="5">
        <v>45</v>
      </c>
      <c r="AA669" s="5"/>
      <c r="AB669" s="5" t="s">
        <v>809</v>
      </c>
      <c r="AC669" s="5"/>
      <c r="AD669" s="5">
        <v>0</v>
      </c>
      <c r="AE669" s="5">
        <v>5</v>
      </c>
      <c r="AF669" s="5">
        <v>12.56</v>
      </c>
      <c r="AG669" s="5">
        <v>31.5</v>
      </c>
      <c r="AH669" s="5">
        <v>60</v>
      </c>
      <c r="AI669" s="5">
        <v>58.44</v>
      </c>
      <c r="AJ669" s="5">
        <v>87.17</v>
      </c>
      <c r="AK669" s="5">
        <v>43.48</v>
      </c>
      <c r="AL669" s="5">
        <v>9.55</v>
      </c>
      <c r="AM669" s="5">
        <v>43.02</v>
      </c>
      <c r="AN669" s="5">
        <v>43.12</v>
      </c>
      <c r="AO669" s="5">
        <v>114.64</v>
      </c>
      <c r="AP669" s="5">
        <v>45</v>
      </c>
      <c r="AQ669" s="5"/>
      <c r="AR669" s="5">
        <v>12.0075499999999</v>
      </c>
      <c r="AS669" s="5" t="s">
        <v>809</v>
      </c>
      <c r="AT669" s="5"/>
      <c r="AU669" s="5">
        <v>0</v>
      </c>
      <c r="AV669" s="5">
        <v>5</v>
      </c>
      <c r="AW669" s="5">
        <v>12.74</v>
      </c>
      <c r="AX669" s="5">
        <v>28.89</v>
      </c>
      <c r="AY669" s="5">
        <v>60</v>
      </c>
      <c r="AZ669" s="5">
        <v>60.14</v>
      </c>
      <c r="BA669" s="5">
        <v>76.54</v>
      </c>
      <c r="BB669" s="5">
        <v>44.85</v>
      </c>
      <c r="BC669" s="5">
        <v>10.81</v>
      </c>
      <c r="BD669" s="5">
        <v>44.36</v>
      </c>
      <c r="BE669" s="5">
        <v>44.07</v>
      </c>
      <c r="BF669" s="5">
        <v>115.62</v>
      </c>
      <c r="BG669" s="5">
        <v>45</v>
      </c>
      <c r="BH669" s="5"/>
      <c r="BI669" s="5">
        <v>11.902845</v>
      </c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</row>
    <row r="670" spans="1:107" s="7" customFormat="1" ht="12.75">
      <c r="A670" s="4" t="s">
        <v>920</v>
      </c>
      <c r="B670" s="5" t="s">
        <v>452</v>
      </c>
      <c r="C670" s="6">
        <v>39434</v>
      </c>
      <c r="D670" s="5" t="s">
        <v>455</v>
      </c>
      <c r="E670" s="5" t="s">
        <v>502</v>
      </c>
      <c r="F670" s="5" t="s">
        <v>477</v>
      </c>
      <c r="G670" s="5" t="s">
        <v>458</v>
      </c>
      <c r="H670" s="5" t="s">
        <v>455</v>
      </c>
      <c r="I670" s="5">
        <v>12.74</v>
      </c>
      <c r="J670" s="5" t="s">
        <v>459</v>
      </c>
      <c r="K670" s="5"/>
      <c r="L670" s="5"/>
      <c r="M670" s="5"/>
      <c r="N670" s="5" t="s">
        <v>459</v>
      </c>
      <c r="O670" s="5"/>
      <c r="P670" s="5"/>
      <c r="Q670" s="5"/>
      <c r="R670" s="5" t="s">
        <v>459</v>
      </c>
      <c r="S670" s="5" t="s">
        <v>460</v>
      </c>
      <c r="T670" s="5" t="s">
        <v>461</v>
      </c>
      <c r="U670" s="5" t="s">
        <v>484</v>
      </c>
      <c r="V670" s="5" t="s">
        <v>740</v>
      </c>
      <c r="W670" s="5">
        <v>384</v>
      </c>
      <c r="X670" s="5">
        <v>60</v>
      </c>
      <c r="Y670" s="5" t="s">
        <v>455</v>
      </c>
      <c r="Z670" s="5">
        <v>45</v>
      </c>
      <c r="AA670" s="5"/>
      <c r="AB670" s="5" t="s">
        <v>809</v>
      </c>
      <c r="AC670" s="5"/>
      <c r="AD670" s="5">
        <v>0</v>
      </c>
      <c r="AE670" s="5">
        <v>5</v>
      </c>
      <c r="AF670" s="5">
        <v>12.56</v>
      </c>
      <c r="AG670" s="5">
        <v>31.5</v>
      </c>
      <c r="AH670" s="5">
        <v>60</v>
      </c>
      <c r="AI670" s="5">
        <v>58.44</v>
      </c>
      <c r="AJ670" s="5">
        <v>87.17</v>
      </c>
      <c r="AK670" s="5">
        <v>43.48</v>
      </c>
      <c r="AL670" s="5">
        <v>9.55</v>
      </c>
      <c r="AM670" s="5">
        <v>43.02</v>
      </c>
      <c r="AN670" s="5">
        <v>43.12</v>
      </c>
      <c r="AO670" s="5">
        <v>114.64</v>
      </c>
      <c r="AP670" s="5">
        <v>45</v>
      </c>
      <c r="AQ670" s="5"/>
      <c r="AR670" s="5">
        <v>12.0075499999999</v>
      </c>
      <c r="AS670" s="5" t="s">
        <v>809</v>
      </c>
      <c r="AT670" s="5"/>
      <c r="AU670" s="5">
        <v>0</v>
      </c>
      <c r="AV670" s="5">
        <v>5</v>
      </c>
      <c r="AW670" s="5">
        <v>12.74</v>
      </c>
      <c r="AX670" s="5">
        <v>28.89</v>
      </c>
      <c r="AY670" s="5">
        <v>60</v>
      </c>
      <c r="AZ670" s="5">
        <v>60.14</v>
      </c>
      <c r="BA670" s="5">
        <v>76.54</v>
      </c>
      <c r="BB670" s="5">
        <v>44.85</v>
      </c>
      <c r="BC670" s="5">
        <v>10.81</v>
      </c>
      <c r="BD670" s="5">
        <v>44.36</v>
      </c>
      <c r="BE670" s="5">
        <v>44.07</v>
      </c>
      <c r="BF670" s="5">
        <v>115.62</v>
      </c>
      <c r="BG670" s="5">
        <v>45</v>
      </c>
      <c r="BH670" s="5"/>
      <c r="BI670" s="5">
        <v>11.902845</v>
      </c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</row>
    <row r="671" spans="1:107" s="7" customFormat="1" ht="12.75">
      <c r="A671" s="4" t="s">
        <v>920</v>
      </c>
      <c r="B671" s="5" t="s">
        <v>452</v>
      </c>
      <c r="C671" s="6">
        <v>39434</v>
      </c>
      <c r="D671" s="5" t="s">
        <v>455</v>
      </c>
      <c r="E671" s="5" t="s">
        <v>502</v>
      </c>
      <c r="F671" s="5" t="s">
        <v>477</v>
      </c>
      <c r="G671" s="5" t="s">
        <v>458</v>
      </c>
      <c r="H671" s="5" t="s">
        <v>455</v>
      </c>
      <c r="I671" s="5">
        <v>12.74</v>
      </c>
      <c r="J671" s="5" t="s">
        <v>459</v>
      </c>
      <c r="K671" s="5"/>
      <c r="L671" s="5"/>
      <c r="M671" s="5"/>
      <c r="N671" s="5" t="s">
        <v>459</v>
      </c>
      <c r="O671" s="5"/>
      <c r="P671" s="5"/>
      <c r="Q671" s="5"/>
      <c r="R671" s="5" t="s">
        <v>459</v>
      </c>
      <c r="S671" s="5" t="s">
        <v>460</v>
      </c>
      <c r="T671" s="5" t="s">
        <v>461</v>
      </c>
      <c r="U671" s="5" t="s">
        <v>484</v>
      </c>
      <c r="V671" s="5" t="s">
        <v>740</v>
      </c>
      <c r="W671" s="5">
        <v>384</v>
      </c>
      <c r="X671" s="5">
        <v>60</v>
      </c>
      <c r="Y671" s="5" t="s">
        <v>455</v>
      </c>
      <c r="Z671" s="5">
        <v>45</v>
      </c>
      <c r="AA671" s="5"/>
      <c r="AB671" s="5" t="s">
        <v>809</v>
      </c>
      <c r="AC671" s="5"/>
      <c r="AD671" s="5">
        <v>0</v>
      </c>
      <c r="AE671" s="5">
        <v>5</v>
      </c>
      <c r="AF671" s="5">
        <v>12.56</v>
      </c>
      <c r="AG671" s="5">
        <v>31.5</v>
      </c>
      <c r="AH671" s="5">
        <v>60</v>
      </c>
      <c r="AI671" s="5">
        <v>58.44</v>
      </c>
      <c r="AJ671" s="5">
        <v>87.17</v>
      </c>
      <c r="AK671" s="5">
        <v>43.48</v>
      </c>
      <c r="AL671" s="5">
        <v>9.55</v>
      </c>
      <c r="AM671" s="5">
        <v>43.02</v>
      </c>
      <c r="AN671" s="5">
        <v>43.12</v>
      </c>
      <c r="AO671" s="5">
        <v>114.64</v>
      </c>
      <c r="AP671" s="5">
        <v>45</v>
      </c>
      <c r="AQ671" s="5"/>
      <c r="AR671" s="5">
        <v>12.0075499999999</v>
      </c>
      <c r="AS671" s="5" t="s">
        <v>809</v>
      </c>
      <c r="AT671" s="5"/>
      <c r="AU671" s="5">
        <v>0</v>
      </c>
      <c r="AV671" s="5">
        <v>5</v>
      </c>
      <c r="AW671" s="5">
        <v>12.74</v>
      </c>
      <c r="AX671" s="5">
        <v>28.89</v>
      </c>
      <c r="AY671" s="5">
        <v>60</v>
      </c>
      <c r="AZ671" s="5">
        <v>60.14</v>
      </c>
      <c r="BA671" s="5">
        <v>76.54</v>
      </c>
      <c r="BB671" s="5">
        <v>44.85</v>
      </c>
      <c r="BC671" s="5">
        <v>10.81</v>
      </c>
      <c r="BD671" s="5">
        <v>44.36</v>
      </c>
      <c r="BE671" s="5">
        <v>44.07</v>
      </c>
      <c r="BF671" s="5">
        <v>115.62</v>
      </c>
      <c r="BG671" s="5">
        <v>45</v>
      </c>
      <c r="BH671" s="5"/>
      <c r="BI671" s="5">
        <v>11.902845</v>
      </c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</row>
    <row r="672" spans="1:107" s="7" customFormat="1" ht="12.75">
      <c r="A672" s="4" t="s">
        <v>920</v>
      </c>
      <c r="B672" s="5" t="s">
        <v>452</v>
      </c>
      <c r="C672" s="6">
        <v>39434</v>
      </c>
      <c r="D672" s="5" t="s">
        <v>455</v>
      </c>
      <c r="E672" s="5" t="s">
        <v>502</v>
      </c>
      <c r="F672" s="5" t="s">
        <v>477</v>
      </c>
      <c r="G672" s="5" t="s">
        <v>458</v>
      </c>
      <c r="H672" s="5" t="s">
        <v>455</v>
      </c>
      <c r="I672" s="5">
        <v>12.74</v>
      </c>
      <c r="J672" s="5" t="s">
        <v>459</v>
      </c>
      <c r="K672" s="5"/>
      <c r="L672" s="5"/>
      <c r="M672" s="5"/>
      <c r="N672" s="5" t="s">
        <v>459</v>
      </c>
      <c r="O672" s="5"/>
      <c r="P672" s="5"/>
      <c r="Q672" s="5"/>
      <c r="R672" s="5" t="s">
        <v>459</v>
      </c>
      <c r="S672" s="5" t="s">
        <v>460</v>
      </c>
      <c r="T672" s="5" t="s">
        <v>461</v>
      </c>
      <c r="U672" s="5" t="s">
        <v>484</v>
      </c>
      <c r="V672" s="5" t="s">
        <v>740</v>
      </c>
      <c r="W672" s="5">
        <v>384</v>
      </c>
      <c r="X672" s="5">
        <v>60</v>
      </c>
      <c r="Y672" s="5" t="s">
        <v>455</v>
      </c>
      <c r="Z672" s="5">
        <v>45</v>
      </c>
      <c r="AA672" s="5"/>
      <c r="AB672" s="5" t="s">
        <v>809</v>
      </c>
      <c r="AC672" s="5"/>
      <c r="AD672" s="5">
        <v>0</v>
      </c>
      <c r="AE672" s="5">
        <v>5</v>
      </c>
      <c r="AF672" s="5">
        <v>12.56</v>
      </c>
      <c r="AG672" s="5">
        <v>31.5</v>
      </c>
      <c r="AH672" s="5">
        <v>60</v>
      </c>
      <c r="AI672" s="5">
        <v>58.44</v>
      </c>
      <c r="AJ672" s="5">
        <v>87.17</v>
      </c>
      <c r="AK672" s="5">
        <v>43.48</v>
      </c>
      <c r="AL672" s="5">
        <v>9.55</v>
      </c>
      <c r="AM672" s="5">
        <v>43.02</v>
      </c>
      <c r="AN672" s="5">
        <v>43.12</v>
      </c>
      <c r="AO672" s="5">
        <v>114.64</v>
      </c>
      <c r="AP672" s="5">
        <v>45</v>
      </c>
      <c r="AQ672" s="5"/>
      <c r="AR672" s="5">
        <v>12.0075499999999</v>
      </c>
      <c r="AS672" s="5" t="s">
        <v>809</v>
      </c>
      <c r="AT672" s="5"/>
      <c r="AU672" s="5">
        <v>0</v>
      </c>
      <c r="AV672" s="5">
        <v>5</v>
      </c>
      <c r="AW672" s="5">
        <v>12.74</v>
      </c>
      <c r="AX672" s="5">
        <v>28.89</v>
      </c>
      <c r="AY672" s="5">
        <v>60</v>
      </c>
      <c r="AZ672" s="5">
        <v>60.14</v>
      </c>
      <c r="BA672" s="5">
        <v>76.54</v>
      </c>
      <c r="BB672" s="5">
        <v>44.85</v>
      </c>
      <c r="BC672" s="5">
        <v>10.81</v>
      </c>
      <c r="BD672" s="5">
        <v>44.36</v>
      </c>
      <c r="BE672" s="5">
        <v>44.07</v>
      </c>
      <c r="BF672" s="5">
        <v>115.62</v>
      </c>
      <c r="BG672" s="5">
        <v>45</v>
      </c>
      <c r="BH672" s="5"/>
      <c r="BI672" s="5">
        <v>11.902845</v>
      </c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</row>
    <row r="673" spans="1:107" s="7" customFormat="1" ht="12.75">
      <c r="A673" s="4" t="s">
        <v>920</v>
      </c>
      <c r="B673" s="5" t="s">
        <v>452</v>
      </c>
      <c r="C673" s="6">
        <v>39217</v>
      </c>
      <c r="D673" s="5" t="s">
        <v>455</v>
      </c>
      <c r="E673" s="5" t="s">
        <v>456</v>
      </c>
      <c r="F673" s="5" t="s">
        <v>477</v>
      </c>
      <c r="G673" s="5" t="s">
        <v>458</v>
      </c>
      <c r="H673" s="5" t="s">
        <v>459</v>
      </c>
      <c r="I673" s="5">
        <v>20</v>
      </c>
      <c r="J673" s="5" t="s">
        <v>459</v>
      </c>
      <c r="K673" s="5"/>
      <c r="L673" s="5"/>
      <c r="M673" s="5"/>
      <c r="N673" s="5" t="s">
        <v>455</v>
      </c>
      <c r="O673" s="5" t="s">
        <v>580</v>
      </c>
      <c r="P673" s="5"/>
      <c r="Q673" s="5"/>
      <c r="R673" s="5" t="s">
        <v>459</v>
      </c>
      <c r="S673" s="5" t="s">
        <v>460</v>
      </c>
      <c r="T673" s="5" t="s">
        <v>461</v>
      </c>
      <c r="U673" s="5" t="s">
        <v>462</v>
      </c>
      <c r="V673" s="5" t="s">
        <v>839</v>
      </c>
      <c r="W673" s="5">
        <v>64</v>
      </c>
      <c r="X673" s="5">
        <v>45</v>
      </c>
      <c r="Y673" s="5" t="s">
        <v>455</v>
      </c>
      <c r="Z673" s="5">
        <v>55</v>
      </c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 t="s">
        <v>882</v>
      </c>
      <c r="AT673" s="5"/>
      <c r="AU673" s="5">
        <v>0.204</v>
      </c>
      <c r="AV673" s="5">
        <v>5</v>
      </c>
      <c r="AW673" s="5">
        <v>20</v>
      </c>
      <c r="AX673" s="5">
        <v>63.43</v>
      </c>
      <c r="AY673" s="5">
        <v>60</v>
      </c>
      <c r="AZ673" s="5">
        <v>115.2</v>
      </c>
      <c r="BA673" s="5">
        <v>15</v>
      </c>
      <c r="BB673" s="5">
        <v>81.96</v>
      </c>
      <c r="BC673" s="5">
        <v>15</v>
      </c>
      <c r="BD673" s="5">
        <v>81.72</v>
      </c>
      <c r="BE673" s="5">
        <v>80.65</v>
      </c>
      <c r="BF673" s="5">
        <v>135.45</v>
      </c>
      <c r="BG673" s="5">
        <v>57</v>
      </c>
      <c r="BH673" s="5">
        <v>142.58</v>
      </c>
      <c r="BI673" s="5">
        <v>15.6841</v>
      </c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>
        <v>39.02</v>
      </c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</row>
    <row r="674" spans="1:107" s="7" customFormat="1" ht="12.75">
      <c r="A674" s="4" t="s">
        <v>920</v>
      </c>
      <c r="B674" s="5" t="s">
        <v>452</v>
      </c>
      <c r="C674" s="6">
        <v>39590</v>
      </c>
      <c r="D674" s="5" t="s">
        <v>455</v>
      </c>
      <c r="E674" s="5" t="s">
        <v>502</v>
      </c>
      <c r="F674" s="5" t="s">
        <v>477</v>
      </c>
      <c r="G674" s="5" t="s">
        <v>458</v>
      </c>
      <c r="H674" s="5" t="s">
        <v>455</v>
      </c>
      <c r="I674" s="5" t="s">
        <v>485</v>
      </c>
      <c r="J674" s="5" t="s">
        <v>459</v>
      </c>
      <c r="K674" s="5"/>
      <c r="L674" s="5"/>
      <c r="M674" s="5"/>
      <c r="N674" s="5" t="s">
        <v>459</v>
      </c>
      <c r="O674" s="5"/>
      <c r="P674" s="5"/>
      <c r="Q674" s="5"/>
      <c r="R674" s="5" t="s">
        <v>459</v>
      </c>
      <c r="S674" s="5" t="s">
        <v>460</v>
      </c>
      <c r="T674" s="5" t="s">
        <v>461</v>
      </c>
      <c r="U674" s="5" t="s">
        <v>462</v>
      </c>
      <c r="V674" s="5" t="s">
        <v>868</v>
      </c>
      <c r="W674" s="5">
        <v>512</v>
      </c>
      <c r="X674" s="5">
        <v>10</v>
      </c>
      <c r="Y674" s="5" t="s">
        <v>455</v>
      </c>
      <c r="Z674" s="5">
        <v>30</v>
      </c>
      <c r="AA674" s="5"/>
      <c r="AB674" s="5" t="s">
        <v>809</v>
      </c>
      <c r="AC674" s="5"/>
      <c r="AD674" s="5">
        <v>0.03</v>
      </c>
      <c r="AE674" s="5">
        <v>5</v>
      </c>
      <c r="AF674" s="5">
        <v>25</v>
      </c>
      <c r="AG674" s="5">
        <v>2.59</v>
      </c>
      <c r="AH674" s="5">
        <v>60</v>
      </c>
      <c r="AI674" s="5">
        <v>27.17</v>
      </c>
      <c r="AJ674" s="5">
        <v>16</v>
      </c>
      <c r="AK674" s="5">
        <v>23.7</v>
      </c>
      <c r="AL674" s="5">
        <v>16</v>
      </c>
      <c r="AM674" s="5">
        <v>22.44</v>
      </c>
      <c r="AN674" s="5">
        <v>22.13</v>
      </c>
      <c r="AO674" s="5">
        <v>0</v>
      </c>
      <c r="AP674" s="5">
        <v>0</v>
      </c>
      <c r="AQ674" s="5"/>
      <c r="AR674" s="5">
        <v>3.79562833333333</v>
      </c>
      <c r="AS674" s="5" t="s">
        <v>809</v>
      </c>
      <c r="AT674" s="5"/>
      <c r="AU674" s="5">
        <v>0</v>
      </c>
      <c r="AV674" s="5">
        <v>5</v>
      </c>
      <c r="AW674" s="5">
        <v>27</v>
      </c>
      <c r="AX674" s="5">
        <v>1.91</v>
      </c>
      <c r="AY674" s="5">
        <v>60</v>
      </c>
      <c r="AZ674" s="5">
        <v>27.12</v>
      </c>
      <c r="BA674" s="5">
        <v>16</v>
      </c>
      <c r="BB674" s="5">
        <v>23.76</v>
      </c>
      <c r="BC674" s="5">
        <v>16</v>
      </c>
      <c r="BD674" s="5">
        <v>22.74</v>
      </c>
      <c r="BE674" s="5">
        <v>22.85</v>
      </c>
      <c r="BF674" s="5">
        <v>0</v>
      </c>
      <c r="BG674" s="5">
        <v>0</v>
      </c>
      <c r="BH674" s="5"/>
      <c r="BI674" s="5">
        <v>3.75678833333333</v>
      </c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</row>
    <row r="675" spans="1:107" s="7" customFormat="1" ht="12.75">
      <c r="A675" s="4" t="s">
        <v>920</v>
      </c>
      <c r="B675" s="5" t="s">
        <v>452</v>
      </c>
      <c r="C675" s="6">
        <v>39314</v>
      </c>
      <c r="D675" s="5" t="s">
        <v>455</v>
      </c>
      <c r="E675" s="5" t="s">
        <v>502</v>
      </c>
      <c r="F675" s="5" t="s">
        <v>477</v>
      </c>
      <c r="G675" s="5" t="s">
        <v>458</v>
      </c>
      <c r="H675" s="5" t="s">
        <v>459</v>
      </c>
      <c r="I675" s="5">
        <v>12.5</v>
      </c>
      <c r="J675" s="5" t="s">
        <v>459</v>
      </c>
      <c r="K675" s="5"/>
      <c r="L675" s="5"/>
      <c r="M675" s="5"/>
      <c r="N675" s="5" t="s">
        <v>459</v>
      </c>
      <c r="O675" s="5"/>
      <c r="P675" s="5"/>
      <c r="Q675" s="5"/>
      <c r="R675" s="5" t="s">
        <v>459</v>
      </c>
      <c r="S675" s="5" t="s">
        <v>460</v>
      </c>
      <c r="T675" s="5" t="s">
        <v>461</v>
      </c>
      <c r="U675" s="5" t="s">
        <v>484</v>
      </c>
      <c r="V675" s="5" t="s">
        <v>315</v>
      </c>
      <c r="W675" s="5">
        <v>128</v>
      </c>
      <c r="X675" s="5">
        <v>15</v>
      </c>
      <c r="Y675" s="5" t="s">
        <v>455</v>
      </c>
      <c r="Z675" s="5">
        <v>37</v>
      </c>
      <c r="AA675" s="5"/>
      <c r="AB675" s="5" t="s">
        <v>485</v>
      </c>
      <c r="AC675" s="5"/>
      <c r="AD675" s="5">
        <v>0.03358</v>
      </c>
      <c r="AE675" s="5">
        <v>5</v>
      </c>
      <c r="AF675" s="5">
        <v>13.09</v>
      </c>
      <c r="AG675" s="5">
        <v>7.469788</v>
      </c>
      <c r="AH675" s="5">
        <v>60</v>
      </c>
      <c r="AI675" s="5">
        <v>83.19813</v>
      </c>
      <c r="AJ675" s="5">
        <v>44.87</v>
      </c>
      <c r="AK675" s="5">
        <v>70.80406</v>
      </c>
      <c r="AL675" s="5">
        <v>18.86</v>
      </c>
      <c r="AM675" s="5">
        <v>69.85389</v>
      </c>
      <c r="AN675" s="5">
        <v>68.73526</v>
      </c>
      <c r="AO675" s="5">
        <v>26.55378</v>
      </c>
      <c r="AP675" s="5">
        <v>14.6333</v>
      </c>
      <c r="AQ675" s="5"/>
      <c r="AR675" s="5">
        <v>12.5050945225432</v>
      </c>
      <c r="AS675" s="5" t="s">
        <v>485</v>
      </c>
      <c r="AT675" s="5"/>
      <c r="AU675" s="5">
        <v>0.00624</v>
      </c>
      <c r="AV675" s="5">
        <v>5</v>
      </c>
      <c r="AW675" s="5">
        <v>13</v>
      </c>
      <c r="AX675" s="5">
        <v>6.99909</v>
      </c>
      <c r="AY675" s="5">
        <v>60</v>
      </c>
      <c r="AZ675" s="5">
        <v>84.8953</v>
      </c>
      <c r="BA675" s="5">
        <v>44.74</v>
      </c>
      <c r="BB675" s="5">
        <v>75.8747</v>
      </c>
      <c r="BC675" s="5">
        <v>21.4</v>
      </c>
      <c r="BD675" s="5">
        <v>72.973</v>
      </c>
      <c r="BE675" s="5">
        <v>70.7363</v>
      </c>
      <c r="BF675" s="5">
        <v>17.7284</v>
      </c>
      <c r="BG675" s="5">
        <v>10.7583</v>
      </c>
      <c r="BH675" s="5"/>
      <c r="BI675" s="5">
        <v>12.8887708016754</v>
      </c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</row>
    <row r="676" spans="1:107" s="7" customFormat="1" ht="12.75">
      <c r="A676" s="4" t="s">
        <v>920</v>
      </c>
      <c r="B676" s="5" t="s">
        <v>452</v>
      </c>
      <c r="C676" s="6">
        <v>39314</v>
      </c>
      <c r="D676" s="5" t="s">
        <v>455</v>
      </c>
      <c r="E676" s="5" t="s">
        <v>502</v>
      </c>
      <c r="F676" s="5" t="s">
        <v>477</v>
      </c>
      <c r="G676" s="5" t="s">
        <v>458</v>
      </c>
      <c r="H676" s="5" t="s">
        <v>459</v>
      </c>
      <c r="I676" s="5">
        <v>10.5</v>
      </c>
      <c r="J676" s="5" t="s">
        <v>459</v>
      </c>
      <c r="K676" s="5"/>
      <c r="L676" s="5"/>
      <c r="M676" s="5"/>
      <c r="N676" s="5" t="s">
        <v>459</v>
      </c>
      <c r="O676" s="5"/>
      <c r="P676" s="5"/>
      <c r="Q676" s="5"/>
      <c r="R676" s="5" t="s">
        <v>459</v>
      </c>
      <c r="S676" s="5" t="s">
        <v>460</v>
      </c>
      <c r="T676" s="5" t="s">
        <v>461</v>
      </c>
      <c r="U676" s="5" t="s">
        <v>484</v>
      </c>
      <c r="V676" s="5" t="s">
        <v>315</v>
      </c>
      <c r="W676" s="5">
        <v>384</v>
      </c>
      <c r="X676" s="5">
        <v>15</v>
      </c>
      <c r="Y676" s="5" t="s">
        <v>455</v>
      </c>
      <c r="Z676" s="5">
        <v>39</v>
      </c>
      <c r="AA676" s="5"/>
      <c r="AB676" s="5" t="s">
        <v>485</v>
      </c>
      <c r="AC676" s="5"/>
      <c r="AD676" s="5">
        <v>0.03316</v>
      </c>
      <c r="AE676" s="5">
        <v>5</v>
      </c>
      <c r="AF676" s="5">
        <v>13.45</v>
      </c>
      <c r="AG676" s="5">
        <v>7.509077</v>
      </c>
      <c r="AH676" s="5">
        <v>60</v>
      </c>
      <c r="AI676" s="5">
        <v>83.25667</v>
      </c>
      <c r="AJ676" s="5">
        <v>44.49</v>
      </c>
      <c r="AK676" s="5">
        <v>74.21474</v>
      </c>
      <c r="AL676" s="5">
        <v>18.68</v>
      </c>
      <c r="AM676" s="5">
        <v>71.53008</v>
      </c>
      <c r="AN676" s="5">
        <v>68.14405</v>
      </c>
      <c r="AO676" s="5">
        <v>26.70855</v>
      </c>
      <c r="AP676" s="5">
        <v>14.8417</v>
      </c>
      <c r="AQ676" s="5"/>
      <c r="AR676" s="5">
        <v>12.7366829779815</v>
      </c>
      <c r="AS676" s="5" t="s">
        <v>485</v>
      </c>
      <c r="AT676" s="5"/>
      <c r="AU676" s="5">
        <v>0.00652</v>
      </c>
      <c r="AV676" s="5">
        <v>5</v>
      </c>
      <c r="AW676" s="5">
        <v>13.35</v>
      </c>
      <c r="AX676" s="5">
        <v>7.00803</v>
      </c>
      <c r="AY676" s="5">
        <v>60</v>
      </c>
      <c r="AZ676" s="5">
        <v>85.4862</v>
      </c>
      <c r="BA676" s="5">
        <v>46.52</v>
      </c>
      <c r="BB676" s="5">
        <v>75.9691</v>
      </c>
      <c r="BC676" s="5">
        <v>21.24</v>
      </c>
      <c r="BD676" s="5">
        <v>75.3209</v>
      </c>
      <c r="BE676" s="5">
        <v>73.9783</v>
      </c>
      <c r="BF676" s="5">
        <v>26.5748</v>
      </c>
      <c r="BG676" s="5">
        <v>14.95</v>
      </c>
      <c r="BH676" s="5"/>
      <c r="BI676" s="5">
        <v>13.26359116525</v>
      </c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</row>
    <row r="677" spans="1:107" s="7" customFormat="1" ht="12.75">
      <c r="A677" s="4" t="s">
        <v>920</v>
      </c>
      <c r="B677" s="5" t="s">
        <v>452</v>
      </c>
      <c r="C677" s="6">
        <v>39314</v>
      </c>
      <c r="D677" s="5" t="s">
        <v>455</v>
      </c>
      <c r="E677" s="5" t="s">
        <v>502</v>
      </c>
      <c r="F677" s="5" t="s">
        <v>477</v>
      </c>
      <c r="G677" s="5" t="s">
        <v>458</v>
      </c>
      <c r="H677" s="5" t="s">
        <v>459</v>
      </c>
      <c r="I677" s="5">
        <v>13</v>
      </c>
      <c r="J677" s="5" t="s">
        <v>459</v>
      </c>
      <c r="K677" s="5"/>
      <c r="L677" s="5"/>
      <c r="M677" s="5"/>
      <c r="N677" s="5" t="s">
        <v>459</v>
      </c>
      <c r="O677" s="5"/>
      <c r="P677" s="5"/>
      <c r="Q677" s="5"/>
      <c r="R677" s="5" t="s">
        <v>459</v>
      </c>
      <c r="S677" s="5" t="s">
        <v>460</v>
      </c>
      <c r="T677" s="5" t="s">
        <v>461</v>
      </c>
      <c r="U677" s="5" t="s">
        <v>484</v>
      </c>
      <c r="V677" s="5" t="s">
        <v>315</v>
      </c>
      <c r="W677" s="5">
        <v>384</v>
      </c>
      <c r="X677" s="5">
        <v>15</v>
      </c>
      <c r="Y677" s="5" t="s">
        <v>455</v>
      </c>
      <c r="Z677" s="5">
        <v>45</v>
      </c>
      <c r="AA677" s="5"/>
      <c r="AB677" s="5" t="s">
        <v>485</v>
      </c>
      <c r="AC677" s="5"/>
      <c r="AD677" s="5">
        <v>0.07542</v>
      </c>
      <c r="AE677" s="5">
        <v>5</v>
      </c>
      <c r="AF677" s="5">
        <v>9.86</v>
      </c>
      <c r="AG677" s="5">
        <v>8.77592</v>
      </c>
      <c r="AH677" s="5">
        <v>60</v>
      </c>
      <c r="AI677" s="5">
        <v>84.4033</v>
      </c>
      <c r="AJ677" s="5">
        <v>38.5</v>
      </c>
      <c r="AK677" s="5">
        <v>74.4789</v>
      </c>
      <c r="AL677" s="5">
        <v>19.05</v>
      </c>
      <c r="AM677" s="5">
        <v>74.9604</v>
      </c>
      <c r="AN677" s="5">
        <v>76.1814</v>
      </c>
      <c r="AO677" s="5">
        <v>79.2025</v>
      </c>
      <c r="AP677" s="5">
        <v>36.675</v>
      </c>
      <c r="AQ677" s="5"/>
      <c r="AR677" s="5">
        <v>13.986767949</v>
      </c>
      <c r="AS677" s="5" t="s">
        <v>485</v>
      </c>
      <c r="AT677" s="5"/>
      <c r="AU677" s="5">
        <v>0.00578</v>
      </c>
      <c r="AV677" s="5">
        <v>5</v>
      </c>
      <c r="AW677" s="5">
        <v>11.39</v>
      </c>
      <c r="AX677" s="5">
        <v>6.96648</v>
      </c>
      <c r="AY677" s="5">
        <v>60</v>
      </c>
      <c r="AZ677" s="5">
        <v>88.4323</v>
      </c>
      <c r="BA677" s="5">
        <v>43.33</v>
      </c>
      <c r="BB677" s="5">
        <v>80.1394</v>
      </c>
      <c r="BC677" s="5">
        <v>22.74</v>
      </c>
      <c r="BD677" s="5">
        <v>76.6042</v>
      </c>
      <c r="BE677" s="5">
        <v>76.9053</v>
      </c>
      <c r="BF677" s="5">
        <v>80.7706</v>
      </c>
      <c r="BG677" s="5">
        <v>39.9167</v>
      </c>
      <c r="BH677" s="5"/>
      <c r="BI677" s="5">
        <v>14.219836957964</v>
      </c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</row>
    <row r="678" spans="1:107" s="7" customFormat="1" ht="12.75">
      <c r="A678" s="4" t="s">
        <v>920</v>
      </c>
      <c r="B678" s="5" t="s">
        <v>452</v>
      </c>
      <c r="C678" s="6">
        <v>39314</v>
      </c>
      <c r="D678" s="5" t="s">
        <v>455</v>
      </c>
      <c r="E678" s="5" t="s">
        <v>502</v>
      </c>
      <c r="F678" s="5" t="s">
        <v>477</v>
      </c>
      <c r="G678" s="5" t="s">
        <v>458</v>
      </c>
      <c r="H678" s="5" t="s">
        <v>459</v>
      </c>
      <c r="I678" s="5">
        <v>12</v>
      </c>
      <c r="J678" s="5" t="s">
        <v>459</v>
      </c>
      <c r="K678" s="5"/>
      <c r="L678" s="5"/>
      <c r="M678" s="5"/>
      <c r="N678" s="5" t="s">
        <v>459</v>
      </c>
      <c r="O678" s="5"/>
      <c r="P678" s="5"/>
      <c r="Q678" s="5"/>
      <c r="R678" s="5" t="s">
        <v>459</v>
      </c>
      <c r="S678" s="5" t="s">
        <v>460</v>
      </c>
      <c r="T678" s="5" t="s">
        <v>461</v>
      </c>
      <c r="U678" s="5" t="s">
        <v>484</v>
      </c>
      <c r="V678" s="5" t="s">
        <v>315</v>
      </c>
      <c r="W678" s="5">
        <v>384</v>
      </c>
      <c r="X678" s="5">
        <v>15</v>
      </c>
      <c r="Y678" s="5" t="s">
        <v>455</v>
      </c>
      <c r="Z678" s="5">
        <v>55</v>
      </c>
      <c r="AA678" s="5"/>
      <c r="AB678" s="5" t="s">
        <v>485</v>
      </c>
      <c r="AC678" s="5"/>
      <c r="AD678" s="5">
        <v>0.07759</v>
      </c>
      <c r="AE678" s="5">
        <v>5</v>
      </c>
      <c r="AF678" s="5">
        <v>10.19</v>
      </c>
      <c r="AG678" s="5">
        <v>8.7743</v>
      </c>
      <c r="AH678" s="5">
        <v>60</v>
      </c>
      <c r="AI678" s="5">
        <v>101.482</v>
      </c>
      <c r="AJ678" s="5">
        <v>38.18</v>
      </c>
      <c r="AK678" s="5">
        <v>84.6874</v>
      </c>
      <c r="AL678" s="5">
        <v>9.98</v>
      </c>
      <c r="AM678" s="5">
        <v>82.3511</v>
      </c>
      <c r="AN678" s="5">
        <v>85.0383</v>
      </c>
      <c r="AO678" s="5">
        <v>93.4178</v>
      </c>
      <c r="AP678" s="5">
        <v>42.275</v>
      </c>
      <c r="AQ678" s="5"/>
      <c r="AR678" s="5">
        <v>15.6141261445833</v>
      </c>
      <c r="AS678" s="5" t="s">
        <v>485</v>
      </c>
      <c r="AT678" s="5"/>
      <c r="AU678" s="5">
        <v>0.00673</v>
      </c>
      <c r="AV678" s="5">
        <v>5</v>
      </c>
      <c r="AW678" s="5">
        <v>15.46</v>
      </c>
      <c r="AX678" s="5">
        <v>6.960633</v>
      </c>
      <c r="AY678" s="5">
        <v>60</v>
      </c>
      <c r="AZ678" s="5">
        <v>105.8286</v>
      </c>
      <c r="BA678" s="5">
        <v>43.89</v>
      </c>
      <c r="BB678" s="5">
        <v>90.85743</v>
      </c>
      <c r="BC678" s="5">
        <v>13.36</v>
      </c>
      <c r="BD678" s="5">
        <v>87.51852</v>
      </c>
      <c r="BE678" s="5">
        <v>86.1675</v>
      </c>
      <c r="BF678" s="5">
        <v>86.83689</v>
      </c>
      <c r="BG678" s="5">
        <v>43.7917</v>
      </c>
      <c r="BH678" s="5"/>
      <c r="BI678" s="5">
        <v>15.9939854319756</v>
      </c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</row>
    <row r="679" spans="1:107" s="7" customFormat="1" ht="12.75">
      <c r="A679" s="4" t="s">
        <v>920</v>
      </c>
      <c r="B679" s="5" t="s">
        <v>452</v>
      </c>
      <c r="C679" s="6">
        <v>39440</v>
      </c>
      <c r="D679" s="5" t="s">
        <v>455</v>
      </c>
      <c r="E679" s="5" t="s">
        <v>502</v>
      </c>
      <c r="F679" s="5" t="s">
        <v>477</v>
      </c>
      <c r="G679" s="5" t="s">
        <v>458</v>
      </c>
      <c r="H679" s="5" t="s">
        <v>459</v>
      </c>
      <c r="I679" s="5">
        <v>7</v>
      </c>
      <c r="J679" s="5" t="s">
        <v>459</v>
      </c>
      <c r="K679" s="5"/>
      <c r="L679" s="5"/>
      <c r="M679" s="5"/>
      <c r="N679" s="5" t="s">
        <v>459</v>
      </c>
      <c r="O679" s="5"/>
      <c r="P679" s="5"/>
      <c r="Q679" s="5"/>
      <c r="R679" s="5" t="s">
        <v>459</v>
      </c>
      <c r="S679" s="5" t="s">
        <v>460</v>
      </c>
      <c r="T679" s="5" t="s">
        <v>461</v>
      </c>
      <c r="U679" s="5" t="s">
        <v>484</v>
      </c>
      <c r="V679" s="5" t="s">
        <v>315</v>
      </c>
      <c r="W679" s="5">
        <v>512</v>
      </c>
      <c r="X679" s="5">
        <v>15</v>
      </c>
      <c r="Y679" s="5" t="s">
        <v>455</v>
      </c>
      <c r="Z679" s="5">
        <v>65</v>
      </c>
      <c r="AA679" s="5"/>
      <c r="AB679" s="5" t="s">
        <v>809</v>
      </c>
      <c r="AC679" s="5"/>
      <c r="AD679" s="5">
        <v>0.0735701</v>
      </c>
      <c r="AE679" s="5">
        <v>5</v>
      </c>
      <c r="AF679" s="5">
        <v>8.2</v>
      </c>
      <c r="AG679" s="5">
        <v>11.258</v>
      </c>
      <c r="AH679" s="5">
        <v>60</v>
      </c>
      <c r="AI679" s="5">
        <v>117.28</v>
      </c>
      <c r="AJ679" s="5">
        <v>44</v>
      </c>
      <c r="AK679" s="5">
        <v>96.45</v>
      </c>
      <c r="AL679" s="5">
        <v>7.8</v>
      </c>
      <c r="AM679" s="5">
        <v>90.3</v>
      </c>
      <c r="AN679" s="5">
        <v>91.7</v>
      </c>
      <c r="AO679" s="5">
        <v>111.74</v>
      </c>
      <c r="AP679" s="5">
        <v>42.3</v>
      </c>
      <c r="AQ679" s="5"/>
      <c r="AR679" s="5">
        <v>17.5743551</v>
      </c>
      <c r="AS679" s="5" t="s">
        <v>809</v>
      </c>
      <c r="AT679" s="5"/>
      <c r="AU679" s="5">
        <v>0.02925586</v>
      </c>
      <c r="AV679" s="5">
        <v>5</v>
      </c>
      <c r="AW679" s="5">
        <v>8.58</v>
      </c>
      <c r="AX679" s="5">
        <v>9.89570666</v>
      </c>
      <c r="AY679" s="5">
        <v>60</v>
      </c>
      <c r="AZ679" s="5">
        <v>120.227537</v>
      </c>
      <c r="BA679" s="5">
        <v>38.8</v>
      </c>
      <c r="BB679" s="5">
        <v>95.8619359</v>
      </c>
      <c r="BC679" s="5">
        <v>8.52</v>
      </c>
      <c r="BD679" s="5">
        <v>93.7348399</v>
      </c>
      <c r="BE679" s="5">
        <v>94.3136856</v>
      </c>
      <c r="BF679" s="5">
        <v>105.182284</v>
      </c>
      <c r="BG679" s="5">
        <v>43.7833</v>
      </c>
      <c r="BH679" s="5"/>
      <c r="BI679" s="5">
        <v>17.6440606169122</v>
      </c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</row>
    <row r="680" spans="1:107" s="7" customFormat="1" ht="12.75">
      <c r="A680" s="4" t="s">
        <v>920</v>
      </c>
      <c r="B680" s="5" t="s">
        <v>452</v>
      </c>
      <c r="C680" s="6">
        <v>39314</v>
      </c>
      <c r="D680" s="5" t="s">
        <v>455</v>
      </c>
      <c r="E680" s="5" t="s">
        <v>502</v>
      </c>
      <c r="F680" s="5" t="s">
        <v>477</v>
      </c>
      <c r="G680" s="5" t="s">
        <v>458</v>
      </c>
      <c r="H680" s="5" t="s">
        <v>459</v>
      </c>
      <c r="I680" s="5">
        <v>7</v>
      </c>
      <c r="J680" s="5" t="s">
        <v>459</v>
      </c>
      <c r="K680" s="5"/>
      <c r="L680" s="5"/>
      <c r="M680" s="5"/>
      <c r="N680" s="5" t="s">
        <v>459</v>
      </c>
      <c r="O680" s="5"/>
      <c r="P680" s="5"/>
      <c r="Q680" s="5"/>
      <c r="R680" s="5" t="s">
        <v>459</v>
      </c>
      <c r="S680" s="5" t="s">
        <v>460</v>
      </c>
      <c r="T680" s="5" t="s">
        <v>461</v>
      </c>
      <c r="U680" s="5" t="s">
        <v>484</v>
      </c>
      <c r="V680" s="5" t="s">
        <v>315</v>
      </c>
      <c r="W680" s="5">
        <v>512</v>
      </c>
      <c r="X680" s="5">
        <v>15</v>
      </c>
      <c r="Y680" s="5" t="s">
        <v>455</v>
      </c>
      <c r="Z680" s="5">
        <v>75</v>
      </c>
      <c r="AA680" s="5"/>
      <c r="AB680" s="5" t="s">
        <v>485</v>
      </c>
      <c r="AC680" s="5"/>
      <c r="AD680" s="5">
        <v>0.073488868</v>
      </c>
      <c r="AE680" s="5">
        <v>5</v>
      </c>
      <c r="AF680" s="5">
        <v>8</v>
      </c>
      <c r="AG680" s="5">
        <v>11.25839553</v>
      </c>
      <c r="AH680" s="5">
        <v>60</v>
      </c>
      <c r="AI680" s="5">
        <v>122.3445269</v>
      </c>
      <c r="AJ680" s="5">
        <v>44.37</v>
      </c>
      <c r="AK680" s="5">
        <v>99.7739</v>
      </c>
      <c r="AL680" s="5">
        <v>7.91</v>
      </c>
      <c r="AM680" s="5">
        <v>97.7055</v>
      </c>
      <c r="AN680" s="5">
        <v>97.7558</v>
      </c>
      <c r="AO680" s="5">
        <v>113.067</v>
      </c>
      <c r="AP680" s="5">
        <v>43.2833</v>
      </c>
      <c r="AQ680" s="5"/>
      <c r="AR680" s="5">
        <v>18.475733144966</v>
      </c>
      <c r="AS680" s="5" t="s">
        <v>485</v>
      </c>
      <c r="AT680" s="5"/>
      <c r="AU680" s="5">
        <v>0.017133</v>
      </c>
      <c r="AV680" s="5">
        <v>5</v>
      </c>
      <c r="AW680" s="5">
        <v>13.43</v>
      </c>
      <c r="AX680" s="5">
        <v>10.06992</v>
      </c>
      <c r="AY680" s="5">
        <v>60</v>
      </c>
      <c r="AZ680" s="5">
        <v>128.3561</v>
      </c>
      <c r="BA680" s="5">
        <v>37.92</v>
      </c>
      <c r="BB680" s="5">
        <v>100.0081</v>
      </c>
      <c r="BC680" s="5">
        <v>12.15</v>
      </c>
      <c r="BD680" s="5">
        <v>100.8245</v>
      </c>
      <c r="BE680" s="5">
        <v>100.7504</v>
      </c>
      <c r="BF680" s="5">
        <v>107.4615</v>
      </c>
      <c r="BG680" s="5">
        <v>43.8417</v>
      </c>
      <c r="BH680" s="5"/>
      <c r="BI680" s="5">
        <v>18.652695358056</v>
      </c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</row>
    <row r="681" spans="1:107" s="7" customFormat="1" ht="24">
      <c r="A681" s="4" t="s">
        <v>920</v>
      </c>
      <c r="B681" s="5" t="s">
        <v>452</v>
      </c>
      <c r="C681" s="6">
        <v>39434</v>
      </c>
      <c r="D681" s="5" t="s">
        <v>455</v>
      </c>
      <c r="E681" s="5" t="s">
        <v>502</v>
      </c>
      <c r="F681" s="5" t="s">
        <v>477</v>
      </c>
      <c r="G681" s="5" t="s">
        <v>458</v>
      </c>
      <c r="H681" s="5" t="s">
        <v>455</v>
      </c>
      <c r="I681" s="5">
        <v>31</v>
      </c>
      <c r="J681" s="5" t="s">
        <v>459</v>
      </c>
      <c r="K681" s="5"/>
      <c r="L681" s="5"/>
      <c r="M681" s="5"/>
      <c r="N681" s="5" t="s">
        <v>459</v>
      </c>
      <c r="O681" s="5"/>
      <c r="P681" s="5"/>
      <c r="Q681" s="5"/>
      <c r="R681" s="5" t="s">
        <v>459</v>
      </c>
      <c r="S681" s="5" t="s">
        <v>460</v>
      </c>
      <c r="T681" s="5" t="s">
        <v>461</v>
      </c>
      <c r="U681" s="5" t="s">
        <v>484</v>
      </c>
      <c r="V681" s="5" t="s">
        <v>808</v>
      </c>
      <c r="W681" s="5">
        <v>288</v>
      </c>
      <c r="X681" s="5">
        <v>15</v>
      </c>
      <c r="Y681" s="5" t="s">
        <v>455</v>
      </c>
      <c r="Z681" s="5">
        <v>18</v>
      </c>
      <c r="AA681" s="5"/>
      <c r="AB681" s="5" t="s">
        <v>818</v>
      </c>
      <c r="AC681" s="5"/>
      <c r="AD681" s="5">
        <v>0</v>
      </c>
      <c r="AE681" s="5">
        <v>5</v>
      </c>
      <c r="AF681" s="5">
        <v>32</v>
      </c>
      <c r="AG681" s="5">
        <v>7.88</v>
      </c>
      <c r="AH681" s="5">
        <v>60</v>
      </c>
      <c r="AI681" s="5">
        <v>36.25</v>
      </c>
      <c r="AJ681" s="5">
        <v>29</v>
      </c>
      <c r="AK681" s="5">
        <v>29.09</v>
      </c>
      <c r="AL681" s="5">
        <v>28</v>
      </c>
      <c r="AM681" s="5">
        <v>27.82</v>
      </c>
      <c r="AN681" s="5">
        <v>27.78</v>
      </c>
      <c r="AO681" s="5">
        <v>0</v>
      </c>
      <c r="AP681" s="5">
        <v>0</v>
      </c>
      <c r="AQ681" s="5">
        <v>0</v>
      </c>
      <c r="AR681" s="5">
        <v>3.76744</v>
      </c>
      <c r="AS681" s="5" t="s">
        <v>835</v>
      </c>
      <c r="AT681" s="5"/>
      <c r="AU681" s="5">
        <v>0</v>
      </c>
      <c r="AV681" s="5">
        <v>5</v>
      </c>
      <c r="AW681" s="5">
        <v>31</v>
      </c>
      <c r="AX681" s="5">
        <v>7.04</v>
      </c>
      <c r="AY681" s="5">
        <v>60</v>
      </c>
      <c r="AZ681" s="5">
        <v>27.03</v>
      </c>
      <c r="BA681" s="5">
        <v>26</v>
      </c>
      <c r="BB681" s="5">
        <v>22.38</v>
      </c>
      <c r="BC681" s="5">
        <v>25</v>
      </c>
      <c r="BD681" s="5">
        <v>22.64</v>
      </c>
      <c r="BE681" s="5">
        <v>22.5</v>
      </c>
      <c r="BF681" s="5">
        <v>0</v>
      </c>
      <c r="BG681" s="5">
        <v>0</v>
      </c>
      <c r="BH681" s="5">
        <v>0</v>
      </c>
      <c r="BI681" s="5">
        <v>3.09515333333333</v>
      </c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</row>
    <row r="682" spans="1:107" s="7" customFormat="1" ht="24">
      <c r="A682" s="4" t="s">
        <v>920</v>
      </c>
      <c r="B682" s="5" t="s">
        <v>452</v>
      </c>
      <c r="C682" s="6">
        <v>39434</v>
      </c>
      <c r="D682" s="5" t="s">
        <v>455</v>
      </c>
      <c r="E682" s="5" t="s">
        <v>502</v>
      </c>
      <c r="F682" s="5" t="s">
        <v>477</v>
      </c>
      <c r="G682" s="5" t="s">
        <v>458</v>
      </c>
      <c r="H682" s="5" t="s">
        <v>455</v>
      </c>
      <c r="I682" s="5">
        <v>31</v>
      </c>
      <c r="J682" s="5" t="s">
        <v>459</v>
      </c>
      <c r="K682" s="5"/>
      <c r="L682" s="5"/>
      <c r="M682" s="5"/>
      <c r="N682" s="5" t="s">
        <v>459</v>
      </c>
      <c r="O682" s="5"/>
      <c r="P682" s="5"/>
      <c r="Q682" s="5"/>
      <c r="R682" s="5" t="s">
        <v>459</v>
      </c>
      <c r="S682" s="5" t="s">
        <v>460</v>
      </c>
      <c r="T682" s="5" t="s">
        <v>461</v>
      </c>
      <c r="U682" s="5" t="s">
        <v>484</v>
      </c>
      <c r="V682" s="5" t="s">
        <v>808</v>
      </c>
      <c r="W682" s="5">
        <v>288</v>
      </c>
      <c r="X682" s="5">
        <v>15</v>
      </c>
      <c r="Y682" s="5" t="s">
        <v>455</v>
      </c>
      <c r="Z682" s="5">
        <v>18</v>
      </c>
      <c r="AA682" s="5"/>
      <c r="AB682" s="5" t="s">
        <v>818</v>
      </c>
      <c r="AC682" s="5"/>
      <c r="AD682" s="5">
        <v>0</v>
      </c>
      <c r="AE682" s="5">
        <v>5</v>
      </c>
      <c r="AF682" s="5">
        <v>32</v>
      </c>
      <c r="AG682" s="5">
        <v>7.88</v>
      </c>
      <c r="AH682" s="5">
        <v>60</v>
      </c>
      <c r="AI682" s="5">
        <v>36.25</v>
      </c>
      <c r="AJ682" s="5">
        <v>29</v>
      </c>
      <c r="AK682" s="5">
        <v>29.09</v>
      </c>
      <c r="AL682" s="5">
        <v>28</v>
      </c>
      <c r="AM682" s="5">
        <v>27.82</v>
      </c>
      <c r="AN682" s="5">
        <v>27.78</v>
      </c>
      <c r="AO682" s="5">
        <v>0</v>
      </c>
      <c r="AP682" s="5">
        <v>0</v>
      </c>
      <c r="AQ682" s="5">
        <v>0</v>
      </c>
      <c r="AR682" s="5">
        <v>3.76744</v>
      </c>
      <c r="AS682" s="5" t="s">
        <v>835</v>
      </c>
      <c r="AT682" s="5"/>
      <c r="AU682" s="5">
        <v>0</v>
      </c>
      <c r="AV682" s="5">
        <v>5</v>
      </c>
      <c r="AW682" s="5">
        <v>31</v>
      </c>
      <c r="AX682" s="5">
        <v>7.04</v>
      </c>
      <c r="AY682" s="5">
        <v>60</v>
      </c>
      <c r="AZ682" s="5">
        <v>27.03</v>
      </c>
      <c r="BA682" s="5">
        <v>26</v>
      </c>
      <c r="BB682" s="5">
        <v>22.38</v>
      </c>
      <c r="BC682" s="5">
        <v>25</v>
      </c>
      <c r="BD682" s="5">
        <v>22.64</v>
      </c>
      <c r="BE682" s="5">
        <v>22.5</v>
      </c>
      <c r="BF682" s="5">
        <v>0</v>
      </c>
      <c r="BG682" s="5">
        <v>0</v>
      </c>
      <c r="BH682" s="5">
        <v>0</v>
      </c>
      <c r="BI682" s="5">
        <v>3.09515333333333</v>
      </c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</row>
    <row r="683" spans="1:107" s="7" customFormat="1" ht="24">
      <c r="A683" s="4" t="s">
        <v>920</v>
      </c>
      <c r="B683" s="5" t="s">
        <v>452</v>
      </c>
      <c r="C683" s="6">
        <v>39434</v>
      </c>
      <c r="D683" s="5" t="s">
        <v>455</v>
      </c>
      <c r="E683" s="5" t="s">
        <v>502</v>
      </c>
      <c r="F683" s="5" t="s">
        <v>477</v>
      </c>
      <c r="G683" s="5" t="s">
        <v>458</v>
      </c>
      <c r="H683" s="5" t="s">
        <v>459</v>
      </c>
      <c r="I683" s="5">
        <v>17</v>
      </c>
      <c r="J683" s="5" t="s">
        <v>459</v>
      </c>
      <c r="K683" s="5"/>
      <c r="L683" s="5"/>
      <c r="M683" s="5"/>
      <c r="N683" s="5" t="s">
        <v>459</v>
      </c>
      <c r="O683" s="5"/>
      <c r="P683" s="5"/>
      <c r="Q683" s="5"/>
      <c r="R683" s="5" t="s">
        <v>459</v>
      </c>
      <c r="S683" s="5" t="s">
        <v>460</v>
      </c>
      <c r="T683" s="5" t="s">
        <v>461</v>
      </c>
      <c r="U683" s="5" t="s">
        <v>484</v>
      </c>
      <c r="V683" s="5" t="s">
        <v>808</v>
      </c>
      <c r="W683" s="5">
        <v>128</v>
      </c>
      <c r="X683" s="5">
        <v>15</v>
      </c>
      <c r="Y683" s="5" t="s">
        <v>455</v>
      </c>
      <c r="Z683" s="5">
        <v>23</v>
      </c>
      <c r="AA683" s="5"/>
      <c r="AB683" s="5" t="s">
        <v>835</v>
      </c>
      <c r="AC683" s="5"/>
      <c r="AD683" s="5">
        <v>0</v>
      </c>
      <c r="AE683" s="5">
        <v>5</v>
      </c>
      <c r="AF683" s="5">
        <v>37</v>
      </c>
      <c r="AG683" s="5">
        <v>4.49</v>
      </c>
      <c r="AH683" s="5">
        <v>60</v>
      </c>
      <c r="AI683" s="5">
        <v>36.36</v>
      </c>
      <c r="AJ683" s="5">
        <v>18</v>
      </c>
      <c r="AK683" s="5">
        <v>29.59</v>
      </c>
      <c r="AL683" s="5">
        <v>11</v>
      </c>
      <c r="AM683" s="5">
        <v>29.2</v>
      </c>
      <c r="AN683" s="5">
        <v>28.5</v>
      </c>
      <c r="AO683" s="5">
        <v>1.65</v>
      </c>
      <c r="AP683" s="5">
        <v>1.5</v>
      </c>
      <c r="AQ683" s="5">
        <v>0</v>
      </c>
      <c r="AR683" s="5">
        <v>4.05936</v>
      </c>
      <c r="AS683" s="5" t="s">
        <v>835</v>
      </c>
      <c r="AT683" s="5"/>
      <c r="AU683" s="5">
        <v>0</v>
      </c>
      <c r="AV683" s="5">
        <v>5</v>
      </c>
      <c r="AW683" s="5">
        <v>40</v>
      </c>
      <c r="AX683" s="5">
        <v>3.82</v>
      </c>
      <c r="AY683" s="5">
        <v>60</v>
      </c>
      <c r="AZ683" s="5">
        <v>34.58</v>
      </c>
      <c r="BA683" s="5">
        <v>17</v>
      </c>
      <c r="BB683" s="5">
        <v>28.87</v>
      </c>
      <c r="BC683" s="5">
        <v>10</v>
      </c>
      <c r="BD683" s="5">
        <v>27.34</v>
      </c>
      <c r="BE683" s="5">
        <v>27.53</v>
      </c>
      <c r="BF683" s="5">
        <v>1.72</v>
      </c>
      <c r="BG683" s="5">
        <v>0</v>
      </c>
      <c r="BH683" s="5">
        <v>0</v>
      </c>
      <c r="BI683" s="5">
        <v>3.825835</v>
      </c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</row>
    <row r="684" spans="1:107" s="7" customFormat="1" ht="24">
      <c r="A684" s="4" t="s">
        <v>920</v>
      </c>
      <c r="B684" s="5" t="s">
        <v>452</v>
      </c>
      <c r="C684" s="6">
        <v>39434</v>
      </c>
      <c r="D684" s="5" t="s">
        <v>455</v>
      </c>
      <c r="E684" s="5" t="s">
        <v>502</v>
      </c>
      <c r="F684" s="5" t="s">
        <v>477</v>
      </c>
      <c r="G684" s="5" t="s">
        <v>458</v>
      </c>
      <c r="H684" s="5" t="s">
        <v>455</v>
      </c>
      <c r="I684" s="5">
        <v>17</v>
      </c>
      <c r="J684" s="5" t="s">
        <v>459</v>
      </c>
      <c r="K684" s="5"/>
      <c r="L684" s="5"/>
      <c r="M684" s="5"/>
      <c r="N684" s="5" t="s">
        <v>459</v>
      </c>
      <c r="O684" s="5"/>
      <c r="P684" s="5"/>
      <c r="Q684" s="5"/>
      <c r="R684" s="5" t="s">
        <v>459</v>
      </c>
      <c r="S684" s="5" t="s">
        <v>460</v>
      </c>
      <c r="T684" s="5" t="s">
        <v>461</v>
      </c>
      <c r="U684" s="5" t="s">
        <v>484</v>
      </c>
      <c r="V684" s="5" t="s">
        <v>808</v>
      </c>
      <c r="W684" s="5">
        <v>128</v>
      </c>
      <c r="X684" s="5">
        <v>15</v>
      </c>
      <c r="Y684" s="5" t="s">
        <v>455</v>
      </c>
      <c r="Z684" s="5">
        <v>23</v>
      </c>
      <c r="AA684" s="5"/>
      <c r="AB684" s="5" t="s">
        <v>835</v>
      </c>
      <c r="AC684" s="5"/>
      <c r="AD684" s="5">
        <v>0</v>
      </c>
      <c r="AE684" s="5">
        <v>5</v>
      </c>
      <c r="AF684" s="5">
        <v>37</v>
      </c>
      <c r="AG684" s="5">
        <v>4.49</v>
      </c>
      <c r="AH684" s="5">
        <v>60</v>
      </c>
      <c r="AI684" s="5">
        <v>36.36</v>
      </c>
      <c r="AJ684" s="5">
        <v>18</v>
      </c>
      <c r="AK684" s="5">
        <v>29.59</v>
      </c>
      <c r="AL684" s="5">
        <v>11</v>
      </c>
      <c r="AM684" s="5">
        <v>29.2</v>
      </c>
      <c r="AN684" s="5">
        <v>28.5</v>
      </c>
      <c r="AO684" s="5">
        <v>1.65</v>
      </c>
      <c r="AP684" s="5">
        <v>1.5</v>
      </c>
      <c r="AQ684" s="5">
        <v>0</v>
      </c>
      <c r="AR684" s="5">
        <v>4.05936</v>
      </c>
      <c r="AS684" s="5" t="s">
        <v>835</v>
      </c>
      <c r="AT684" s="5"/>
      <c r="AU684" s="5">
        <v>0</v>
      </c>
      <c r="AV684" s="5">
        <v>5</v>
      </c>
      <c r="AW684" s="5">
        <v>40</v>
      </c>
      <c r="AX684" s="5">
        <v>3.82</v>
      </c>
      <c r="AY684" s="5">
        <v>60</v>
      </c>
      <c r="AZ684" s="5">
        <v>34.58</v>
      </c>
      <c r="BA684" s="5">
        <v>17</v>
      </c>
      <c r="BB684" s="5">
        <v>28.87</v>
      </c>
      <c r="BC684" s="5">
        <v>10</v>
      </c>
      <c r="BD684" s="5">
        <v>27.34</v>
      </c>
      <c r="BE684" s="5">
        <v>27.53</v>
      </c>
      <c r="BF684" s="5">
        <v>1.72</v>
      </c>
      <c r="BG684" s="5">
        <v>0</v>
      </c>
      <c r="BH684" s="5">
        <v>0</v>
      </c>
      <c r="BI684" s="5">
        <v>3.825835</v>
      </c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</row>
    <row r="685" spans="1:107" s="7" customFormat="1" ht="24">
      <c r="A685" s="4" t="s">
        <v>920</v>
      </c>
      <c r="B685" s="5" t="s">
        <v>452</v>
      </c>
      <c r="C685" s="6">
        <v>39434</v>
      </c>
      <c r="D685" s="5" t="s">
        <v>455</v>
      </c>
      <c r="E685" s="5" t="s">
        <v>502</v>
      </c>
      <c r="F685" s="5" t="s">
        <v>477</v>
      </c>
      <c r="G685" s="5" t="s">
        <v>458</v>
      </c>
      <c r="H685" s="5" t="s">
        <v>459</v>
      </c>
      <c r="I685" s="5">
        <v>42</v>
      </c>
      <c r="J685" s="5" t="s">
        <v>459</v>
      </c>
      <c r="K685" s="5"/>
      <c r="L685" s="5"/>
      <c r="M685" s="5"/>
      <c r="N685" s="5" t="s">
        <v>459</v>
      </c>
      <c r="O685" s="5"/>
      <c r="P685" s="5"/>
      <c r="Q685" s="5"/>
      <c r="R685" s="5" t="s">
        <v>459</v>
      </c>
      <c r="S685" s="5" t="s">
        <v>460</v>
      </c>
      <c r="T685" s="5" t="s">
        <v>461</v>
      </c>
      <c r="U685" s="5" t="s">
        <v>484</v>
      </c>
      <c r="V685" s="5" t="s">
        <v>808</v>
      </c>
      <c r="W685" s="5">
        <v>128</v>
      </c>
      <c r="X685" s="5">
        <v>15</v>
      </c>
      <c r="Y685" s="5" t="s">
        <v>455</v>
      </c>
      <c r="Z685" s="5">
        <v>28</v>
      </c>
      <c r="AA685" s="5"/>
      <c r="AB685" s="5" t="s">
        <v>835</v>
      </c>
      <c r="AC685" s="5"/>
      <c r="AD685" s="5">
        <v>0</v>
      </c>
      <c r="AE685" s="5">
        <v>5</v>
      </c>
      <c r="AF685" s="5">
        <v>37</v>
      </c>
      <c r="AG685" s="5">
        <v>4.48</v>
      </c>
      <c r="AH685" s="5">
        <v>60</v>
      </c>
      <c r="AI685" s="5">
        <v>37.5</v>
      </c>
      <c r="AJ685" s="5">
        <v>18</v>
      </c>
      <c r="AK685" s="5">
        <v>30.85</v>
      </c>
      <c r="AL685" s="5">
        <v>14</v>
      </c>
      <c r="AM685" s="5">
        <v>30.1</v>
      </c>
      <c r="AN685" s="5">
        <v>29.78</v>
      </c>
      <c r="AO685" s="5">
        <v>2.34</v>
      </c>
      <c r="AP685" s="5">
        <v>1.5</v>
      </c>
      <c r="AQ685" s="5"/>
      <c r="AR685" s="5">
        <v>4.92475333333333</v>
      </c>
      <c r="AS685" s="5" t="s">
        <v>835</v>
      </c>
      <c r="AT685" s="5"/>
      <c r="AU685" s="5">
        <v>0</v>
      </c>
      <c r="AV685" s="5">
        <v>5</v>
      </c>
      <c r="AW685" s="5">
        <v>42</v>
      </c>
      <c r="AX685" s="5">
        <v>3.81</v>
      </c>
      <c r="AY685" s="5">
        <v>60</v>
      </c>
      <c r="AZ685" s="5">
        <v>35.84</v>
      </c>
      <c r="BA685" s="5">
        <v>18</v>
      </c>
      <c r="BB685" s="5">
        <v>29.47</v>
      </c>
      <c r="BC685" s="5">
        <v>10</v>
      </c>
      <c r="BD685" s="5">
        <v>28.9</v>
      </c>
      <c r="BE685" s="5">
        <v>28.58</v>
      </c>
      <c r="BF685" s="5">
        <v>1.83</v>
      </c>
      <c r="BG685" s="5">
        <v>1.5</v>
      </c>
      <c r="BH685" s="5"/>
      <c r="BI685" s="5">
        <v>4.65031083333333</v>
      </c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</row>
    <row r="686" spans="1:107" s="7" customFormat="1" ht="24">
      <c r="A686" s="4" t="s">
        <v>920</v>
      </c>
      <c r="B686" s="5" t="s">
        <v>452</v>
      </c>
      <c r="C686" s="6">
        <v>39434</v>
      </c>
      <c r="D686" s="5" t="s">
        <v>455</v>
      </c>
      <c r="E686" s="5" t="s">
        <v>456</v>
      </c>
      <c r="F686" s="5" t="s">
        <v>477</v>
      </c>
      <c r="G686" s="5" t="s">
        <v>458</v>
      </c>
      <c r="H686" s="5" t="s">
        <v>455</v>
      </c>
      <c r="I686" s="5">
        <v>7.7</v>
      </c>
      <c r="J686" s="5" t="s">
        <v>459</v>
      </c>
      <c r="K686" s="5"/>
      <c r="L686" s="5"/>
      <c r="M686" s="5"/>
      <c r="N686" s="5" t="s">
        <v>459</v>
      </c>
      <c r="O686" s="5"/>
      <c r="P686" s="5"/>
      <c r="Q686" s="5"/>
      <c r="R686" s="5" t="s">
        <v>459</v>
      </c>
      <c r="S686" s="5" t="s">
        <v>460</v>
      </c>
      <c r="T686" s="5" t="s">
        <v>461</v>
      </c>
      <c r="U686" s="5" t="s">
        <v>484</v>
      </c>
      <c r="V686" s="5" t="s">
        <v>740</v>
      </c>
      <c r="W686" s="5">
        <v>32</v>
      </c>
      <c r="X686" s="5">
        <v>5</v>
      </c>
      <c r="Y686" s="5" t="s">
        <v>455</v>
      </c>
      <c r="Z686" s="5">
        <v>22</v>
      </c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 t="s">
        <v>835</v>
      </c>
      <c r="AT686" s="5"/>
      <c r="AU686" s="5">
        <v>0</v>
      </c>
      <c r="AV686" s="5">
        <v>5</v>
      </c>
      <c r="AW686" s="5">
        <v>18.76</v>
      </c>
      <c r="AX686" s="5">
        <v>22.24</v>
      </c>
      <c r="AY686" s="5">
        <v>60</v>
      </c>
      <c r="AZ686" s="5">
        <v>23.42</v>
      </c>
      <c r="BA686" s="5">
        <v>38.44</v>
      </c>
      <c r="BB686" s="5">
        <v>22.79</v>
      </c>
      <c r="BC686" s="5">
        <v>37.2</v>
      </c>
      <c r="BD686" s="5">
        <v>21.95</v>
      </c>
      <c r="BE686" s="5">
        <v>22.16</v>
      </c>
      <c r="BF686" s="5">
        <v>0</v>
      </c>
      <c r="BG686" s="5">
        <v>0</v>
      </c>
      <c r="BH686" s="5">
        <v>0</v>
      </c>
      <c r="BI686" s="5">
        <v>5.58892</v>
      </c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</row>
    <row r="687" spans="1:107" s="7" customFormat="1" ht="24">
      <c r="A687" s="4" t="s">
        <v>920</v>
      </c>
      <c r="B687" s="5" t="s">
        <v>452</v>
      </c>
      <c r="C687" s="6">
        <v>39434</v>
      </c>
      <c r="D687" s="5" t="s">
        <v>455</v>
      </c>
      <c r="E687" s="5" t="s">
        <v>502</v>
      </c>
      <c r="F687" s="5" t="s">
        <v>477</v>
      </c>
      <c r="G687" s="5" t="s">
        <v>458</v>
      </c>
      <c r="H687" s="5" t="s">
        <v>455</v>
      </c>
      <c r="I687" s="5">
        <v>7.7</v>
      </c>
      <c r="J687" s="5" t="s">
        <v>459</v>
      </c>
      <c r="K687" s="5"/>
      <c r="L687" s="5"/>
      <c r="M687" s="5"/>
      <c r="N687" s="5" t="s">
        <v>459</v>
      </c>
      <c r="O687" s="5"/>
      <c r="P687" s="5"/>
      <c r="Q687" s="5"/>
      <c r="R687" s="5" t="s">
        <v>459</v>
      </c>
      <c r="S687" s="5" t="s">
        <v>460</v>
      </c>
      <c r="T687" s="5" t="s">
        <v>461</v>
      </c>
      <c r="U687" s="5" t="s">
        <v>484</v>
      </c>
      <c r="V687" s="5" t="s">
        <v>740</v>
      </c>
      <c r="W687" s="5">
        <v>32</v>
      </c>
      <c r="X687" s="5">
        <v>5</v>
      </c>
      <c r="Y687" s="5" t="s">
        <v>455</v>
      </c>
      <c r="Z687" s="5">
        <v>22</v>
      </c>
      <c r="AA687" s="5"/>
      <c r="AB687" s="5" t="s">
        <v>835</v>
      </c>
      <c r="AC687" s="5"/>
      <c r="AD687" s="5">
        <v>0</v>
      </c>
      <c r="AE687" s="5">
        <v>5</v>
      </c>
      <c r="AF687" s="5">
        <v>25.34</v>
      </c>
      <c r="AG687" s="5">
        <v>23.4</v>
      </c>
      <c r="AH687" s="5">
        <v>60</v>
      </c>
      <c r="AI687" s="5">
        <v>21.77</v>
      </c>
      <c r="AJ687" s="5">
        <v>37</v>
      </c>
      <c r="AK687" s="5">
        <v>19.98</v>
      </c>
      <c r="AL687" s="5">
        <v>34.44</v>
      </c>
      <c r="AM687" s="5">
        <v>19.16</v>
      </c>
      <c r="AN687" s="5">
        <v>19.08</v>
      </c>
      <c r="AO687" s="5">
        <v>0</v>
      </c>
      <c r="AP687" s="5">
        <v>0</v>
      </c>
      <c r="AQ687" s="5">
        <v>0</v>
      </c>
      <c r="AR687" s="5">
        <v>5.44606666666666</v>
      </c>
      <c r="AS687" s="5" t="s">
        <v>835</v>
      </c>
      <c r="AT687" s="5"/>
      <c r="AU687" s="5">
        <v>0</v>
      </c>
      <c r="AV687" s="5">
        <v>5</v>
      </c>
      <c r="AW687" s="5">
        <v>18.76</v>
      </c>
      <c r="AX687" s="5">
        <v>22.24</v>
      </c>
      <c r="AY687" s="5">
        <v>60</v>
      </c>
      <c r="AZ687" s="5">
        <v>23.42</v>
      </c>
      <c r="BA687" s="5">
        <v>38.44</v>
      </c>
      <c r="BB687" s="5">
        <v>22.79</v>
      </c>
      <c r="BC687" s="5">
        <v>37.2</v>
      </c>
      <c r="BD687" s="5">
        <v>21.95</v>
      </c>
      <c r="BE687" s="5">
        <v>22.16</v>
      </c>
      <c r="BF687" s="5">
        <v>0</v>
      </c>
      <c r="BG687" s="5">
        <v>0</v>
      </c>
      <c r="BH687" s="5"/>
      <c r="BI687" s="5">
        <v>5.58892</v>
      </c>
      <c r="BJ687" s="5" t="s">
        <v>809</v>
      </c>
      <c r="BK687" s="5"/>
      <c r="BL687" s="5">
        <v>0</v>
      </c>
      <c r="BM687" s="5">
        <v>5</v>
      </c>
      <c r="BN687" s="5">
        <v>18.76</v>
      </c>
      <c r="BO687" s="5">
        <v>22.24</v>
      </c>
      <c r="BP687" s="5">
        <v>60</v>
      </c>
      <c r="BQ687" s="5">
        <v>23.42</v>
      </c>
      <c r="BR687" s="5">
        <v>38.44</v>
      </c>
      <c r="BS687" s="5">
        <v>22.79</v>
      </c>
      <c r="BT687" s="5">
        <v>37.2</v>
      </c>
      <c r="BU687" s="5">
        <v>21.95</v>
      </c>
      <c r="BV687" s="5">
        <v>22.16</v>
      </c>
      <c r="BW687" s="5">
        <v>0</v>
      </c>
      <c r="BX687" s="5">
        <v>0</v>
      </c>
      <c r="BY687" s="5">
        <v>0</v>
      </c>
      <c r="BZ687" s="5">
        <v>5.58892</v>
      </c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</row>
    <row r="688" spans="1:107" s="7" customFormat="1" ht="24">
      <c r="A688" s="4" t="s">
        <v>920</v>
      </c>
      <c r="B688" s="5" t="s">
        <v>452</v>
      </c>
      <c r="C688" s="6">
        <v>39434</v>
      </c>
      <c r="D688" s="5" t="s">
        <v>455</v>
      </c>
      <c r="E688" s="5" t="s">
        <v>502</v>
      </c>
      <c r="F688" s="5" t="s">
        <v>477</v>
      </c>
      <c r="G688" s="5" t="s">
        <v>458</v>
      </c>
      <c r="H688" s="5" t="s">
        <v>455</v>
      </c>
      <c r="I688" s="5">
        <v>12</v>
      </c>
      <c r="J688" s="5" t="s">
        <v>459</v>
      </c>
      <c r="K688" s="5"/>
      <c r="L688" s="5"/>
      <c r="M688" s="5"/>
      <c r="N688" s="5" t="s">
        <v>459</v>
      </c>
      <c r="O688" s="5"/>
      <c r="P688" s="5"/>
      <c r="Q688" s="5"/>
      <c r="R688" s="5" t="s">
        <v>459</v>
      </c>
      <c r="S688" s="5" t="s">
        <v>460</v>
      </c>
      <c r="T688" s="5" t="s">
        <v>461</v>
      </c>
      <c r="U688" s="5" t="s">
        <v>484</v>
      </c>
      <c r="V688" s="5" t="s">
        <v>740</v>
      </c>
      <c r="W688" s="5">
        <v>32</v>
      </c>
      <c r="X688" s="5">
        <v>5</v>
      </c>
      <c r="Y688" s="5" t="s">
        <v>459</v>
      </c>
      <c r="Z688" s="5">
        <v>22</v>
      </c>
      <c r="AA688" s="5"/>
      <c r="AB688" s="5" t="s">
        <v>809</v>
      </c>
      <c r="AC688" s="5"/>
      <c r="AD688" s="5">
        <v>0</v>
      </c>
      <c r="AE688" s="5">
        <v>5</v>
      </c>
      <c r="AF688" s="5">
        <v>11</v>
      </c>
      <c r="AG688" s="5">
        <v>20.59</v>
      </c>
      <c r="AH688" s="5">
        <v>60</v>
      </c>
      <c r="AI688" s="5">
        <v>18.92</v>
      </c>
      <c r="AJ688" s="5">
        <v>44.18</v>
      </c>
      <c r="AK688" s="5">
        <v>17.74</v>
      </c>
      <c r="AL688" s="5">
        <v>40.43</v>
      </c>
      <c r="AM688" s="5">
        <v>17.45</v>
      </c>
      <c r="AN688" s="5">
        <v>17.32</v>
      </c>
      <c r="AO688" s="5">
        <v>0</v>
      </c>
      <c r="AP688" s="5">
        <v>0</v>
      </c>
      <c r="AQ688" s="5">
        <v>0</v>
      </c>
      <c r="AR688" s="5">
        <v>4.83242833333333</v>
      </c>
      <c r="AS688" s="5" t="s">
        <v>835</v>
      </c>
      <c r="AT688" s="5"/>
      <c r="AU688" s="5">
        <v>0</v>
      </c>
      <c r="AV688" s="5">
        <v>5</v>
      </c>
      <c r="AW688" s="5">
        <v>11.99</v>
      </c>
      <c r="AX688" s="5">
        <v>19.1</v>
      </c>
      <c r="AY688" s="5">
        <v>60</v>
      </c>
      <c r="AZ688" s="5">
        <v>18.73</v>
      </c>
      <c r="BA688" s="5">
        <v>42.85</v>
      </c>
      <c r="BB688" s="5">
        <v>17.48</v>
      </c>
      <c r="BC688" s="5">
        <v>39.75</v>
      </c>
      <c r="BD688" s="5">
        <v>17.2</v>
      </c>
      <c r="BE688" s="5">
        <v>16.6</v>
      </c>
      <c r="BF688" s="5">
        <v>0</v>
      </c>
      <c r="BG688" s="5">
        <v>0</v>
      </c>
      <c r="BH688" s="5">
        <v>0</v>
      </c>
      <c r="BI688" s="5">
        <v>4.58018333333333</v>
      </c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</row>
    <row r="689" spans="1:107" s="7" customFormat="1" ht="12.75">
      <c r="A689" s="4" t="s">
        <v>920</v>
      </c>
      <c r="B689" s="5" t="s">
        <v>452</v>
      </c>
      <c r="C689" s="6">
        <v>39434</v>
      </c>
      <c r="D689" s="5" t="s">
        <v>455</v>
      </c>
      <c r="E689" s="5" t="s">
        <v>502</v>
      </c>
      <c r="F689" s="5" t="s">
        <v>477</v>
      </c>
      <c r="G689" s="5" t="s">
        <v>458</v>
      </c>
      <c r="H689" s="5" t="s">
        <v>459</v>
      </c>
      <c r="I689" s="5">
        <v>9</v>
      </c>
      <c r="J689" s="5" t="s">
        <v>459</v>
      </c>
      <c r="K689" s="5"/>
      <c r="L689" s="5"/>
      <c r="M689" s="5"/>
      <c r="N689" s="5" t="s">
        <v>459</v>
      </c>
      <c r="O689" s="5"/>
      <c r="P689" s="5"/>
      <c r="Q689" s="5"/>
      <c r="R689" s="5" t="s">
        <v>459</v>
      </c>
      <c r="S689" s="5" t="s">
        <v>460</v>
      </c>
      <c r="T689" s="5" t="s">
        <v>461</v>
      </c>
      <c r="U689" s="5" t="s">
        <v>484</v>
      </c>
      <c r="V689" s="5" t="s">
        <v>740</v>
      </c>
      <c r="W689" s="5">
        <v>16</v>
      </c>
      <c r="X689" s="5">
        <v>5</v>
      </c>
      <c r="Y689" s="5" t="s">
        <v>455</v>
      </c>
      <c r="Z689" s="5">
        <v>20</v>
      </c>
      <c r="AA689" s="5"/>
      <c r="AB689" s="5" t="s">
        <v>818</v>
      </c>
      <c r="AC689" s="5"/>
      <c r="AD689" s="5">
        <v>0</v>
      </c>
      <c r="AE689" s="5">
        <v>5</v>
      </c>
      <c r="AF689" s="5">
        <v>9</v>
      </c>
      <c r="AG689" s="5">
        <v>9.5</v>
      </c>
      <c r="AH689" s="5">
        <v>60</v>
      </c>
      <c r="AI689" s="5">
        <v>13.9</v>
      </c>
      <c r="AJ689" s="5">
        <v>31</v>
      </c>
      <c r="AK689" s="5">
        <v>12.42</v>
      </c>
      <c r="AL689" s="5">
        <v>28</v>
      </c>
      <c r="AM689" s="5">
        <v>11.97</v>
      </c>
      <c r="AN689" s="5">
        <v>11.98</v>
      </c>
      <c r="AO689" s="5">
        <v>0</v>
      </c>
      <c r="AP689" s="5">
        <v>0</v>
      </c>
      <c r="AQ689" s="5">
        <v>0</v>
      </c>
      <c r="AR689" s="5">
        <v>2.5886</v>
      </c>
      <c r="AS689" s="5" t="s">
        <v>809</v>
      </c>
      <c r="AT689" s="5"/>
      <c r="AU689" s="5">
        <v>0</v>
      </c>
      <c r="AV689" s="5">
        <v>5</v>
      </c>
      <c r="AW689" s="5">
        <v>8</v>
      </c>
      <c r="AX689" s="5">
        <v>7.87</v>
      </c>
      <c r="AY689" s="5">
        <v>60</v>
      </c>
      <c r="AZ689" s="5">
        <v>13.57</v>
      </c>
      <c r="BA689" s="5">
        <v>31</v>
      </c>
      <c r="BB689" s="5">
        <v>12.28</v>
      </c>
      <c r="BC689" s="5">
        <v>30</v>
      </c>
      <c r="BD689" s="5">
        <v>12.14</v>
      </c>
      <c r="BE689" s="5">
        <v>11.92</v>
      </c>
      <c r="BF689" s="5">
        <v>0</v>
      </c>
      <c r="BG689" s="5">
        <v>0</v>
      </c>
      <c r="BH689" s="5">
        <v>0</v>
      </c>
      <c r="BI689" s="5">
        <v>2.35131</v>
      </c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</row>
    <row r="690" spans="1:107" s="7" customFormat="1" ht="24">
      <c r="A690" s="4" t="s">
        <v>920</v>
      </c>
      <c r="B690" s="5" t="s">
        <v>452</v>
      </c>
      <c r="C690" s="6">
        <v>39434</v>
      </c>
      <c r="D690" s="5" t="s">
        <v>455</v>
      </c>
      <c r="E690" s="5" t="s">
        <v>502</v>
      </c>
      <c r="F690" s="5" t="s">
        <v>477</v>
      </c>
      <c r="G690" s="5" t="s">
        <v>458</v>
      </c>
      <c r="H690" s="5" t="s">
        <v>455</v>
      </c>
      <c r="I690" s="5">
        <v>17</v>
      </c>
      <c r="J690" s="5" t="s">
        <v>459</v>
      </c>
      <c r="K690" s="5"/>
      <c r="L690" s="5"/>
      <c r="M690" s="5"/>
      <c r="N690" s="5" t="s">
        <v>459</v>
      </c>
      <c r="O690" s="5"/>
      <c r="P690" s="5"/>
      <c r="Q690" s="5"/>
      <c r="R690" s="5" t="s">
        <v>459</v>
      </c>
      <c r="S690" s="5" t="s">
        <v>460</v>
      </c>
      <c r="T690" s="5" t="s">
        <v>461</v>
      </c>
      <c r="U690" s="5" t="s">
        <v>484</v>
      </c>
      <c r="V690" s="5" t="s">
        <v>808</v>
      </c>
      <c r="W690" s="5">
        <v>128</v>
      </c>
      <c r="X690" s="5">
        <v>15</v>
      </c>
      <c r="Y690" s="5" t="s">
        <v>455</v>
      </c>
      <c r="Z690" s="5">
        <v>23</v>
      </c>
      <c r="AA690" s="5"/>
      <c r="AB690" s="5" t="s">
        <v>835</v>
      </c>
      <c r="AC690" s="5"/>
      <c r="AD690" s="5">
        <v>0</v>
      </c>
      <c r="AE690" s="5">
        <v>5</v>
      </c>
      <c r="AF690" s="5">
        <v>37</v>
      </c>
      <c r="AG690" s="5">
        <v>4.49</v>
      </c>
      <c r="AH690" s="5">
        <v>60</v>
      </c>
      <c r="AI690" s="5">
        <v>36.36</v>
      </c>
      <c r="AJ690" s="5">
        <v>18</v>
      </c>
      <c r="AK690" s="5">
        <v>29.59</v>
      </c>
      <c r="AL690" s="5">
        <v>11</v>
      </c>
      <c r="AM690" s="5">
        <v>29.2</v>
      </c>
      <c r="AN690" s="5">
        <v>28.5</v>
      </c>
      <c r="AO690" s="5">
        <v>1.65</v>
      </c>
      <c r="AP690" s="5">
        <v>1.5</v>
      </c>
      <c r="AQ690" s="5">
        <v>0</v>
      </c>
      <c r="AR690" s="5">
        <v>4.05936</v>
      </c>
      <c r="AS690" s="5" t="s">
        <v>835</v>
      </c>
      <c r="AT690" s="5"/>
      <c r="AU690" s="5">
        <v>0</v>
      </c>
      <c r="AV690" s="5">
        <v>5</v>
      </c>
      <c r="AW690" s="5">
        <v>40</v>
      </c>
      <c r="AX690" s="5">
        <v>3.82</v>
      </c>
      <c r="AY690" s="5">
        <v>60</v>
      </c>
      <c r="AZ690" s="5">
        <v>34.58</v>
      </c>
      <c r="BA690" s="5">
        <v>17</v>
      </c>
      <c r="BB690" s="5">
        <v>28.87</v>
      </c>
      <c r="BC690" s="5">
        <v>10</v>
      </c>
      <c r="BD690" s="5">
        <v>27.34</v>
      </c>
      <c r="BE690" s="5">
        <v>27.53</v>
      </c>
      <c r="BF690" s="5">
        <v>1.72</v>
      </c>
      <c r="BG690" s="5">
        <v>0</v>
      </c>
      <c r="BH690" s="5">
        <v>0</v>
      </c>
      <c r="BI690" s="5">
        <v>3.825835</v>
      </c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</row>
    <row r="691" spans="1:107" s="7" customFormat="1" ht="24">
      <c r="A691" s="4" t="s">
        <v>920</v>
      </c>
      <c r="B691" s="5" t="s">
        <v>452</v>
      </c>
      <c r="C691" s="6">
        <v>39434</v>
      </c>
      <c r="D691" s="5" t="s">
        <v>455</v>
      </c>
      <c r="E691" s="5" t="s">
        <v>502</v>
      </c>
      <c r="F691" s="5" t="s">
        <v>477</v>
      </c>
      <c r="G691" s="5" t="s">
        <v>458</v>
      </c>
      <c r="H691" s="5" t="s">
        <v>455</v>
      </c>
      <c r="I691" s="5">
        <v>42</v>
      </c>
      <c r="J691" s="5" t="s">
        <v>459</v>
      </c>
      <c r="K691" s="5"/>
      <c r="L691" s="5"/>
      <c r="M691" s="5"/>
      <c r="N691" s="5" t="s">
        <v>459</v>
      </c>
      <c r="O691" s="5"/>
      <c r="P691" s="5"/>
      <c r="Q691" s="5"/>
      <c r="R691" s="5" t="s">
        <v>459</v>
      </c>
      <c r="S691" s="5" t="s">
        <v>460</v>
      </c>
      <c r="T691" s="5" t="s">
        <v>461</v>
      </c>
      <c r="U691" s="5" t="s">
        <v>484</v>
      </c>
      <c r="V691" s="5" t="s">
        <v>808</v>
      </c>
      <c r="W691" s="5">
        <v>128</v>
      </c>
      <c r="X691" s="5">
        <v>15</v>
      </c>
      <c r="Y691" s="5" t="s">
        <v>455</v>
      </c>
      <c r="Z691" s="5">
        <v>28</v>
      </c>
      <c r="AA691" s="5"/>
      <c r="AB691" s="5" t="s">
        <v>835</v>
      </c>
      <c r="AC691" s="5"/>
      <c r="AD691" s="5">
        <v>0</v>
      </c>
      <c r="AE691" s="5">
        <v>5</v>
      </c>
      <c r="AF691" s="5">
        <v>37</v>
      </c>
      <c r="AG691" s="5">
        <v>4.48</v>
      </c>
      <c r="AH691" s="5">
        <v>60</v>
      </c>
      <c r="AI691" s="5">
        <v>37.5</v>
      </c>
      <c r="AJ691" s="5">
        <v>18</v>
      </c>
      <c r="AK691" s="5">
        <v>30.85</v>
      </c>
      <c r="AL691" s="5">
        <v>14</v>
      </c>
      <c r="AM691" s="5">
        <v>30.1</v>
      </c>
      <c r="AN691" s="5">
        <v>29.78</v>
      </c>
      <c r="AO691" s="5">
        <v>2.34</v>
      </c>
      <c r="AP691" s="5">
        <v>1.5</v>
      </c>
      <c r="AQ691" s="5"/>
      <c r="AR691" s="5">
        <v>4.92475333333333</v>
      </c>
      <c r="AS691" s="5" t="s">
        <v>835</v>
      </c>
      <c r="AT691" s="5"/>
      <c r="AU691" s="5">
        <v>0</v>
      </c>
      <c r="AV691" s="5">
        <v>5</v>
      </c>
      <c r="AW691" s="5">
        <v>42</v>
      </c>
      <c r="AX691" s="5">
        <v>3.81</v>
      </c>
      <c r="AY691" s="5">
        <v>60</v>
      </c>
      <c r="AZ691" s="5">
        <v>35.84</v>
      </c>
      <c r="BA691" s="5">
        <v>18</v>
      </c>
      <c r="BB691" s="5">
        <v>29.47</v>
      </c>
      <c r="BC691" s="5">
        <v>10</v>
      </c>
      <c r="BD691" s="5">
        <v>28.9</v>
      </c>
      <c r="BE691" s="5">
        <v>28.58</v>
      </c>
      <c r="BF691" s="5">
        <v>1.83</v>
      </c>
      <c r="BG691" s="5">
        <v>1.5</v>
      </c>
      <c r="BH691" s="5"/>
      <c r="BI691" s="5">
        <v>4.65031083333333</v>
      </c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</row>
    <row r="692" spans="1:107" s="7" customFormat="1" ht="24">
      <c r="A692" s="4" t="s">
        <v>920</v>
      </c>
      <c r="B692" s="5" t="s">
        <v>452</v>
      </c>
      <c r="C692" s="6">
        <v>39434</v>
      </c>
      <c r="D692" s="5" t="s">
        <v>455</v>
      </c>
      <c r="E692" s="5" t="s">
        <v>502</v>
      </c>
      <c r="F692" s="5" t="s">
        <v>477</v>
      </c>
      <c r="G692" s="5" t="s">
        <v>458</v>
      </c>
      <c r="H692" s="5" t="s">
        <v>455</v>
      </c>
      <c r="I692" s="5">
        <v>67</v>
      </c>
      <c r="J692" s="5" t="s">
        <v>459</v>
      </c>
      <c r="K692" s="5"/>
      <c r="L692" s="5"/>
      <c r="M692" s="5"/>
      <c r="N692" s="5" t="s">
        <v>459</v>
      </c>
      <c r="O692" s="5"/>
      <c r="P692" s="5"/>
      <c r="Q692" s="5"/>
      <c r="R692" s="5" t="s">
        <v>459</v>
      </c>
      <c r="S692" s="5" t="s">
        <v>460</v>
      </c>
      <c r="T692" s="5" t="s">
        <v>461</v>
      </c>
      <c r="U692" s="5" t="s">
        <v>484</v>
      </c>
      <c r="V692" s="5" t="s">
        <v>808</v>
      </c>
      <c r="W692" s="5">
        <v>128</v>
      </c>
      <c r="X692" s="5">
        <v>15</v>
      </c>
      <c r="Y692" s="5" t="s">
        <v>455</v>
      </c>
      <c r="Z692" s="5">
        <v>33</v>
      </c>
      <c r="AA692" s="5"/>
      <c r="AB692" s="5" t="s">
        <v>809</v>
      </c>
      <c r="AC692" s="5"/>
      <c r="AD692" s="5">
        <v>0</v>
      </c>
      <c r="AE692" s="5">
        <v>5</v>
      </c>
      <c r="AF692" s="5">
        <v>65</v>
      </c>
      <c r="AG692" s="5">
        <v>6.09</v>
      </c>
      <c r="AH692" s="5">
        <v>60</v>
      </c>
      <c r="AI692" s="5">
        <v>35.27</v>
      </c>
      <c r="AJ692" s="5">
        <v>30</v>
      </c>
      <c r="AK692" s="5">
        <v>34.78</v>
      </c>
      <c r="AL692" s="5">
        <v>28</v>
      </c>
      <c r="AM692" s="5">
        <v>33.34</v>
      </c>
      <c r="AN692" s="5">
        <v>32.87</v>
      </c>
      <c r="AO692" s="5">
        <v>2.45</v>
      </c>
      <c r="AP692" s="5">
        <v>1</v>
      </c>
      <c r="AQ692" s="5"/>
      <c r="AR692" s="5">
        <v>6.205205</v>
      </c>
      <c r="AS692" s="5" t="s">
        <v>835</v>
      </c>
      <c r="AT692" s="5"/>
      <c r="AU692" s="5">
        <v>0</v>
      </c>
      <c r="AV692" s="5">
        <v>5</v>
      </c>
      <c r="AW692" s="5">
        <v>67</v>
      </c>
      <c r="AX692" s="5">
        <v>5.55</v>
      </c>
      <c r="AY692" s="5">
        <v>60</v>
      </c>
      <c r="AZ692" s="5">
        <v>39.68</v>
      </c>
      <c r="BA692" s="5">
        <v>17</v>
      </c>
      <c r="BB692" s="5">
        <v>33</v>
      </c>
      <c r="BC692" s="5">
        <v>14</v>
      </c>
      <c r="BD692" s="5">
        <v>31.76</v>
      </c>
      <c r="BE692" s="5">
        <v>31.38</v>
      </c>
      <c r="BF692" s="5">
        <v>2.45</v>
      </c>
      <c r="BG692" s="5">
        <v>1.5</v>
      </c>
      <c r="BH692" s="5"/>
      <c r="BI692" s="5">
        <v>5.9373125</v>
      </c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</row>
    <row r="693" spans="1:107" s="7" customFormat="1" ht="36">
      <c r="A693" s="4" t="s">
        <v>920</v>
      </c>
      <c r="B693" s="5" t="s">
        <v>452</v>
      </c>
      <c r="C693" s="6">
        <v>39440</v>
      </c>
      <c r="D693" s="5" t="s">
        <v>455</v>
      </c>
      <c r="E693" s="5" t="s">
        <v>456</v>
      </c>
      <c r="F693" s="5" t="s">
        <v>477</v>
      </c>
      <c r="G693" s="5" t="s">
        <v>458</v>
      </c>
      <c r="H693" s="5" t="s">
        <v>459</v>
      </c>
      <c r="I693" s="5">
        <v>20</v>
      </c>
      <c r="J693" s="5" t="s">
        <v>459</v>
      </c>
      <c r="K693" s="5"/>
      <c r="L693" s="5"/>
      <c r="M693" s="5"/>
      <c r="N693" s="5" t="s">
        <v>455</v>
      </c>
      <c r="O693" s="5" t="s">
        <v>580</v>
      </c>
      <c r="P693" s="5"/>
      <c r="Q693" s="5"/>
      <c r="R693" s="5" t="s">
        <v>459</v>
      </c>
      <c r="S693" s="5" t="s">
        <v>460</v>
      </c>
      <c r="T693" s="5" t="s">
        <v>461</v>
      </c>
      <c r="U693" s="5" t="s">
        <v>484</v>
      </c>
      <c r="V693" s="5" t="s">
        <v>840</v>
      </c>
      <c r="W693" s="5">
        <v>256</v>
      </c>
      <c r="X693" s="5">
        <v>45</v>
      </c>
      <c r="Y693" s="5" t="s">
        <v>455</v>
      </c>
      <c r="Z693" s="5">
        <v>37</v>
      </c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 t="s">
        <v>316</v>
      </c>
      <c r="AT693" s="5"/>
      <c r="AU693" s="5">
        <v>0.03653</v>
      </c>
      <c r="AV693" s="5">
        <v>5</v>
      </c>
      <c r="AW693" s="5">
        <v>20</v>
      </c>
      <c r="AX693" s="5">
        <v>6.05753</v>
      </c>
      <c r="AY693" s="5">
        <v>60</v>
      </c>
      <c r="AZ693" s="5">
        <v>92.5</v>
      </c>
      <c r="BA693" s="5">
        <v>15</v>
      </c>
      <c r="BB693" s="5">
        <v>79.67</v>
      </c>
      <c r="BC693" s="5">
        <v>15</v>
      </c>
      <c r="BD693" s="5">
        <v>75.35</v>
      </c>
      <c r="BE693" s="5">
        <v>52.59</v>
      </c>
      <c r="BF693" s="5">
        <v>26.4</v>
      </c>
      <c r="BG693" s="5">
        <v>13.62</v>
      </c>
      <c r="BH693" s="5"/>
      <c r="BI693" s="5">
        <v>12.3311132469</v>
      </c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>
        <v>0</v>
      </c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</row>
    <row r="694" spans="1:107" s="7" customFormat="1" ht="36">
      <c r="A694" s="4" t="s">
        <v>920</v>
      </c>
      <c r="B694" s="5" t="s">
        <v>452</v>
      </c>
      <c r="C694" s="6">
        <v>39440</v>
      </c>
      <c r="D694" s="5" t="s">
        <v>455</v>
      </c>
      <c r="E694" s="5" t="s">
        <v>456</v>
      </c>
      <c r="F694" s="5" t="s">
        <v>477</v>
      </c>
      <c r="G694" s="5" t="s">
        <v>458</v>
      </c>
      <c r="H694" s="5" t="s">
        <v>459</v>
      </c>
      <c r="I694" s="5">
        <v>20</v>
      </c>
      <c r="J694" s="5" t="s">
        <v>459</v>
      </c>
      <c r="K694" s="5"/>
      <c r="L694" s="5"/>
      <c r="M694" s="5"/>
      <c r="N694" s="5" t="s">
        <v>455</v>
      </c>
      <c r="O694" s="5" t="s">
        <v>580</v>
      </c>
      <c r="P694" s="5"/>
      <c r="Q694" s="5"/>
      <c r="R694" s="5" t="s">
        <v>459</v>
      </c>
      <c r="S694" s="5" t="s">
        <v>460</v>
      </c>
      <c r="T694" s="5" t="s">
        <v>461</v>
      </c>
      <c r="U694" s="5" t="s">
        <v>484</v>
      </c>
      <c r="V694" s="5" t="s">
        <v>840</v>
      </c>
      <c r="W694" s="5">
        <v>256</v>
      </c>
      <c r="X694" s="5">
        <v>45</v>
      </c>
      <c r="Y694" s="5" t="s">
        <v>455</v>
      </c>
      <c r="Z694" s="5">
        <v>39</v>
      </c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 t="s">
        <v>316</v>
      </c>
      <c r="AT694" s="5"/>
      <c r="AU694" s="5">
        <v>0.03653</v>
      </c>
      <c r="AV694" s="5">
        <v>5</v>
      </c>
      <c r="AW694" s="5">
        <v>20</v>
      </c>
      <c r="AX694" s="5">
        <v>6.04842</v>
      </c>
      <c r="AY694" s="5">
        <v>60</v>
      </c>
      <c r="AZ694" s="5">
        <v>91.61</v>
      </c>
      <c r="BA694" s="5">
        <v>15</v>
      </c>
      <c r="BB694" s="5">
        <v>78.15</v>
      </c>
      <c r="BC694" s="5">
        <v>15</v>
      </c>
      <c r="BD694" s="5">
        <v>75.03</v>
      </c>
      <c r="BE694" s="5">
        <v>51.2</v>
      </c>
      <c r="BF694" s="5">
        <v>25.97</v>
      </c>
      <c r="BG694" s="5">
        <v>13.39</v>
      </c>
      <c r="BH694" s="5"/>
      <c r="BI694" s="5">
        <v>12.1554997027</v>
      </c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>
        <v>0</v>
      </c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</row>
    <row r="695" spans="1:107" s="7" customFormat="1" ht="36">
      <c r="A695" s="4" t="s">
        <v>920</v>
      </c>
      <c r="B695" s="5" t="s">
        <v>452</v>
      </c>
      <c r="C695" s="6">
        <v>39440</v>
      </c>
      <c r="D695" s="5" t="s">
        <v>455</v>
      </c>
      <c r="E695" s="5" t="s">
        <v>456</v>
      </c>
      <c r="F695" s="5" t="s">
        <v>477</v>
      </c>
      <c r="G695" s="5" t="s">
        <v>458</v>
      </c>
      <c r="H695" s="5" t="s">
        <v>459</v>
      </c>
      <c r="I695" s="5">
        <v>20</v>
      </c>
      <c r="J695" s="5" t="s">
        <v>459</v>
      </c>
      <c r="K695" s="5"/>
      <c r="L695" s="5"/>
      <c r="M695" s="5"/>
      <c r="N695" s="5" t="s">
        <v>455</v>
      </c>
      <c r="O695" s="5" t="s">
        <v>580</v>
      </c>
      <c r="P695" s="5"/>
      <c r="Q695" s="5"/>
      <c r="R695" s="5" t="s">
        <v>459</v>
      </c>
      <c r="S695" s="5" t="s">
        <v>460</v>
      </c>
      <c r="T695" s="5" t="s">
        <v>461</v>
      </c>
      <c r="U695" s="5" t="s">
        <v>484</v>
      </c>
      <c r="V695" s="5" t="s">
        <v>840</v>
      </c>
      <c r="W695" s="5">
        <v>256</v>
      </c>
      <c r="X695" s="5">
        <v>45</v>
      </c>
      <c r="Y695" s="5" t="s">
        <v>455</v>
      </c>
      <c r="Z695" s="5">
        <v>46</v>
      </c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 t="s">
        <v>316</v>
      </c>
      <c r="AT695" s="5"/>
      <c r="AU695" s="5">
        <v>0.0524</v>
      </c>
      <c r="AV695" s="5">
        <v>5</v>
      </c>
      <c r="AW695" s="5">
        <v>20</v>
      </c>
      <c r="AX695" s="5">
        <v>8.48072</v>
      </c>
      <c r="AY695" s="5">
        <v>60</v>
      </c>
      <c r="AZ695" s="5">
        <v>102.81</v>
      </c>
      <c r="BA695" s="5">
        <v>15</v>
      </c>
      <c r="BB695" s="5">
        <v>83.93</v>
      </c>
      <c r="BC695" s="5">
        <v>15</v>
      </c>
      <c r="BD695" s="5">
        <v>74.37</v>
      </c>
      <c r="BE695" s="5">
        <v>54.68</v>
      </c>
      <c r="BF695" s="5">
        <v>85.78</v>
      </c>
      <c r="BG695" s="5">
        <v>37.66</v>
      </c>
      <c r="BH695" s="5"/>
      <c r="BI695" s="5">
        <v>13.5672015074666</v>
      </c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>
        <v>0</v>
      </c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</row>
    <row r="696" spans="1:107" s="7" customFormat="1" ht="36">
      <c r="A696" s="4" t="s">
        <v>920</v>
      </c>
      <c r="B696" s="5" t="s">
        <v>452</v>
      </c>
      <c r="C696" s="6">
        <v>39440</v>
      </c>
      <c r="D696" s="5" t="s">
        <v>455</v>
      </c>
      <c r="E696" s="5" t="s">
        <v>456</v>
      </c>
      <c r="F696" s="5" t="s">
        <v>477</v>
      </c>
      <c r="G696" s="5" t="s">
        <v>458</v>
      </c>
      <c r="H696" s="5" t="s">
        <v>459</v>
      </c>
      <c r="I696" s="5">
        <v>20</v>
      </c>
      <c r="J696" s="5" t="s">
        <v>459</v>
      </c>
      <c r="K696" s="5"/>
      <c r="L696" s="5"/>
      <c r="M696" s="5"/>
      <c r="N696" s="5" t="s">
        <v>455</v>
      </c>
      <c r="O696" s="5" t="s">
        <v>580</v>
      </c>
      <c r="P696" s="5"/>
      <c r="Q696" s="5"/>
      <c r="R696" s="5" t="s">
        <v>459</v>
      </c>
      <c r="S696" s="5" t="s">
        <v>460</v>
      </c>
      <c r="T696" s="5" t="s">
        <v>461</v>
      </c>
      <c r="U696" s="5" t="s">
        <v>484</v>
      </c>
      <c r="V696" s="5" t="s">
        <v>840</v>
      </c>
      <c r="W696" s="5">
        <v>256</v>
      </c>
      <c r="X696" s="5">
        <v>45</v>
      </c>
      <c r="Y696" s="5" t="s">
        <v>455</v>
      </c>
      <c r="Z696" s="5">
        <v>55</v>
      </c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 t="s">
        <v>316</v>
      </c>
      <c r="AT696" s="5"/>
      <c r="AU696" s="5">
        <v>0.05257</v>
      </c>
      <c r="AV696" s="5">
        <v>5</v>
      </c>
      <c r="AW696" s="5">
        <v>20</v>
      </c>
      <c r="AX696" s="5">
        <v>7.81547</v>
      </c>
      <c r="AY696" s="5">
        <v>60</v>
      </c>
      <c r="AZ696" s="5">
        <v>97.68</v>
      </c>
      <c r="BA696" s="5">
        <v>15</v>
      </c>
      <c r="BB696" s="5">
        <v>91.05</v>
      </c>
      <c r="BC696" s="5">
        <v>15</v>
      </c>
      <c r="BD696" s="5">
        <v>102.1</v>
      </c>
      <c r="BE696" s="5">
        <v>71.04</v>
      </c>
      <c r="BF696" s="5">
        <v>92.55</v>
      </c>
      <c r="BG696" s="5">
        <v>42.61</v>
      </c>
      <c r="BH696" s="5"/>
      <c r="BI696" s="5">
        <v>16.0566772972166</v>
      </c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>
        <v>0</v>
      </c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</row>
    <row r="697" spans="1:107" s="7" customFormat="1" ht="36">
      <c r="A697" s="4" t="s">
        <v>920</v>
      </c>
      <c r="B697" s="5" t="s">
        <v>452</v>
      </c>
      <c r="C697" s="6">
        <v>39440</v>
      </c>
      <c r="D697" s="5" t="s">
        <v>455</v>
      </c>
      <c r="E697" s="5" t="s">
        <v>456</v>
      </c>
      <c r="F697" s="5" t="s">
        <v>477</v>
      </c>
      <c r="G697" s="5" t="s">
        <v>458</v>
      </c>
      <c r="H697" s="5" t="s">
        <v>459</v>
      </c>
      <c r="I697" s="5">
        <v>20</v>
      </c>
      <c r="J697" s="5" t="s">
        <v>459</v>
      </c>
      <c r="K697" s="5"/>
      <c r="L697" s="5"/>
      <c r="M697" s="5"/>
      <c r="N697" s="5" t="s">
        <v>455</v>
      </c>
      <c r="O697" s="5" t="s">
        <v>580</v>
      </c>
      <c r="P697" s="5"/>
      <c r="Q697" s="5"/>
      <c r="R697" s="5" t="s">
        <v>459</v>
      </c>
      <c r="S697" s="5" t="s">
        <v>460</v>
      </c>
      <c r="T697" s="5" t="s">
        <v>461</v>
      </c>
      <c r="U697" s="5" t="s">
        <v>484</v>
      </c>
      <c r="V697" s="5" t="s">
        <v>840</v>
      </c>
      <c r="W697" s="5">
        <v>256</v>
      </c>
      <c r="X697" s="5">
        <v>45</v>
      </c>
      <c r="Y697" s="5" t="s">
        <v>455</v>
      </c>
      <c r="Z697" s="5">
        <v>66</v>
      </c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 t="s">
        <v>316</v>
      </c>
      <c r="AT697" s="5"/>
      <c r="AU697" s="5">
        <v>0.05002</v>
      </c>
      <c r="AV697" s="5">
        <v>5</v>
      </c>
      <c r="AW697" s="5">
        <v>20</v>
      </c>
      <c r="AX697" s="5">
        <v>12.377</v>
      </c>
      <c r="AY697" s="5">
        <v>60</v>
      </c>
      <c r="AZ697" s="5">
        <v>123.515</v>
      </c>
      <c r="BA697" s="5">
        <v>15</v>
      </c>
      <c r="BB697" s="5">
        <v>111.289</v>
      </c>
      <c r="BC697" s="5">
        <v>15</v>
      </c>
      <c r="BD697" s="5">
        <v>108.045</v>
      </c>
      <c r="BE697" s="5">
        <v>73.0397</v>
      </c>
      <c r="BF697" s="5">
        <v>124.063</v>
      </c>
      <c r="BG697" s="5">
        <v>42.6</v>
      </c>
      <c r="BH697" s="5"/>
      <c r="BI697" s="5">
        <v>18.5908443</v>
      </c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>
        <v>0</v>
      </c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</row>
    <row r="698" spans="1:107" s="7" customFormat="1" ht="36">
      <c r="A698" s="4" t="s">
        <v>920</v>
      </c>
      <c r="B698" s="5" t="s">
        <v>452</v>
      </c>
      <c r="C698" s="6">
        <v>39440</v>
      </c>
      <c r="D698" s="5" t="s">
        <v>455</v>
      </c>
      <c r="E698" s="5" t="s">
        <v>456</v>
      </c>
      <c r="F698" s="5" t="s">
        <v>477</v>
      </c>
      <c r="G698" s="5" t="s">
        <v>458</v>
      </c>
      <c r="H698" s="5" t="s">
        <v>459</v>
      </c>
      <c r="I698" s="5">
        <v>20</v>
      </c>
      <c r="J698" s="5" t="s">
        <v>459</v>
      </c>
      <c r="K698" s="5"/>
      <c r="L698" s="5"/>
      <c r="M698" s="5"/>
      <c r="N698" s="5" t="s">
        <v>455</v>
      </c>
      <c r="O698" s="5" t="s">
        <v>580</v>
      </c>
      <c r="P698" s="5"/>
      <c r="Q698" s="5"/>
      <c r="R698" s="5" t="s">
        <v>459</v>
      </c>
      <c r="S698" s="5" t="s">
        <v>460</v>
      </c>
      <c r="T698" s="5" t="s">
        <v>461</v>
      </c>
      <c r="U698" s="5" t="s">
        <v>484</v>
      </c>
      <c r="V698" s="5" t="s">
        <v>840</v>
      </c>
      <c r="W698" s="5">
        <v>256</v>
      </c>
      <c r="X698" s="5">
        <v>45</v>
      </c>
      <c r="Y698" s="5" t="s">
        <v>455</v>
      </c>
      <c r="Z698" s="5">
        <v>75</v>
      </c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 t="s">
        <v>316</v>
      </c>
      <c r="AT698" s="5"/>
      <c r="AU698" s="5">
        <v>0.05021</v>
      </c>
      <c r="AV698" s="5">
        <v>5</v>
      </c>
      <c r="AW698" s="5">
        <v>20</v>
      </c>
      <c r="AX698" s="5">
        <v>36.8178</v>
      </c>
      <c r="AY698" s="5">
        <v>60</v>
      </c>
      <c r="AZ698" s="5">
        <v>139.685</v>
      </c>
      <c r="BA698" s="5">
        <v>15</v>
      </c>
      <c r="BB698" s="5">
        <v>109.096</v>
      </c>
      <c r="BC698" s="5">
        <v>15</v>
      </c>
      <c r="BD698" s="5">
        <v>98.5255</v>
      </c>
      <c r="BE698" s="5">
        <v>68.9572</v>
      </c>
      <c r="BF698" s="5">
        <v>108.139</v>
      </c>
      <c r="BG698" s="5">
        <v>42.15</v>
      </c>
      <c r="BH698" s="5"/>
      <c r="BI698" s="5">
        <v>20.761208355</v>
      </c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>
        <v>0</v>
      </c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</row>
    <row r="699" spans="1:107" s="7" customFormat="1" ht="12.75">
      <c r="A699" s="4" t="s">
        <v>920</v>
      </c>
      <c r="B699" s="5" t="s">
        <v>452</v>
      </c>
      <c r="C699" s="6">
        <v>39351</v>
      </c>
      <c r="D699" s="5" t="s">
        <v>455</v>
      </c>
      <c r="E699" s="5" t="s">
        <v>502</v>
      </c>
      <c r="F699" s="5" t="s">
        <v>477</v>
      </c>
      <c r="G699" s="5" t="s">
        <v>458</v>
      </c>
      <c r="H699" s="5" t="s">
        <v>455</v>
      </c>
      <c r="I699" s="5">
        <v>30</v>
      </c>
      <c r="J699" s="5" t="s">
        <v>459</v>
      </c>
      <c r="K699" s="5"/>
      <c r="L699" s="5"/>
      <c r="M699" s="5"/>
      <c r="N699" s="5" t="s">
        <v>459</v>
      </c>
      <c r="O699" s="5"/>
      <c r="P699" s="5"/>
      <c r="Q699" s="5"/>
      <c r="R699" s="5" t="s">
        <v>459</v>
      </c>
      <c r="S699" s="5" t="s">
        <v>460</v>
      </c>
      <c r="T699" s="5" t="s">
        <v>461</v>
      </c>
      <c r="U699" s="5" t="s">
        <v>462</v>
      </c>
      <c r="V699" s="5" t="s">
        <v>810</v>
      </c>
      <c r="W699" s="5">
        <v>512</v>
      </c>
      <c r="X699" s="5">
        <v>60</v>
      </c>
      <c r="Y699" s="5" t="s">
        <v>455</v>
      </c>
      <c r="Z699" s="5">
        <v>110</v>
      </c>
      <c r="AA699" s="5"/>
      <c r="AB699" s="5" t="s">
        <v>809</v>
      </c>
      <c r="AC699" s="5"/>
      <c r="AD699" s="5">
        <v>0.097</v>
      </c>
      <c r="AE699" s="5">
        <v>5</v>
      </c>
      <c r="AF699" s="5">
        <v>210</v>
      </c>
      <c r="AG699" s="5">
        <v>13.1</v>
      </c>
      <c r="AH699" s="5">
        <v>60</v>
      </c>
      <c r="AI699" s="5">
        <v>268.12</v>
      </c>
      <c r="AJ699" s="5">
        <v>185</v>
      </c>
      <c r="AK699" s="5">
        <v>197.1</v>
      </c>
      <c r="AL699" s="5">
        <v>7</v>
      </c>
      <c r="AM699" s="5">
        <v>190.34</v>
      </c>
      <c r="AN699" s="5">
        <v>186.72</v>
      </c>
      <c r="AO699" s="5">
        <v>229.35</v>
      </c>
      <c r="AP699" s="5">
        <v>50</v>
      </c>
      <c r="AQ699" s="5"/>
      <c r="AR699" s="5">
        <v>35.2503333333333</v>
      </c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</row>
    <row r="700" spans="1:107" s="7" customFormat="1" ht="12.75">
      <c r="A700" s="4" t="s">
        <v>920</v>
      </c>
      <c r="B700" s="5" t="s">
        <v>452</v>
      </c>
      <c r="C700" s="6">
        <v>39351</v>
      </c>
      <c r="D700" s="5" t="s">
        <v>455</v>
      </c>
      <c r="E700" s="5" t="s">
        <v>502</v>
      </c>
      <c r="F700" s="5" t="s">
        <v>477</v>
      </c>
      <c r="G700" s="5" t="s">
        <v>458</v>
      </c>
      <c r="H700" s="5" t="s">
        <v>459</v>
      </c>
      <c r="I700" s="5">
        <v>30</v>
      </c>
      <c r="J700" s="5" t="s">
        <v>459</v>
      </c>
      <c r="K700" s="5"/>
      <c r="L700" s="5"/>
      <c r="M700" s="5"/>
      <c r="N700" s="5" t="s">
        <v>459</v>
      </c>
      <c r="O700" s="5"/>
      <c r="P700" s="5"/>
      <c r="Q700" s="5"/>
      <c r="R700" s="5" t="s">
        <v>459</v>
      </c>
      <c r="S700" s="5" t="s">
        <v>460</v>
      </c>
      <c r="T700" s="5" t="s">
        <v>461</v>
      </c>
      <c r="U700" s="5" t="s">
        <v>462</v>
      </c>
      <c r="V700" s="5" t="s">
        <v>868</v>
      </c>
      <c r="W700" s="5">
        <v>512</v>
      </c>
      <c r="X700" s="5">
        <v>60</v>
      </c>
      <c r="Y700" s="5" t="s">
        <v>455</v>
      </c>
      <c r="Z700" s="5">
        <v>125</v>
      </c>
      <c r="AA700" s="5"/>
      <c r="AB700" s="5" t="s">
        <v>809</v>
      </c>
      <c r="AC700" s="5"/>
      <c r="AD700" s="5">
        <v>0.097</v>
      </c>
      <c r="AE700" s="5">
        <v>5</v>
      </c>
      <c r="AF700" s="5">
        <v>211</v>
      </c>
      <c r="AG700" s="5">
        <v>13.14</v>
      </c>
      <c r="AH700" s="5">
        <v>60</v>
      </c>
      <c r="AI700" s="5">
        <v>291</v>
      </c>
      <c r="AJ700" s="5">
        <v>186</v>
      </c>
      <c r="AK700" s="5">
        <v>215.64</v>
      </c>
      <c r="AL700" s="5">
        <v>10</v>
      </c>
      <c r="AM700" s="5">
        <v>207.67</v>
      </c>
      <c r="AN700" s="5">
        <v>206.73</v>
      </c>
      <c r="AO700" s="5">
        <v>238.1</v>
      </c>
      <c r="AP700" s="5">
        <v>52</v>
      </c>
      <c r="AQ700" s="5"/>
      <c r="AR700" s="5">
        <v>38.36104</v>
      </c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</row>
    <row r="701" spans="1:107" s="7" customFormat="1" ht="12.75">
      <c r="A701" s="4" t="s">
        <v>920</v>
      </c>
      <c r="B701" s="5" t="s">
        <v>452</v>
      </c>
      <c r="C701" s="6">
        <v>39314</v>
      </c>
      <c r="D701" s="5" t="s">
        <v>455</v>
      </c>
      <c r="E701" s="5" t="s">
        <v>456</v>
      </c>
      <c r="F701" s="5" t="s">
        <v>477</v>
      </c>
      <c r="G701" s="5" t="s">
        <v>458</v>
      </c>
      <c r="H701" s="5" t="s">
        <v>455</v>
      </c>
      <c r="I701" s="5">
        <v>32</v>
      </c>
      <c r="J701" s="5" t="s">
        <v>459</v>
      </c>
      <c r="K701" s="5"/>
      <c r="L701" s="5"/>
      <c r="M701" s="5"/>
      <c r="N701" s="5" t="s">
        <v>459</v>
      </c>
      <c r="O701" s="5"/>
      <c r="P701" s="5"/>
      <c r="Q701" s="5"/>
      <c r="R701" s="5" t="s">
        <v>459</v>
      </c>
      <c r="S701" s="5" t="s">
        <v>460</v>
      </c>
      <c r="T701" s="5" t="s">
        <v>461</v>
      </c>
      <c r="U701" s="5" t="s">
        <v>462</v>
      </c>
      <c r="V701" s="5" t="s">
        <v>808</v>
      </c>
      <c r="W701" s="5">
        <v>256</v>
      </c>
      <c r="X701" s="5">
        <v>90</v>
      </c>
      <c r="Y701" s="5" t="s">
        <v>455</v>
      </c>
      <c r="Z701" s="5">
        <v>100</v>
      </c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 t="s">
        <v>809</v>
      </c>
      <c r="AT701" s="5"/>
      <c r="AU701" s="5">
        <v>1</v>
      </c>
      <c r="AV701" s="5">
        <v>5</v>
      </c>
      <c r="AW701" s="5">
        <v>37</v>
      </c>
      <c r="AX701" s="5">
        <v>101</v>
      </c>
      <c r="AY701" s="5">
        <v>60</v>
      </c>
      <c r="AZ701" s="5">
        <v>277</v>
      </c>
      <c r="BA701" s="5">
        <v>343</v>
      </c>
      <c r="BB701" s="5">
        <v>198</v>
      </c>
      <c r="BC701" s="5">
        <v>14</v>
      </c>
      <c r="BD701" s="5">
        <v>213</v>
      </c>
      <c r="BE701" s="5">
        <v>209</v>
      </c>
      <c r="BF701" s="5">
        <v>423</v>
      </c>
      <c r="BG701" s="5">
        <v>87</v>
      </c>
      <c r="BH701" s="5">
        <v>0</v>
      </c>
      <c r="BI701" s="5">
        <v>49.4635</v>
      </c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</row>
    <row r="702" spans="1:107" s="7" customFormat="1" ht="12.75">
      <c r="A702" s="4" t="s">
        <v>920</v>
      </c>
      <c r="B702" s="5" t="s">
        <v>452</v>
      </c>
      <c r="C702" s="6">
        <v>39227</v>
      </c>
      <c r="D702" s="5" t="s">
        <v>455</v>
      </c>
      <c r="E702" s="5" t="s">
        <v>456</v>
      </c>
      <c r="F702" s="5" t="s">
        <v>477</v>
      </c>
      <c r="G702" s="5" t="s">
        <v>458</v>
      </c>
      <c r="H702" s="5" t="s">
        <v>455</v>
      </c>
      <c r="I702" s="5">
        <v>37</v>
      </c>
      <c r="J702" s="5" t="s">
        <v>459</v>
      </c>
      <c r="K702" s="5"/>
      <c r="L702" s="5"/>
      <c r="M702" s="5"/>
      <c r="N702" s="5" t="s">
        <v>459</v>
      </c>
      <c r="O702" s="5"/>
      <c r="P702" s="5"/>
      <c r="Q702" s="5"/>
      <c r="R702" s="5" t="s">
        <v>459</v>
      </c>
      <c r="S702" s="5" t="s">
        <v>460</v>
      </c>
      <c r="T702" s="5" t="s">
        <v>461</v>
      </c>
      <c r="U702" s="5" t="s">
        <v>462</v>
      </c>
      <c r="V702" s="5" t="s">
        <v>808</v>
      </c>
      <c r="W702" s="5"/>
      <c r="X702" s="5">
        <v>90</v>
      </c>
      <c r="Y702" s="5" t="s">
        <v>455</v>
      </c>
      <c r="Z702" s="5">
        <v>144</v>
      </c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 t="s">
        <v>809</v>
      </c>
      <c r="AT702" s="5"/>
      <c r="AU702" s="5">
        <v>1</v>
      </c>
      <c r="AV702" s="5">
        <v>5</v>
      </c>
      <c r="AW702" s="5">
        <v>32</v>
      </c>
      <c r="AX702" s="5">
        <v>102</v>
      </c>
      <c r="AY702" s="5">
        <v>60</v>
      </c>
      <c r="AZ702" s="5">
        <v>312</v>
      </c>
      <c r="BA702" s="5">
        <v>342</v>
      </c>
      <c r="BB702" s="5">
        <v>232</v>
      </c>
      <c r="BC702" s="5">
        <v>14</v>
      </c>
      <c r="BD702" s="5">
        <v>242</v>
      </c>
      <c r="BE702" s="5">
        <v>240</v>
      </c>
      <c r="BF702" s="5">
        <v>423</v>
      </c>
      <c r="BG702" s="5">
        <v>87</v>
      </c>
      <c r="BH702" s="5">
        <v>0</v>
      </c>
      <c r="BI702" s="5">
        <v>54.627</v>
      </c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</row>
    <row r="703" spans="1:107" s="7" customFormat="1" ht="12.75">
      <c r="A703" s="4" t="s">
        <v>319</v>
      </c>
      <c r="B703" s="5" t="s">
        <v>452</v>
      </c>
      <c r="C703" s="6">
        <v>39513</v>
      </c>
      <c r="D703" s="5" t="s">
        <v>455</v>
      </c>
      <c r="E703" s="5" t="s">
        <v>476</v>
      </c>
      <c r="F703" s="5" t="s">
        <v>477</v>
      </c>
      <c r="G703" s="5" t="s">
        <v>458</v>
      </c>
      <c r="H703" s="5" t="s">
        <v>459</v>
      </c>
      <c r="I703" s="5" t="s">
        <v>479</v>
      </c>
      <c r="J703" s="5" t="s">
        <v>459</v>
      </c>
      <c r="K703" s="5"/>
      <c r="L703" s="5"/>
      <c r="M703" s="5"/>
      <c r="N703" s="5" t="s">
        <v>459</v>
      </c>
      <c r="O703" s="5"/>
      <c r="P703" s="5"/>
      <c r="Q703" s="5"/>
      <c r="R703" s="5" t="s">
        <v>459</v>
      </c>
      <c r="S703" s="5" t="s">
        <v>480</v>
      </c>
      <c r="T703" s="5" t="s">
        <v>461</v>
      </c>
      <c r="U703" s="5" t="s">
        <v>462</v>
      </c>
      <c r="V703" s="5" t="s">
        <v>845</v>
      </c>
      <c r="W703" s="5">
        <v>1000</v>
      </c>
      <c r="X703" s="5">
        <v>12</v>
      </c>
      <c r="Y703" s="5" t="s">
        <v>455</v>
      </c>
      <c r="Z703" s="5">
        <v>25</v>
      </c>
      <c r="AA703" s="5">
        <v>25</v>
      </c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 t="s">
        <v>809</v>
      </c>
      <c r="AT703" s="5"/>
      <c r="AU703" s="5">
        <v>0.00235</v>
      </c>
      <c r="AV703" s="5">
        <v>5</v>
      </c>
      <c r="AW703" s="5">
        <v>8.57</v>
      </c>
      <c r="AX703" s="5">
        <v>2.75274</v>
      </c>
      <c r="AY703" s="5">
        <v>60</v>
      </c>
      <c r="AZ703" s="5">
        <v>25.8074</v>
      </c>
      <c r="BA703" s="5">
        <v>49.66</v>
      </c>
      <c r="BB703" s="5">
        <v>26.1047</v>
      </c>
      <c r="BC703" s="5">
        <v>22.67</v>
      </c>
      <c r="BD703" s="5">
        <v>24.5865</v>
      </c>
      <c r="BE703" s="5">
        <v>24.3732</v>
      </c>
      <c r="BF703" s="5">
        <v>36.5874</v>
      </c>
      <c r="BG703" s="5">
        <v>59</v>
      </c>
      <c r="BH703" s="5"/>
      <c r="BI703" s="5">
        <v>3.85078525166666</v>
      </c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</row>
    <row r="704" spans="1:107" s="7" customFormat="1" ht="12.75">
      <c r="A704" s="4" t="s">
        <v>319</v>
      </c>
      <c r="B704" s="5" t="s">
        <v>452</v>
      </c>
      <c r="C704" s="6">
        <v>39227</v>
      </c>
      <c r="D704" s="5" t="s">
        <v>455</v>
      </c>
      <c r="E704" s="5" t="s">
        <v>476</v>
      </c>
      <c r="F704" s="5" t="s">
        <v>477</v>
      </c>
      <c r="G704" s="5" t="s">
        <v>458</v>
      </c>
      <c r="H704" s="5" t="s">
        <v>459</v>
      </c>
      <c r="I704" s="5"/>
      <c r="J704" s="5" t="s">
        <v>459</v>
      </c>
      <c r="K704" s="5"/>
      <c r="L704" s="5"/>
      <c r="M704" s="5"/>
      <c r="N704" s="5" t="s">
        <v>459</v>
      </c>
      <c r="O704" s="5"/>
      <c r="P704" s="5"/>
      <c r="Q704" s="5"/>
      <c r="R704" s="5" t="s">
        <v>459</v>
      </c>
      <c r="S704" s="5" t="s">
        <v>480</v>
      </c>
      <c r="T704" s="5" t="s">
        <v>461</v>
      </c>
      <c r="U704" s="5" t="s">
        <v>462</v>
      </c>
      <c r="V704" s="5" t="s">
        <v>851</v>
      </c>
      <c r="W704" s="5">
        <v>1000</v>
      </c>
      <c r="X704" s="5">
        <v>20</v>
      </c>
      <c r="Y704" s="5" t="s">
        <v>455</v>
      </c>
      <c r="Z704" s="5">
        <v>28</v>
      </c>
      <c r="AA704" s="5">
        <v>26</v>
      </c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 t="s">
        <v>809</v>
      </c>
      <c r="AT704" s="5"/>
      <c r="AU704" s="5">
        <v>0.0024</v>
      </c>
      <c r="AV704" s="5">
        <v>5</v>
      </c>
      <c r="AW704" s="5">
        <v>9.2</v>
      </c>
      <c r="AX704" s="5">
        <v>33.994</v>
      </c>
      <c r="AY704" s="5">
        <v>60</v>
      </c>
      <c r="AZ704" s="5">
        <v>25.18</v>
      </c>
      <c r="BA704" s="5">
        <v>32</v>
      </c>
      <c r="BB704" s="5">
        <v>25.97</v>
      </c>
      <c r="BC704" s="5">
        <v>31.5</v>
      </c>
      <c r="BD704" s="5">
        <v>24.64</v>
      </c>
      <c r="BE704" s="5">
        <v>25.59</v>
      </c>
      <c r="BF704" s="5">
        <v>2.818</v>
      </c>
      <c r="BG704" s="5">
        <v>5</v>
      </c>
      <c r="BH704" s="5"/>
      <c r="BI704" s="5">
        <v>8.0748536667</v>
      </c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</row>
    <row r="705" spans="1:107" s="7" customFormat="1" ht="12.75">
      <c r="A705" s="4" t="s">
        <v>319</v>
      </c>
      <c r="B705" s="5" t="s">
        <v>452</v>
      </c>
      <c r="C705" s="6">
        <v>39227</v>
      </c>
      <c r="D705" s="5" t="s">
        <v>455</v>
      </c>
      <c r="E705" s="5" t="s">
        <v>476</v>
      </c>
      <c r="F705" s="5" t="s">
        <v>477</v>
      </c>
      <c r="G705" s="5" t="s">
        <v>458</v>
      </c>
      <c r="H705" s="5" t="s">
        <v>459</v>
      </c>
      <c r="I705" s="5"/>
      <c r="J705" s="5" t="s">
        <v>459</v>
      </c>
      <c r="K705" s="5"/>
      <c r="L705" s="5"/>
      <c r="M705" s="5"/>
      <c r="N705" s="5" t="s">
        <v>459</v>
      </c>
      <c r="O705" s="5"/>
      <c r="P705" s="5"/>
      <c r="Q705" s="5"/>
      <c r="R705" s="5" t="s">
        <v>459</v>
      </c>
      <c r="S705" s="5" t="s">
        <v>480</v>
      </c>
      <c r="T705" s="5" t="s">
        <v>461</v>
      </c>
      <c r="U705" s="5" t="s">
        <v>462</v>
      </c>
      <c r="V705" s="5" t="s">
        <v>851</v>
      </c>
      <c r="W705" s="5">
        <v>1000</v>
      </c>
      <c r="X705" s="5">
        <v>20</v>
      </c>
      <c r="Y705" s="5" t="s">
        <v>455</v>
      </c>
      <c r="Z705" s="5">
        <v>28</v>
      </c>
      <c r="AA705" s="5">
        <v>26</v>
      </c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 t="s">
        <v>809</v>
      </c>
      <c r="AT705" s="5"/>
      <c r="AU705" s="5">
        <v>0.0024</v>
      </c>
      <c r="AV705" s="5">
        <v>5</v>
      </c>
      <c r="AW705" s="5">
        <v>9.2</v>
      </c>
      <c r="AX705" s="5">
        <v>33.994</v>
      </c>
      <c r="AY705" s="5">
        <v>60</v>
      </c>
      <c r="AZ705" s="5">
        <v>25.18</v>
      </c>
      <c r="BA705" s="5">
        <v>32</v>
      </c>
      <c r="BB705" s="5">
        <v>25.97</v>
      </c>
      <c r="BC705" s="5">
        <v>31.5</v>
      </c>
      <c r="BD705" s="5">
        <v>24.64</v>
      </c>
      <c r="BE705" s="5">
        <v>25.59</v>
      </c>
      <c r="BF705" s="5">
        <v>2.818</v>
      </c>
      <c r="BG705" s="5">
        <v>5</v>
      </c>
      <c r="BH705" s="5"/>
      <c r="BI705" s="5">
        <v>8.0748536667</v>
      </c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</row>
    <row r="706" spans="1:107" s="7" customFormat="1" ht="12.75">
      <c r="A706" s="4" t="s">
        <v>319</v>
      </c>
      <c r="B706" s="5" t="s">
        <v>452</v>
      </c>
      <c r="C706" s="6">
        <v>39556</v>
      </c>
      <c r="D706" s="5" t="s">
        <v>455</v>
      </c>
      <c r="E706" s="5" t="s">
        <v>476</v>
      </c>
      <c r="F706" s="5" t="s">
        <v>477</v>
      </c>
      <c r="G706" s="5" t="s">
        <v>458</v>
      </c>
      <c r="H706" s="5" t="s">
        <v>459</v>
      </c>
      <c r="I706" s="5" t="s">
        <v>479</v>
      </c>
      <c r="J706" s="5" t="s">
        <v>459</v>
      </c>
      <c r="K706" s="5"/>
      <c r="L706" s="5"/>
      <c r="M706" s="5"/>
      <c r="N706" s="5" t="s">
        <v>459</v>
      </c>
      <c r="O706" s="5"/>
      <c r="P706" s="5"/>
      <c r="Q706" s="5"/>
      <c r="R706" s="5" t="s">
        <v>459</v>
      </c>
      <c r="S706" s="5" t="s">
        <v>480</v>
      </c>
      <c r="T706" s="5" t="s">
        <v>461</v>
      </c>
      <c r="U706" s="5" t="s">
        <v>462</v>
      </c>
      <c r="V706" s="5" t="s">
        <v>845</v>
      </c>
      <c r="W706" s="5">
        <v>1000</v>
      </c>
      <c r="X706" s="5"/>
      <c r="Y706" s="5" t="s">
        <v>455</v>
      </c>
      <c r="Z706" s="5">
        <v>30</v>
      </c>
      <c r="AA706" s="5">
        <v>30</v>
      </c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 t="s">
        <v>809</v>
      </c>
      <c r="AT706" s="5"/>
      <c r="AU706" s="5">
        <v>0.00235</v>
      </c>
      <c r="AV706" s="5">
        <v>5</v>
      </c>
      <c r="AW706" s="5">
        <v>13.44</v>
      </c>
      <c r="AX706" s="5">
        <v>2.73851</v>
      </c>
      <c r="AY706" s="5">
        <v>60</v>
      </c>
      <c r="AZ706" s="5">
        <v>25.6467</v>
      </c>
      <c r="BA706" s="5">
        <v>47.69</v>
      </c>
      <c r="BB706" s="5">
        <v>25.3808</v>
      </c>
      <c r="BC706" s="5">
        <v>21.38</v>
      </c>
      <c r="BD706" s="5">
        <v>23.9451</v>
      </c>
      <c r="BE706" s="5">
        <v>24.9561</v>
      </c>
      <c r="BF706" s="5">
        <v>34.9757</v>
      </c>
      <c r="BG706" s="5">
        <v>59</v>
      </c>
      <c r="BH706" s="5"/>
      <c r="BI706" s="5">
        <v>4.40316420666666</v>
      </c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</row>
    <row r="707" spans="1:107" s="7" customFormat="1" ht="12.75">
      <c r="A707" s="4" t="s">
        <v>319</v>
      </c>
      <c r="B707" s="5" t="s">
        <v>452</v>
      </c>
      <c r="C707" s="6">
        <v>39556</v>
      </c>
      <c r="D707" s="5" t="s">
        <v>455</v>
      </c>
      <c r="E707" s="5" t="s">
        <v>476</v>
      </c>
      <c r="F707" s="5" t="s">
        <v>477</v>
      </c>
      <c r="G707" s="5" t="s">
        <v>458</v>
      </c>
      <c r="H707" s="5" t="s">
        <v>459</v>
      </c>
      <c r="I707" s="5" t="s">
        <v>479</v>
      </c>
      <c r="J707" s="5" t="s">
        <v>459</v>
      </c>
      <c r="K707" s="5"/>
      <c r="L707" s="5"/>
      <c r="M707" s="5"/>
      <c r="N707" s="5" t="s">
        <v>459</v>
      </c>
      <c r="O707" s="5"/>
      <c r="P707" s="5"/>
      <c r="Q707" s="5"/>
      <c r="R707" s="5" t="s">
        <v>459</v>
      </c>
      <c r="S707" s="5" t="s">
        <v>480</v>
      </c>
      <c r="T707" s="5" t="s">
        <v>461</v>
      </c>
      <c r="U707" s="5" t="s">
        <v>462</v>
      </c>
      <c r="V707" s="5" t="s">
        <v>845</v>
      </c>
      <c r="W707" s="5">
        <v>1000</v>
      </c>
      <c r="X707" s="5"/>
      <c r="Y707" s="5" t="s">
        <v>455</v>
      </c>
      <c r="Z707" s="5">
        <v>30</v>
      </c>
      <c r="AA707" s="5">
        <v>30</v>
      </c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 t="s">
        <v>809</v>
      </c>
      <c r="AT707" s="5"/>
      <c r="AU707" s="5">
        <v>0.00235</v>
      </c>
      <c r="AV707" s="5">
        <v>5</v>
      </c>
      <c r="AW707" s="5">
        <v>13.44</v>
      </c>
      <c r="AX707" s="5">
        <v>2.73851</v>
      </c>
      <c r="AY707" s="5">
        <v>60</v>
      </c>
      <c r="AZ707" s="5">
        <v>25.6467</v>
      </c>
      <c r="BA707" s="5">
        <v>47.69</v>
      </c>
      <c r="BB707" s="5">
        <v>25.3808</v>
      </c>
      <c r="BC707" s="5">
        <v>21.38</v>
      </c>
      <c r="BD707" s="5">
        <v>23.9451</v>
      </c>
      <c r="BE707" s="5">
        <v>24.9561</v>
      </c>
      <c r="BF707" s="5">
        <v>34.9757</v>
      </c>
      <c r="BG707" s="5">
        <v>59</v>
      </c>
      <c r="BH707" s="5"/>
      <c r="BI707" s="5">
        <v>4.40316420666666</v>
      </c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</row>
    <row r="708" spans="1:107" s="7" customFormat="1" ht="12.75">
      <c r="A708" s="4" t="s">
        <v>319</v>
      </c>
      <c r="B708" s="5" t="s">
        <v>452</v>
      </c>
      <c r="C708" s="6">
        <v>39227</v>
      </c>
      <c r="D708" s="5" t="s">
        <v>455</v>
      </c>
      <c r="E708" s="5" t="s">
        <v>476</v>
      </c>
      <c r="F708" s="5" t="s">
        <v>477</v>
      </c>
      <c r="G708" s="5" t="s">
        <v>458</v>
      </c>
      <c r="H708" s="5" t="s">
        <v>459</v>
      </c>
      <c r="I708" s="5"/>
      <c r="J708" s="5" t="s">
        <v>459</v>
      </c>
      <c r="K708" s="5"/>
      <c r="L708" s="5"/>
      <c r="M708" s="5"/>
      <c r="N708" s="5" t="s">
        <v>459</v>
      </c>
      <c r="O708" s="5"/>
      <c r="P708" s="5"/>
      <c r="Q708" s="5"/>
      <c r="R708" s="5" t="s">
        <v>459</v>
      </c>
      <c r="S708" s="5" t="s">
        <v>480</v>
      </c>
      <c r="T708" s="5" t="s">
        <v>461</v>
      </c>
      <c r="U708" s="5" t="s">
        <v>462</v>
      </c>
      <c r="V708" s="5" t="s">
        <v>851</v>
      </c>
      <c r="W708" s="5">
        <v>1000</v>
      </c>
      <c r="X708" s="5">
        <v>20</v>
      </c>
      <c r="Y708" s="5" t="s">
        <v>455</v>
      </c>
      <c r="Z708" s="5">
        <v>33</v>
      </c>
      <c r="AA708" s="5">
        <v>30</v>
      </c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 t="s">
        <v>809</v>
      </c>
      <c r="AT708" s="5"/>
      <c r="AU708" s="5">
        <v>0.0026</v>
      </c>
      <c r="AV708" s="5">
        <v>5</v>
      </c>
      <c r="AW708" s="5">
        <v>8.3</v>
      </c>
      <c r="AX708" s="5">
        <v>34.024</v>
      </c>
      <c r="AY708" s="5">
        <v>60</v>
      </c>
      <c r="AZ708" s="5">
        <v>25.99</v>
      </c>
      <c r="BA708" s="5">
        <v>31.1</v>
      </c>
      <c r="BB708" s="5">
        <v>26.42</v>
      </c>
      <c r="BC708" s="5">
        <v>31.5</v>
      </c>
      <c r="BD708" s="5">
        <v>25.1</v>
      </c>
      <c r="BE708" s="5">
        <v>26.13</v>
      </c>
      <c r="BF708" s="5">
        <v>2.8296</v>
      </c>
      <c r="BG708" s="5">
        <v>5</v>
      </c>
      <c r="BH708" s="5"/>
      <c r="BI708" s="5">
        <v>8.4974146667</v>
      </c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</row>
    <row r="709" spans="1:107" s="7" customFormat="1" ht="12.75">
      <c r="A709" s="4" t="s">
        <v>319</v>
      </c>
      <c r="B709" s="5" t="s">
        <v>452</v>
      </c>
      <c r="C709" s="6">
        <v>39227</v>
      </c>
      <c r="D709" s="5" t="s">
        <v>455</v>
      </c>
      <c r="E709" s="5" t="s">
        <v>476</v>
      </c>
      <c r="F709" s="5" t="s">
        <v>477</v>
      </c>
      <c r="G709" s="5" t="s">
        <v>458</v>
      </c>
      <c r="H709" s="5" t="s">
        <v>459</v>
      </c>
      <c r="I709" s="5"/>
      <c r="J709" s="5" t="s">
        <v>459</v>
      </c>
      <c r="K709" s="5"/>
      <c r="L709" s="5"/>
      <c r="M709" s="5"/>
      <c r="N709" s="5" t="s">
        <v>459</v>
      </c>
      <c r="O709" s="5"/>
      <c r="P709" s="5"/>
      <c r="Q709" s="5"/>
      <c r="R709" s="5" t="s">
        <v>459</v>
      </c>
      <c r="S709" s="5" t="s">
        <v>480</v>
      </c>
      <c r="T709" s="5" t="s">
        <v>461</v>
      </c>
      <c r="U709" s="5" t="s">
        <v>462</v>
      </c>
      <c r="V709" s="5" t="s">
        <v>851</v>
      </c>
      <c r="W709" s="5">
        <v>1000</v>
      </c>
      <c r="X709" s="5">
        <v>20</v>
      </c>
      <c r="Y709" s="5" t="s">
        <v>455</v>
      </c>
      <c r="Z709" s="5">
        <v>33</v>
      </c>
      <c r="AA709" s="5">
        <v>30</v>
      </c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 t="s">
        <v>809</v>
      </c>
      <c r="AT709" s="5"/>
      <c r="AU709" s="5">
        <v>0.0026</v>
      </c>
      <c r="AV709" s="5">
        <v>5</v>
      </c>
      <c r="AW709" s="5">
        <v>8.3</v>
      </c>
      <c r="AX709" s="5">
        <v>34.024</v>
      </c>
      <c r="AY709" s="5">
        <v>60</v>
      </c>
      <c r="AZ709" s="5">
        <v>25.99</v>
      </c>
      <c r="BA709" s="5">
        <v>31.1</v>
      </c>
      <c r="BB709" s="5">
        <v>26.42</v>
      </c>
      <c r="BC709" s="5">
        <v>31.5</v>
      </c>
      <c r="BD709" s="5">
        <v>25.1</v>
      </c>
      <c r="BE709" s="5">
        <v>26.13</v>
      </c>
      <c r="BF709" s="5">
        <v>2.8296</v>
      </c>
      <c r="BG709" s="5">
        <v>5</v>
      </c>
      <c r="BH709" s="5"/>
      <c r="BI709" s="5">
        <v>8.4974146667</v>
      </c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</row>
    <row r="710" spans="1:107" s="7" customFormat="1" ht="12.75">
      <c r="A710" s="4" t="s">
        <v>319</v>
      </c>
      <c r="B710" s="5" t="s">
        <v>452</v>
      </c>
      <c r="C710" s="6">
        <v>39556</v>
      </c>
      <c r="D710" s="5" t="s">
        <v>455</v>
      </c>
      <c r="E710" s="5" t="s">
        <v>476</v>
      </c>
      <c r="F710" s="5" t="s">
        <v>477</v>
      </c>
      <c r="G710" s="5" t="s">
        <v>458</v>
      </c>
      <c r="H710" s="5" t="s">
        <v>459</v>
      </c>
      <c r="I710" s="5" t="s">
        <v>479</v>
      </c>
      <c r="J710" s="5" t="s">
        <v>459</v>
      </c>
      <c r="K710" s="5"/>
      <c r="L710" s="5"/>
      <c r="M710" s="5"/>
      <c r="N710" s="5" t="s">
        <v>459</v>
      </c>
      <c r="O710" s="5"/>
      <c r="P710" s="5"/>
      <c r="Q710" s="5"/>
      <c r="R710" s="5" t="s">
        <v>459</v>
      </c>
      <c r="S710" s="5" t="s">
        <v>480</v>
      </c>
      <c r="T710" s="5" t="s">
        <v>461</v>
      </c>
      <c r="U710" s="5" t="s">
        <v>462</v>
      </c>
      <c r="V710" s="5" t="s">
        <v>845</v>
      </c>
      <c r="W710" s="5">
        <v>1000</v>
      </c>
      <c r="X710" s="5"/>
      <c r="Y710" s="5" t="s">
        <v>455</v>
      </c>
      <c r="Z710" s="5">
        <v>35</v>
      </c>
      <c r="AA710" s="5">
        <v>35</v>
      </c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 t="s">
        <v>809</v>
      </c>
      <c r="AT710" s="5"/>
      <c r="AU710" s="5">
        <v>0.00233</v>
      </c>
      <c r="AV710" s="5">
        <v>5</v>
      </c>
      <c r="AW710" s="5">
        <v>8.29</v>
      </c>
      <c r="AX710" s="5">
        <v>2.8302</v>
      </c>
      <c r="AY710" s="5">
        <v>60</v>
      </c>
      <c r="AZ710" s="5">
        <v>28.2922</v>
      </c>
      <c r="BA710" s="5">
        <v>47.54</v>
      </c>
      <c r="BB710" s="5">
        <v>26.0663</v>
      </c>
      <c r="BC710" s="5">
        <v>21.38</v>
      </c>
      <c r="BD710" s="5">
        <v>26.6902</v>
      </c>
      <c r="BE710" s="5">
        <v>25.8405</v>
      </c>
      <c r="BF710" s="5">
        <v>35.1973</v>
      </c>
      <c r="BG710" s="5">
        <v>59</v>
      </c>
      <c r="BH710" s="5"/>
      <c r="BI710" s="5">
        <v>4.8991803</v>
      </c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</row>
    <row r="711" spans="1:107" s="7" customFormat="1" ht="24">
      <c r="A711" s="4" t="s">
        <v>319</v>
      </c>
      <c r="B711" s="5" t="s">
        <v>452</v>
      </c>
      <c r="C711" s="6">
        <v>39227</v>
      </c>
      <c r="D711" s="5" t="s">
        <v>455</v>
      </c>
      <c r="E711" s="5" t="s">
        <v>476</v>
      </c>
      <c r="F711" s="5" t="s">
        <v>477</v>
      </c>
      <c r="G711" s="5" t="s">
        <v>458</v>
      </c>
      <c r="H711" s="5" t="s">
        <v>459</v>
      </c>
      <c r="I711" s="5"/>
      <c r="J711" s="5" t="s">
        <v>459</v>
      </c>
      <c r="K711" s="5"/>
      <c r="L711" s="5"/>
      <c r="M711" s="5"/>
      <c r="N711" s="5" t="s">
        <v>459</v>
      </c>
      <c r="O711" s="5"/>
      <c r="P711" s="5"/>
      <c r="Q711" s="5"/>
      <c r="R711" s="5" t="s">
        <v>459</v>
      </c>
      <c r="S711" s="5" t="s">
        <v>480</v>
      </c>
      <c r="T711" s="5" t="s">
        <v>296</v>
      </c>
      <c r="U711" s="5" t="s">
        <v>462</v>
      </c>
      <c r="V711" s="5" t="s">
        <v>851</v>
      </c>
      <c r="W711" s="5">
        <v>1000</v>
      </c>
      <c r="X711" s="5">
        <v>20</v>
      </c>
      <c r="Y711" s="5" t="s">
        <v>455</v>
      </c>
      <c r="Z711" s="5">
        <v>45</v>
      </c>
      <c r="AA711" s="5">
        <v>40</v>
      </c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 t="s">
        <v>809</v>
      </c>
      <c r="AT711" s="5"/>
      <c r="AU711" s="5">
        <v>0.00891</v>
      </c>
      <c r="AV711" s="5">
        <v>5</v>
      </c>
      <c r="AW711" s="5">
        <v>12.31</v>
      </c>
      <c r="AX711" s="5">
        <v>2.63</v>
      </c>
      <c r="AY711" s="5">
        <v>60</v>
      </c>
      <c r="AZ711" s="5">
        <v>156.149</v>
      </c>
      <c r="BA711" s="5">
        <v>278.85</v>
      </c>
      <c r="BB711" s="5">
        <v>86.6576</v>
      </c>
      <c r="BC711" s="5">
        <v>11.62</v>
      </c>
      <c r="BD711" s="5">
        <v>85.7409</v>
      </c>
      <c r="BE711" s="5">
        <v>84.3746</v>
      </c>
      <c r="BF711" s="5">
        <v>79.3007</v>
      </c>
      <c r="BG711" s="5">
        <v>46</v>
      </c>
      <c r="BH711" s="5">
        <v>0.21916</v>
      </c>
      <c r="BI711" s="5">
        <v>15.509628667</v>
      </c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</row>
    <row r="712" spans="1:107" s="7" customFormat="1" ht="24">
      <c r="A712" s="4" t="s">
        <v>319</v>
      </c>
      <c r="B712" s="5" t="s">
        <v>452</v>
      </c>
      <c r="C712" s="6">
        <v>39227</v>
      </c>
      <c r="D712" s="5" t="s">
        <v>455</v>
      </c>
      <c r="E712" s="5" t="s">
        <v>476</v>
      </c>
      <c r="F712" s="5" t="s">
        <v>477</v>
      </c>
      <c r="G712" s="5" t="s">
        <v>458</v>
      </c>
      <c r="H712" s="5" t="s">
        <v>459</v>
      </c>
      <c r="I712" s="5"/>
      <c r="J712" s="5" t="s">
        <v>459</v>
      </c>
      <c r="K712" s="5"/>
      <c r="L712" s="5"/>
      <c r="M712" s="5"/>
      <c r="N712" s="5" t="s">
        <v>459</v>
      </c>
      <c r="O712" s="5"/>
      <c r="P712" s="5"/>
      <c r="Q712" s="5"/>
      <c r="R712" s="5" t="s">
        <v>459</v>
      </c>
      <c r="S712" s="5" t="s">
        <v>480</v>
      </c>
      <c r="T712" s="5" t="s">
        <v>296</v>
      </c>
      <c r="U712" s="5" t="s">
        <v>462</v>
      </c>
      <c r="V712" s="5" t="s">
        <v>851</v>
      </c>
      <c r="W712" s="5">
        <v>1000</v>
      </c>
      <c r="X712" s="5">
        <v>20</v>
      </c>
      <c r="Y712" s="5" t="s">
        <v>455</v>
      </c>
      <c r="Z712" s="5">
        <v>45</v>
      </c>
      <c r="AA712" s="5">
        <v>40</v>
      </c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 t="s">
        <v>809</v>
      </c>
      <c r="AT712" s="5"/>
      <c r="AU712" s="5">
        <v>0.0089</v>
      </c>
      <c r="AV712" s="5">
        <v>5</v>
      </c>
      <c r="AW712" s="5">
        <v>12.72</v>
      </c>
      <c r="AX712" s="5">
        <v>2.26238</v>
      </c>
      <c r="AY712" s="5">
        <v>60</v>
      </c>
      <c r="AZ712" s="5">
        <v>151.997</v>
      </c>
      <c r="BA712" s="5">
        <v>288.38</v>
      </c>
      <c r="BB712" s="5">
        <v>83.4288</v>
      </c>
      <c r="BC712" s="5">
        <v>16.27</v>
      </c>
      <c r="BD712" s="5">
        <v>81.1834</v>
      </c>
      <c r="BE712" s="5">
        <v>80.1625</v>
      </c>
      <c r="BF712" s="5">
        <v>80.1553</v>
      </c>
      <c r="BG712" s="5">
        <v>46</v>
      </c>
      <c r="BH712" s="5"/>
      <c r="BI712" s="5">
        <v>14.832497727</v>
      </c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</row>
    <row r="713" spans="1:107" s="7" customFormat="1" ht="12.75">
      <c r="A713" s="4" t="s">
        <v>319</v>
      </c>
      <c r="B713" s="5" t="s">
        <v>452</v>
      </c>
      <c r="C713" s="6">
        <v>39415</v>
      </c>
      <c r="D713" s="5" t="s">
        <v>455</v>
      </c>
      <c r="E713" s="5" t="s">
        <v>476</v>
      </c>
      <c r="F713" s="5" t="s">
        <v>477</v>
      </c>
      <c r="G713" s="5" t="s">
        <v>458</v>
      </c>
      <c r="H713" s="5" t="s">
        <v>459</v>
      </c>
      <c r="I713" s="5" t="s">
        <v>479</v>
      </c>
      <c r="J713" s="5" t="s">
        <v>459</v>
      </c>
      <c r="K713" s="5"/>
      <c r="L713" s="5"/>
      <c r="M713" s="5"/>
      <c r="N713" s="5" t="s">
        <v>459</v>
      </c>
      <c r="O713" s="5"/>
      <c r="P713" s="5"/>
      <c r="Q713" s="5"/>
      <c r="R713" s="5" t="s">
        <v>459</v>
      </c>
      <c r="S713" s="5" t="s">
        <v>480</v>
      </c>
      <c r="T713" s="5" t="s">
        <v>461</v>
      </c>
      <c r="U713" s="5" t="s">
        <v>885</v>
      </c>
      <c r="V713" s="5" t="s">
        <v>320</v>
      </c>
      <c r="W713" s="5">
        <v>1500</v>
      </c>
      <c r="X713" s="5">
        <v>60</v>
      </c>
      <c r="Y713" s="5" t="s">
        <v>455</v>
      </c>
      <c r="Z713" s="5">
        <v>58</v>
      </c>
      <c r="AA713" s="5">
        <v>15.5</v>
      </c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 t="s">
        <v>814</v>
      </c>
      <c r="AT713" s="5"/>
      <c r="AU713" s="5">
        <v>0.2108</v>
      </c>
      <c r="AV713" s="5">
        <v>5</v>
      </c>
      <c r="AW713" s="5">
        <v>7.89</v>
      </c>
      <c r="AX713" s="5">
        <v>4.735</v>
      </c>
      <c r="AY713" s="5">
        <v>60</v>
      </c>
      <c r="AZ713" s="5">
        <v>234.25</v>
      </c>
      <c r="BA713" s="5">
        <v>438</v>
      </c>
      <c r="BB713" s="5">
        <v>126.8</v>
      </c>
      <c r="BC713" s="5">
        <v>10.92</v>
      </c>
      <c r="BD713" s="5">
        <v>123.7</v>
      </c>
      <c r="BE713" s="5">
        <v>122.78</v>
      </c>
      <c r="BF713" s="5">
        <v>99.11</v>
      </c>
      <c r="BG713" s="5">
        <v>45</v>
      </c>
      <c r="BH713" s="5">
        <v>0.3934</v>
      </c>
      <c r="BI713" s="5">
        <v>22.5664564</v>
      </c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</row>
    <row r="714" spans="1:107" s="7" customFormat="1" ht="12.75">
      <c r="A714" s="4" t="s">
        <v>319</v>
      </c>
      <c r="B714" s="5" t="s">
        <v>452</v>
      </c>
      <c r="C714" s="6">
        <v>39415</v>
      </c>
      <c r="D714" s="5" t="s">
        <v>455</v>
      </c>
      <c r="E714" s="5" t="s">
        <v>476</v>
      </c>
      <c r="F714" s="5" t="s">
        <v>477</v>
      </c>
      <c r="G714" s="5" t="s">
        <v>458</v>
      </c>
      <c r="H714" s="5" t="s">
        <v>459</v>
      </c>
      <c r="I714" s="5" t="s">
        <v>479</v>
      </c>
      <c r="J714" s="5" t="s">
        <v>459</v>
      </c>
      <c r="K714" s="5"/>
      <c r="L714" s="5"/>
      <c r="M714" s="5"/>
      <c r="N714" s="5" t="s">
        <v>459</v>
      </c>
      <c r="O714" s="5"/>
      <c r="P714" s="5"/>
      <c r="Q714" s="5"/>
      <c r="R714" s="5" t="s">
        <v>459</v>
      </c>
      <c r="S714" s="5" t="s">
        <v>480</v>
      </c>
      <c r="T714" s="5" t="s">
        <v>461</v>
      </c>
      <c r="U714" s="5" t="s">
        <v>885</v>
      </c>
      <c r="V714" s="5" t="s">
        <v>320</v>
      </c>
      <c r="W714" s="5">
        <v>1500</v>
      </c>
      <c r="X714" s="5">
        <v>60</v>
      </c>
      <c r="Y714" s="5" t="s">
        <v>455</v>
      </c>
      <c r="Z714" s="5">
        <v>68</v>
      </c>
      <c r="AA714" s="5">
        <v>15.5</v>
      </c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 t="s">
        <v>814</v>
      </c>
      <c r="AT714" s="5"/>
      <c r="AU714" s="5">
        <v>0.008</v>
      </c>
      <c r="AV714" s="5">
        <v>5</v>
      </c>
      <c r="AW714" s="5">
        <v>7.92</v>
      </c>
      <c r="AX714" s="5">
        <v>2.374</v>
      </c>
      <c r="AY714" s="5">
        <v>60</v>
      </c>
      <c r="AZ714" s="5">
        <v>235.39</v>
      </c>
      <c r="BA714" s="5">
        <v>431</v>
      </c>
      <c r="BB714" s="5">
        <v>130.93</v>
      </c>
      <c r="BC714" s="5">
        <v>10.88</v>
      </c>
      <c r="BD714" s="5">
        <v>129.24</v>
      </c>
      <c r="BE714" s="5">
        <v>130.6</v>
      </c>
      <c r="BF714" s="5">
        <v>122.38</v>
      </c>
      <c r="BG714" s="5">
        <v>45</v>
      </c>
      <c r="BH714" s="5">
        <v>0.1975</v>
      </c>
      <c r="BI714" s="5">
        <v>23.4017849999999</v>
      </c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</row>
    <row r="715" spans="1:107" s="7" customFormat="1" ht="24">
      <c r="A715" s="4" t="s">
        <v>319</v>
      </c>
      <c r="B715" s="5" t="s">
        <v>452</v>
      </c>
      <c r="C715" s="6">
        <v>39227</v>
      </c>
      <c r="D715" s="5" t="s">
        <v>455</v>
      </c>
      <c r="E715" s="5" t="s">
        <v>476</v>
      </c>
      <c r="F715" s="5" t="s">
        <v>477</v>
      </c>
      <c r="G715" s="5" t="s">
        <v>458</v>
      </c>
      <c r="H715" s="5" t="s">
        <v>459</v>
      </c>
      <c r="I715" s="5"/>
      <c r="J715" s="5" t="s">
        <v>459</v>
      </c>
      <c r="K715" s="5"/>
      <c r="L715" s="5"/>
      <c r="M715" s="5"/>
      <c r="N715" s="5" t="s">
        <v>459</v>
      </c>
      <c r="O715" s="5"/>
      <c r="P715" s="5"/>
      <c r="Q715" s="5"/>
      <c r="R715" s="5" t="s">
        <v>459</v>
      </c>
      <c r="S715" s="5" t="s">
        <v>480</v>
      </c>
      <c r="T715" s="5" t="s">
        <v>296</v>
      </c>
      <c r="U715" s="5" t="s">
        <v>885</v>
      </c>
      <c r="V715" s="5" t="s">
        <v>851</v>
      </c>
      <c r="W715" s="5">
        <v>1000</v>
      </c>
      <c r="X715" s="5">
        <v>20</v>
      </c>
      <c r="Y715" s="5" t="s">
        <v>455</v>
      </c>
      <c r="Z715" s="5">
        <v>51</v>
      </c>
      <c r="AA715" s="5">
        <v>51</v>
      </c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 t="s">
        <v>809</v>
      </c>
      <c r="AT715" s="5"/>
      <c r="AU715" s="5">
        <v>0.1873</v>
      </c>
      <c r="AV715" s="5">
        <v>5</v>
      </c>
      <c r="AW715" s="5">
        <v>10</v>
      </c>
      <c r="AX715" s="5">
        <v>4.868</v>
      </c>
      <c r="AY715" s="5">
        <v>60</v>
      </c>
      <c r="AZ715" s="5">
        <v>162.8</v>
      </c>
      <c r="BA715" s="5">
        <v>240</v>
      </c>
      <c r="BB715" s="5">
        <v>90.85</v>
      </c>
      <c r="BC715" s="5">
        <v>11</v>
      </c>
      <c r="BD715" s="5">
        <v>87.4</v>
      </c>
      <c r="BE715" s="5">
        <v>86.94</v>
      </c>
      <c r="BF715" s="5">
        <v>88.564</v>
      </c>
      <c r="BG715" s="5">
        <v>45</v>
      </c>
      <c r="BH715" s="5">
        <v>0.405666</v>
      </c>
      <c r="BI715" s="5">
        <v>16.359733036</v>
      </c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</row>
    <row r="716" spans="1:107" s="7" customFormat="1" ht="24">
      <c r="A716" s="4" t="s">
        <v>319</v>
      </c>
      <c r="B716" s="5" t="s">
        <v>452</v>
      </c>
      <c r="C716" s="6">
        <v>39227</v>
      </c>
      <c r="D716" s="5" t="s">
        <v>455</v>
      </c>
      <c r="E716" s="5" t="s">
        <v>476</v>
      </c>
      <c r="F716" s="5" t="s">
        <v>477</v>
      </c>
      <c r="G716" s="5" t="s">
        <v>458</v>
      </c>
      <c r="H716" s="5" t="s">
        <v>459</v>
      </c>
      <c r="I716" s="5"/>
      <c r="J716" s="5" t="s">
        <v>459</v>
      </c>
      <c r="K716" s="5"/>
      <c r="L716" s="5"/>
      <c r="M716" s="5"/>
      <c r="N716" s="5" t="s">
        <v>459</v>
      </c>
      <c r="O716" s="5"/>
      <c r="P716" s="5"/>
      <c r="Q716" s="5"/>
      <c r="R716" s="5" t="s">
        <v>459</v>
      </c>
      <c r="S716" s="5" t="s">
        <v>480</v>
      </c>
      <c r="T716" s="5" t="s">
        <v>296</v>
      </c>
      <c r="U716" s="5" t="s">
        <v>462</v>
      </c>
      <c r="V716" s="5" t="s">
        <v>851</v>
      </c>
      <c r="W716" s="5">
        <v>1000</v>
      </c>
      <c r="X716" s="5">
        <v>20</v>
      </c>
      <c r="Y716" s="5" t="s">
        <v>455</v>
      </c>
      <c r="Z716" s="5">
        <v>51</v>
      </c>
      <c r="AA716" s="5">
        <v>51</v>
      </c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 t="s">
        <v>809</v>
      </c>
      <c r="AT716" s="5"/>
      <c r="AU716" s="5">
        <v>0.0068</v>
      </c>
      <c r="AV716" s="5">
        <v>5</v>
      </c>
      <c r="AW716" s="5">
        <v>13.06</v>
      </c>
      <c r="AX716" s="5">
        <v>2.814</v>
      </c>
      <c r="AY716" s="5">
        <v>60</v>
      </c>
      <c r="AZ716" s="5">
        <v>158.74</v>
      </c>
      <c r="BA716" s="5">
        <v>259.03</v>
      </c>
      <c r="BB716" s="5">
        <v>85.73</v>
      </c>
      <c r="BC716" s="5">
        <v>15.26</v>
      </c>
      <c r="BD716" s="5">
        <v>82.41</v>
      </c>
      <c r="BE716" s="5">
        <v>82.36</v>
      </c>
      <c r="BF716" s="5">
        <v>88.4</v>
      </c>
      <c r="BG716" s="5">
        <v>46</v>
      </c>
      <c r="BH716" s="5"/>
      <c r="BI716" s="5">
        <v>15.335018</v>
      </c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</row>
    <row r="717" spans="1:107" s="7" customFormat="1" ht="24">
      <c r="A717" s="4" t="s">
        <v>319</v>
      </c>
      <c r="B717" s="5" t="s">
        <v>452</v>
      </c>
      <c r="C717" s="6">
        <v>39227</v>
      </c>
      <c r="D717" s="5" t="s">
        <v>455</v>
      </c>
      <c r="E717" s="5" t="s">
        <v>476</v>
      </c>
      <c r="F717" s="5" t="s">
        <v>477</v>
      </c>
      <c r="G717" s="5" t="s">
        <v>458</v>
      </c>
      <c r="H717" s="5" t="s">
        <v>459</v>
      </c>
      <c r="I717" s="5"/>
      <c r="J717" s="5" t="s">
        <v>459</v>
      </c>
      <c r="K717" s="5"/>
      <c r="L717" s="5"/>
      <c r="M717" s="5"/>
      <c r="N717" s="5" t="s">
        <v>459</v>
      </c>
      <c r="O717" s="5"/>
      <c r="P717" s="5"/>
      <c r="Q717" s="5"/>
      <c r="R717" s="5" t="s">
        <v>459</v>
      </c>
      <c r="S717" s="5" t="s">
        <v>480</v>
      </c>
      <c r="T717" s="5" t="s">
        <v>296</v>
      </c>
      <c r="U717" s="5" t="s">
        <v>885</v>
      </c>
      <c r="V717" s="5" t="s">
        <v>851</v>
      </c>
      <c r="W717" s="5">
        <v>1000</v>
      </c>
      <c r="X717" s="5">
        <v>20</v>
      </c>
      <c r="Y717" s="5" t="s">
        <v>455</v>
      </c>
      <c r="Z717" s="5">
        <v>51</v>
      </c>
      <c r="AA717" s="5">
        <v>51</v>
      </c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 t="s">
        <v>814</v>
      </c>
      <c r="AT717" s="5"/>
      <c r="AU717" s="5">
        <v>0.0095</v>
      </c>
      <c r="AV717" s="5">
        <v>5</v>
      </c>
      <c r="AW717" s="5">
        <v>9.06</v>
      </c>
      <c r="AX717" s="5">
        <v>2.836</v>
      </c>
      <c r="AY717" s="5">
        <v>60</v>
      </c>
      <c r="AZ717" s="5">
        <v>165.97</v>
      </c>
      <c r="BA717" s="5">
        <v>247.19</v>
      </c>
      <c r="BB717" s="5">
        <v>91.08</v>
      </c>
      <c r="BC717" s="5">
        <v>8.95</v>
      </c>
      <c r="BD717" s="5">
        <v>90.52</v>
      </c>
      <c r="BE717" s="5">
        <v>88.83</v>
      </c>
      <c r="BF717" s="5">
        <v>86.648</v>
      </c>
      <c r="BG717" s="5">
        <v>45</v>
      </c>
      <c r="BH717" s="5">
        <v>0.2363333</v>
      </c>
      <c r="BI717" s="5">
        <v>16.389417952</v>
      </c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</row>
    <row r="718" spans="1:107" s="7" customFormat="1" ht="24">
      <c r="A718" s="4" t="s">
        <v>319</v>
      </c>
      <c r="B718" s="5" t="s">
        <v>452</v>
      </c>
      <c r="C718" s="6">
        <v>39227</v>
      </c>
      <c r="D718" s="5" t="s">
        <v>455</v>
      </c>
      <c r="E718" s="5" t="s">
        <v>476</v>
      </c>
      <c r="F718" s="5" t="s">
        <v>477</v>
      </c>
      <c r="G718" s="5" t="s">
        <v>458</v>
      </c>
      <c r="H718" s="5" t="s">
        <v>459</v>
      </c>
      <c r="I718" s="5"/>
      <c r="J718" s="5" t="s">
        <v>459</v>
      </c>
      <c r="K718" s="5"/>
      <c r="L718" s="5"/>
      <c r="M718" s="5"/>
      <c r="N718" s="5" t="s">
        <v>459</v>
      </c>
      <c r="O718" s="5"/>
      <c r="P718" s="5"/>
      <c r="Q718" s="5"/>
      <c r="R718" s="5" t="s">
        <v>459</v>
      </c>
      <c r="S718" s="5" t="s">
        <v>480</v>
      </c>
      <c r="T718" s="5" t="s">
        <v>296</v>
      </c>
      <c r="U718" s="5" t="s">
        <v>462</v>
      </c>
      <c r="V718" s="5" t="s">
        <v>851</v>
      </c>
      <c r="W718" s="5">
        <v>1000</v>
      </c>
      <c r="X718" s="5">
        <v>20</v>
      </c>
      <c r="Y718" s="5" t="s">
        <v>455</v>
      </c>
      <c r="Z718" s="5">
        <v>51</v>
      </c>
      <c r="AA718" s="5">
        <v>51</v>
      </c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 t="s">
        <v>809</v>
      </c>
      <c r="AT718" s="5"/>
      <c r="AU718" s="5">
        <v>0.0089</v>
      </c>
      <c r="AV718" s="5">
        <v>5</v>
      </c>
      <c r="AW718" s="5">
        <v>11.1</v>
      </c>
      <c r="AX718" s="5">
        <v>2.834</v>
      </c>
      <c r="AY718" s="5">
        <v>60</v>
      </c>
      <c r="AZ718" s="5">
        <v>162.93</v>
      </c>
      <c r="BA718" s="5">
        <v>255.98</v>
      </c>
      <c r="BB718" s="5">
        <v>90.17</v>
      </c>
      <c r="BC718" s="5">
        <v>15.06</v>
      </c>
      <c r="BD718" s="5">
        <v>87.91</v>
      </c>
      <c r="BE718" s="5">
        <v>86.97</v>
      </c>
      <c r="BF718" s="5">
        <v>92.203</v>
      </c>
      <c r="BG718" s="5">
        <v>45</v>
      </c>
      <c r="BH718" s="5"/>
      <c r="BI718" s="5">
        <v>16.145327</v>
      </c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</row>
    <row r="719" spans="1:107" s="7" customFormat="1" ht="12.75">
      <c r="A719" s="4" t="s">
        <v>319</v>
      </c>
      <c r="B719" s="5" t="s">
        <v>452</v>
      </c>
      <c r="C719" s="6">
        <v>39227</v>
      </c>
      <c r="D719" s="5" t="s">
        <v>455</v>
      </c>
      <c r="E719" s="5" t="s">
        <v>476</v>
      </c>
      <c r="F719" s="5" t="s">
        <v>477</v>
      </c>
      <c r="G719" s="5" t="s">
        <v>458</v>
      </c>
      <c r="H719" s="5" t="s">
        <v>459</v>
      </c>
      <c r="I719" s="5"/>
      <c r="J719" s="5" t="s">
        <v>459</v>
      </c>
      <c r="K719" s="5"/>
      <c r="L719" s="5"/>
      <c r="M719" s="5"/>
      <c r="N719" s="5" t="s">
        <v>459</v>
      </c>
      <c r="O719" s="5"/>
      <c r="P719" s="5"/>
      <c r="Q719" s="5"/>
      <c r="R719" s="5" t="s">
        <v>459</v>
      </c>
      <c r="S719" s="5" t="s">
        <v>480</v>
      </c>
      <c r="T719" s="5" t="s">
        <v>461</v>
      </c>
      <c r="U719" s="5" t="s">
        <v>885</v>
      </c>
      <c r="V719" s="5" t="s">
        <v>321</v>
      </c>
      <c r="W719" s="5">
        <v>1000</v>
      </c>
      <c r="X719" s="5">
        <v>60</v>
      </c>
      <c r="Y719" s="5" t="s">
        <v>455</v>
      </c>
      <c r="Z719" s="5">
        <v>58</v>
      </c>
      <c r="AA719" s="5">
        <v>16</v>
      </c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 t="s">
        <v>809</v>
      </c>
      <c r="AT719" s="5"/>
      <c r="AU719" s="5">
        <v>0.006</v>
      </c>
      <c r="AV719" s="5">
        <v>5</v>
      </c>
      <c r="AW719" s="5">
        <v>9.03</v>
      </c>
      <c r="AX719" s="5">
        <v>2.361</v>
      </c>
      <c r="AY719" s="5">
        <v>60</v>
      </c>
      <c r="AZ719" s="5">
        <v>237.9</v>
      </c>
      <c r="BA719" s="5">
        <v>417.91</v>
      </c>
      <c r="BB719" s="5">
        <v>128.46</v>
      </c>
      <c r="BC719" s="5">
        <v>10.12</v>
      </c>
      <c r="BD719" s="5">
        <v>125.71</v>
      </c>
      <c r="BE719" s="5">
        <v>124.53</v>
      </c>
      <c r="BF719" s="5">
        <v>99.39</v>
      </c>
      <c r="BG719" s="5">
        <v>45</v>
      </c>
      <c r="BH719" s="5">
        <v>0.1961</v>
      </c>
      <c r="BI719" s="5">
        <v>22.5914606</v>
      </c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</row>
    <row r="720" spans="1:107" s="7" customFormat="1" ht="12.75">
      <c r="A720" s="4" t="s">
        <v>319</v>
      </c>
      <c r="B720" s="5" t="s">
        <v>452</v>
      </c>
      <c r="C720" s="6">
        <v>39227</v>
      </c>
      <c r="D720" s="5" t="s">
        <v>455</v>
      </c>
      <c r="E720" s="5" t="s">
        <v>476</v>
      </c>
      <c r="F720" s="5" t="s">
        <v>477</v>
      </c>
      <c r="G720" s="5" t="s">
        <v>458</v>
      </c>
      <c r="H720" s="5" t="s">
        <v>459</v>
      </c>
      <c r="I720" s="5"/>
      <c r="J720" s="5" t="s">
        <v>459</v>
      </c>
      <c r="K720" s="5"/>
      <c r="L720" s="5"/>
      <c r="M720" s="5"/>
      <c r="N720" s="5" t="s">
        <v>459</v>
      </c>
      <c r="O720" s="5"/>
      <c r="P720" s="5"/>
      <c r="Q720" s="5"/>
      <c r="R720" s="5" t="s">
        <v>459</v>
      </c>
      <c r="S720" s="5" t="s">
        <v>480</v>
      </c>
      <c r="T720" s="5" t="s">
        <v>461</v>
      </c>
      <c r="U720" s="5" t="s">
        <v>885</v>
      </c>
      <c r="V720" s="5" t="s">
        <v>321</v>
      </c>
      <c r="W720" s="5">
        <v>1000</v>
      </c>
      <c r="X720" s="5">
        <v>60</v>
      </c>
      <c r="Y720" s="5" t="s">
        <v>455</v>
      </c>
      <c r="Z720" s="5">
        <v>68</v>
      </c>
      <c r="AA720" s="5">
        <v>16</v>
      </c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 t="s">
        <v>809</v>
      </c>
      <c r="AT720" s="5"/>
      <c r="AU720" s="5">
        <v>0.0057</v>
      </c>
      <c r="AV720" s="5">
        <v>5</v>
      </c>
      <c r="AW720" s="5">
        <v>9.01</v>
      </c>
      <c r="AX720" s="5">
        <v>2.338</v>
      </c>
      <c r="AY720" s="5">
        <v>60</v>
      </c>
      <c r="AZ720" s="5">
        <v>239.8</v>
      </c>
      <c r="BA720" s="5">
        <v>418.02</v>
      </c>
      <c r="BB720" s="5">
        <v>132.97</v>
      </c>
      <c r="BC720" s="5">
        <v>10.28</v>
      </c>
      <c r="BD720" s="5">
        <v>134.31</v>
      </c>
      <c r="BE720" s="5">
        <v>129.43</v>
      </c>
      <c r="BF720" s="5">
        <v>136.2</v>
      </c>
      <c r="BG720" s="5">
        <v>46</v>
      </c>
      <c r="BH720" s="5">
        <v>0.1942</v>
      </c>
      <c r="BI720" s="5">
        <v>23.8759248</v>
      </c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</row>
    <row r="721" spans="1:107" s="7" customFormat="1" ht="12.75">
      <c r="A721" s="4" t="s">
        <v>319</v>
      </c>
      <c r="B721" s="5" t="s">
        <v>452</v>
      </c>
      <c r="C721" s="6">
        <v>39202</v>
      </c>
      <c r="D721" s="5" t="s">
        <v>455</v>
      </c>
      <c r="E721" s="5" t="s">
        <v>502</v>
      </c>
      <c r="F721" s="5" t="s">
        <v>477</v>
      </c>
      <c r="G721" s="5" t="s">
        <v>458</v>
      </c>
      <c r="H721" s="5" t="s">
        <v>459</v>
      </c>
      <c r="I721" s="5">
        <v>30</v>
      </c>
      <c r="J721" s="5" t="s">
        <v>459</v>
      </c>
      <c r="K721" s="5"/>
      <c r="L721" s="5"/>
      <c r="M721" s="5"/>
      <c r="N721" s="5" t="s">
        <v>459</v>
      </c>
      <c r="O721" s="5"/>
      <c r="P721" s="5"/>
      <c r="Q721" s="5"/>
      <c r="R721" s="5" t="s">
        <v>459</v>
      </c>
      <c r="S721" s="5" t="s">
        <v>480</v>
      </c>
      <c r="T721" s="5" t="s">
        <v>461</v>
      </c>
      <c r="U721" s="5" t="s">
        <v>484</v>
      </c>
      <c r="V721" s="5" t="s">
        <v>891</v>
      </c>
      <c r="W721" s="5">
        <v>128</v>
      </c>
      <c r="X721" s="5">
        <v>66</v>
      </c>
      <c r="Y721" s="5" t="s">
        <v>513</v>
      </c>
      <c r="Z721" s="5">
        <v>30</v>
      </c>
      <c r="AA721" s="5">
        <v>17</v>
      </c>
      <c r="AB721" s="5"/>
      <c r="AC721" s="5"/>
      <c r="AD721" s="5">
        <v>0</v>
      </c>
      <c r="AE721" s="5">
        <v>5</v>
      </c>
      <c r="AF721" s="5">
        <v>65</v>
      </c>
      <c r="AG721" s="5">
        <v>17.55</v>
      </c>
      <c r="AH721" s="5">
        <v>60</v>
      </c>
      <c r="AI721" s="5">
        <v>27.22</v>
      </c>
      <c r="AJ721" s="5">
        <v>53</v>
      </c>
      <c r="AK721" s="5">
        <v>25.2</v>
      </c>
      <c r="AL721" s="5">
        <v>38</v>
      </c>
      <c r="AM721" s="5">
        <v>23.61</v>
      </c>
      <c r="AN721" s="5">
        <v>23.65</v>
      </c>
      <c r="AO721" s="5">
        <v>0</v>
      </c>
      <c r="AP721" s="5">
        <v>0</v>
      </c>
      <c r="AQ721" s="5">
        <v>1.46</v>
      </c>
      <c r="AR721" s="5">
        <v>5.94394166666666</v>
      </c>
      <c r="AS721" s="5" t="s">
        <v>809</v>
      </c>
      <c r="AT721" s="5"/>
      <c r="AU721" s="5">
        <v>0</v>
      </c>
      <c r="AV721" s="5">
        <v>5</v>
      </c>
      <c r="AW721" s="5">
        <v>65</v>
      </c>
      <c r="AX721" s="5">
        <v>17.27</v>
      </c>
      <c r="AY721" s="5">
        <v>60</v>
      </c>
      <c r="AZ721" s="5">
        <v>27.45</v>
      </c>
      <c r="BA721" s="5">
        <v>53</v>
      </c>
      <c r="BB721" s="5">
        <v>24.45</v>
      </c>
      <c r="BC721" s="5">
        <v>38</v>
      </c>
      <c r="BD721" s="5">
        <v>23.92</v>
      </c>
      <c r="BE721" s="5">
        <v>23.63</v>
      </c>
      <c r="BF721" s="5">
        <v>0</v>
      </c>
      <c r="BG721" s="5">
        <v>0</v>
      </c>
      <c r="BH721" s="5">
        <v>1.45</v>
      </c>
      <c r="BI721" s="5">
        <v>5.888235</v>
      </c>
      <c r="BJ721" s="5" t="s">
        <v>809</v>
      </c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</row>
    <row r="722" spans="1:107" s="7" customFormat="1" ht="24">
      <c r="A722" s="4" t="s">
        <v>319</v>
      </c>
      <c r="B722" s="5" t="s">
        <v>452</v>
      </c>
      <c r="C722" s="6">
        <v>39309</v>
      </c>
      <c r="D722" s="5" t="s">
        <v>455</v>
      </c>
      <c r="E722" s="5" t="s">
        <v>532</v>
      </c>
      <c r="F722" s="5" t="s">
        <v>477</v>
      </c>
      <c r="G722" s="5" t="s">
        <v>458</v>
      </c>
      <c r="H722" s="5" t="s">
        <v>455</v>
      </c>
      <c r="I722" s="5" t="s">
        <v>485</v>
      </c>
      <c r="J722" s="5" t="s">
        <v>459</v>
      </c>
      <c r="K722" s="5"/>
      <c r="L722" s="5"/>
      <c r="M722" s="5"/>
      <c r="N722" s="5" t="s">
        <v>459</v>
      </c>
      <c r="O722" s="5"/>
      <c r="P722" s="5"/>
      <c r="Q722" s="5"/>
      <c r="R722" s="5" t="s">
        <v>459</v>
      </c>
      <c r="S722" s="5" t="s">
        <v>480</v>
      </c>
      <c r="T722" s="5" t="s">
        <v>461</v>
      </c>
      <c r="U722" s="5" t="s">
        <v>462</v>
      </c>
      <c r="V722" s="5" t="s">
        <v>740</v>
      </c>
      <c r="W722" s="5">
        <v>96</v>
      </c>
      <c r="X722" s="5">
        <v>240</v>
      </c>
      <c r="Y722" s="5" t="s">
        <v>459</v>
      </c>
      <c r="Z722" s="5">
        <v>8</v>
      </c>
      <c r="AA722" s="5">
        <v>8</v>
      </c>
      <c r="AB722" s="5" t="s">
        <v>819</v>
      </c>
      <c r="AC722" s="5"/>
      <c r="AD722" s="5">
        <v>0</v>
      </c>
      <c r="AE722" s="5">
        <v>5</v>
      </c>
      <c r="AF722" s="5">
        <v>27.6</v>
      </c>
      <c r="AG722" s="5">
        <v>16.943</v>
      </c>
      <c r="AH722" s="5">
        <v>60</v>
      </c>
      <c r="AI722" s="5">
        <v>8.345</v>
      </c>
      <c r="AJ722" s="5">
        <v>27.2</v>
      </c>
      <c r="AK722" s="5">
        <v>7.934</v>
      </c>
      <c r="AL722" s="5">
        <v>27.2</v>
      </c>
      <c r="AM722" s="5">
        <v>7.898</v>
      </c>
      <c r="AN722" s="5">
        <v>7.865</v>
      </c>
      <c r="AO722" s="5">
        <v>0</v>
      </c>
      <c r="AP722" s="5">
        <v>0</v>
      </c>
      <c r="AQ722" s="5"/>
      <c r="AR722" s="5">
        <v>2.997414</v>
      </c>
      <c r="AS722" s="5" t="s">
        <v>819</v>
      </c>
      <c r="AT722" s="5"/>
      <c r="AU722" s="5">
        <v>0</v>
      </c>
      <c r="AV722" s="5">
        <v>5</v>
      </c>
      <c r="AW722" s="5">
        <v>25.4</v>
      </c>
      <c r="AX722" s="5">
        <v>15.616</v>
      </c>
      <c r="AY722" s="5">
        <v>60</v>
      </c>
      <c r="AZ722" s="5">
        <v>7.928</v>
      </c>
      <c r="BA722" s="5">
        <v>26.7</v>
      </c>
      <c r="BB722" s="5">
        <v>7.563</v>
      </c>
      <c r="BC722" s="5">
        <v>26.8</v>
      </c>
      <c r="BD722" s="5">
        <v>7.584</v>
      </c>
      <c r="BE722" s="5">
        <v>7.423</v>
      </c>
      <c r="BF722" s="5">
        <v>0</v>
      </c>
      <c r="BG722" s="5">
        <v>0</v>
      </c>
      <c r="BH722" s="5"/>
      <c r="BI722" s="5">
        <v>2.77230799999999</v>
      </c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</row>
    <row r="723" spans="1:107" s="7" customFormat="1" ht="24">
      <c r="A723" s="4" t="s">
        <v>319</v>
      </c>
      <c r="B723" s="5" t="s">
        <v>452</v>
      </c>
      <c r="C723" s="6">
        <v>39309</v>
      </c>
      <c r="D723" s="5" t="s">
        <v>455</v>
      </c>
      <c r="E723" s="5" t="s">
        <v>532</v>
      </c>
      <c r="F723" s="5" t="s">
        <v>477</v>
      </c>
      <c r="G723" s="5" t="s">
        <v>458</v>
      </c>
      <c r="H723" s="5" t="s">
        <v>455</v>
      </c>
      <c r="I723" s="5" t="s">
        <v>485</v>
      </c>
      <c r="J723" s="5" t="s">
        <v>459</v>
      </c>
      <c r="K723" s="5"/>
      <c r="L723" s="5"/>
      <c r="M723" s="5"/>
      <c r="N723" s="5" t="s">
        <v>459</v>
      </c>
      <c r="O723" s="5"/>
      <c r="P723" s="5"/>
      <c r="Q723" s="5"/>
      <c r="R723" s="5" t="s">
        <v>459</v>
      </c>
      <c r="S723" s="5" t="s">
        <v>480</v>
      </c>
      <c r="T723" s="5" t="s">
        <v>461</v>
      </c>
      <c r="U723" s="5" t="s">
        <v>462</v>
      </c>
      <c r="V723" s="5" t="s">
        <v>740</v>
      </c>
      <c r="W723" s="5">
        <v>96</v>
      </c>
      <c r="X723" s="5">
        <v>240</v>
      </c>
      <c r="Y723" s="5" t="s">
        <v>459</v>
      </c>
      <c r="Z723" s="5">
        <v>8</v>
      </c>
      <c r="AA723" s="5">
        <v>8</v>
      </c>
      <c r="AB723" s="5" t="s">
        <v>819</v>
      </c>
      <c r="AC723" s="5"/>
      <c r="AD723" s="5">
        <v>0</v>
      </c>
      <c r="AE723" s="5">
        <v>5</v>
      </c>
      <c r="AF723" s="5">
        <v>27.6</v>
      </c>
      <c r="AG723" s="5">
        <v>16.943</v>
      </c>
      <c r="AH723" s="5">
        <v>60</v>
      </c>
      <c r="AI723" s="5">
        <v>8.345</v>
      </c>
      <c r="AJ723" s="5">
        <v>27.2</v>
      </c>
      <c r="AK723" s="5">
        <v>7.934</v>
      </c>
      <c r="AL723" s="5">
        <v>27.2</v>
      </c>
      <c r="AM723" s="5">
        <v>7.898</v>
      </c>
      <c r="AN723" s="5">
        <v>7.865</v>
      </c>
      <c r="AO723" s="5">
        <v>0</v>
      </c>
      <c r="AP723" s="5">
        <v>0</v>
      </c>
      <c r="AQ723" s="5"/>
      <c r="AR723" s="5">
        <v>2.997414</v>
      </c>
      <c r="AS723" s="5" t="s">
        <v>819</v>
      </c>
      <c r="AT723" s="5"/>
      <c r="AU723" s="5">
        <v>0</v>
      </c>
      <c r="AV723" s="5">
        <v>5</v>
      </c>
      <c r="AW723" s="5">
        <v>25.4</v>
      </c>
      <c r="AX723" s="5">
        <v>15.616</v>
      </c>
      <c r="AY723" s="5">
        <v>60</v>
      </c>
      <c r="AZ723" s="5">
        <v>7.928</v>
      </c>
      <c r="BA723" s="5">
        <v>26.7</v>
      </c>
      <c r="BB723" s="5">
        <v>7.563</v>
      </c>
      <c r="BC723" s="5">
        <v>26.8</v>
      </c>
      <c r="BD723" s="5">
        <v>7.584</v>
      </c>
      <c r="BE723" s="5">
        <v>7.423</v>
      </c>
      <c r="BF723" s="5">
        <v>0</v>
      </c>
      <c r="BG723" s="5">
        <v>0</v>
      </c>
      <c r="BH723" s="5"/>
      <c r="BI723" s="5">
        <v>2.77230799999999</v>
      </c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</row>
    <row r="724" spans="1:107" s="7" customFormat="1" ht="24">
      <c r="A724" s="4" t="s">
        <v>319</v>
      </c>
      <c r="B724" s="5" t="s">
        <v>452</v>
      </c>
      <c r="C724" s="6">
        <v>39259</v>
      </c>
      <c r="D724" s="5" t="s">
        <v>455</v>
      </c>
      <c r="E724" s="5" t="s">
        <v>468</v>
      </c>
      <c r="F724" s="5" t="s">
        <v>477</v>
      </c>
      <c r="G724" s="5" t="s">
        <v>458</v>
      </c>
      <c r="H724" s="5" t="s">
        <v>455</v>
      </c>
      <c r="I724" s="5" t="s">
        <v>485</v>
      </c>
      <c r="J724" s="5" t="s">
        <v>459</v>
      </c>
      <c r="K724" s="5"/>
      <c r="L724" s="5"/>
      <c r="M724" s="5"/>
      <c r="N724" s="5" t="s">
        <v>459</v>
      </c>
      <c r="O724" s="5"/>
      <c r="P724" s="5"/>
      <c r="Q724" s="5"/>
      <c r="R724" s="5" t="s">
        <v>459</v>
      </c>
      <c r="S724" s="5" t="s">
        <v>480</v>
      </c>
      <c r="T724" s="5" t="s">
        <v>461</v>
      </c>
      <c r="U724" s="5" t="s">
        <v>484</v>
      </c>
      <c r="V724" s="5" t="s">
        <v>542</v>
      </c>
      <c r="W724" s="5">
        <v>448</v>
      </c>
      <c r="X724" s="5">
        <v>30</v>
      </c>
      <c r="Y724" s="5" t="s">
        <v>455</v>
      </c>
      <c r="Z724" s="5">
        <v>30</v>
      </c>
      <c r="AA724" s="5">
        <v>30</v>
      </c>
      <c r="AB724" s="5" t="s">
        <v>809</v>
      </c>
      <c r="AC724" s="5"/>
      <c r="AD724" s="5">
        <v>0.035</v>
      </c>
      <c r="AE724" s="5">
        <v>5</v>
      </c>
      <c r="AF724" s="5">
        <v>12.8</v>
      </c>
      <c r="AG724" s="5">
        <v>25.587</v>
      </c>
      <c r="AH724" s="5">
        <v>60</v>
      </c>
      <c r="AI724" s="5">
        <v>31.118</v>
      </c>
      <c r="AJ724" s="5">
        <v>30.3</v>
      </c>
      <c r="AK724" s="5">
        <v>28.427</v>
      </c>
      <c r="AL724" s="5">
        <v>16.1</v>
      </c>
      <c r="AM724" s="5">
        <v>27.963</v>
      </c>
      <c r="AN724" s="5">
        <v>27.759</v>
      </c>
      <c r="AO724" s="5">
        <v>22.155</v>
      </c>
      <c r="AP724" s="5">
        <v>15.8</v>
      </c>
      <c r="AQ724" s="5"/>
      <c r="AR724" s="5">
        <v>7.73140773333333</v>
      </c>
      <c r="AS724" s="5" t="s">
        <v>809</v>
      </c>
      <c r="AT724" s="5"/>
      <c r="AU724" s="5">
        <v>0.01</v>
      </c>
      <c r="AV724" s="5">
        <v>5</v>
      </c>
      <c r="AW724" s="5">
        <v>15.2</v>
      </c>
      <c r="AX724" s="5">
        <v>23.5</v>
      </c>
      <c r="AY724" s="5">
        <v>60</v>
      </c>
      <c r="AZ724" s="5">
        <v>30.536</v>
      </c>
      <c r="BA724" s="5">
        <v>29.9</v>
      </c>
      <c r="BB724" s="5">
        <v>27.869</v>
      </c>
      <c r="BC724" s="5">
        <v>15.9</v>
      </c>
      <c r="BD724" s="5">
        <v>27.312</v>
      </c>
      <c r="BE724" s="5">
        <v>27.062</v>
      </c>
      <c r="BF724" s="5">
        <v>21.623</v>
      </c>
      <c r="BG724" s="5">
        <v>15.8</v>
      </c>
      <c r="BH724" s="5"/>
      <c r="BI724" s="5">
        <v>7.36446333333333</v>
      </c>
      <c r="BJ724" s="5" t="s">
        <v>809</v>
      </c>
      <c r="BK724" s="5"/>
      <c r="BL724" s="5">
        <v>0.01</v>
      </c>
      <c r="BM724" s="5">
        <v>5</v>
      </c>
      <c r="BN724" s="5">
        <v>15.3</v>
      </c>
      <c r="BO724" s="5">
        <v>22.798</v>
      </c>
      <c r="BP724" s="5">
        <v>60</v>
      </c>
      <c r="BQ724" s="5">
        <v>30.656</v>
      </c>
      <c r="BR724" s="5">
        <v>25.7</v>
      </c>
      <c r="BS724" s="5">
        <v>28.334</v>
      </c>
      <c r="BT724" s="5">
        <v>16.8</v>
      </c>
      <c r="BU724" s="5">
        <v>27.599</v>
      </c>
      <c r="BV724" s="5">
        <v>27.689</v>
      </c>
      <c r="BW724" s="5">
        <v>21.961</v>
      </c>
      <c r="BX724" s="5">
        <v>15.8</v>
      </c>
      <c r="BY724" s="5"/>
      <c r="BZ724" s="5">
        <v>7.34363426666666</v>
      </c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</row>
    <row r="725" spans="1:107" s="7" customFormat="1" ht="24">
      <c r="A725" s="4" t="s">
        <v>319</v>
      </c>
      <c r="B725" s="5" t="s">
        <v>452</v>
      </c>
      <c r="C725" s="6">
        <v>39259</v>
      </c>
      <c r="D725" s="5" t="s">
        <v>455</v>
      </c>
      <c r="E725" s="5" t="s">
        <v>468</v>
      </c>
      <c r="F725" s="5" t="s">
        <v>477</v>
      </c>
      <c r="G725" s="5" t="s">
        <v>458</v>
      </c>
      <c r="H725" s="5" t="s">
        <v>455</v>
      </c>
      <c r="I725" s="5" t="s">
        <v>485</v>
      </c>
      <c r="J725" s="5" t="s">
        <v>459</v>
      </c>
      <c r="K725" s="5"/>
      <c r="L725" s="5"/>
      <c r="M725" s="5"/>
      <c r="N725" s="5" t="s">
        <v>459</v>
      </c>
      <c r="O725" s="5"/>
      <c r="P725" s="5"/>
      <c r="Q725" s="5"/>
      <c r="R725" s="5" t="s">
        <v>459</v>
      </c>
      <c r="S725" s="5" t="s">
        <v>480</v>
      </c>
      <c r="T725" s="5" t="s">
        <v>461</v>
      </c>
      <c r="U725" s="5" t="s">
        <v>484</v>
      </c>
      <c r="V725" s="5" t="s">
        <v>542</v>
      </c>
      <c r="W725" s="5">
        <v>448</v>
      </c>
      <c r="X725" s="5">
        <v>30</v>
      </c>
      <c r="Y725" s="5" t="s">
        <v>455</v>
      </c>
      <c r="Z725" s="5">
        <v>30</v>
      </c>
      <c r="AA725" s="5">
        <v>30</v>
      </c>
      <c r="AB725" s="5" t="s">
        <v>809</v>
      </c>
      <c r="AC725" s="5"/>
      <c r="AD725" s="5">
        <v>0.035</v>
      </c>
      <c r="AE725" s="5">
        <v>5</v>
      </c>
      <c r="AF725" s="5">
        <v>12.8</v>
      </c>
      <c r="AG725" s="5">
        <v>25.587</v>
      </c>
      <c r="AH725" s="5">
        <v>60</v>
      </c>
      <c r="AI725" s="5">
        <v>31.118</v>
      </c>
      <c r="AJ725" s="5">
        <v>30.3</v>
      </c>
      <c r="AK725" s="5">
        <v>28.427</v>
      </c>
      <c r="AL725" s="5">
        <v>16.1</v>
      </c>
      <c r="AM725" s="5">
        <v>27.963</v>
      </c>
      <c r="AN725" s="5">
        <v>27.759</v>
      </c>
      <c r="AO725" s="5">
        <v>22.155</v>
      </c>
      <c r="AP725" s="5">
        <v>15.8</v>
      </c>
      <c r="AQ725" s="5"/>
      <c r="AR725" s="5">
        <v>7.73140773333333</v>
      </c>
      <c r="AS725" s="5" t="s">
        <v>809</v>
      </c>
      <c r="AT725" s="5"/>
      <c r="AU725" s="5">
        <v>0.01</v>
      </c>
      <c r="AV725" s="5">
        <v>5</v>
      </c>
      <c r="AW725" s="5">
        <v>15.2</v>
      </c>
      <c r="AX725" s="5">
        <v>23.5</v>
      </c>
      <c r="AY725" s="5">
        <v>60</v>
      </c>
      <c r="AZ725" s="5">
        <v>30.536</v>
      </c>
      <c r="BA725" s="5">
        <v>29.9</v>
      </c>
      <c r="BB725" s="5">
        <v>27.869</v>
      </c>
      <c r="BC725" s="5">
        <v>15.9</v>
      </c>
      <c r="BD725" s="5">
        <v>27.312</v>
      </c>
      <c r="BE725" s="5">
        <v>27.062</v>
      </c>
      <c r="BF725" s="5">
        <v>21.623</v>
      </c>
      <c r="BG725" s="5">
        <v>15.8</v>
      </c>
      <c r="BH725" s="5"/>
      <c r="BI725" s="5">
        <v>7.36446333333333</v>
      </c>
      <c r="BJ725" s="5" t="s">
        <v>809</v>
      </c>
      <c r="BK725" s="5"/>
      <c r="BL725" s="5">
        <v>0.01</v>
      </c>
      <c r="BM725" s="5">
        <v>5</v>
      </c>
      <c r="BN725" s="5">
        <v>15.3</v>
      </c>
      <c r="BO725" s="5">
        <v>22.798</v>
      </c>
      <c r="BP725" s="5">
        <v>60</v>
      </c>
      <c r="BQ725" s="5">
        <v>30.656</v>
      </c>
      <c r="BR725" s="5">
        <v>25.7</v>
      </c>
      <c r="BS725" s="5">
        <v>28.334</v>
      </c>
      <c r="BT725" s="5">
        <v>16.8</v>
      </c>
      <c r="BU725" s="5">
        <v>27.599</v>
      </c>
      <c r="BV725" s="5">
        <v>27.689</v>
      </c>
      <c r="BW725" s="5">
        <v>21.961</v>
      </c>
      <c r="BX725" s="5">
        <v>15.8</v>
      </c>
      <c r="BY725" s="5"/>
      <c r="BZ725" s="5">
        <v>7.34363426666666</v>
      </c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</row>
    <row r="726" spans="1:107" s="7" customFormat="1" ht="24">
      <c r="A726" s="4" t="s">
        <v>319</v>
      </c>
      <c r="B726" s="5" t="s">
        <v>452</v>
      </c>
      <c r="C726" s="6">
        <v>39259</v>
      </c>
      <c r="D726" s="5" t="s">
        <v>455</v>
      </c>
      <c r="E726" s="5" t="s">
        <v>468</v>
      </c>
      <c r="F726" s="5" t="s">
        <v>477</v>
      </c>
      <c r="G726" s="5" t="s">
        <v>458</v>
      </c>
      <c r="H726" s="5" t="s">
        <v>455</v>
      </c>
      <c r="I726" s="5" t="s">
        <v>485</v>
      </c>
      <c r="J726" s="5" t="s">
        <v>459</v>
      </c>
      <c r="K726" s="5"/>
      <c r="L726" s="5"/>
      <c r="M726" s="5"/>
      <c r="N726" s="5" t="s">
        <v>459</v>
      </c>
      <c r="O726" s="5"/>
      <c r="P726" s="5"/>
      <c r="Q726" s="5"/>
      <c r="R726" s="5" t="s">
        <v>459</v>
      </c>
      <c r="S726" s="5" t="s">
        <v>480</v>
      </c>
      <c r="T726" s="5" t="s">
        <v>461</v>
      </c>
      <c r="U726" s="5" t="s">
        <v>484</v>
      </c>
      <c r="V726" s="5" t="s">
        <v>542</v>
      </c>
      <c r="W726" s="5">
        <v>448</v>
      </c>
      <c r="X726" s="5">
        <v>30</v>
      </c>
      <c r="Y726" s="5" t="s">
        <v>455</v>
      </c>
      <c r="Z726" s="5">
        <v>30</v>
      </c>
      <c r="AA726" s="5">
        <v>30</v>
      </c>
      <c r="AB726" s="5" t="s">
        <v>809</v>
      </c>
      <c r="AC726" s="5"/>
      <c r="AD726" s="5">
        <v>0.035</v>
      </c>
      <c r="AE726" s="5">
        <v>5</v>
      </c>
      <c r="AF726" s="5">
        <v>12.8</v>
      </c>
      <c r="AG726" s="5">
        <v>25.587</v>
      </c>
      <c r="AH726" s="5">
        <v>60</v>
      </c>
      <c r="AI726" s="5">
        <v>31.118</v>
      </c>
      <c r="AJ726" s="5">
        <v>30.3</v>
      </c>
      <c r="AK726" s="5">
        <v>28.427</v>
      </c>
      <c r="AL726" s="5">
        <v>16.1</v>
      </c>
      <c r="AM726" s="5">
        <v>27.963</v>
      </c>
      <c r="AN726" s="5">
        <v>27.759</v>
      </c>
      <c r="AO726" s="5">
        <v>22.155</v>
      </c>
      <c r="AP726" s="5">
        <v>15.8</v>
      </c>
      <c r="AQ726" s="5"/>
      <c r="AR726" s="5">
        <v>7.73140773333333</v>
      </c>
      <c r="AS726" s="5" t="s">
        <v>809</v>
      </c>
      <c r="AT726" s="5"/>
      <c r="AU726" s="5">
        <v>0.01</v>
      </c>
      <c r="AV726" s="5">
        <v>5</v>
      </c>
      <c r="AW726" s="5">
        <v>15.2</v>
      </c>
      <c r="AX726" s="5">
        <v>23.5</v>
      </c>
      <c r="AY726" s="5">
        <v>60</v>
      </c>
      <c r="AZ726" s="5">
        <v>30.536</v>
      </c>
      <c r="BA726" s="5">
        <v>29.9</v>
      </c>
      <c r="BB726" s="5">
        <v>27.869</v>
      </c>
      <c r="BC726" s="5">
        <v>15.9</v>
      </c>
      <c r="BD726" s="5">
        <v>27.312</v>
      </c>
      <c r="BE726" s="5">
        <v>27.062</v>
      </c>
      <c r="BF726" s="5">
        <v>21.623</v>
      </c>
      <c r="BG726" s="5">
        <v>15.8</v>
      </c>
      <c r="BH726" s="5"/>
      <c r="BI726" s="5">
        <v>7.36446333333333</v>
      </c>
      <c r="BJ726" s="5" t="s">
        <v>809</v>
      </c>
      <c r="BK726" s="5"/>
      <c r="BL726" s="5">
        <v>0.01</v>
      </c>
      <c r="BM726" s="5">
        <v>5</v>
      </c>
      <c r="BN726" s="5">
        <v>15.3</v>
      </c>
      <c r="BO726" s="5">
        <v>22.798</v>
      </c>
      <c r="BP726" s="5">
        <v>60</v>
      </c>
      <c r="BQ726" s="5">
        <v>30.656</v>
      </c>
      <c r="BR726" s="5">
        <v>25.7</v>
      </c>
      <c r="BS726" s="5">
        <v>28.334</v>
      </c>
      <c r="BT726" s="5">
        <v>16.8</v>
      </c>
      <c r="BU726" s="5">
        <v>27.599</v>
      </c>
      <c r="BV726" s="5">
        <v>27.689</v>
      </c>
      <c r="BW726" s="5">
        <v>21.961</v>
      </c>
      <c r="BX726" s="5">
        <v>15.8</v>
      </c>
      <c r="BY726" s="5"/>
      <c r="BZ726" s="5">
        <v>7.34363426666666</v>
      </c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</row>
    <row r="727" spans="1:107" s="7" customFormat="1" ht="24">
      <c r="A727" s="4" t="s">
        <v>319</v>
      </c>
      <c r="B727" s="5" t="s">
        <v>452</v>
      </c>
      <c r="C727" s="6">
        <v>39259</v>
      </c>
      <c r="D727" s="5" t="s">
        <v>455</v>
      </c>
      <c r="E727" s="5" t="s">
        <v>468</v>
      </c>
      <c r="F727" s="5" t="s">
        <v>477</v>
      </c>
      <c r="G727" s="5" t="s">
        <v>458</v>
      </c>
      <c r="H727" s="5" t="s">
        <v>455</v>
      </c>
      <c r="I727" s="5" t="s">
        <v>485</v>
      </c>
      <c r="J727" s="5" t="s">
        <v>459</v>
      </c>
      <c r="K727" s="5"/>
      <c r="L727" s="5"/>
      <c r="M727" s="5"/>
      <c r="N727" s="5" t="s">
        <v>459</v>
      </c>
      <c r="O727" s="5"/>
      <c r="P727" s="5"/>
      <c r="Q727" s="5"/>
      <c r="R727" s="5" t="s">
        <v>459</v>
      </c>
      <c r="S727" s="5" t="s">
        <v>480</v>
      </c>
      <c r="T727" s="5" t="s">
        <v>461</v>
      </c>
      <c r="U727" s="5" t="s">
        <v>484</v>
      </c>
      <c r="V727" s="5" t="s">
        <v>542</v>
      </c>
      <c r="W727" s="5">
        <v>448</v>
      </c>
      <c r="X727" s="5">
        <v>30</v>
      </c>
      <c r="Y727" s="5" t="s">
        <v>455</v>
      </c>
      <c r="Z727" s="5">
        <v>30</v>
      </c>
      <c r="AA727" s="5">
        <v>30</v>
      </c>
      <c r="AB727" s="5" t="s">
        <v>809</v>
      </c>
      <c r="AC727" s="5"/>
      <c r="AD727" s="5">
        <v>0.035</v>
      </c>
      <c r="AE727" s="5">
        <v>5</v>
      </c>
      <c r="AF727" s="5">
        <v>12.8</v>
      </c>
      <c r="AG727" s="5">
        <v>25.587</v>
      </c>
      <c r="AH727" s="5">
        <v>60</v>
      </c>
      <c r="AI727" s="5">
        <v>31.118</v>
      </c>
      <c r="AJ727" s="5">
        <v>30.3</v>
      </c>
      <c r="AK727" s="5">
        <v>28.427</v>
      </c>
      <c r="AL727" s="5">
        <v>16.1</v>
      </c>
      <c r="AM727" s="5">
        <v>27.963</v>
      </c>
      <c r="AN727" s="5">
        <v>27.759</v>
      </c>
      <c r="AO727" s="5">
        <v>22.155</v>
      </c>
      <c r="AP727" s="5">
        <v>15.8</v>
      </c>
      <c r="AQ727" s="5"/>
      <c r="AR727" s="5">
        <v>7.73140773333333</v>
      </c>
      <c r="AS727" s="5" t="s">
        <v>809</v>
      </c>
      <c r="AT727" s="5"/>
      <c r="AU727" s="5">
        <v>0.01</v>
      </c>
      <c r="AV727" s="5">
        <v>5</v>
      </c>
      <c r="AW727" s="5">
        <v>15.2</v>
      </c>
      <c r="AX727" s="5">
        <v>23.5</v>
      </c>
      <c r="AY727" s="5">
        <v>60</v>
      </c>
      <c r="AZ727" s="5">
        <v>30.536</v>
      </c>
      <c r="BA727" s="5">
        <v>29.9</v>
      </c>
      <c r="BB727" s="5">
        <v>27.869</v>
      </c>
      <c r="BC727" s="5">
        <v>15.9</v>
      </c>
      <c r="BD727" s="5">
        <v>27.312</v>
      </c>
      <c r="BE727" s="5">
        <v>27.062</v>
      </c>
      <c r="BF727" s="5">
        <v>21.623</v>
      </c>
      <c r="BG727" s="5">
        <v>15.8</v>
      </c>
      <c r="BH727" s="5"/>
      <c r="BI727" s="5">
        <v>7.36446333333333</v>
      </c>
      <c r="BJ727" s="5" t="s">
        <v>809</v>
      </c>
      <c r="BK727" s="5"/>
      <c r="BL727" s="5">
        <v>0.01</v>
      </c>
      <c r="BM727" s="5">
        <v>5</v>
      </c>
      <c r="BN727" s="5">
        <v>15.3</v>
      </c>
      <c r="BO727" s="5">
        <v>22.798</v>
      </c>
      <c r="BP727" s="5">
        <v>60</v>
      </c>
      <c r="BQ727" s="5">
        <v>30.656</v>
      </c>
      <c r="BR727" s="5">
        <v>25.7</v>
      </c>
      <c r="BS727" s="5">
        <v>28.334</v>
      </c>
      <c r="BT727" s="5">
        <v>16.8</v>
      </c>
      <c r="BU727" s="5">
        <v>27.599</v>
      </c>
      <c r="BV727" s="5">
        <v>27.689</v>
      </c>
      <c r="BW727" s="5">
        <v>21.961</v>
      </c>
      <c r="BX727" s="5">
        <v>15.8</v>
      </c>
      <c r="BY727" s="5"/>
      <c r="BZ727" s="5">
        <v>7.34363426666666</v>
      </c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</row>
    <row r="728" spans="1:107" s="7" customFormat="1" ht="24">
      <c r="A728" s="4" t="s">
        <v>319</v>
      </c>
      <c r="B728" s="5" t="s">
        <v>452</v>
      </c>
      <c r="C728" s="6">
        <v>39538</v>
      </c>
      <c r="D728" s="5" t="s">
        <v>455</v>
      </c>
      <c r="E728" s="5" t="s">
        <v>468</v>
      </c>
      <c r="F728" s="5" t="s">
        <v>477</v>
      </c>
      <c r="G728" s="5" t="s">
        <v>458</v>
      </c>
      <c r="H728" s="5" t="s">
        <v>455</v>
      </c>
      <c r="I728" s="5" t="s">
        <v>485</v>
      </c>
      <c r="J728" s="5" t="s">
        <v>459</v>
      </c>
      <c r="K728" s="5"/>
      <c r="L728" s="5"/>
      <c r="M728" s="5"/>
      <c r="N728" s="5" t="s">
        <v>459</v>
      </c>
      <c r="O728" s="5"/>
      <c r="P728" s="5"/>
      <c r="Q728" s="5"/>
      <c r="R728" s="5" t="s">
        <v>459</v>
      </c>
      <c r="S728" s="5" t="s">
        <v>480</v>
      </c>
      <c r="T728" s="5" t="s">
        <v>461</v>
      </c>
      <c r="U728" s="5" t="s">
        <v>484</v>
      </c>
      <c r="V728" s="5" t="s">
        <v>868</v>
      </c>
      <c r="W728" s="5">
        <v>512</v>
      </c>
      <c r="X728" s="5">
        <v>60</v>
      </c>
      <c r="Y728" s="5" t="s">
        <v>455</v>
      </c>
      <c r="Z728" s="5">
        <v>41</v>
      </c>
      <c r="AA728" s="5">
        <v>41</v>
      </c>
      <c r="AB728" s="5" t="s">
        <v>809</v>
      </c>
      <c r="AC728" s="5"/>
      <c r="AD728" s="5">
        <v>0.06</v>
      </c>
      <c r="AE728" s="5">
        <v>5</v>
      </c>
      <c r="AF728" s="5">
        <v>10.5</v>
      </c>
      <c r="AG728" s="5">
        <v>26.46</v>
      </c>
      <c r="AH728" s="5">
        <v>60</v>
      </c>
      <c r="AI728" s="5">
        <v>119.9</v>
      </c>
      <c r="AJ728" s="5">
        <v>111.2</v>
      </c>
      <c r="AK728" s="5">
        <v>69.06</v>
      </c>
      <c r="AL728" s="5">
        <v>10.31</v>
      </c>
      <c r="AM728" s="5">
        <v>67.74</v>
      </c>
      <c r="AN728" s="5">
        <v>67.84</v>
      </c>
      <c r="AO728" s="5">
        <v>46.7</v>
      </c>
      <c r="AP728" s="5">
        <v>16.08</v>
      </c>
      <c r="AQ728" s="5"/>
      <c r="AR728" s="5">
        <v>15.2139672</v>
      </c>
      <c r="AS728" s="5" t="s">
        <v>809</v>
      </c>
      <c r="AT728" s="5"/>
      <c r="AU728" s="5">
        <v>0.02</v>
      </c>
      <c r="AV728" s="5">
        <v>5</v>
      </c>
      <c r="AW728" s="5">
        <v>25.31</v>
      </c>
      <c r="AX728" s="5">
        <v>23.51</v>
      </c>
      <c r="AY728" s="5">
        <v>60</v>
      </c>
      <c r="AZ728" s="5">
        <v>119.62</v>
      </c>
      <c r="BA728" s="5">
        <v>147.96</v>
      </c>
      <c r="BB728" s="5">
        <v>66.86</v>
      </c>
      <c r="BC728" s="5">
        <v>25.19</v>
      </c>
      <c r="BD728" s="5">
        <v>63.73</v>
      </c>
      <c r="BE728" s="5">
        <v>63.81</v>
      </c>
      <c r="BF728" s="5">
        <v>101.93</v>
      </c>
      <c r="BG728" s="5">
        <v>31.16</v>
      </c>
      <c r="BH728" s="5"/>
      <c r="BI728" s="5">
        <v>14.8226847333333</v>
      </c>
      <c r="BJ728" s="5" t="s">
        <v>809</v>
      </c>
      <c r="BK728" s="5"/>
      <c r="BL728" s="5">
        <v>0.02</v>
      </c>
      <c r="BM728" s="5">
        <v>5</v>
      </c>
      <c r="BN728" s="5">
        <v>10.86</v>
      </c>
      <c r="BO728" s="5">
        <v>23.07</v>
      </c>
      <c r="BP728" s="5">
        <v>60</v>
      </c>
      <c r="BQ728" s="5">
        <v>117.52</v>
      </c>
      <c r="BR728" s="5">
        <v>175.77</v>
      </c>
      <c r="BS728" s="5">
        <v>66.76</v>
      </c>
      <c r="BT728" s="5">
        <v>10.9</v>
      </c>
      <c r="BU728" s="5">
        <v>65.96</v>
      </c>
      <c r="BV728" s="5">
        <v>65.39</v>
      </c>
      <c r="BW728" s="5">
        <v>45.97</v>
      </c>
      <c r="BX728" s="5">
        <v>16.06</v>
      </c>
      <c r="BY728" s="5"/>
      <c r="BZ728" s="5">
        <v>14.4316093</v>
      </c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</row>
    <row r="729" spans="1:107" s="7" customFormat="1" ht="12.75">
      <c r="A729" s="4" t="s">
        <v>319</v>
      </c>
      <c r="B729" s="5" t="s">
        <v>452</v>
      </c>
      <c r="C729" s="6">
        <v>39474</v>
      </c>
      <c r="D729" s="5" t="s">
        <v>455</v>
      </c>
      <c r="E729" s="5" t="s">
        <v>323</v>
      </c>
      <c r="F729" s="5" t="s">
        <v>477</v>
      </c>
      <c r="G729" s="5" t="s">
        <v>324</v>
      </c>
      <c r="H729" s="5" t="s">
        <v>459</v>
      </c>
      <c r="I729" s="5">
        <v>35</v>
      </c>
      <c r="J729" s="5" t="s">
        <v>459</v>
      </c>
      <c r="K729" s="5"/>
      <c r="L729" s="5"/>
      <c r="M729" s="5"/>
      <c r="N729" s="5" t="s">
        <v>459</v>
      </c>
      <c r="O729" s="5"/>
      <c r="P729" s="5"/>
      <c r="Q729" s="5"/>
      <c r="R729" s="5" t="s">
        <v>459</v>
      </c>
      <c r="S729" s="5" t="s">
        <v>480</v>
      </c>
      <c r="T729" s="5" t="s">
        <v>461</v>
      </c>
      <c r="U729" s="5" t="s">
        <v>462</v>
      </c>
      <c r="V729" s="5" t="s">
        <v>845</v>
      </c>
      <c r="W729" s="5">
        <v>1000</v>
      </c>
      <c r="X729" s="5">
        <v>15</v>
      </c>
      <c r="Y729" s="5" t="s">
        <v>455</v>
      </c>
      <c r="Z729" s="5">
        <v>57</v>
      </c>
      <c r="AA729" s="5">
        <v>57</v>
      </c>
      <c r="AB729" s="5" t="s">
        <v>890</v>
      </c>
      <c r="AC729" s="5"/>
      <c r="AD729" s="5">
        <v>0.52</v>
      </c>
      <c r="AE729" s="5">
        <v>5</v>
      </c>
      <c r="AF729" s="5">
        <v>20</v>
      </c>
      <c r="AG729" s="5">
        <v>45.51</v>
      </c>
      <c r="AH729" s="5">
        <v>60</v>
      </c>
      <c r="AI729" s="5">
        <v>77.98</v>
      </c>
      <c r="AJ729" s="5">
        <v>44</v>
      </c>
      <c r="AK729" s="5">
        <v>71.54</v>
      </c>
      <c r="AL729" s="5">
        <v>73</v>
      </c>
      <c r="AM729" s="5">
        <v>75.18</v>
      </c>
      <c r="AN729" s="5">
        <v>111.45</v>
      </c>
      <c r="AO729" s="5">
        <v>1.52</v>
      </c>
      <c r="AP729" s="5">
        <v>2</v>
      </c>
      <c r="AQ729" s="5"/>
      <c r="AR729" s="5">
        <v>19.51361</v>
      </c>
      <c r="AS729" s="5" t="s">
        <v>818</v>
      </c>
      <c r="AT729" s="5"/>
      <c r="AU729" s="5">
        <v>0.9112</v>
      </c>
      <c r="AV729" s="5">
        <v>5</v>
      </c>
      <c r="AW729" s="5">
        <v>21</v>
      </c>
      <c r="AX729" s="5">
        <v>52.4</v>
      </c>
      <c r="AY729" s="5">
        <v>60</v>
      </c>
      <c r="AZ729" s="5">
        <v>85.92</v>
      </c>
      <c r="BA729" s="5">
        <v>41</v>
      </c>
      <c r="BB729" s="5">
        <v>77.48</v>
      </c>
      <c r="BC729" s="5">
        <v>39</v>
      </c>
      <c r="BD729" s="5">
        <v>73.82</v>
      </c>
      <c r="BE729" s="5">
        <v>76.82</v>
      </c>
      <c r="BF729" s="5">
        <v>1.53</v>
      </c>
      <c r="BG729" s="5">
        <v>1.75</v>
      </c>
      <c r="BH729" s="5"/>
      <c r="BI729" s="5">
        <v>18.9724166666666</v>
      </c>
      <c r="BJ729" s="5" t="s">
        <v>818</v>
      </c>
      <c r="BK729" s="5"/>
      <c r="BL729" s="5">
        <v>0.83</v>
      </c>
      <c r="BM729" s="5">
        <v>5</v>
      </c>
      <c r="BN729" s="5">
        <v>21</v>
      </c>
      <c r="BO729" s="5">
        <v>51.15</v>
      </c>
      <c r="BP729" s="5">
        <v>60</v>
      </c>
      <c r="BQ729" s="5">
        <v>72.14</v>
      </c>
      <c r="BR729" s="5">
        <v>19</v>
      </c>
      <c r="BS729" s="5">
        <v>76.83</v>
      </c>
      <c r="BT729" s="5">
        <v>16</v>
      </c>
      <c r="BU729" s="5">
        <v>74.56</v>
      </c>
      <c r="BV729" s="5">
        <v>73.43</v>
      </c>
      <c r="BW729" s="5">
        <v>1.52</v>
      </c>
      <c r="BX729" s="5">
        <v>1.75</v>
      </c>
      <c r="BY729" s="5"/>
      <c r="BZ729" s="5">
        <v>18.50988125</v>
      </c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</row>
    <row r="730" spans="1:107" s="7" customFormat="1" ht="12.75">
      <c r="A730" s="4" t="s">
        <v>319</v>
      </c>
      <c r="B730" s="5" t="s">
        <v>452</v>
      </c>
      <c r="C730" s="6">
        <v>39415</v>
      </c>
      <c r="D730" s="5" t="s">
        <v>455</v>
      </c>
      <c r="E730" s="5" t="s">
        <v>456</v>
      </c>
      <c r="F730" s="5" t="s">
        <v>477</v>
      </c>
      <c r="G730" s="5" t="s">
        <v>324</v>
      </c>
      <c r="H730" s="5" t="s">
        <v>459</v>
      </c>
      <c r="I730" s="5">
        <v>35</v>
      </c>
      <c r="J730" s="5" t="s">
        <v>459</v>
      </c>
      <c r="K730" s="5"/>
      <c r="L730" s="5"/>
      <c r="M730" s="5"/>
      <c r="N730" s="5" t="s">
        <v>459</v>
      </c>
      <c r="O730" s="5"/>
      <c r="P730" s="5"/>
      <c r="Q730" s="5"/>
      <c r="R730" s="5" t="s">
        <v>459</v>
      </c>
      <c r="S730" s="5" t="s">
        <v>480</v>
      </c>
      <c r="T730" s="5" t="s">
        <v>461</v>
      </c>
      <c r="U730" s="5" t="s">
        <v>462</v>
      </c>
      <c r="V730" s="5" t="s">
        <v>845</v>
      </c>
      <c r="W730" s="5">
        <v>1000</v>
      </c>
      <c r="X730" s="5">
        <v>15</v>
      </c>
      <c r="Y730" s="5" t="s">
        <v>455</v>
      </c>
      <c r="Z730" s="5">
        <v>71</v>
      </c>
      <c r="AA730" s="5">
        <v>71</v>
      </c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 t="s">
        <v>818</v>
      </c>
      <c r="AT730" s="5"/>
      <c r="AU730" s="5">
        <v>0.39</v>
      </c>
      <c r="AV730" s="5">
        <v>5</v>
      </c>
      <c r="AW730" s="5">
        <v>17</v>
      </c>
      <c r="AX730" s="5">
        <v>46.93</v>
      </c>
      <c r="AY730" s="5">
        <v>60</v>
      </c>
      <c r="AZ730" s="5">
        <v>76.92</v>
      </c>
      <c r="BA730" s="5">
        <v>47</v>
      </c>
      <c r="BB730" s="5">
        <v>84.22</v>
      </c>
      <c r="BC730" s="5">
        <v>38</v>
      </c>
      <c r="BD730" s="5">
        <v>79.14</v>
      </c>
      <c r="BE730" s="5">
        <v>74.61</v>
      </c>
      <c r="BF730" s="5">
        <v>1.77</v>
      </c>
      <c r="BG730" s="5">
        <v>2.3</v>
      </c>
      <c r="BH730" s="5"/>
      <c r="BI730" s="5">
        <v>18.6744501666666</v>
      </c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</row>
    <row r="731" spans="1:107" s="7" customFormat="1" ht="24">
      <c r="A731" s="4" t="s">
        <v>319</v>
      </c>
      <c r="B731" s="5" t="s">
        <v>452</v>
      </c>
      <c r="C731" s="6">
        <v>39336</v>
      </c>
      <c r="D731" s="5" t="s">
        <v>455</v>
      </c>
      <c r="E731" s="5" t="s">
        <v>496</v>
      </c>
      <c r="F731" s="5" t="s">
        <v>477</v>
      </c>
      <c r="G731" s="5" t="s">
        <v>458</v>
      </c>
      <c r="H731" s="5" t="s">
        <v>459</v>
      </c>
      <c r="I731" s="5">
        <v>70</v>
      </c>
      <c r="J731" s="5" t="s">
        <v>459</v>
      </c>
      <c r="K731" s="5"/>
      <c r="L731" s="5"/>
      <c r="M731" s="5"/>
      <c r="N731" s="5" t="s">
        <v>459</v>
      </c>
      <c r="O731" s="5"/>
      <c r="P731" s="5"/>
      <c r="Q731" s="5"/>
      <c r="R731" s="5" t="s">
        <v>459</v>
      </c>
      <c r="S731" s="5" t="s">
        <v>480</v>
      </c>
      <c r="T731" s="5" t="s">
        <v>296</v>
      </c>
      <c r="U731" s="5" t="s">
        <v>484</v>
      </c>
      <c r="V731" s="5" t="s">
        <v>325</v>
      </c>
      <c r="W731" s="5">
        <v>512</v>
      </c>
      <c r="X731" s="5">
        <v>240</v>
      </c>
      <c r="Y731" s="5" t="s">
        <v>455</v>
      </c>
      <c r="Z731" s="5">
        <v>40</v>
      </c>
      <c r="AA731" s="5">
        <v>30</v>
      </c>
      <c r="AB731" s="5" t="s">
        <v>326</v>
      </c>
      <c r="AC731" s="5"/>
      <c r="AD731" s="5">
        <v>0.5</v>
      </c>
      <c r="AE731" s="5">
        <v>60</v>
      </c>
      <c r="AF731" s="5">
        <v>10</v>
      </c>
      <c r="AG731" s="5">
        <v>20.1</v>
      </c>
      <c r="AH731" s="5">
        <v>60</v>
      </c>
      <c r="AI731" s="5">
        <v>64.69</v>
      </c>
      <c r="AJ731" s="5">
        <v>70</v>
      </c>
      <c r="AK731" s="5">
        <v>48.09</v>
      </c>
      <c r="AL731" s="5">
        <v>10</v>
      </c>
      <c r="AM731" s="5">
        <v>49.1</v>
      </c>
      <c r="AN731" s="5">
        <v>49</v>
      </c>
      <c r="AO731" s="5">
        <v>45</v>
      </c>
      <c r="AP731" s="5">
        <v>31.8</v>
      </c>
      <c r="AQ731" s="5"/>
      <c r="AR731" s="5">
        <v>10.8726699999999</v>
      </c>
      <c r="AS731" s="5" t="s">
        <v>326</v>
      </c>
      <c r="AT731" s="5"/>
      <c r="AU731" s="5">
        <v>0.5</v>
      </c>
      <c r="AV731" s="5">
        <v>60</v>
      </c>
      <c r="AW731" s="5">
        <v>10</v>
      </c>
      <c r="AX731" s="5">
        <v>18.8</v>
      </c>
      <c r="AY731" s="5">
        <v>60</v>
      </c>
      <c r="AZ731" s="5">
        <v>65.88</v>
      </c>
      <c r="BA731" s="5">
        <v>70</v>
      </c>
      <c r="BB731" s="5">
        <v>49.54</v>
      </c>
      <c r="BC731" s="5">
        <v>10</v>
      </c>
      <c r="BD731" s="5">
        <v>49.88</v>
      </c>
      <c r="BE731" s="5">
        <v>50.1</v>
      </c>
      <c r="BF731" s="5">
        <v>44.7</v>
      </c>
      <c r="BG731" s="5">
        <v>31.8</v>
      </c>
      <c r="BH731" s="5"/>
      <c r="BI731" s="5">
        <v>10.88856</v>
      </c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</row>
    <row r="732" spans="1:107" s="7" customFormat="1" ht="24">
      <c r="A732" s="4" t="s">
        <v>319</v>
      </c>
      <c r="B732" s="5" t="s">
        <v>452</v>
      </c>
      <c r="C732" s="6">
        <v>39336</v>
      </c>
      <c r="D732" s="5" t="s">
        <v>455</v>
      </c>
      <c r="E732" s="5" t="s">
        <v>496</v>
      </c>
      <c r="F732" s="5" t="s">
        <v>477</v>
      </c>
      <c r="G732" s="5" t="s">
        <v>458</v>
      </c>
      <c r="H732" s="5" t="s">
        <v>459</v>
      </c>
      <c r="I732" s="5">
        <v>70</v>
      </c>
      <c r="J732" s="5" t="s">
        <v>459</v>
      </c>
      <c r="K732" s="5"/>
      <c r="L732" s="5"/>
      <c r="M732" s="5"/>
      <c r="N732" s="5" t="s">
        <v>459</v>
      </c>
      <c r="O732" s="5"/>
      <c r="P732" s="5"/>
      <c r="Q732" s="5"/>
      <c r="R732" s="5" t="s">
        <v>459</v>
      </c>
      <c r="S732" s="5" t="s">
        <v>480</v>
      </c>
      <c r="T732" s="5" t="s">
        <v>296</v>
      </c>
      <c r="U732" s="5" t="s">
        <v>484</v>
      </c>
      <c r="V732" s="5" t="s">
        <v>325</v>
      </c>
      <c r="W732" s="5">
        <v>512</v>
      </c>
      <c r="X732" s="5">
        <v>240</v>
      </c>
      <c r="Y732" s="5" t="s">
        <v>455</v>
      </c>
      <c r="Z732" s="5">
        <v>45</v>
      </c>
      <c r="AA732" s="5">
        <v>40</v>
      </c>
      <c r="AB732" s="5" t="s">
        <v>326</v>
      </c>
      <c r="AC732" s="5"/>
      <c r="AD732" s="5">
        <v>0.5</v>
      </c>
      <c r="AE732" s="5">
        <v>60</v>
      </c>
      <c r="AF732" s="5">
        <v>10</v>
      </c>
      <c r="AG732" s="5">
        <v>20.12</v>
      </c>
      <c r="AH732" s="5">
        <v>60</v>
      </c>
      <c r="AI732" s="5">
        <v>67.14</v>
      </c>
      <c r="AJ732" s="5">
        <v>70</v>
      </c>
      <c r="AK732" s="5">
        <v>51.13</v>
      </c>
      <c r="AL732" s="5">
        <v>10</v>
      </c>
      <c r="AM732" s="5">
        <v>47.71</v>
      </c>
      <c r="AN732" s="5">
        <v>49.72</v>
      </c>
      <c r="AO732" s="5">
        <v>118.12</v>
      </c>
      <c r="AP732" s="5">
        <v>46.8</v>
      </c>
      <c r="AQ732" s="5"/>
      <c r="AR732" s="5">
        <v>11.699024</v>
      </c>
      <c r="AS732" s="5" t="s">
        <v>326</v>
      </c>
      <c r="AT732" s="5"/>
      <c r="AU732" s="5">
        <v>0.5</v>
      </c>
      <c r="AV732" s="5">
        <v>60</v>
      </c>
      <c r="AW732" s="5">
        <v>10</v>
      </c>
      <c r="AX732" s="5">
        <v>19.11</v>
      </c>
      <c r="AY732" s="5">
        <v>60</v>
      </c>
      <c r="AZ732" s="5">
        <v>67.72</v>
      </c>
      <c r="BA732" s="5">
        <v>70</v>
      </c>
      <c r="BB732" s="5">
        <v>49.53</v>
      </c>
      <c r="BC732" s="5">
        <v>10</v>
      </c>
      <c r="BD732" s="5">
        <v>51.26</v>
      </c>
      <c r="BE732" s="5">
        <v>50.79</v>
      </c>
      <c r="BF732" s="5">
        <v>118.9</v>
      </c>
      <c r="BG732" s="5">
        <v>46.8</v>
      </c>
      <c r="BH732" s="5"/>
      <c r="BI732" s="5">
        <v>11.742222</v>
      </c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</row>
    <row r="733" spans="1:107" s="7" customFormat="1" ht="12.75">
      <c r="A733" s="4" t="s">
        <v>319</v>
      </c>
      <c r="B733" s="5" t="s">
        <v>452</v>
      </c>
      <c r="C733" s="6">
        <v>39351</v>
      </c>
      <c r="D733" s="5" t="s">
        <v>455</v>
      </c>
      <c r="E733" s="5" t="s">
        <v>456</v>
      </c>
      <c r="F733" s="5" t="s">
        <v>477</v>
      </c>
      <c r="G733" s="5" t="s">
        <v>458</v>
      </c>
      <c r="H733" s="5" t="s">
        <v>459</v>
      </c>
      <c r="I733" s="5">
        <v>45</v>
      </c>
      <c r="J733" s="5" t="s">
        <v>459</v>
      </c>
      <c r="K733" s="5"/>
      <c r="L733" s="5"/>
      <c r="M733" s="5"/>
      <c r="N733" s="5" t="s">
        <v>459</v>
      </c>
      <c r="O733" s="5"/>
      <c r="P733" s="5"/>
      <c r="Q733" s="5"/>
      <c r="R733" s="5" t="s">
        <v>459</v>
      </c>
      <c r="S733" s="5" t="s">
        <v>480</v>
      </c>
      <c r="T733" s="5" t="s">
        <v>461</v>
      </c>
      <c r="U733" s="5" t="s">
        <v>484</v>
      </c>
      <c r="V733" s="5" t="s">
        <v>740</v>
      </c>
      <c r="W733" s="5">
        <v>128</v>
      </c>
      <c r="X733" s="5">
        <v>30</v>
      </c>
      <c r="Y733" s="5" t="s">
        <v>513</v>
      </c>
      <c r="Z733" s="5">
        <v>20</v>
      </c>
      <c r="AA733" s="5">
        <v>5</v>
      </c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 t="s">
        <v>809</v>
      </c>
      <c r="AT733" s="5"/>
      <c r="AU733" s="5">
        <v>0.00056</v>
      </c>
      <c r="AV733" s="5">
        <v>5</v>
      </c>
      <c r="AW733" s="5">
        <v>16</v>
      </c>
      <c r="AX733" s="5">
        <v>26.454</v>
      </c>
      <c r="AY733" s="5">
        <v>60</v>
      </c>
      <c r="AZ733" s="5">
        <v>43.569</v>
      </c>
      <c r="BA733" s="5">
        <v>57</v>
      </c>
      <c r="BB733" s="5">
        <v>27.552</v>
      </c>
      <c r="BC733" s="5">
        <v>13</v>
      </c>
      <c r="BD733" s="5">
        <v>26.687</v>
      </c>
      <c r="BE733" s="5">
        <v>26.612</v>
      </c>
      <c r="BF733" s="5">
        <v>25.07</v>
      </c>
      <c r="BG733" s="5">
        <v>16</v>
      </c>
      <c r="BH733" s="5"/>
      <c r="BI733" s="5">
        <v>6.824298</v>
      </c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</row>
    <row r="734" spans="1:107" s="7" customFormat="1" ht="12.75">
      <c r="A734" s="4" t="s">
        <v>319</v>
      </c>
      <c r="B734" s="5" t="s">
        <v>452</v>
      </c>
      <c r="C734" s="6">
        <v>39391</v>
      </c>
      <c r="D734" s="5" t="s">
        <v>455</v>
      </c>
      <c r="E734" s="5" t="s">
        <v>456</v>
      </c>
      <c r="F734" s="5" t="s">
        <v>477</v>
      </c>
      <c r="G734" s="5" t="s">
        <v>458</v>
      </c>
      <c r="H734" s="5" t="s">
        <v>459</v>
      </c>
      <c r="I734" s="5">
        <v>45</v>
      </c>
      <c r="J734" s="5" t="s">
        <v>459</v>
      </c>
      <c r="K734" s="5"/>
      <c r="L734" s="5"/>
      <c r="M734" s="5"/>
      <c r="N734" s="5" t="s">
        <v>459</v>
      </c>
      <c r="O734" s="5"/>
      <c r="P734" s="5"/>
      <c r="Q734" s="5"/>
      <c r="R734" s="5" t="s">
        <v>459</v>
      </c>
      <c r="S734" s="5" t="s">
        <v>480</v>
      </c>
      <c r="T734" s="5" t="s">
        <v>461</v>
      </c>
      <c r="U734" s="5" t="s">
        <v>484</v>
      </c>
      <c r="V734" s="5" t="s">
        <v>838</v>
      </c>
      <c r="W734" s="5">
        <v>128</v>
      </c>
      <c r="X734" s="5">
        <v>30</v>
      </c>
      <c r="Y734" s="5" t="s">
        <v>455</v>
      </c>
      <c r="Z734" s="5">
        <v>20</v>
      </c>
      <c r="AA734" s="5">
        <v>5</v>
      </c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 t="s">
        <v>809</v>
      </c>
      <c r="AT734" s="5"/>
      <c r="AU734" s="5">
        <v>0.00056</v>
      </c>
      <c r="AV734" s="5">
        <v>5</v>
      </c>
      <c r="AW734" s="5">
        <v>16</v>
      </c>
      <c r="AX734" s="5">
        <v>26.454</v>
      </c>
      <c r="AY734" s="5">
        <v>60</v>
      </c>
      <c r="AZ734" s="5">
        <v>43.569</v>
      </c>
      <c r="BA734" s="5">
        <v>57</v>
      </c>
      <c r="BB734" s="5">
        <v>27.552</v>
      </c>
      <c r="BC734" s="5">
        <v>13</v>
      </c>
      <c r="BD734" s="5">
        <v>26.687</v>
      </c>
      <c r="BE734" s="5">
        <v>26.612</v>
      </c>
      <c r="BF734" s="5">
        <v>25.07</v>
      </c>
      <c r="BG734" s="5">
        <v>16</v>
      </c>
      <c r="BH734" s="5"/>
      <c r="BI734" s="5">
        <v>6.824298</v>
      </c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</row>
    <row r="735" spans="1:107" s="7" customFormat="1" ht="12.75">
      <c r="A735" s="4" t="s">
        <v>319</v>
      </c>
      <c r="B735" s="5" t="s">
        <v>452</v>
      </c>
      <c r="C735" s="6">
        <v>39351</v>
      </c>
      <c r="D735" s="5" t="s">
        <v>455</v>
      </c>
      <c r="E735" s="5" t="s">
        <v>456</v>
      </c>
      <c r="F735" s="5" t="s">
        <v>477</v>
      </c>
      <c r="G735" s="5" t="s">
        <v>458</v>
      </c>
      <c r="H735" s="5" t="s">
        <v>459</v>
      </c>
      <c r="I735" s="5">
        <v>30</v>
      </c>
      <c r="J735" s="5" t="s">
        <v>459</v>
      </c>
      <c r="K735" s="5"/>
      <c r="L735" s="5"/>
      <c r="M735" s="5"/>
      <c r="N735" s="5" t="s">
        <v>459</v>
      </c>
      <c r="O735" s="5"/>
      <c r="P735" s="5"/>
      <c r="Q735" s="5"/>
      <c r="R735" s="5" t="s">
        <v>459</v>
      </c>
      <c r="S735" s="5" t="s">
        <v>480</v>
      </c>
      <c r="T735" s="5" t="s">
        <v>461</v>
      </c>
      <c r="U735" s="5" t="s">
        <v>462</v>
      </c>
      <c r="V735" s="5" t="s">
        <v>327</v>
      </c>
      <c r="W735" s="5">
        <v>1024</v>
      </c>
      <c r="X735" s="5">
        <v>20</v>
      </c>
      <c r="Y735" s="5" t="s">
        <v>455</v>
      </c>
      <c r="Z735" s="5">
        <v>20</v>
      </c>
      <c r="AA735" s="5">
        <v>20</v>
      </c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 t="s">
        <v>809</v>
      </c>
      <c r="AT735" s="5"/>
      <c r="AU735" s="5">
        <v>0.0008</v>
      </c>
      <c r="AV735" s="5">
        <v>5</v>
      </c>
      <c r="AW735" s="5">
        <v>9</v>
      </c>
      <c r="AX735" s="5">
        <v>14.24</v>
      </c>
      <c r="AY735" s="5">
        <v>60</v>
      </c>
      <c r="AZ735" s="5">
        <v>25.05</v>
      </c>
      <c r="BA735" s="5">
        <v>44.1</v>
      </c>
      <c r="BB735" s="5">
        <v>22.19</v>
      </c>
      <c r="BC735" s="5">
        <v>43.8</v>
      </c>
      <c r="BD735" s="5">
        <v>19.41</v>
      </c>
      <c r="BE735" s="5">
        <v>21.86</v>
      </c>
      <c r="BF735" s="5">
        <v>0</v>
      </c>
      <c r="BG735" s="5">
        <v>0</v>
      </c>
      <c r="BH735" s="5"/>
      <c r="BI735" s="5">
        <v>4.19062</v>
      </c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</row>
    <row r="736" spans="1:107" s="7" customFormat="1" ht="12.75">
      <c r="A736" s="4" t="s">
        <v>319</v>
      </c>
      <c r="B736" s="5" t="s">
        <v>452</v>
      </c>
      <c r="C736" s="6">
        <v>39351</v>
      </c>
      <c r="D736" s="5" t="s">
        <v>455</v>
      </c>
      <c r="E736" s="5" t="s">
        <v>456</v>
      </c>
      <c r="F736" s="5" t="s">
        <v>477</v>
      </c>
      <c r="G736" s="5" t="s">
        <v>458</v>
      </c>
      <c r="H736" s="5" t="s">
        <v>459</v>
      </c>
      <c r="I736" s="5">
        <v>30</v>
      </c>
      <c r="J736" s="5" t="s">
        <v>459</v>
      </c>
      <c r="K736" s="5"/>
      <c r="L736" s="5"/>
      <c r="M736" s="5"/>
      <c r="N736" s="5" t="s">
        <v>459</v>
      </c>
      <c r="O736" s="5"/>
      <c r="P736" s="5"/>
      <c r="Q736" s="5"/>
      <c r="R736" s="5" t="s">
        <v>459</v>
      </c>
      <c r="S736" s="5" t="s">
        <v>480</v>
      </c>
      <c r="T736" s="5" t="s">
        <v>461</v>
      </c>
      <c r="U736" s="5" t="s">
        <v>484</v>
      </c>
      <c r="V736" s="5" t="s">
        <v>327</v>
      </c>
      <c r="W736" s="5">
        <v>1024</v>
      </c>
      <c r="X736" s="5">
        <v>20</v>
      </c>
      <c r="Y736" s="5" t="s">
        <v>455</v>
      </c>
      <c r="Z736" s="5">
        <v>25</v>
      </c>
      <c r="AA736" s="5">
        <v>25</v>
      </c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 t="s">
        <v>809</v>
      </c>
      <c r="AT736" s="5"/>
      <c r="AU736" s="5">
        <v>0.0006</v>
      </c>
      <c r="AV736" s="5">
        <v>5</v>
      </c>
      <c r="AW736" s="5">
        <v>8.7</v>
      </c>
      <c r="AX736" s="5">
        <v>12.74</v>
      </c>
      <c r="AY736" s="5">
        <v>60</v>
      </c>
      <c r="AZ736" s="5">
        <v>27.22</v>
      </c>
      <c r="BA736" s="5">
        <v>44.5</v>
      </c>
      <c r="BB736" s="5">
        <v>23.71</v>
      </c>
      <c r="BC736" s="5">
        <v>44.1</v>
      </c>
      <c r="BD736" s="5">
        <v>18.7</v>
      </c>
      <c r="BE736" s="5">
        <v>21.31</v>
      </c>
      <c r="BF736" s="5">
        <v>0</v>
      </c>
      <c r="BG736" s="5">
        <v>0</v>
      </c>
      <c r="BH736" s="5"/>
      <c r="BI736" s="5">
        <v>4.456995</v>
      </c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</row>
    <row r="737" spans="1:107" s="7" customFormat="1" ht="12.75">
      <c r="A737" s="4" t="s">
        <v>319</v>
      </c>
      <c r="B737" s="5" t="s">
        <v>452</v>
      </c>
      <c r="C737" s="6">
        <v>39350</v>
      </c>
      <c r="D737" s="5" t="s">
        <v>455</v>
      </c>
      <c r="E737" s="5" t="s">
        <v>456</v>
      </c>
      <c r="F737" s="5" t="s">
        <v>477</v>
      </c>
      <c r="G737" s="5" t="s">
        <v>458</v>
      </c>
      <c r="H737" s="5" t="s">
        <v>459</v>
      </c>
      <c r="I737" s="5">
        <v>77</v>
      </c>
      <c r="J737" s="5" t="s">
        <v>459</v>
      </c>
      <c r="K737" s="5"/>
      <c r="L737" s="5"/>
      <c r="M737" s="5"/>
      <c r="N737" s="5" t="s">
        <v>459</v>
      </c>
      <c r="O737" s="5"/>
      <c r="P737" s="5"/>
      <c r="Q737" s="5"/>
      <c r="R737" s="5" t="s">
        <v>459</v>
      </c>
      <c r="S737" s="5" t="s">
        <v>480</v>
      </c>
      <c r="T737" s="5" t="s">
        <v>461</v>
      </c>
      <c r="U737" s="5" t="s">
        <v>484</v>
      </c>
      <c r="V737" s="5" t="s">
        <v>903</v>
      </c>
      <c r="W737" s="5">
        <v>1024</v>
      </c>
      <c r="X737" s="5">
        <v>30</v>
      </c>
      <c r="Y737" s="5" t="s">
        <v>455</v>
      </c>
      <c r="Z737" s="5">
        <v>30</v>
      </c>
      <c r="AA737" s="5">
        <v>30</v>
      </c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 t="s">
        <v>809</v>
      </c>
      <c r="AT737" s="5"/>
      <c r="AU737" s="5">
        <v>0.0265</v>
      </c>
      <c r="AV737" s="5">
        <v>5</v>
      </c>
      <c r="AW737" s="5">
        <v>7.8</v>
      </c>
      <c r="AX737" s="5">
        <v>21.47</v>
      </c>
      <c r="AY737" s="5">
        <v>60</v>
      </c>
      <c r="AZ737" s="5">
        <v>70.84</v>
      </c>
      <c r="BA737" s="5">
        <v>75.7</v>
      </c>
      <c r="BB737" s="5">
        <v>43.18</v>
      </c>
      <c r="BC737" s="5">
        <v>26.7</v>
      </c>
      <c r="BD737" s="5">
        <v>41.59</v>
      </c>
      <c r="BE737" s="5">
        <v>40.54</v>
      </c>
      <c r="BF737" s="5">
        <v>26.31</v>
      </c>
      <c r="BG737" s="5">
        <v>16.73</v>
      </c>
      <c r="BH737" s="5"/>
      <c r="BI737" s="5">
        <v>9.56126948333333</v>
      </c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</row>
    <row r="738" spans="1:107" s="7" customFormat="1" ht="12.75">
      <c r="A738" s="4" t="s">
        <v>319</v>
      </c>
      <c r="B738" s="5" t="s">
        <v>452</v>
      </c>
      <c r="C738" s="6">
        <v>39350</v>
      </c>
      <c r="D738" s="5" t="s">
        <v>455</v>
      </c>
      <c r="E738" s="5" t="s">
        <v>456</v>
      </c>
      <c r="F738" s="5" t="s">
        <v>477</v>
      </c>
      <c r="G738" s="5" t="s">
        <v>458</v>
      </c>
      <c r="H738" s="5" t="s">
        <v>459</v>
      </c>
      <c r="I738" s="5">
        <v>77</v>
      </c>
      <c r="J738" s="5" t="s">
        <v>459</v>
      </c>
      <c r="K738" s="5"/>
      <c r="L738" s="5"/>
      <c r="M738" s="5"/>
      <c r="N738" s="5" t="s">
        <v>459</v>
      </c>
      <c r="O738" s="5"/>
      <c r="P738" s="5"/>
      <c r="Q738" s="5"/>
      <c r="R738" s="5" t="s">
        <v>459</v>
      </c>
      <c r="S738" s="5" t="s">
        <v>480</v>
      </c>
      <c r="T738" s="5" t="s">
        <v>461</v>
      </c>
      <c r="U738" s="5" t="s">
        <v>484</v>
      </c>
      <c r="V738" s="5" t="s">
        <v>903</v>
      </c>
      <c r="W738" s="5">
        <v>1024</v>
      </c>
      <c r="X738" s="5">
        <v>30</v>
      </c>
      <c r="Y738" s="5" t="s">
        <v>455</v>
      </c>
      <c r="Z738" s="5">
        <v>35</v>
      </c>
      <c r="AA738" s="5">
        <v>35</v>
      </c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 t="s">
        <v>809</v>
      </c>
      <c r="AT738" s="5"/>
      <c r="AU738" s="5">
        <v>0.0267</v>
      </c>
      <c r="AV738" s="5">
        <v>5</v>
      </c>
      <c r="AW738" s="5">
        <v>7.5</v>
      </c>
      <c r="AX738" s="5">
        <v>20.66</v>
      </c>
      <c r="AY738" s="5">
        <v>60</v>
      </c>
      <c r="AZ738" s="5">
        <v>80.22</v>
      </c>
      <c r="BA738" s="5">
        <v>73</v>
      </c>
      <c r="BB738" s="5">
        <v>52.6</v>
      </c>
      <c r="BC738" s="5">
        <v>7.5</v>
      </c>
      <c r="BD738" s="5">
        <v>51.03</v>
      </c>
      <c r="BE738" s="5">
        <v>48.62</v>
      </c>
      <c r="BF738" s="5">
        <v>29.35</v>
      </c>
      <c r="BG738" s="5">
        <v>16.45</v>
      </c>
      <c r="BH738" s="5"/>
      <c r="BI738" s="5">
        <v>11.2960371666666</v>
      </c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</row>
    <row r="739" spans="1:107" s="7" customFormat="1" ht="12.75">
      <c r="A739" s="4" t="s">
        <v>319</v>
      </c>
      <c r="B739" s="5" t="s">
        <v>452</v>
      </c>
      <c r="C739" s="6">
        <v>39351</v>
      </c>
      <c r="D739" s="5" t="s">
        <v>455</v>
      </c>
      <c r="E739" s="5" t="s">
        <v>456</v>
      </c>
      <c r="F739" s="5" t="s">
        <v>477</v>
      </c>
      <c r="G739" s="5" t="s">
        <v>458</v>
      </c>
      <c r="H739" s="5" t="s">
        <v>459</v>
      </c>
      <c r="I739" s="5">
        <v>30</v>
      </c>
      <c r="J739" s="5" t="s">
        <v>459</v>
      </c>
      <c r="K739" s="5"/>
      <c r="L739" s="5"/>
      <c r="M739" s="5"/>
      <c r="N739" s="5" t="s">
        <v>459</v>
      </c>
      <c r="O739" s="5"/>
      <c r="P739" s="5"/>
      <c r="Q739" s="5"/>
      <c r="R739" s="5" t="s">
        <v>459</v>
      </c>
      <c r="S739" s="5" t="s">
        <v>480</v>
      </c>
      <c r="T739" s="5" t="s">
        <v>461</v>
      </c>
      <c r="U739" s="5" t="s">
        <v>484</v>
      </c>
      <c r="V739" s="5" t="s">
        <v>327</v>
      </c>
      <c r="W739" s="5">
        <v>1024</v>
      </c>
      <c r="X739" s="5">
        <v>20</v>
      </c>
      <c r="Y739" s="5" t="s">
        <v>455</v>
      </c>
      <c r="Z739" s="5">
        <v>35</v>
      </c>
      <c r="AA739" s="5">
        <v>35</v>
      </c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 t="s">
        <v>809</v>
      </c>
      <c r="AT739" s="5"/>
      <c r="AU739" s="5">
        <v>0.0006</v>
      </c>
      <c r="AV739" s="5">
        <v>5</v>
      </c>
      <c r="AW739" s="5">
        <v>7.2</v>
      </c>
      <c r="AX739" s="5">
        <v>14.56</v>
      </c>
      <c r="AY739" s="5">
        <v>60</v>
      </c>
      <c r="AZ739" s="5">
        <v>28.39</v>
      </c>
      <c r="BA739" s="5">
        <v>45.6</v>
      </c>
      <c r="BB739" s="5">
        <v>26.79</v>
      </c>
      <c r="BC739" s="5">
        <v>40.5</v>
      </c>
      <c r="BD739" s="5">
        <v>24.27</v>
      </c>
      <c r="BE739" s="5">
        <v>21.59</v>
      </c>
      <c r="BF739" s="5">
        <v>0</v>
      </c>
      <c r="BG739" s="5">
        <v>0</v>
      </c>
      <c r="BH739" s="5"/>
      <c r="BI739" s="5">
        <v>5.78008</v>
      </c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</row>
    <row r="740" spans="1:107" s="7" customFormat="1" ht="12.75">
      <c r="A740" s="4" t="s">
        <v>319</v>
      </c>
      <c r="B740" s="5" t="s">
        <v>452</v>
      </c>
      <c r="C740" s="6">
        <v>39350</v>
      </c>
      <c r="D740" s="5" t="s">
        <v>455</v>
      </c>
      <c r="E740" s="5" t="s">
        <v>456</v>
      </c>
      <c r="F740" s="5" t="s">
        <v>477</v>
      </c>
      <c r="G740" s="5" t="s">
        <v>458</v>
      </c>
      <c r="H740" s="5" t="s">
        <v>459</v>
      </c>
      <c r="I740" s="5">
        <v>99</v>
      </c>
      <c r="J740" s="5" t="s">
        <v>459</v>
      </c>
      <c r="K740" s="5"/>
      <c r="L740" s="5"/>
      <c r="M740" s="5"/>
      <c r="N740" s="5" t="s">
        <v>459</v>
      </c>
      <c r="O740" s="5"/>
      <c r="P740" s="5"/>
      <c r="Q740" s="5"/>
      <c r="R740" s="5" t="s">
        <v>459</v>
      </c>
      <c r="S740" s="5" t="s">
        <v>480</v>
      </c>
      <c r="T740" s="5" t="s">
        <v>461</v>
      </c>
      <c r="U740" s="5" t="s">
        <v>484</v>
      </c>
      <c r="V740" s="5" t="s">
        <v>903</v>
      </c>
      <c r="W740" s="5">
        <v>1024</v>
      </c>
      <c r="X740" s="5">
        <v>30</v>
      </c>
      <c r="Y740" s="5" t="s">
        <v>455</v>
      </c>
      <c r="Z740" s="5">
        <v>45</v>
      </c>
      <c r="AA740" s="5">
        <v>35</v>
      </c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 t="s">
        <v>809</v>
      </c>
      <c r="AT740" s="5"/>
      <c r="AU740" s="5">
        <v>0.0026</v>
      </c>
      <c r="AV740" s="5">
        <v>5</v>
      </c>
      <c r="AW740" s="5">
        <v>6.9</v>
      </c>
      <c r="AX740" s="5">
        <v>19.58</v>
      </c>
      <c r="AY740" s="5">
        <v>60</v>
      </c>
      <c r="AZ740" s="5">
        <v>93.15</v>
      </c>
      <c r="BA740" s="5">
        <v>85.3</v>
      </c>
      <c r="BB740" s="5">
        <v>59.96</v>
      </c>
      <c r="BC740" s="5">
        <v>6.9</v>
      </c>
      <c r="BD740" s="5">
        <v>58.91</v>
      </c>
      <c r="BE740" s="5">
        <v>56.97</v>
      </c>
      <c r="BF740" s="5">
        <v>30.35</v>
      </c>
      <c r="BG740" s="5">
        <v>15.97</v>
      </c>
      <c r="BH740" s="5"/>
      <c r="BI740" s="5">
        <v>12.4811245666666</v>
      </c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</row>
    <row r="741" spans="1:107" s="7" customFormat="1" ht="12.75">
      <c r="A741" s="4" t="s">
        <v>319</v>
      </c>
      <c r="B741" s="5" t="s">
        <v>452</v>
      </c>
      <c r="C741" s="6">
        <v>39371</v>
      </c>
      <c r="D741" s="5" t="s">
        <v>455</v>
      </c>
      <c r="E741" s="5" t="s">
        <v>456</v>
      </c>
      <c r="F741" s="5" t="s">
        <v>477</v>
      </c>
      <c r="G741" s="5" t="s">
        <v>458</v>
      </c>
      <c r="H741" s="5" t="s">
        <v>459</v>
      </c>
      <c r="I741" s="5">
        <v>30</v>
      </c>
      <c r="J741" s="5" t="s">
        <v>459</v>
      </c>
      <c r="K741" s="5"/>
      <c r="L741" s="5"/>
      <c r="M741" s="5"/>
      <c r="N741" s="5" t="s">
        <v>459</v>
      </c>
      <c r="O741" s="5"/>
      <c r="P741" s="5"/>
      <c r="Q741" s="5"/>
      <c r="R741" s="5" t="s">
        <v>459</v>
      </c>
      <c r="S741" s="5" t="s">
        <v>480</v>
      </c>
      <c r="T741" s="5" t="s">
        <v>461</v>
      </c>
      <c r="U741" s="5" t="s">
        <v>484</v>
      </c>
      <c r="V741" s="5" t="s">
        <v>903</v>
      </c>
      <c r="W741" s="5">
        <v>1024</v>
      </c>
      <c r="X741" s="5">
        <v>15</v>
      </c>
      <c r="Y741" s="5" t="s">
        <v>455</v>
      </c>
      <c r="Z741" s="5">
        <v>55</v>
      </c>
      <c r="AA741" s="5">
        <v>45</v>
      </c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 t="s">
        <v>809</v>
      </c>
      <c r="AT741" s="5"/>
      <c r="AU741" s="5">
        <v>0.0007284</v>
      </c>
      <c r="AV741" s="5">
        <v>5</v>
      </c>
      <c r="AW741" s="5">
        <v>12.05</v>
      </c>
      <c r="AX741" s="5">
        <v>17.7092</v>
      </c>
      <c r="AY741" s="5">
        <v>60</v>
      </c>
      <c r="AZ741" s="5">
        <v>36.8532</v>
      </c>
      <c r="BA741" s="5">
        <v>50.3</v>
      </c>
      <c r="BB741" s="5">
        <v>31.9039</v>
      </c>
      <c r="BC741" s="5">
        <v>26.23</v>
      </c>
      <c r="BD741" s="5">
        <v>30.5085</v>
      </c>
      <c r="BE741" s="5">
        <v>30.0655</v>
      </c>
      <c r="BF741" s="5">
        <v>0.5972</v>
      </c>
      <c r="BG741" s="5">
        <v>1.5</v>
      </c>
      <c r="BH741" s="5"/>
      <c r="BI741" s="5">
        <v>7.2607493</v>
      </c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</row>
    <row r="742" spans="1:107" s="7" customFormat="1" ht="12.75">
      <c r="A742" s="4" t="s">
        <v>319</v>
      </c>
      <c r="B742" s="5" t="s">
        <v>452</v>
      </c>
      <c r="C742" s="6">
        <v>39433</v>
      </c>
      <c r="D742" s="5" t="s">
        <v>455</v>
      </c>
      <c r="E742" s="5" t="s">
        <v>456</v>
      </c>
      <c r="F742" s="5" t="s">
        <v>477</v>
      </c>
      <c r="G742" s="5" t="s">
        <v>458</v>
      </c>
      <c r="H742" s="5" t="s">
        <v>455</v>
      </c>
      <c r="I742" s="5">
        <v>30</v>
      </c>
      <c r="J742" s="5" t="s">
        <v>459</v>
      </c>
      <c r="K742" s="5"/>
      <c r="L742" s="5"/>
      <c r="M742" s="5"/>
      <c r="N742" s="5" t="s">
        <v>459</v>
      </c>
      <c r="O742" s="5"/>
      <c r="P742" s="5"/>
      <c r="Q742" s="5"/>
      <c r="R742" s="5" t="s">
        <v>459</v>
      </c>
      <c r="S742" s="5" t="s">
        <v>480</v>
      </c>
      <c r="T742" s="5" t="s">
        <v>461</v>
      </c>
      <c r="U742" s="5" t="s">
        <v>484</v>
      </c>
      <c r="V742" s="5" t="s">
        <v>327</v>
      </c>
      <c r="W742" s="5">
        <v>1024</v>
      </c>
      <c r="X742" s="5">
        <v>30</v>
      </c>
      <c r="Y742" s="5" t="s">
        <v>455</v>
      </c>
      <c r="Z742" s="5">
        <v>65</v>
      </c>
      <c r="AA742" s="5">
        <v>50</v>
      </c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 t="s">
        <v>809</v>
      </c>
      <c r="AT742" s="5"/>
      <c r="AU742" s="5">
        <v>0.0029</v>
      </c>
      <c r="AV742" s="5">
        <v>5</v>
      </c>
      <c r="AW742" s="5">
        <v>5</v>
      </c>
      <c r="AX742" s="5">
        <v>17.8</v>
      </c>
      <c r="AY742" s="5">
        <v>60</v>
      </c>
      <c r="AZ742" s="5">
        <v>47.48</v>
      </c>
      <c r="BA742" s="5">
        <v>38.8</v>
      </c>
      <c r="BB742" s="5">
        <v>42.56</v>
      </c>
      <c r="BC742" s="5">
        <v>24.2</v>
      </c>
      <c r="BD742" s="5">
        <v>39.22</v>
      </c>
      <c r="BE742" s="5">
        <v>39.79</v>
      </c>
      <c r="BF742" s="5">
        <v>0.65</v>
      </c>
      <c r="BG742" s="5">
        <v>1.63</v>
      </c>
      <c r="BH742" s="5"/>
      <c r="BI742" s="5">
        <v>8.83336433333333</v>
      </c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</row>
    <row r="743" spans="1:107" s="7" customFormat="1" ht="12.75">
      <c r="A743" s="4" t="s">
        <v>319</v>
      </c>
      <c r="B743" s="5" t="s">
        <v>452</v>
      </c>
      <c r="C743" s="6">
        <v>39350</v>
      </c>
      <c r="D743" s="5" t="s">
        <v>455</v>
      </c>
      <c r="E743" s="5" t="s">
        <v>456</v>
      </c>
      <c r="F743" s="5" t="s">
        <v>477</v>
      </c>
      <c r="G743" s="5" t="s">
        <v>458</v>
      </c>
      <c r="H743" s="5" t="s">
        <v>459</v>
      </c>
      <c r="I743" s="5">
        <v>110</v>
      </c>
      <c r="J743" s="5" t="s">
        <v>459</v>
      </c>
      <c r="K743" s="5"/>
      <c r="L743" s="5"/>
      <c r="M743" s="5"/>
      <c r="N743" s="5" t="s">
        <v>459</v>
      </c>
      <c r="O743" s="5"/>
      <c r="P743" s="5"/>
      <c r="Q743" s="5"/>
      <c r="R743" s="5" t="s">
        <v>459</v>
      </c>
      <c r="S743" s="5" t="s">
        <v>480</v>
      </c>
      <c r="T743" s="5" t="s">
        <v>461</v>
      </c>
      <c r="U743" s="5" t="s">
        <v>484</v>
      </c>
      <c r="V743" s="5" t="s">
        <v>903</v>
      </c>
      <c r="W743" s="5">
        <v>1024</v>
      </c>
      <c r="X743" s="5">
        <v>30</v>
      </c>
      <c r="Y743" s="5" t="s">
        <v>513</v>
      </c>
      <c r="Z743" s="5">
        <v>25</v>
      </c>
      <c r="AA743" s="5">
        <v>25</v>
      </c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 t="s">
        <v>809</v>
      </c>
      <c r="AT743" s="5"/>
      <c r="AU743" s="5">
        <v>0.0265</v>
      </c>
      <c r="AV743" s="5">
        <v>5</v>
      </c>
      <c r="AW743" s="5">
        <v>11</v>
      </c>
      <c r="AX743" s="5">
        <v>18.98</v>
      </c>
      <c r="AY743" s="5">
        <v>60</v>
      </c>
      <c r="AZ743" s="5">
        <v>77.27</v>
      </c>
      <c r="BA743" s="5">
        <v>118.8</v>
      </c>
      <c r="BB743" s="5">
        <v>47.24</v>
      </c>
      <c r="BC743" s="5">
        <v>10.8</v>
      </c>
      <c r="BD743" s="5">
        <v>46.34</v>
      </c>
      <c r="BE743" s="5">
        <v>46.78</v>
      </c>
      <c r="BF743" s="5">
        <v>20.71</v>
      </c>
      <c r="BG743" s="5">
        <v>16.43</v>
      </c>
      <c r="BH743" s="5"/>
      <c r="BI743" s="5">
        <v>8.9038081</v>
      </c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</row>
    <row r="744" spans="1:107" s="7" customFormat="1" ht="12.75">
      <c r="A744" s="4" t="s">
        <v>319</v>
      </c>
      <c r="B744" s="5" t="s">
        <v>452</v>
      </c>
      <c r="C744" s="6">
        <v>39227</v>
      </c>
      <c r="D744" s="5" t="s">
        <v>455</v>
      </c>
      <c r="E744" s="5" t="s">
        <v>456</v>
      </c>
      <c r="F744" s="5" t="s">
        <v>477</v>
      </c>
      <c r="G744" s="5" t="s">
        <v>458</v>
      </c>
      <c r="H744" s="5" t="s">
        <v>459</v>
      </c>
      <c r="I744" s="5">
        <v>30</v>
      </c>
      <c r="J744" s="5" t="s">
        <v>459</v>
      </c>
      <c r="K744" s="5"/>
      <c r="L744" s="5"/>
      <c r="M744" s="5"/>
      <c r="N744" s="5" t="s">
        <v>459</v>
      </c>
      <c r="O744" s="5"/>
      <c r="P744" s="5"/>
      <c r="Q744" s="5"/>
      <c r="R744" s="5" t="s">
        <v>459</v>
      </c>
      <c r="S744" s="5" t="s">
        <v>480</v>
      </c>
      <c r="T744" s="5" t="s">
        <v>461</v>
      </c>
      <c r="U744" s="5" t="s">
        <v>484</v>
      </c>
      <c r="V744" s="5" t="s">
        <v>903</v>
      </c>
      <c r="W744" s="5">
        <v>1024</v>
      </c>
      <c r="X744" s="5">
        <v>15</v>
      </c>
      <c r="Y744" s="5" t="s">
        <v>455</v>
      </c>
      <c r="Z744" s="5">
        <v>45</v>
      </c>
      <c r="AA744" s="5">
        <v>45</v>
      </c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 t="s">
        <v>809</v>
      </c>
      <c r="AT744" s="5"/>
      <c r="AU744" s="5">
        <v>0.0007</v>
      </c>
      <c r="AV744" s="5">
        <v>5</v>
      </c>
      <c r="AW744" s="5">
        <v>8.3</v>
      </c>
      <c r="AX744" s="5">
        <v>18.05</v>
      </c>
      <c r="AY744" s="5">
        <v>60</v>
      </c>
      <c r="AZ744" s="5">
        <v>33.69</v>
      </c>
      <c r="BA744" s="5">
        <v>48.3</v>
      </c>
      <c r="BB744" s="5">
        <v>30</v>
      </c>
      <c r="BC744" s="5">
        <v>22.5</v>
      </c>
      <c r="BD744" s="5">
        <v>28.55</v>
      </c>
      <c r="BE744" s="5">
        <v>31.54</v>
      </c>
      <c r="BF744" s="5">
        <v>0.72</v>
      </c>
      <c r="BG744" s="5">
        <v>1.83</v>
      </c>
      <c r="BH744" s="5"/>
      <c r="BI744" s="5">
        <v>7.15349475</v>
      </c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</row>
    <row r="745" spans="1:107" s="7" customFormat="1" ht="12.75">
      <c r="A745" s="4" t="s">
        <v>319</v>
      </c>
      <c r="B745" s="5" t="s">
        <v>452</v>
      </c>
      <c r="C745" s="6">
        <v>39386</v>
      </c>
      <c r="D745" s="5" t="s">
        <v>455</v>
      </c>
      <c r="E745" s="5" t="s">
        <v>456</v>
      </c>
      <c r="F745" s="5" t="s">
        <v>477</v>
      </c>
      <c r="G745" s="5" t="s">
        <v>458</v>
      </c>
      <c r="H745" s="5" t="s">
        <v>459</v>
      </c>
      <c r="I745" s="5">
        <v>45</v>
      </c>
      <c r="J745" s="5" t="s">
        <v>459</v>
      </c>
      <c r="K745" s="5"/>
      <c r="L745" s="5"/>
      <c r="M745" s="5"/>
      <c r="N745" s="5" t="s">
        <v>459</v>
      </c>
      <c r="O745" s="5"/>
      <c r="P745" s="5"/>
      <c r="Q745" s="5"/>
      <c r="R745" s="5" t="s">
        <v>459</v>
      </c>
      <c r="S745" s="5" t="s">
        <v>480</v>
      </c>
      <c r="T745" s="5" t="s">
        <v>461</v>
      </c>
      <c r="U745" s="5" t="s">
        <v>484</v>
      </c>
      <c r="V745" s="5" t="s">
        <v>838</v>
      </c>
      <c r="W745" s="5">
        <v>128</v>
      </c>
      <c r="X745" s="5">
        <v>30</v>
      </c>
      <c r="Y745" s="5" t="s">
        <v>513</v>
      </c>
      <c r="Z745" s="5">
        <v>20</v>
      </c>
      <c r="AA745" s="5">
        <v>5</v>
      </c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 t="s">
        <v>809</v>
      </c>
      <c r="AT745" s="5"/>
      <c r="AU745" s="5">
        <v>0.00056</v>
      </c>
      <c r="AV745" s="5">
        <v>5</v>
      </c>
      <c r="AW745" s="5">
        <v>16</v>
      </c>
      <c r="AX745" s="5">
        <v>26.454</v>
      </c>
      <c r="AY745" s="5">
        <v>60</v>
      </c>
      <c r="AZ745" s="5">
        <v>43.569</v>
      </c>
      <c r="BA745" s="5">
        <v>57</v>
      </c>
      <c r="BB745" s="5">
        <v>27.552</v>
      </c>
      <c r="BC745" s="5">
        <v>13</v>
      </c>
      <c r="BD745" s="5">
        <v>26.687</v>
      </c>
      <c r="BE745" s="5">
        <v>26.612</v>
      </c>
      <c r="BF745" s="5">
        <v>25.07</v>
      </c>
      <c r="BG745" s="5">
        <v>16</v>
      </c>
      <c r="BH745" s="5"/>
      <c r="BI745" s="5">
        <v>6.824298</v>
      </c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</row>
    <row r="746" spans="1:107" s="7" customFormat="1" ht="12.75">
      <c r="A746" s="4" t="s">
        <v>319</v>
      </c>
      <c r="B746" s="5" t="s">
        <v>452</v>
      </c>
      <c r="C746" s="6">
        <v>39259</v>
      </c>
      <c r="D746" s="5" t="s">
        <v>455</v>
      </c>
      <c r="E746" s="5" t="s">
        <v>456</v>
      </c>
      <c r="F746" s="5" t="s">
        <v>477</v>
      </c>
      <c r="G746" s="5" t="s">
        <v>458</v>
      </c>
      <c r="H746" s="5" t="s">
        <v>459</v>
      </c>
      <c r="I746" s="5">
        <v>30</v>
      </c>
      <c r="J746" s="5" t="s">
        <v>459</v>
      </c>
      <c r="K746" s="5"/>
      <c r="L746" s="5"/>
      <c r="M746" s="5"/>
      <c r="N746" s="5" t="s">
        <v>459</v>
      </c>
      <c r="O746" s="5"/>
      <c r="P746" s="5"/>
      <c r="Q746" s="5"/>
      <c r="R746" s="5" t="s">
        <v>459</v>
      </c>
      <c r="S746" s="5" t="s">
        <v>480</v>
      </c>
      <c r="T746" s="5" t="s">
        <v>461</v>
      </c>
      <c r="U746" s="5" t="s">
        <v>462</v>
      </c>
      <c r="V746" s="5" t="s">
        <v>328</v>
      </c>
      <c r="W746" s="5">
        <v>256</v>
      </c>
      <c r="X746" s="5">
        <v>45</v>
      </c>
      <c r="Y746" s="5" t="s">
        <v>455</v>
      </c>
      <c r="Z746" s="5">
        <v>25</v>
      </c>
      <c r="AA746" s="5">
        <v>25</v>
      </c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 t="s">
        <v>809</v>
      </c>
      <c r="AT746" s="5"/>
      <c r="AU746" s="5">
        <v>0</v>
      </c>
      <c r="AV746" s="5">
        <v>5</v>
      </c>
      <c r="AW746" s="5">
        <v>11.21</v>
      </c>
      <c r="AX746" s="5">
        <v>12.9</v>
      </c>
      <c r="AY746" s="5">
        <v>60</v>
      </c>
      <c r="AZ746" s="5">
        <v>66</v>
      </c>
      <c r="BA746" s="5">
        <v>51.82</v>
      </c>
      <c r="BB746" s="5">
        <v>51</v>
      </c>
      <c r="BC746" s="5">
        <v>24.01</v>
      </c>
      <c r="BD746" s="5">
        <v>49</v>
      </c>
      <c r="BE746" s="5">
        <v>48</v>
      </c>
      <c r="BF746" s="5">
        <v>21</v>
      </c>
      <c r="BG746" s="5">
        <v>15</v>
      </c>
      <c r="BH746" s="5"/>
      <c r="BI746" s="5">
        <v>8.27515833333333</v>
      </c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</row>
    <row r="747" spans="1:107" s="7" customFormat="1" ht="12.75">
      <c r="A747" s="4" t="s">
        <v>319</v>
      </c>
      <c r="B747" s="5" t="s">
        <v>452</v>
      </c>
      <c r="C747" s="6">
        <v>39259</v>
      </c>
      <c r="D747" s="5" t="s">
        <v>455</v>
      </c>
      <c r="E747" s="5" t="s">
        <v>456</v>
      </c>
      <c r="F747" s="5" t="s">
        <v>477</v>
      </c>
      <c r="G747" s="5" t="s">
        <v>458</v>
      </c>
      <c r="H747" s="5" t="s">
        <v>459</v>
      </c>
      <c r="I747" s="5">
        <v>30</v>
      </c>
      <c r="J747" s="5" t="s">
        <v>459</v>
      </c>
      <c r="K747" s="5"/>
      <c r="L747" s="5"/>
      <c r="M747" s="5"/>
      <c r="N747" s="5" t="s">
        <v>459</v>
      </c>
      <c r="O747" s="5"/>
      <c r="P747" s="5"/>
      <c r="Q747" s="5"/>
      <c r="R747" s="5" t="s">
        <v>459</v>
      </c>
      <c r="S747" s="5" t="s">
        <v>480</v>
      </c>
      <c r="T747" s="5" t="s">
        <v>461</v>
      </c>
      <c r="U747" s="5" t="s">
        <v>462</v>
      </c>
      <c r="V747" s="5" t="s">
        <v>328</v>
      </c>
      <c r="W747" s="5">
        <v>256</v>
      </c>
      <c r="X747" s="5">
        <v>45</v>
      </c>
      <c r="Y747" s="5" t="s">
        <v>455</v>
      </c>
      <c r="Z747" s="5">
        <v>32</v>
      </c>
      <c r="AA747" s="5">
        <v>25</v>
      </c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 t="s">
        <v>809</v>
      </c>
      <c r="AT747" s="5"/>
      <c r="AU747" s="5">
        <v>0</v>
      </c>
      <c r="AV747" s="5">
        <v>5</v>
      </c>
      <c r="AW747" s="5">
        <v>11.02</v>
      </c>
      <c r="AX747" s="5">
        <v>12.88</v>
      </c>
      <c r="AY747" s="5">
        <v>60</v>
      </c>
      <c r="AZ747" s="5">
        <v>73</v>
      </c>
      <c r="BA747" s="5">
        <v>53.8</v>
      </c>
      <c r="BB747" s="5">
        <v>51</v>
      </c>
      <c r="BC747" s="5">
        <v>23.12</v>
      </c>
      <c r="BD747" s="5">
        <v>50</v>
      </c>
      <c r="BE747" s="5">
        <v>50</v>
      </c>
      <c r="BF747" s="5">
        <v>47</v>
      </c>
      <c r="BG747" s="5">
        <v>30.1</v>
      </c>
      <c r="BH747" s="5"/>
      <c r="BI747" s="5">
        <v>10.3340253333333</v>
      </c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</row>
    <row r="748" spans="1:107" s="7" customFormat="1" ht="12.75">
      <c r="A748" s="4" t="s">
        <v>319</v>
      </c>
      <c r="B748" s="5" t="s">
        <v>452</v>
      </c>
      <c r="C748" s="6">
        <v>39259</v>
      </c>
      <c r="D748" s="5" t="s">
        <v>455</v>
      </c>
      <c r="E748" s="5" t="s">
        <v>456</v>
      </c>
      <c r="F748" s="5" t="s">
        <v>477</v>
      </c>
      <c r="G748" s="5" t="s">
        <v>458</v>
      </c>
      <c r="H748" s="5" t="s">
        <v>459</v>
      </c>
      <c r="I748" s="5">
        <v>30</v>
      </c>
      <c r="J748" s="5" t="s">
        <v>459</v>
      </c>
      <c r="K748" s="5"/>
      <c r="L748" s="5"/>
      <c r="M748" s="5"/>
      <c r="N748" s="5" t="s">
        <v>459</v>
      </c>
      <c r="O748" s="5"/>
      <c r="P748" s="5"/>
      <c r="Q748" s="5"/>
      <c r="R748" s="5" t="s">
        <v>459</v>
      </c>
      <c r="S748" s="5" t="s">
        <v>480</v>
      </c>
      <c r="T748" s="5" t="s">
        <v>461</v>
      </c>
      <c r="U748" s="5" t="s">
        <v>462</v>
      </c>
      <c r="V748" s="5" t="s">
        <v>868</v>
      </c>
      <c r="W748" s="5">
        <v>256</v>
      </c>
      <c r="X748" s="5">
        <v>45</v>
      </c>
      <c r="Y748" s="5" t="s">
        <v>455</v>
      </c>
      <c r="Z748" s="5">
        <v>32</v>
      </c>
      <c r="AA748" s="5">
        <v>32</v>
      </c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 t="s">
        <v>809</v>
      </c>
      <c r="AT748" s="5"/>
      <c r="AU748" s="5">
        <v>0</v>
      </c>
      <c r="AV748" s="5">
        <v>5</v>
      </c>
      <c r="AW748" s="5">
        <v>11.02</v>
      </c>
      <c r="AX748" s="5">
        <v>12.88</v>
      </c>
      <c r="AY748" s="5">
        <v>60</v>
      </c>
      <c r="AZ748" s="5">
        <v>73</v>
      </c>
      <c r="BA748" s="5">
        <v>53.8</v>
      </c>
      <c r="BB748" s="5">
        <v>51</v>
      </c>
      <c r="BC748" s="5">
        <v>23.12</v>
      </c>
      <c r="BD748" s="5">
        <v>50</v>
      </c>
      <c r="BE748" s="5">
        <v>50</v>
      </c>
      <c r="BF748" s="5">
        <v>47</v>
      </c>
      <c r="BG748" s="5">
        <v>30.1</v>
      </c>
      <c r="BH748" s="5"/>
      <c r="BI748" s="5">
        <v>10.3340253333333</v>
      </c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</row>
    <row r="749" spans="1:107" s="7" customFormat="1" ht="12.75">
      <c r="A749" s="4" t="s">
        <v>319</v>
      </c>
      <c r="B749" s="5" t="s">
        <v>452</v>
      </c>
      <c r="C749" s="6">
        <v>39259</v>
      </c>
      <c r="D749" s="5" t="s">
        <v>455</v>
      </c>
      <c r="E749" s="5" t="s">
        <v>456</v>
      </c>
      <c r="F749" s="5" t="s">
        <v>477</v>
      </c>
      <c r="G749" s="5" t="s">
        <v>458</v>
      </c>
      <c r="H749" s="5" t="s">
        <v>459</v>
      </c>
      <c r="I749" s="5">
        <v>30</v>
      </c>
      <c r="J749" s="5" t="s">
        <v>459</v>
      </c>
      <c r="K749" s="5"/>
      <c r="L749" s="5"/>
      <c r="M749" s="5"/>
      <c r="N749" s="5" t="s">
        <v>459</v>
      </c>
      <c r="O749" s="5"/>
      <c r="P749" s="5"/>
      <c r="Q749" s="5"/>
      <c r="R749" s="5" t="s">
        <v>459</v>
      </c>
      <c r="S749" s="5" t="s">
        <v>480</v>
      </c>
      <c r="T749" s="5" t="s">
        <v>461</v>
      </c>
      <c r="U749" s="5" t="s">
        <v>462</v>
      </c>
      <c r="V749" s="5" t="s">
        <v>868</v>
      </c>
      <c r="W749" s="5">
        <v>256</v>
      </c>
      <c r="X749" s="5">
        <v>45</v>
      </c>
      <c r="Y749" s="5" t="s">
        <v>455</v>
      </c>
      <c r="Z749" s="5">
        <v>40</v>
      </c>
      <c r="AA749" s="5">
        <v>35</v>
      </c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 t="s">
        <v>809</v>
      </c>
      <c r="AT749" s="5"/>
      <c r="AU749" s="5">
        <v>0</v>
      </c>
      <c r="AV749" s="5">
        <v>5</v>
      </c>
      <c r="AW749" s="5">
        <v>12.23</v>
      </c>
      <c r="AX749" s="5">
        <v>15.5</v>
      </c>
      <c r="AY749" s="5">
        <v>60</v>
      </c>
      <c r="AZ749" s="5">
        <v>80</v>
      </c>
      <c r="BA749" s="5">
        <v>57.45</v>
      </c>
      <c r="BB749" s="5">
        <v>58</v>
      </c>
      <c r="BC749" s="5">
        <v>23.82</v>
      </c>
      <c r="BD749" s="5">
        <v>54</v>
      </c>
      <c r="BE749" s="5">
        <v>54</v>
      </c>
      <c r="BF749" s="5">
        <v>47</v>
      </c>
      <c r="BG749" s="5">
        <v>30.2</v>
      </c>
      <c r="BH749" s="5"/>
      <c r="BI749" s="5">
        <v>11.4759833333333</v>
      </c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</row>
    <row r="750" spans="1:107" s="7" customFormat="1" ht="24">
      <c r="A750" s="4" t="s">
        <v>319</v>
      </c>
      <c r="B750" s="5" t="s">
        <v>452</v>
      </c>
      <c r="C750" s="6">
        <v>39342</v>
      </c>
      <c r="D750" s="5" t="s">
        <v>455</v>
      </c>
      <c r="E750" s="5" t="s">
        <v>468</v>
      </c>
      <c r="F750" s="5" t="s">
        <v>477</v>
      </c>
      <c r="G750" s="5" t="s">
        <v>458</v>
      </c>
      <c r="H750" s="5" t="s">
        <v>459</v>
      </c>
      <c r="I750" s="5">
        <v>28</v>
      </c>
      <c r="J750" s="5" t="s">
        <v>459</v>
      </c>
      <c r="K750" s="5"/>
      <c r="L750" s="5"/>
      <c r="M750" s="5"/>
      <c r="N750" s="5" t="s">
        <v>459</v>
      </c>
      <c r="O750" s="5"/>
      <c r="P750" s="5"/>
      <c r="Q750" s="5"/>
      <c r="R750" s="5" t="s">
        <v>459</v>
      </c>
      <c r="S750" s="5" t="s">
        <v>480</v>
      </c>
      <c r="T750" s="5" t="s">
        <v>296</v>
      </c>
      <c r="U750" s="5" t="s">
        <v>484</v>
      </c>
      <c r="V750" s="5" t="s">
        <v>811</v>
      </c>
      <c r="W750" s="5">
        <v>512</v>
      </c>
      <c r="X750" s="5">
        <v>45</v>
      </c>
      <c r="Y750" s="5" t="s">
        <v>455</v>
      </c>
      <c r="Z750" s="5">
        <v>40</v>
      </c>
      <c r="AA750" s="5">
        <v>30</v>
      </c>
      <c r="AB750" s="5" t="s">
        <v>809</v>
      </c>
      <c r="AC750" s="5"/>
      <c r="AD750" s="5">
        <v>0.0815</v>
      </c>
      <c r="AE750" s="5">
        <v>10</v>
      </c>
      <c r="AF750" s="5">
        <v>7</v>
      </c>
      <c r="AG750" s="5">
        <v>20.1</v>
      </c>
      <c r="AH750" s="5">
        <v>60</v>
      </c>
      <c r="AI750" s="5">
        <v>64.69</v>
      </c>
      <c r="AJ750" s="5">
        <v>35</v>
      </c>
      <c r="AK750" s="5">
        <v>48.09</v>
      </c>
      <c r="AL750" s="5">
        <v>7</v>
      </c>
      <c r="AM750" s="5">
        <v>49.1</v>
      </c>
      <c r="AN750" s="5">
        <v>49</v>
      </c>
      <c r="AO750" s="5">
        <v>45</v>
      </c>
      <c r="AP750" s="5">
        <v>31.8</v>
      </c>
      <c r="AQ750" s="5"/>
      <c r="AR750" s="5">
        <v>10.8726699999999</v>
      </c>
      <c r="AS750" s="5" t="s">
        <v>809</v>
      </c>
      <c r="AT750" s="5"/>
      <c r="AU750" s="5">
        <v>0.0203</v>
      </c>
      <c r="AV750" s="5">
        <v>10</v>
      </c>
      <c r="AW750" s="5">
        <v>7</v>
      </c>
      <c r="AX750" s="5">
        <v>18.8</v>
      </c>
      <c r="AY750" s="5">
        <v>60</v>
      </c>
      <c r="AZ750" s="5">
        <v>65.88</v>
      </c>
      <c r="BA750" s="5">
        <v>35</v>
      </c>
      <c r="BB750" s="5">
        <v>49.54</v>
      </c>
      <c r="BC750" s="5">
        <v>7</v>
      </c>
      <c r="BD750" s="5">
        <v>49.88</v>
      </c>
      <c r="BE750" s="5">
        <v>50.1</v>
      </c>
      <c r="BF750" s="5">
        <v>44.7</v>
      </c>
      <c r="BG750" s="5">
        <v>31.8</v>
      </c>
      <c r="BH750" s="5"/>
      <c r="BI750" s="5">
        <v>10.88856</v>
      </c>
      <c r="BJ750" s="5" t="s">
        <v>809</v>
      </c>
      <c r="BK750" s="5"/>
      <c r="BL750" s="5">
        <v>0.015</v>
      </c>
      <c r="BM750" s="5">
        <v>10</v>
      </c>
      <c r="BN750" s="5">
        <v>7</v>
      </c>
      <c r="BO750" s="5">
        <v>18.4</v>
      </c>
      <c r="BP750" s="5">
        <v>60</v>
      </c>
      <c r="BQ750" s="5">
        <v>61.82</v>
      </c>
      <c r="BR750" s="5">
        <v>35</v>
      </c>
      <c r="BS750" s="5">
        <v>45.2</v>
      </c>
      <c r="BT750" s="5">
        <v>7</v>
      </c>
      <c r="BU750" s="5">
        <v>45.43</v>
      </c>
      <c r="BV750" s="5">
        <v>43.19</v>
      </c>
      <c r="BW750" s="5">
        <v>38.3</v>
      </c>
      <c r="BX750" s="5">
        <v>31.8</v>
      </c>
      <c r="BY750" s="5"/>
      <c r="BZ750" s="5">
        <v>9.94987999999999</v>
      </c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</row>
    <row r="751" spans="1:107" s="7" customFormat="1" ht="24">
      <c r="A751" s="4" t="s">
        <v>319</v>
      </c>
      <c r="B751" s="5" t="s">
        <v>452</v>
      </c>
      <c r="C751" s="6">
        <v>39342</v>
      </c>
      <c r="D751" s="5" t="s">
        <v>455</v>
      </c>
      <c r="E751" s="5" t="s">
        <v>468</v>
      </c>
      <c r="F751" s="5" t="s">
        <v>477</v>
      </c>
      <c r="G751" s="5" t="s">
        <v>458</v>
      </c>
      <c r="H751" s="5" t="s">
        <v>459</v>
      </c>
      <c r="I751" s="5">
        <v>28</v>
      </c>
      <c r="J751" s="5" t="s">
        <v>459</v>
      </c>
      <c r="K751" s="5"/>
      <c r="L751" s="5"/>
      <c r="M751" s="5"/>
      <c r="N751" s="5" t="s">
        <v>459</v>
      </c>
      <c r="O751" s="5"/>
      <c r="P751" s="5"/>
      <c r="Q751" s="5"/>
      <c r="R751" s="5" t="s">
        <v>459</v>
      </c>
      <c r="S751" s="5" t="s">
        <v>480</v>
      </c>
      <c r="T751" s="5" t="s">
        <v>296</v>
      </c>
      <c r="U751" s="5" t="s">
        <v>484</v>
      </c>
      <c r="V751" s="5" t="s">
        <v>811</v>
      </c>
      <c r="W751" s="5">
        <v>512</v>
      </c>
      <c r="X751" s="5">
        <v>60</v>
      </c>
      <c r="Y751" s="5" t="s">
        <v>455</v>
      </c>
      <c r="Z751" s="5">
        <v>45</v>
      </c>
      <c r="AA751" s="5">
        <v>40</v>
      </c>
      <c r="AB751" s="5" t="s">
        <v>809</v>
      </c>
      <c r="AC751" s="5"/>
      <c r="AD751" s="5">
        <v>0.0815</v>
      </c>
      <c r="AE751" s="5">
        <v>10</v>
      </c>
      <c r="AF751" s="5">
        <v>7</v>
      </c>
      <c r="AG751" s="5">
        <v>20.12</v>
      </c>
      <c r="AH751" s="5">
        <v>60</v>
      </c>
      <c r="AI751" s="5">
        <v>67.14</v>
      </c>
      <c r="AJ751" s="5">
        <v>35</v>
      </c>
      <c r="AK751" s="5">
        <v>51.13</v>
      </c>
      <c r="AL751" s="5">
        <v>7</v>
      </c>
      <c r="AM751" s="5">
        <v>47.71</v>
      </c>
      <c r="AN751" s="5">
        <v>49.72</v>
      </c>
      <c r="AO751" s="5">
        <v>118.12</v>
      </c>
      <c r="AP751" s="5">
        <v>46.8</v>
      </c>
      <c r="AQ751" s="5"/>
      <c r="AR751" s="5">
        <v>11.699024</v>
      </c>
      <c r="AS751" s="5" t="s">
        <v>809</v>
      </c>
      <c r="AT751" s="5"/>
      <c r="AU751" s="5">
        <v>0.0203</v>
      </c>
      <c r="AV751" s="5">
        <v>10</v>
      </c>
      <c r="AW751" s="5">
        <v>7</v>
      </c>
      <c r="AX751" s="5">
        <v>19.11</v>
      </c>
      <c r="AY751" s="5">
        <v>60</v>
      </c>
      <c r="AZ751" s="5">
        <v>67.72</v>
      </c>
      <c r="BA751" s="5">
        <v>35</v>
      </c>
      <c r="BB751" s="5">
        <v>49.53</v>
      </c>
      <c r="BC751" s="5">
        <v>7</v>
      </c>
      <c r="BD751" s="5">
        <v>51.26</v>
      </c>
      <c r="BE751" s="5">
        <v>50.79</v>
      </c>
      <c r="BF751" s="5">
        <v>118.19</v>
      </c>
      <c r="BG751" s="5">
        <v>46.8</v>
      </c>
      <c r="BH751" s="5"/>
      <c r="BI751" s="5">
        <v>11.735122</v>
      </c>
      <c r="BJ751" s="5" t="s">
        <v>809</v>
      </c>
      <c r="BK751" s="5"/>
      <c r="BL751" s="5">
        <v>0.015</v>
      </c>
      <c r="BM751" s="5">
        <v>10</v>
      </c>
      <c r="BN751" s="5">
        <v>7</v>
      </c>
      <c r="BO751" s="5">
        <v>18.7</v>
      </c>
      <c r="BP751" s="5">
        <v>60</v>
      </c>
      <c r="BQ751" s="5">
        <v>66.7</v>
      </c>
      <c r="BR751" s="5">
        <v>35</v>
      </c>
      <c r="BS751" s="5">
        <v>51.52</v>
      </c>
      <c r="BT751" s="5">
        <v>7</v>
      </c>
      <c r="BU751" s="5">
        <v>50.34</v>
      </c>
      <c r="BV751" s="5">
        <v>48.24</v>
      </c>
      <c r="BW751" s="5">
        <v>116.7</v>
      </c>
      <c r="BX751" s="5">
        <v>46.8</v>
      </c>
      <c r="BY751" s="5"/>
      <c r="BZ751" s="5">
        <v>11.58674</v>
      </c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</row>
    <row r="752" spans="1:107" s="7" customFormat="1" ht="12.75">
      <c r="A752" s="4" t="s">
        <v>319</v>
      </c>
      <c r="B752" s="5" t="s">
        <v>452</v>
      </c>
      <c r="C752" s="6">
        <v>39314</v>
      </c>
      <c r="D752" s="5" t="s">
        <v>455</v>
      </c>
      <c r="E752" s="5" t="s">
        <v>456</v>
      </c>
      <c r="F752" s="5" t="s">
        <v>477</v>
      </c>
      <c r="G752" s="5" t="s">
        <v>458</v>
      </c>
      <c r="H752" s="5" t="s">
        <v>459</v>
      </c>
      <c r="I752" s="5" t="s">
        <v>485</v>
      </c>
      <c r="J752" s="5" t="s">
        <v>459</v>
      </c>
      <c r="K752" s="5"/>
      <c r="L752" s="5"/>
      <c r="M752" s="5"/>
      <c r="N752" s="5" t="s">
        <v>459</v>
      </c>
      <c r="O752" s="5"/>
      <c r="P752" s="5"/>
      <c r="Q752" s="5"/>
      <c r="R752" s="5" t="s">
        <v>459</v>
      </c>
      <c r="S752" s="5" t="s">
        <v>480</v>
      </c>
      <c r="T752" s="5" t="s">
        <v>461</v>
      </c>
      <c r="U752" s="5" t="s">
        <v>462</v>
      </c>
      <c r="V752" s="5" t="s">
        <v>868</v>
      </c>
      <c r="W752" s="5">
        <v>384</v>
      </c>
      <c r="X752" s="5">
        <v>240</v>
      </c>
      <c r="Y752" s="5" t="s">
        <v>455</v>
      </c>
      <c r="Z752" s="5">
        <v>25</v>
      </c>
      <c r="AA752" s="5">
        <v>25</v>
      </c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 t="s">
        <v>819</v>
      </c>
      <c r="AT752" s="5"/>
      <c r="AU752" s="5">
        <v>0.0034</v>
      </c>
      <c r="AV752" s="5">
        <v>5</v>
      </c>
      <c r="AW752" s="5">
        <v>14.62</v>
      </c>
      <c r="AX752" s="5">
        <v>5.978</v>
      </c>
      <c r="AY752" s="5">
        <v>60</v>
      </c>
      <c r="AZ752" s="5">
        <v>72.71</v>
      </c>
      <c r="BA752" s="5">
        <v>105.16</v>
      </c>
      <c r="BB752" s="5">
        <v>52.63</v>
      </c>
      <c r="BC752" s="5">
        <v>16</v>
      </c>
      <c r="BD752" s="5">
        <v>47.76</v>
      </c>
      <c r="BE752" s="5">
        <v>48.04</v>
      </c>
      <c r="BF752" s="5">
        <v>56.16</v>
      </c>
      <c r="BG752" s="5">
        <v>30.7</v>
      </c>
      <c r="BH752" s="5">
        <v>0</v>
      </c>
      <c r="BI752" s="5">
        <v>7.76542073333333</v>
      </c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</row>
    <row r="753" spans="1:107" s="7" customFormat="1" ht="12.75">
      <c r="A753" s="4" t="s">
        <v>319</v>
      </c>
      <c r="B753" s="5" t="s">
        <v>452</v>
      </c>
      <c r="C753" s="6">
        <v>39314</v>
      </c>
      <c r="D753" s="5" t="s">
        <v>455</v>
      </c>
      <c r="E753" s="5" t="s">
        <v>456</v>
      </c>
      <c r="F753" s="5" t="s">
        <v>477</v>
      </c>
      <c r="G753" s="5" t="s">
        <v>458</v>
      </c>
      <c r="H753" s="5" t="s">
        <v>459</v>
      </c>
      <c r="I753" s="5">
        <v>110</v>
      </c>
      <c r="J753" s="5" t="s">
        <v>459</v>
      </c>
      <c r="K753" s="5"/>
      <c r="L753" s="5"/>
      <c r="M753" s="5"/>
      <c r="N753" s="5" t="s">
        <v>459</v>
      </c>
      <c r="O753" s="5"/>
      <c r="P753" s="5"/>
      <c r="Q753" s="5"/>
      <c r="R753" s="5" t="s">
        <v>459</v>
      </c>
      <c r="S753" s="5" t="s">
        <v>480</v>
      </c>
      <c r="T753" s="5" t="s">
        <v>461</v>
      </c>
      <c r="U753" s="5" t="s">
        <v>807</v>
      </c>
      <c r="V753" s="5" t="s">
        <v>905</v>
      </c>
      <c r="W753" s="5">
        <v>1024</v>
      </c>
      <c r="X753" s="5">
        <v>30</v>
      </c>
      <c r="Y753" s="5" t="s">
        <v>513</v>
      </c>
      <c r="Z753" s="5">
        <v>25</v>
      </c>
      <c r="AA753" s="5">
        <v>25</v>
      </c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 t="s">
        <v>809</v>
      </c>
      <c r="AT753" s="5"/>
      <c r="AU753" s="5">
        <v>0.0265</v>
      </c>
      <c r="AV753" s="5">
        <v>5</v>
      </c>
      <c r="AW753" s="5">
        <v>11</v>
      </c>
      <c r="AX753" s="5">
        <v>18.98</v>
      </c>
      <c r="AY753" s="5">
        <v>60</v>
      </c>
      <c r="AZ753" s="5">
        <v>77.27</v>
      </c>
      <c r="BA753" s="5">
        <v>118.8</v>
      </c>
      <c r="BB753" s="5">
        <v>47.24</v>
      </c>
      <c r="BC753" s="5">
        <v>10.8</v>
      </c>
      <c r="BD753" s="5">
        <v>46.34</v>
      </c>
      <c r="BE753" s="5">
        <v>46.78</v>
      </c>
      <c r="BF753" s="5">
        <v>20.71</v>
      </c>
      <c r="BG753" s="5">
        <v>16.43</v>
      </c>
      <c r="BH753" s="5">
        <v>0</v>
      </c>
      <c r="BI753" s="5">
        <v>6.36026666666666</v>
      </c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</row>
    <row r="754" spans="1:107" s="7" customFormat="1" ht="12.75">
      <c r="A754" s="4" t="s">
        <v>319</v>
      </c>
      <c r="B754" s="5" t="s">
        <v>452</v>
      </c>
      <c r="C754" s="6">
        <v>39314</v>
      </c>
      <c r="D754" s="5" t="s">
        <v>455</v>
      </c>
      <c r="E754" s="5" t="s">
        <v>456</v>
      </c>
      <c r="F754" s="5" t="s">
        <v>477</v>
      </c>
      <c r="G754" s="5" t="s">
        <v>458</v>
      </c>
      <c r="H754" s="5" t="s">
        <v>459</v>
      </c>
      <c r="I754" s="5">
        <v>77</v>
      </c>
      <c r="J754" s="5" t="s">
        <v>459</v>
      </c>
      <c r="K754" s="5"/>
      <c r="L754" s="5"/>
      <c r="M754" s="5"/>
      <c r="N754" s="5" t="s">
        <v>459</v>
      </c>
      <c r="O754" s="5"/>
      <c r="P754" s="5"/>
      <c r="Q754" s="5"/>
      <c r="R754" s="5" t="s">
        <v>459</v>
      </c>
      <c r="S754" s="5" t="s">
        <v>480</v>
      </c>
      <c r="T754" s="5" t="s">
        <v>461</v>
      </c>
      <c r="U754" s="5" t="s">
        <v>484</v>
      </c>
      <c r="V754" s="5" t="s">
        <v>905</v>
      </c>
      <c r="W754" s="5">
        <v>1024</v>
      </c>
      <c r="X754" s="5">
        <v>30</v>
      </c>
      <c r="Y754" s="5" t="s">
        <v>455</v>
      </c>
      <c r="Z754" s="5">
        <v>35</v>
      </c>
      <c r="AA754" s="5">
        <v>35</v>
      </c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 t="s">
        <v>809</v>
      </c>
      <c r="AT754" s="5"/>
      <c r="AU754" s="5">
        <v>0.0267</v>
      </c>
      <c r="AV754" s="5">
        <v>5</v>
      </c>
      <c r="AW754" s="5">
        <v>7.5</v>
      </c>
      <c r="AX754" s="5">
        <v>20.66</v>
      </c>
      <c r="AY754" s="5">
        <v>60</v>
      </c>
      <c r="AZ754" s="5">
        <v>80.22</v>
      </c>
      <c r="BA754" s="5">
        <v>73</v>
      </c>
      <c r="BB754" s="5">
        <v>52.6</v>
      </c>
      <c r="BC754" s="5">
        <v>7.5</v>
      </c>
      <c r="BD754" s="5">
        <v>51.03</v>
      </c>
      <c r="BE754" s="5">
        <v>48.62</v>
      </c>
      <c r="BF754" s="5">
        <v>29.35</v>
      </c>
      <c r="BG754" s="5">
        <v>16.45</v>
      </c>
      <c r="BH754" s="5"/>
      <c r="BI754" s="5">
        <v>11.2960371666666</v>
      </c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</row>
    <row r="755" spans="1:107" s="7" customFormat="1" ht="12.75">
      <c r="A755" s="4" t="s">
        <v>319</v>
      </c>
      <c r="B755" s="5" t="s">
        <v>452</v>
      </c>
      <c r="C755" s="6">
        <v>39300</v>
      </c>
      <c r="D755" s="5" t="s">
        <v>455</v>
      </c>
      <c r="E755" s="5" t="s">
        <v>456</v>
      </c>
      <c r="F755" s="5" t="s">
        <v>477</v>
      </c>
      <c r="G755" s="5" t="s">
        <v>458</v>
      </c>
      <c r="H755" s="5" t="s">
        <v>459</v>
      </c>
      <c r="I755" s="5" t="s">
        <v>485</v>
      </c>
      <c r="J755" s="5" t="s">
        <v>459</v>
      </c>
      <c r="K755" s="5"/>
      <c r="L755" s="5"/>
      <c r="M755" s="5"/>
      <c r="N755" s="5" t="s">
        <v>459</v>
      </c>
      <c r="O755" s="5"/>
      <c r="P755" s="5"/>
      <c r="Q755" s="5"/>
      <c r="R755" s="5" t="s">
        <v>459</v>
      </c>
      <c r="S755" s="5" t="s">
        <v>480</v>
      </c>
      <c r="T755" s="5" t="s">
        <v>461</v>
      </c>
      <c r="U755" s="5" t="s">
        <v>462</v>
      </c>
      <c r="V755" s="5" t="s">
        <v>868</v>
      </c>
      <c r="W755" s="5">
        <v>768</v>
      </c>
      <c r="X755" s="5">
        <v>240</v>
      </c>
      <c r="Y755" s="5" t="s">
        <v>455</v>
      </c>
      <c r="Z755" s="5">
        <v>40</v>
      </c>
      <c r="AA755" s="5">
        <v>35</v>
      </c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 t="s">
        <v>819</v>
      </c>
      <c r="AT755" s="5"/>
      <c r="AU755" s="5">
        <v>0.0033</v>
      </c>
      <c r="AV755" s="5">
        <v>5</v>
      </c>
      <c r="AW755" s="5">
        <v>13.07</v>
      </c>
      <c r="AX755" s="5">
        <v>6.162</v>
      </c>
      <c r="AY755" s="5">
        <v>60</v>
      </c>
      <c r="AZ755" s="5">
        <v>126.41</v>
      </c>
      <c r="BA755" s="5">
        <v>252.63</v>
      </c>
      <c r="BB755" s="5">
        <v>71</v>
      </c>
      <c r="BC755" s="5">
        <v>11.95</v>
      </c>
      <c r="BD755" s="5">
        <v>73.38</v>
      </c>
      <c r="BE755" s="5">
        <v>68.6</v>
      </c>
      <c r="BF755" s="5">
        <v>154.3</v>
      </c>
      <c r="BG755" s="5">
        <v>52.96</v>
      </c>
      <c r="BH755" s="5">
        <v>0</v>
      </c>
      <c r="BI755" s="5">
        <v>14.1904460799999</v>
      </c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</row>
    <row r="756" spans="1:107" s="7" customFormat="1" ht="12.75">
      <c r="A756" s="4" t="s">
        <v>319</v>
      </c>
      <c r="B756" s="5" t="s">
        <v>452</v>
      </c>
      <c r="C756" s="6">
        <v>39314</v>
      </c>
      <c r="D756" s="5" t="s">
        <v>455</v>
      </c>
      <c r="E756" s="5" t="s">
        <v>456</v>
      </c>
      <c r="F756" s="5" t="s">
        <v>477</v>
      </c>
      <c r="G756" s="5" t="s">
        <v>458</v>
      </c>
      <c r="H756" s="5" t="s">
        <v>459</v>
      </c>
      <c r="I756" s="5">
        <v>30</v>
      </c>
      <c r="J756" s="5" t="s">
        <v>459</v>
      </c>
      <c r="K756" s="5"/>
      <c r="L756" s="5"/>
      <c r="M756" s="5"/>
      <c r="N756" s="5" t="s">
        <v>459</v>
      </c>
      <c r="O756" s="5"/>
      <c r="P756" s="5"/>
      <c r="Q756" s="5"/>
      <c r="R756" s="5" t="s">
        <v>459</v>
      </c>
      <c r="S756" s="5" t="s">
        <v>480</v>
      </c>
      <c r="T756" s="5" t="s">
        <v>461</v>
      </c>
      <c r="U756" s="5" t="s">
        <v>483</v>
      </c>
      <c r="V756" s="5" t="s">
        <v>905</v>
      </c>
      <c r="W756" s="5">
        <v>1024</v>
      </c>
      <c r="X756" s="5">
        <v>15</v>
      </c>
      <c r="Y756" s="5" t="s">
        <v>455</v>
      </c>
      <c r="Z756" s="5">
        <v>45</v>
      </c>
      <c r="AA756" s="5">
        <v>45</v>
      </c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 t="s">
        <v>809</v>
      </c>
      <c r="AT756" s="5"/>
      <c r="AU756" s="5">
        <v>0.0007</v>
      </c>
      <c r="AV756" s="5">
        <v>5</v>
      </c>
      <c r="AW756" s="5">
        <v>8.3</v>
      </c>
      <c r="AX756" s="5">
        <v>18.05</v>
      </c>
      <c r="AY756" s="5">
        <v>60</v>
      </c>
      <c r="AZ756" s="5">
        <v>33.69</v>
      </c>
      <c r="BA756" s="5">
        <v>48.3</v>
      </c>
      <c r="BB756" s="5">
        <v>30</v>
      </c>
      <c r="BC756" s="5">
        <v>22.5</v>
      </c>
      <c r="BD756" s="5">
        <v>28.55</v>
      </c>
      <c r="BE756" s="5">
        <v>31.54</v>
      </c>
      <c r="BF756" s="5">
        <v>0.72</v>
      </c>
      <c r="BG756" s="5">
        <v>1.83</v>
      </c>
      <c r="BH756" s="5"/>
      <c r="BI756" s="5">
        <v>7.15349475</v>
      </c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</row>
    <row r="757" spans="1:107" s="7" customFormat="1" ht="12.75">
      <c r="A757" s="4" t="s">
        <v>319</v>
      </c>
      <c r="B757" s="5" t="s">
        <v>452</v>
      </c>
      <c r="C757" s="6">
        <v>39314</v>
      </c>
      <c r="D757" s="5" t="s">
        <v>455</v>
      </c>
      <c r="E757" s="5" t="s">
        <v>456</v>
      </c>
      <c r="F757" s="5" t="s">
        <v>477</v>
      </c>
      <c r="G757" s="5" t="s">
        <v>458</v>
      </c>
      <c r="H757" s="5" t="s">
        <v>459</v>
      </c>
      <c r="I757" s="5">
        <v>30</v>
      </c>
      <c r="J757" s="5" t="s">
        <v>459</v>
      </c>
      <c r="K757" s="5"/>
      <c r="L757" s="5"/>
      <c r="M757" s="5"/>
      <c r="N757" s="5" t="s">
        <v>459</v>
      </c>
      <c r="O757" s="5"/>
      <c r="P757" s="5"/>
      <c r="Q757" s="5"/>
      <c r="R757" s="5" t="s">
        <v>459</v>
      </c>
      <c r="S757" s="5" t="s">
        <v>480</v>
      </c>
      <c r="T757" s="5" t="s">
        <v>461</v>
      </c>
      <c r="U757" s="5" t="s">
        <v>483</v>
      </c>
      <c r="V757" s="5" t="s">
        <v>905</v>
      </c>
      <c r="W757" s="5">
        <v>1024</v>
      </c>
      <c r="X757" s="5">
        <v>15</v>
      </c>
      <c r="Y757" s="5" t="s">
        <v>455</v>
      </c>
      <c r="Z757" s="5">
        <v>55</v>
      </c>
      <c r="AA757" s="5">
        <v>45</v>
      </c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 t="s">
        <v>809</v>
      </c>
      <c r="AT757" s="5"/>
      <c r="AU757" s="5">
        <v>0.0007284</v>
      </c>
      <c r="AV757" s="5">
        <v>5</v>
      </c>
      <c r="AW757" s="5">
        <v>12.05</v>
      </c>
      <c r="AX757" s="5">
        <v>17.7092</v>
      </c>
      <c r="AY757" s="5">
        <v>60</v>
      </c>
      <c r="AZ757" s="5">
        <v>36.8532</v>
      </c>
      <c r="BA757" s="5">
        <v>50.3</v>
      </c>
      <c r="BB757" s="5">
        <v>31.9039</v>
      </c>
      <c r="BC757" s="5">
        <v>26.23</v>
      </c>
      <c r="BD757" s="5">
        <v>30.5085</v>
      </c>
      <c r="BE757" s="5">
        <v>30.0655</v>
      </c>
      <c r="BF757" s="5">
        <v>0.5972</v>
      </c>
      <c r="BG757" s="5">
        <v>1.5</v>
      </c>
      <c r="BH757" s="5"/>
      <c r="BI757" s="5">
        <v>7.2607493</v>
      </c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</row>
    <row r="758" spans="1:107" s="7" customFormat="1" ht="12.75">
      <c r="A758" s="4" t="s">
        <v>319</v>
      </c>
      <c r="B758" s="5" t="s">
        <v>452</v>
      </c>
      <c r="C758" s="6">
        <v>39314</v>
      </c>
      <c r="D758" s="5" t="s">
        <v>455</v>
      </c>
      <c r="E758" s="5" t="s">
        <v>456</v>
      </c>
      <c r="F758" s="5" t="s">
        <v>477</v>
      </c>
      <c r="G758" s="5" t="s">
        <v>458</v>
      </c>
      <c r="H758" s="5" t="s">
        <v>459</v>
      </c>
      <c r="I758" s="5">
        <v>30</v>
      </c>
      <c r="J758" s="5" t="s">
        <v>459</v>
      </c>
      <c r="K758" s="5"/>
      <c r="L758" s="5"/>
      <c r="M758" s="5"/>
      <c r="N758" s="5" t="s">
        <v>459</v>
      </c>
      <c r="O758" s="5"/>
      <c r="P758" s="5"/>
      <c r="Q758" s="5"/>
      <c r="R758" s="5" t="s">
        <v>459</v>
      </c>
      <c r="S758" s="5" t="s">
        <v>480</v>
      </c>
      <c r="T758" s="5" t="s">
        <v>461</v>
      </c>
      <c r="U758" s="5" t="s">
        <v>483</v>
      </c>
      <c r="V758" s="5" t="s">
        <v>905</v>
      </c>
      <c r="W758" s="5">
        <v>1024</v>
      </c>
      <c r="X758" s="5">
        <v>15</v>
      </c>
      <c r="Y758" s="5" t="s">
        <v>455</v>
      </c>
      <c r="Z758" s="5">
        <v>65</v>
      </c>
      <c r="AA758" s="5">
        <v>55</v>
      </c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 t="s">
        <v>809</v>
      </c>
      <c r="AT758" s="5"/>
      <c r="AU758" s="5">
        <v>0.0029</v>
      </c>
      <c r="AV758" s="5">
        <v>5</v>
      </c>
      <c r="AW758" s="5">
        <v>5</v>
      </c>
      <c r="AX758" s="5">
        <v>17.8</v>
      </c>
      <c r="AY758" s="5">
        <v>60</v>
      </c>
      <c r="AZ758" s="5">
        <v>47.48</v>
      </c>
      <c r="BA758" s="5">
        <v>38.8</v>
      </c>
      <c r="BB758" s="5">
        <v>42.56</v>
      </c>
      <c r="BC758" s="5">
        <v>24.2</v>
      </c>
      <c r="BD758" s="5">
        <v>39.22</v>
      </c>
      <c r="BE758" s="5">
        <v>39.79</v>
      </c>
      <c r="BF758" s="5">
        <v>0.65</v>
      </c>
      <c r="BG758" s="5">
        <v>1.63</v>
      </c>
      <c r="BH758" s="5"/>
      <c r="BI758" s="5">
        <v>8.83336433333333</v>
      </c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</row>
    <row r="759" spans="1:107" s="7" customFormat="1" ht="12.75">
      <c r="A759" s="4" t="s">
        <v>319</v>
      </c>
      <c r="B759" s="5" t="s">
        <v>452</v>
      </c>
      <c r="C759" s="6">
        <v>39513</v>
      </c>
      <c r="D759" s="5" t="s">
        <v>455</v>
      </c>
      <c r="E759" s="5" t="s">
        <v>502</v>
      </c>
      <c r="F759" s="5" t="s">
        <v>477</v>
      </c>
      <c r="G759" s="5" t="s">
        <v>458</v>
      </c>
      <c r="H759" s="5" t="s">
        <v>459</v>
      </c>
      <c r="I759" s="5" t="s">
        <v>485</v>
      </c>
      <c r="J759" s="5" t="s">
        <v>459</v>
      </c>
      <c r="K759" s="5"/>
      <c r="L759" s="5"/>
      <c r="M759" s="5"/>
      <c r="N759" s="5" t="s">
        <v>459</v>
      </c>
      <c r="O759" s="5"/>
      <c r="P759" s="5"/>
      <c r="Q759" s="5"/>
      <c r="R759" s="5" t="s">
        <v>459</v>
      </c>
      <c r="S759" s="5" t="s">
        <v>480</v>
      </c>
      <c r="T759" s="5" t="s">
        <v>461</v>
      </c>
      <c r="U759" s="5" t="s">
        <v>484</v>
      </c>
      <c r="V759" s="5" t="s">
        <v>329</v>
      </c>
      <c r="W759" s="5">
        <v>256</v>
      </c>
      <c r="X759" s="5"/>
      <c r="Y759" s="5" t="s">
        <v>513</v>
      </c>
      <c r="Z759" s="5">
        <v>32</v>
      </c>
      <c r="AA759" s="5">
        <v>20</v>
      </c>
      <c r="AB759" s="5" t="s">
        <v>819</v>
      </c>
      <c r="AC759" s="5"/>
      <c r="AD759" s="5">
        <v>0.01</v>
      </c>
      <c r="AE759" s="5">
        <v>5</v>
      </c>
      <c r="AF759" s="5">
        <v>30</v>
      </c>
      <c r="AG759" s="5">
        <v>25.8</v>
      </c>
      <c r="AH759" s="5">
        <v>60</v>
      </c>
      <c r="AI759" s="5">
        <v>45.9</v>
      </c>
      <c r="AJ759" s="5">
        <v>48</v>
      </c>
      <c r="AK759" s="5">
        <v>33.7</v>
      </c>
      <c r="AL759" s="5">
        <v>13</v>
      </c>
      <c r="AM759" s="5">
        <v>32.7</v>
      </c>
      <c r="AN759" s="5">
        <v>32.4</v>
      </c>
      <c r="AO759" s="5">
        <v>29.9</v>
      </c>
      <c r="AP759" s="5">
        <v>15.8</v>
      </c>
      <c r="AQ759" s="5">
        <v>0</v>
      </c>
      <c r="AR759" s="5">
        <v>8.93246</v>
      </c>
      <c r="AS759" s="5" t="s">
        <v>819</v>
      </c>
      <c r="AT759" s="5"/>
      <c r="AU759" s="5">
        <v>0.01</v>
      </c>
      <c r="AV759" s="5">
        <v>5</v>
      </c>
      <c r="AW759" s="5">
        <v>34</v>
      </c>
      <c r="AX759" s="5">
        <v>25.8</v>
      </c>
      <c r="AY759" s="5">
        <v>60</v>
      </c>
      <c r="AZ759" s="5">
        <v>45.5</v>
      </c>
      <c r="BA759" s="5">
        <v>54</v>
      </c>
      <c r="BB759" s="5">
        <v>33.1</v>
      </c>
      <c r="BC759" s="5">
        <v>14</v>
      </c>
      <c r="BD759" s="5">
        <v>32.1</v>
      </c>
      <c r="BE759" s="5">
        <v>32</v>
      </c>
      <c r="BF759" s="5">
        <v>29</v>
      </c>
      <c r="BG759" s="5">
        <v>15.8</v>
      </c>
      <c r="BH759" s="5">
        <v>0</v>
      </c>
      <c r="BI759" s="5">
        <v>8.83945999999999</v>
      </c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</row>
    <row r="760" spans="1:107" s="7" customFormat="1" ht="24">
      <c r="A760" s="4" t="s">
        <v>319</v>
      </c>
      <c r="B760" s="5" t="s">
        <v>452</v>
      </c>
      <c r="C760" s="6">
        <v>39533</v>
      </c>
      <c r="D760" s="5" t="s">
        <v>455</v>
      </c>
      <c r="E760" s="5" t="s">
        <v>532</v>
      </c>
      <c r="F760" s="5" t="s">
        <v>477</v>
      </c>
      <c r="G760" s="5" t="s">
        <v>458</v>
      </c>
      <c r="H760" s="5" t="s">
        <v>459</v>
      </c>
      <c r="I760" s="5">
        <v>15</v>
      </c>
      <c r="J760" s="5" t="s">
        <v>459</v>
      </c>
      <c r="K760" s="5"/>
      <c r="L760" s="5"/>
      <c r="M760" s="5"/>
      <c r="N760" s="5" t="s">
        <v>459</v>
      </c>
      <c r="O760" s="5"/>
      <c r="P760" s="5"/>
      <c r="Q760" s="5"/>
      <c r="R760" s="5" t="s">
        <v>459</v>
      </c>
      <c r="S760" s="5" t="s">
        <v>480</v>
      </c>
      <c r="T760" s="5" t="s">
        <v>461</v>
      </c>
      <c r="U760" s="5" t="s">
        <v>483</v>
      </c>
      <c r="V760" s="5" t="s">
        <v>868</v>
      </c>
      <c r="W760" s="5">
        <v>128</v>
      </c>
      <c r="X760" s="5">
        <v>240</v>
      </c>
      <c r="Y760" s="5" t="s">
        <v>455</v>
      </c>
      <c r="Z760" s="5">
        <v>21</v>
      </c>
      <c r="AA760" s="5">
        <v>21</v>
      </c>
      <c r="AB760" s="5" t="s">
        <v>844</v>
      </c>
      <c r="AC760" s="5"/>
      <c r="AD760" s="5">
        <v>0</v>
      </c>
      <c r="AE760" s="5">
        <v>5</v>
      </c>
      <c r="AF760" s="5">
        <v>18.48</v>
      </c>
      <c r="AG760" s="5">
        <v>30.32</v>
      </c>
      <c r="AH760" s="5">
        <v>60</v>
      </c>
      <c r="AI760" s="5">
        <v>34.1</v>
      </c>
      <c r="AJ760" s="5">
        <v>47.75</v>
      </c>
      <c r="AK760" s="5">
        <v>31.58</v>
      </c>
      <c r="AL760" s="5">
        <v>29.34</v>
      </c>
      <c r="AM760" s="5">
        <v>31.37</v>
      </c>
      <c r="AN760" s="5">
        <v>31.55</v>
      </c>
      <c r="AO760" s="5">
        <v>14.47</v>
      </c>
      <c r="AP760" s="5">
        <v>11.3</v>
      </c>
      <c r="AQ760" s="5"/>
      <c r="AR760" s="5">
        <v>7.71895733333333</v>
      </c>
      <c r="AS760" s="5" t="s">
        <v>882</v>
      </c>
      <c r="AT760" s="5"/>
      <c r="AU760" s="5">
        <v>0</v>
      </c>
      <c r="AV760" s="5">
        <v>5</v>
      </c>
      <c r="AW760" s="5">
        <v>18.48</v>
      </c>
      <c r="AX760" s="5">
        <v>30.32</v>
      </c>
      <c r="AY760" s="5">
        <v>60</v>
      </c>
      <c r="AZ760" s="5">
        <v>34.1</v>
      </c>
      <c r="BA760" s="5">
        <v>47.75</v>
      </c>
      <c r="BB760" s="5">
        <v>31.58</v>
      </c>
      <c r="BC760" s="5">
        <v>29.34</v>
      </c>
      <c r="BD760" s="5">
        <v>31.37</v>
      </c>
      <c r="BE760" s="5">
        <v>31.55</v>
      </c>
      <c r="BF760" s="5">
        <v>14.47</v>
      </c>
      <c r="BG760" s="5">
        <v>11.3</v>
      </c>
      <c r="BH760" s="5"/>
      <c r="BI760" s="5">
        <v>7.71895733333333</v>
      </c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</row>
    <row r="761" spans="1:107" s="7" customFormat="1" ht="24">
      <c r="A761" s="4" t="s">
        <v>319</v>
      </c>
      <c r="B761" s="5" t="s">
        <v>452</v>
      </c>
      <c r="C761" s="6">
        <v>39497</v>
      </c>
      <c r="D761" s="5" t="s">
        <v>455</v>
      </c>
      <c r="E761" s="5" t="s">
        <v>532</v>
      </c>
      <c r="F761" s="5" t="s">
        <v>477</v>
      </c>
      <c r="G761" s="5" t="s">
        <v>458</v>
      </c>
      <c r="H761" s="5" t="s">
        <v>459</v>
      </c>
      <c r="I761" s="5">
        <v>15</v>
      </c>
      <c r="J761" s="5" t="s">
        <v>459</v>
      </c>
      <c r="K761" s="5"/>
      <c r="L761" s="5"/>
      <c r="M761" s="5"/>
      <c r="N761" s="5" t="s">
        <v>459</v>
      </c>
      <c r="O761" s="5"/>
      <c r="P761" s="5"/>
      <c r="Q761" s="5"/>
      <c r="R761" s="5" t="s">
        <v>459</v>
      </c>
      <c r="S761" s="5" t="s">
        <v>480</v>
      </c>
      <c r="T761" s="5" t="s">
        <v>296</v>
      </c>
      <c r="U761" s="5" t="s">
        <v>483</v>
      </c>
      <c r="V761" s="5" t="s">
        <v>868</v>
      </c>
      <c r="W761" s="5">
        <v>128</v>
      </c>
      <c r="X761" s="5">
        <v>240</v>
      </c>
      <c r="Y761" s="5" t="s">
        <v>455</v>
      </c>
      <c r="Z761" s="5">
        <v>26</v>
      </c>
      <c r="AA761" s="5">
        <v>21</v>
      </c>
      <c r="AB761" s="5" t="s">
        <v>844</v>
      </c>
      <c r="AC761" s="5"/>
      <c r="AD761" s="5">
        <v>0</v>
      </c>
      <c r="AE761" s="5">
        <v>5</v>
      </c>
      <c r="AF761" s="5">
        <v>14.2</v>
      </c>
      <c r="AG761" s="5">
        <v>34.62</v>
      </c>
      <c r="AH761" s="5">
        <v>60</v>
      </c>
      <c r="AI761" s="5">
        <v>35.45</v>
      </c>
      <c r="AJ761" s="5">
        <v>33.15</v>
      </c>
      <c r="AK761" s="5">
        <v>34.02</v>
      </c>
      <c r="AL761" s="5">
        <v>22.37</v>
      </c>
      <c r="AM761" s="5">
        <v>28.95</v>
      </c>
      <c r="AN761" s="5">
        <v>31.63</v>
      </c>
      <c r="AO761" s="5">
        <v>12.85</v>
      </c>
      <c r="AP761" s="5">
        <v>10.1</v>
      </c>
      <c r="AQ761" s="5"/>
      <c r="AR761" s="5">
        <v>8.899733</v>
      </c>
      <c r="AS761" s="5" t="s">
        <v>882</v>
      </c>
      <c r="AT761" s="5"/>
      <c r="AU761" s="5">
        <v>0</v>
      </c>
      <c r="AV761" s="5">
        <v>5</v>
      </c>
      <c r="AW761" s="5">
        <v>14.2</v>
      </c>
      <c r="AX761" s="5">
        <v>34.62</v>
      </c>
      <c r="AY761" s="5">
        <v>60</v>
      </c>
      <c r="AZ761" s="5">
        <v>35.45</v>
      </c>
      <c r="BA761" s="5">
        <v>33.15</v>
      </c>
      <c r="BB761" s="5">
        <v>34.02</v>
      </c>
      <c r="BC761" s="5">
        <v>22.37</v>
      </c>
      <c r="BD761" s="5">
        <v>28.95</v>
      </c>
      <c r="BE761" s="5">
        <v>31.63</v>
      </c>
      <c r="BF761" s="5">
        <v>12.85</v>
      </c>
      <c r="BG761" s="5">
        <v>10.1</v>
      </c>
      <c r="BH761" s="5"/>
      <c r="BI761" s="5">
        <v>8.899733</v>
      </c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</row>
    <row r="762" spans="1:107" s="7" customFormat="1" ht="24">
      <c r="A762" s="4" t="s">
        <v>319</v>
      </c>
      <c r="B762" s="5" t="s">
        <v>452</v>
      </c>
      <c r="C762" s="6">
        <v>39497</v>
      </c>
      <c r="D762" s="5" t="s">
        <v>455</v>
      </c>
      <c r="E762" s="5" t="s">
        <v>532</v>
      </c>
      <c r="F762" s="5" t="s">
        <v>477</v>
      </c>
      <c r="G762" s="5" t="s">
        <v>458</v>
      </c>
      <c r="H762" s="5" t="s">
        <v>459</v>
      </c>
      <c r="I762" s="5">
        <v>15</v>
      </c>
      <c r="J762" s="5" t="s">
        <v>459</v>
      </c>
      <c r="K762" s="5"/>
      <c r="L762" s="5"/>
      <c r="M762" s="5"/>
      <c r="N762" s="5" t="s">
        <v>459</v>
      </c>
      <c r="O762" s="5"/>
      <c r="P762" s="5"/>
      <c r="Q762" s="5"/>
      <c r="R762" s="5" t="s">
        <v>459</v>
      </c>
      <c r="S762" s="5" t="s">
        <v>480</v>
      </c>
      <c r="T762" s="5" t="s">
        <v>296</v>
      </c>
      <c r="U762" s="5" t="s">
        <v>462</v>
      </c>
      <c r="V762" s="5" t="s">
        <v>868</v>
      </c>
      <c r="W762" s="5">
        <v>12000</v>
      </c>
      <c r="X762" s="5">
        <v>240</v>
      </c>
      <c r="Y762" s="5" t="s">
        <v>455</v>
      </c>
      <c r="Z762" s="5">
        <v>26</v>
      </c>
      <c r="AA762" s="5">
        <v>26</v>
      </c>
      <c r="AB762" s="5" t="s">
        <v>844</v>
      </c>
      <c r="AC762" s="5"/>
      <c r="AD762" s="5">
        <v>0</v>
      </c>
      <c r="AE762" s="5">
        <v>5</v>
      </c>
      <c r="AF762" s="5">
        <v>14.2</v>
      </c>
      <c r="AG762" s="5">
        <v>34.62</v>
      </c>
      <c r="AH762" s="5">
        <v>60</v>
      </c>
      <c r="AI762" s="5">
        <v>35.45</v>
      </c>
      <c r="AJ762" s="5">
        <v>33.15</v>
      </c>
      <c r="AK762" s="5">
        <v>34.02</v>
      </c>
      <c r="AL762" s="5">
        <v>22.37</v>
      </c>
      <c r="AM762" s="5">
        <v>28.95</v>
      </c>
      <c r="AN762" s="5">
        <v>31.63</v>
      </c>
      <c r="AO762" s="5">
        <v>12.85</v>
      </c>
      <c r="AP762" s="5">
        <v>10.1</v>
      </c>
      <c r="AQ762" s="5"/>
      <c r="AR762" s="5">
        <v>8.899733</v>
      </c>
      <c r="AS762" s="5" t="s">
        <v>882</v>
      </c>
      <c r="AT762" s="5"/>
      <c r="AU762" s="5">
        <v>0</v>
      </c>
      <c r="AV762" s="5">
        <v>5</v>
      </c>
      <c r="AW762" s="5">
        <v>14.2</v>
      </c>
      <c r="AX762" s="5">
        <v>34.62</v>
      </c>
      <c r="AY762" s="5">
        <v>60</v>
      </c>
      <c r="AZ762" s="5">
        <v>35.45</v>
      </c>
      <c r="BA762" s="5">
        <v>33.15</v>
      </c>
      <c r="BB762" s="5">
        <v>34.02</v>
      </c>
      <c r="BC762" s="5">
        <v>22.37</v>
      </c>
      <c r="BD762" s="5">
        <v>28.95</v>
      </c>
      <c r="BE762" s="5">
        <v>31.63</v>
      </c>
      <c r="BF762" s="5">
        <v>12.85</v>
      </c>
      <c r="BG762" s="5">
        <v>10.1</v>
      </c>
      <c r="BH762" s="5"/>
      <c r="BI762" s="5">
        <v>8.899733</v>
      </c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</row>
    <row r="763" spans="1:107" s="7" customFormat="1" ht="24">
      <c r="A763" s="4" t="s">
        <v>319</v>
      </c>
      <c r="B763" s="5" t="s">
        <v>452</v>
      </c>
      <c r="C763" s="6">
        <v>39513</v>
      </c>
      <c r="D763" s="5" t="s">
        <v>455</v>
      </c>
      <c r="E763" s="5" t="s">
        <v>532</v>
      </c>
      <c r="F763" s="5" t="s">
        <v>477</v>
      </c>
      <c r="G763" s="5" t="s">
        <v>458</v>
      </c>
      <c r="H763" s="5" t="s">
        <v>459</v>
      </c>
      <c r="I763" s="5">
        <v>15</v>
      </c>
      <c r="J763" s="5" t="s">
        <v>459</v>
      </c>
      <c r="K763" s="5"/>
      <c r="L763" s="5"/>
      <c r="M763" s="5"/>
      <c r="N763" s="5" t="s">
        <v>459</v>
      </c>
      <c r="O763" s="5"/>
      <c r="P763" s="5"/>
      <c r="Q763" s="5"/>
      <c r="R763" s="5" t="s">
        <v>459</v>
      </c>
      <c r="S763" s="5" t="s">
        <v>480</v>
      </c>
      <c r="T763" s="5" t="s">
        <v>461</v>
      </c>
      <c r="U763" s="5" t="s">
        <v>462</v>
      </c>
      <c r="V763" s="5" t="s">
        <v>868</v>
      </c>
      <c r="W763" s="5">
        <v>3000</v>
      </c>
      <c r="X763" s="5">
        <v>240</v>
      </c>
      <c r="Y763" s="5" t="s">
        <v>455</v>
      </c>
      <c r="Z763" s="5">
        <v>26</v>
      </c>
      <c r="AA763" s="5">
        <v>26</v>
      </c>
      <c r="AB763" s="5" t="s">
        <v>844</v>
      </c>
      <c r="AC763" s="5"/>
      <c r="AD763" s="5">
        <v>0</v>
      </c>
      <c r="AE763" s="5">
        <v>5</v>
      </c>
      <c r="AF763" s="5">
        <v>20.17</v>
      </c>
      <c r="AG763" s="5">
        <v>28.053</v>
      </c>
      <c r="AH763" s="5">
        <v>60</v>
      </c>
      <c r="AI763" s="5">
        <v>33.359</v>
      </c>
      <c r="AJ763" s="5">
        <v>27.48</v>
      </c>
      <c r="AK763" s="5">
        <v>32.539</v>
      </c>
      <c r="AL763" s="5">
        <v>24.07</v>
      </c>
      <c r="AM763" s="5">
        <v>32.056</v>
      </c>
      <c r="AN763" s="5">
        <v>31.836</v>
      </c>
      <c r="AO763" s="5">
        <v>9.267</v>
      </c>
      <c r="AP763" s="5">
        <v>8.5</v>
      </c>
      <c r="AQ763" s="5"/>
      <c r="AR763" s="5">
        <v>8.04493975</v>
      </c>
      <c r="AS763" s="5" t="s">
        <v>882</v>
      </c>
      <c r="AT763" s="5"/>
      <c r="AU763" s="5">
        <v>0</v>
      </c>
      <c r="AV763" s="5">
        <v>5</v>
      </c>
      <c r="AW763" s="5">
        <v>20.17</v>
      </c>
      <c r="AX763" s="5">
        <v>28.053</v>
      </c>
      <c r="AY763" s="5">
        <v>60</v>
      </c>
      <c r="AZ763" s="5">
        <v>33.359</v>
      </c>
      <c r="BA763" s="5">
        <v>27.48</v>
      </c>
      <c r="BB763" s="5">
        <v>32.539</v>
      </c>
      <c r="BC763" s="5">
        <v>24.07</v>
      </c>
      <c r="BD763" s="5">
        <v>32.056</v>
      </c>
      <c r="BE763" s="5">
        <v>31.836</v>
      </c>
      <c r="BF763" s="5">
        <v>9.267</v>
      </c>
      <c r="BG763" s="5">
        <v>8.5</v>
      </c>
      <c r="BH763" s="5"/>
      <c r="BI763" s="5">
        <v>8.04493975</v>
      </c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</row>
    <row r="764" spans="1:107" s="7" customFormat="1" ht="24">
      <c r="A764" s="4" t="s">
        <v>319</v>
      </c>
      <c r="B764" s="5" t="s">
        <v>452</v>
      </c>
      <c r="C764" s="6">
        <v>39513</v>
      </c>
      <c r="D764" s="5" t="s">
        <v>455</v>
      </c>
      <c r="E764" s="5" t="s">
        <v>532</v>
      </c>
      <c r="F764" s="5" t="s">
        <v>477</v>
      </c>
      <c r="G764" s="5" t="s">
        <v>458</v>
      </c>
      <c r="H764" s="5" t="s">
        <v>459</v>
      </c>
      <c r="I764" s="5">
        <v>15</v>
      </c>
      <c r="J764" s="5" t="s">
        <v>459</v>
      </c>
      <c r="K764" s="5"/>
      <c r="L764" s="5"/>
      <c r="M764" s="5"/>
      <c r="N764" s="5" t="s">
        <v>459</v>
      </c>
      <c r="O764" s="5"/>
      <c r="P764" s="5"/>
      <c r="Q764" s="5"/>
      <c r="R764" s="5" t="s">
        <v>459</v>
      </c>
      <c r="S764" s="5" t="s">
        <v>480</v>
      </c>
      <c r="T764" s="5" t="s">
        <v>461</v>
      </c>
      <c r="U764" s="5" t="s">
        <v>462</v>
      </c>
      <c r="V764" s="5" t="s">
        <v>868</v>
      </c>
      <c r="W764" s="5">
        <v>3000</v>
      </c>
      <c r="X764" s="5">
        <v>240</v>
      </c>
      <c r="Y764" s="5" t="s">
        <v>455</v>
      </c>
      <c r="Z764" s="5">
        <v>30</v>
      </c>
      <c r="AA764" s="5">
        <v>30</v>
      </c>
      <c r="AB764" s="5" t="s">
        <v>844</v>
      </c>
      <c r="AC764" s="5"/>
      <c r="AD764" s="5">
        <v>0</v>
      </c>
      <c r="AE764" s="5">
        <v>5</v>
      </c>
      <c r="AF764" s="5">
        <v>17.73</v>
      </c>
      <c r="AG764" s="5">
        <v>28.677</v>
      </c>
      <c r="AH764" s="5">
        <v>60</v>
      </c>
      <c r="AI764" s="5">
        <v>33.418</v>
      </c>
      <c r="AJ764" s="5">
        <v>26.42</v>
      </c>
      <c r="AK764" s="5">
        <v>32.638</v>
      </c>
      <c r="AL764" s="5">
        <v>23.79</v>
      </c>
      <c r="AM764" s="5">
        <v>32.15</v>
      </c>
      <c r="AN764" s="5">
        <v>31.94</v>
      </c>
      <c r="AO764" s="5">
        <v>8.729</v>
      </c>
      <c r="AP764" s="5">
        <v>8.1</v>
      </c>
      <c r="AQ764" s="5"/>
      <c r="AR764" s="5">
        <v>8.63907788333333</v>
      </c>
      <c r="AS764" s="5" t="s">
        <v>882</v>
      </c>
      <c r="AT764" s="5"/>
      <c r="AU764" s="5">
        <v>0</v>
      </c>
      <c r="AV764" s="5">
        <v>5</v>
      </c>
      <c r="AW764" s="5">
        <v>17.73</v>
      </c>
      <c r="AX764" s="5">
        <v>28.677</v>
      </c>
      <c r="AY764" s="5">
        <v>60</v>
      </c>
      <c r="AZ764" s="5">
        <v>33.418</v>
      </c>
      <c r="BA764" s="5">
        <v>26.42</v>
      </c>
      <c r="BB764" s="5">
        <v>32.638</v>
      </c>
      <c r="BC764" s="5">
        <v>23.79</v>
      </c>
      <c r="BD764" s="5">
        <v>32.15</v>
      </c>
      <c r="BE764" s="5">
        <v>31.94</v>
      </c>
      <c r="BF764" s="5">
        <v>8.729</v>
      </c>
      <c r="BG764" s="5">
        <v>8.1</v>
      </c>
      <c r="BH764" s="5"/>
      <c r="BI764" s="5">
        <v>8.63907788333333</v>
      </c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</row>
    <row r="765" spans="1:107" s="7" customFormat="1" ht="24">
      <c r="A765" s="4" t="s">
        <v>319</v>
      </c>
      <c r="B765" s="5" t="s">
        <v>452</v>
      </c>
      <c r="C765" s="6">
        <v>39497</v>
      </c>
      <c r="D765" s="5" t="s">
        <v>455</v>
      </c>
      <c r="E765" s="5" t="s">
        <v>532</v>
      </c>
      <c r="F765" s="5" t="s">
        <v>477</v>
      </c>
      <c r="G765" s="5" t="s">
        <v>458</v>
      </c>
      <c r="H765" s="5" t="s">
        <v>459</v>
      </c>
      <c r="I765" s="5">
        <v>15</v>
      </c>
      <c r="J765" s="5" t="s">
        <v>459</v>
      </c>
      <c r="K765" s="5"/>
      <c r="L765" s="5"/>
      <c r="M765" s="5"/>
      <c r="N765" s="5" t="s">
        <v>459</v>
      </c>
      <c r="O765" s="5"/>
      <c r="P765" s="5"/>
      <c r="Q765" s="5"/>
      <c r="R765" s="5" t="s">
        <v>459</v>
      </c>
      <c r="S765" s="5" t="s">
        <v>480</v>
      </c>
      <c r="T765" s="5" t="s">
        <v>296</v>
      </c>
      <c r="U765" s="5" t="s">
        <v>462</v>
      </c>
      <c r="V765" s="5" t="s">
        <v>868</v>
      </c>
      <c r="W765" s="5">
        <v>12000</v>
      </c>
      <c r="X765" s="5">
        <v>240</v>
      </c>
      <c r="Y765" s="5" t="s">
        <v>455</v>
      </c>
      <c r="Z765" s="5">
        <v>35</v>
      </c>
      <c r="AA765" s="5">
        <v>26</v>
      </c>
      <c r="AB765" s="5" t="s">
        <v>844</v>
      </c>
      <c r="AC765" s="5"/>
      <c r="AD765" s="5">
        <v>0</v>
      </c>
      <c r="AE765" s="5">
        <v>5</v>
      </c>
      <c r="AF765" s="5">
        <v>26.33</v>
      </c>
      <c r="AG765" s="5">
        <v>35.54</v>
      </c>
      <c r="AH765" s="5">
        <v>60</v>
      </c>
      <c r="AI765" s="5">
        <v>38.68</v>
      </c>
      <c r="AJ765" s="5">
        <v>35.97</v>
      </c>
      <c r="AK765" s="5">
        <v>37.47</v>
      </c>
      <c r="AL765" s="5">
        <v>30.24</v>
      </c>
      <c r="AM765" s="5">
        <v>36.43</v>
      </c>
      <c r="AN765" s="5">
        <v>36.1</v>
      </c>
      <c r="AO765" s="5">
        <v>13.37</v>
      </c>
      <c r="AP765" s="5">
        <v>10.3</v>
      </c>
      <c r="AQ765" s="5"/>
      <c r="AR765" s="5">
        <v>10.5086096666666</v>
      </c>
      <c r="AS765" s="5" t="s">
        <v>882</v>
      </c>
      <c r="AT765" s="5"/>
      <c r="AU765" s="5">
        <v>0</v>
      </c>
      <c r="AV765" s="5">
        <v>5</v>
      </c>
      <c r="AW765" s="5">
        <v>26.33</v>
      </c>
      <c r="AX765" s="5">
        <v>35.54</v>
      </c>
      <c r="AY765" s="5">
        <v>60</v>
      </c>
      <c r="AZ765" s="5">
        <v>38.68</v>
      </c>
      <c r="BA765" s="5">
        <v>35.97</v>
      </c>
      <c r="BB765" s="5">
        <v>37.47</v>
      </c>
      <c r="BC765" s="5">
        <v>30.24</v>
      </c>
      <c r="BD765" s="5">
        <v>36.43</v>
      </c>
      <c r="BE765" s="5">
        <v>36.1</v>
      </c>
      <c r="BF765" s="5">
        <v>13.37</v>
      </c>
      <c r="BG765" s="5">
        <v>10.3</v>
      </c>
      <c r="BH765" s="5"/>
      <c r="BI765" s="5">
        <v>10.5086096666666</v>
      </c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</row>
    <row r="766" spans="1:107" s="7" customFormat="1" ht="24">
      <c r="A766" s="4" t="s">
        <v>319</v>
      </c>
      <c r="B766" s="5" t="s">
        <v>452</v>
      </c>
      <c r="C766" s="6">
        <v>39513</v>
      </c>
      <c r="D766" s="5" t="s">
        <v>455</v>
      </c>
      <c r="E766" s="5" t="s">
        <v>532</v>
      </c>
      <c r="F766" s="5" t="s">
        <v>477</v>
      </c>
      <c r="G766" s="5" t="s">
        <v>458</v>
      </c>
      <c r="H766" s="5" t="s">
        <v>459</v>
      </c>
      <c r="I766" s="5">
        <v>15</v>
      </c>
      <c r="J766" s="5" t="s">
        <v>459</v>
      </c>
      <c r="K766" s="5"/>
      <c r="L766" s="5"/>
      <c r="M766" s="5"/>
      <c r="N766" s="5" t="s">
        <v>459</v>
      </c>
      <c r="O766" s="5"/>
      <c r="P766" s="5"/>
      <c r="Q766" s="5"/>
      <c r="R766" s="5" t="s">
        <v>459</v>
      </c>
      <c r="S766" s="5" t="s">
        <v>480</v>
      </c>
      <c r="T766" s="5" t="s">
        <v>461</v>
      </c>
      <c r="U766" s="5" t="s">
        <v>462</v>
      </c>
      <c r="V766" s="5" t="s">
        <v>868</v>
      </c>
      <c r="W766" s="5">
        <v>3000</v>
      </c>
      <c r="X766" s="5">
        <v>240</v>
      </c>
      <c r="Y766" s="5" t="s">
        <v>455</v>
      </c>
      <c r="Z766" s="5">
        <v>40</v>
      </c>
      <c r="AA766" s="5">
        <v>30</v>
      </c>
      <c r="AB766" s="5" t="s">
        <v>844</v>
      </c>
      <c r="AC766" s="5"/>
      <c r="AD766" s="5">
        <v>0</v>
      </c>
      <c r="AE766" s="5">
        <v>5</v>
      </c>
      <c r="AF766" s="5">
        <v>35</v>
      </c>
      <c r="AG766" s="5">
        <v>28.882</v>
      </c>
      <c r="AH766" s="5">
        <v>60</v>
      </c>
      <c r="AI766" s="5">
        <v>38.003</v>
      </c>
      <c r="AJ766" s="5">
        <v>26.72</v>
      </c>
      <c r="AK766" s="5">
        <v>36.925</v>
      </c>
      <c r="AL766" s="5">
        <v>24.13</v>
      </c>
      <c r="AM766" s="5">
        <v>36.332</v>
      </c>
      <c r="AN766" s="5">
        <v>35.95</v>
      </c>
      <c r="AO766" s="5">
        <v>9.067</v>
      </c>
      <c r="AP766" s="5">
        <v>8.03</v>
      </c>
      <c r="AQ766" s="5"/>
      <c r="AR766" s="5">
        <v>9.58929225666666</v>
      </c>
      <c r="AS766" s="5" t="s">
        <v>882</v>
      </c>
      <c r="AT766" s="5"/>
      <c r="AU766" s="5">
        <v>0</v>
      </c>
      <c r="AV766" s="5">
        <v>5</v>
      </c>
      <c r="AW766" s="5">
        <v>35</v>
      </c>
      <c r="AX766" s="5">
        <v>28.882</v>
      </c>
      <c r="AY766" s="5">
        <v>60</v>
      </c>
      <c r="AZ766" s="5">
        <v>38.003</v>
      </c>
      <c r="BA766" s="5">
        <v>26.72</v>
      </c>
      <c r="BB766" s="5">
        <v>36.925</v>
      </c>
      <c r="BC766" s="5">
        <v>24.13</v>
      </c>
      <c r="BD766" s="5">
        <v>36.332</v>
      </c>
      <c r="BE766" s="5">
        <v>35.95</v>
      </c>
      <c r="BF766" s="5">
        <v>9.067</v>
      </c>
      <c r="BG766" s="5">
        <v>8.03</v>
      </c>
      <c r="BH766" s="5"/>
      <c r="BI766" s="5">
        <v>9.58929225666666</v>
      </c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</row>
    <row r="767" spans="1:107" s="7" customFormat="1" ht="12.75">
      <c r="A767" s="4" t="s">
        <v>319</v>
      </c>
      <c r="B767" s="5" t="s">
        <v>452</v>
      </c>
      <c r="C767" s="6">
        <v>39232</v>
      </c>
      <c r="D767" s="5" t="s">
        <v>455</v>
      </c>
      <c r="E767" s="5" t="s">
        <v>456</v>
      </c>
      <c r="F767" s="5" t="s">
        <v>477</v>
      </c>
      <c r="G767" s="5" t="s">
        <v>458</v>
      </c>
      <c r="H767" s="5" t="s">
        <v>455</v>
      </c>
      <c r="I767" s="5">
        <v>45</v>
      </c>
      <c r="J767" s="5" t="s">
        <v>459</v>
      </c>
      <c r="K767" s="5"/>
      <c r="L767" s="5"/>
      <c r="M767" s="5"/>
      <c r="N767" s="5" t="s">
        <v>459</v>
      </c>
      <c r="O767" s="5"/>
      <c r="P767" s="5"/>
      <c r="Q767" s="5"/>
      <c r="R767" s="5" t="s">
        <v>459</v>
      </c>
      <c r="S767" s="5" t="s">
        <v>480</v>
      </c>
      <c r="T767" s="5" t="s">
        <v>461</v>
      </c>
      <c r="U767" s="5" t="s">
        <v>462</v>
      </c>
      <c r="V767" s="5" t="s">
        <v>851</v>
      </c>
      <c r="W767" s="5"/>
      <c r="X767" s="5"/>
      <c r="Y767" s="5" t="s">
        <v>455</v>
      </c>
      <c r="Z767" s="5">
        <v>25</v>
      </c>
      <c r="AA767" s="5">
        <v>25</v>
      </c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>
        <v>0.005</v>
      </c>
      <c r="AV767" s="5">
        <v>5</v>
      </c>
      <c r="AW767" s="5">
        <v>58</v>
      </c>
      <c r="AX767" s="5">
        <v>6.3</v>
      </c>
      <c r="AY767" s="5">
        <v>60</v>
      </c>
      <c r="AZ767" s="5">
        <v>28.7</v>
      </c>
      <c r="BA767" s="5">
        <v>52</v>
      </c>
      <c r="BB767" s="5">
        <v>25.2</v>
      </c>
      <c r="BC767" s="5">
        <v>44</v>
      </c>
      <c r="BD767" s="5">
        <v>23.2</v>
      </c>
      <c r="BE767" s="5">
        <v>22.9</v>
      </c>
      <c r="BF767" s="5">
        <v>0</v>
      </c>
      <c r="BG767" s="5">
        <v>0</v>
      </c>
      <c r="BH767" s="5"/>
      <c r="BI767" s="5">
        <v>3.88169166666667</v>
      </c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</row>
    <row r="768" spans="1:107" s="7" customFormat="1" ht="12.75">
      <c r="A768" s="4" t="s">
        <v>319</v>
      </c>
      <c r="B768" s="5" t="s">
        <v>452</v>
      </c>
      <c r="C768" s="6">
        <v>39232</v>
      </c>
      <c r="D768" s="5" t="s">
        <v>455</v>
      </c>
      <c r="E768" s="5" t="s">
        <v>456</v>
      </c>
      <c r="F768" s="5" t="s">
        <v>477</v>
      </c>
      <c r="G768" s="5" t="s">
        <v>458</v>
      </c>
      <c r="H768" s="5" t="s">
        <v>455</v>
      </c>
      <c r="I768" s="5">
        <v>45</v>
      </c>
      <c r="J768" s="5" t="s">
        <v>459</v>
      </c>
      <c r="K768" s="5"/>
      <c r="L768" s="5"/>
      <c r="M768" s="5"/>
      <c r="N768" s="5" t="s">
        <v>459</v>
      </c>
      <c r="O768" s="5"/>
      <c r="P768" s="5"/>
      <c r="Q768" s="5"/>
      <c r="R768" s="5" t="s">
        <v>459</v>
      </c>
      <c r="S768" s="5" t="s">
        <v>480</v>
      </c>
      <c r="T768" s="5" t="s">
        <v>461</v>
      </c>
      <c r="U768" s="5" t="s">
        <v>462</v>
      </c>
      <c r="V768" s="5" t="s">
        <v>851</v>
      </c>
      <c r="W768" s="5"/>
      <c r="X768" s="5"/>
      <c r="Y768" s="5" t="s">
        <v>455</v>
      </c>
      <c r="Z768" s="5">
        <v>30</v>
      </c>
      <c r="AA768" s="5">
        <v>30</v>
      </c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>
        <v>0.005</v>
      </c>
      <c r="AV768" s="5">
        <v>5</v>
      </c>
      <c r="AW768" s="5">
        <v>58</v>
      </c>
      <c r="AX768" s="5">
        <v>6.3</v>
      </c>
      <c r="AY768" s="5">
        <v>60</v>
      </c>
      <c r="AZ768" s="5">
        <v>28.7</v>
      </c>
      <c r="BA768" s="5">
        <v>52</v>
      </c>
      <c r="BB768" s="5">
        <v>25.2</v>
      </c>
      <c r="BC768" s="5">
        <v>44</v>
      </c>
      <c r="BD768" s="5">
        <v>23.2</v>
      </c>
      <c r="BE768" s="5">
        <v>22.9</v>
      </c>
      <c r="BF768" s="5">
        <v>0</v>
      </c>
      <c r="BG768" s="5">
        <v>0</v>
      </c>
      <c r="BH768" s="5"/>
      <c r="BI768" s="5">
        <v>4.43648333333333</v>
      </c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</row>
    <row r="769" spans="1:107" s="7" customFormat="1" ht="12.75">
      <c r="A769" s="4" t="s">
        <v>319</v>
      </c>
      <c r="B769" s="5" t="s">
        <v>452</v>
      </c>
      <c r="C769" s="6">
        <v>39232</v>
      </c>
      <c r="D769" s="5" t="s">
        <v>455</v>
      </c>
      <c r="E769" s="5" t="s">
        <v>456</v>
      </c>
      <c r="F769" s="5" t="s">
        <v>477</v>
      </c>
      <c r="G769" s="5" t="s">
        <v>458</v>
      </c>
      <c r="H769" s="5" t="s">
        <v>455</v>
      </c>
      <c r="I769" s="5">
        <v>45</v>
      </c>
      <c r="J769" s="5" t="s">
        <v>459</v>
      </c>
      <c r="K769" s="5"/>
      <c r="L769" s="5"/>
      <c r="M769" s="5"/>
      <c r="N769" s="5" t="s">
        <v>459</v>
      </c>
      <c r="O769" s="5"/>
      <c r="P769" s="5"/>
      <c r="Q769" s="5"/>
      <c r="R769" s="5" t="s">
        <v>459</v>
      </c>
      <c r="S769" s="5" t="s">
        <v>480</v>
      </c>
      <c r="T769" s="5" t="s">
        <v>461</v>
      </c>
      <c r="U769" s="5" t="s">
        <v>462</v>
      </c>
      <c r="V769" s="5" t="s">
        <v>851</v>
      </c>
      <c r="W769" s="5"/>
      <c r="X769" s="5"/>
      <c r="Y769" s="5" t="s">
        <v>455</v>
      </c>
      <c r="Z769" s="5">
        <v>35</v>
      </c>
      <c r="AA769" s="5">
        <v>35</v>
      </c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>
        <v>0.003</v>
      </c>
      <c r="AV769" s="5">
        <v>5</v>
      </c>
      <c r="AW769" s="5">
        <v>58</v>
      </c>
      <c r="AX769" s="5">
        <v>6.7</v>
      </c>
      <c r="AY769" s="5">
        <v>60</v>
      </c>
      <c r="AZ769" s="5">
        <v>31</v>
      </c>
      <c r="BA769" s="5">
        <v>54</v>
      </c>
      <c r="BB769" s="5">
        <v>32</v>
      </c>
      <c r="BC769" s="5">
        <v>50</v>
      </c>
      <c r="BD769" s="5">
        <v>27.3</v>
      </c>
      <c r="BE769" s="5">
        <v>30.2</v>
      </c>
      <c r="BF769" s="5">
        <v>0</v>
      </c>
      <c r="BG769" s="5">
        <v>0</v>
      </c>
      <c r="BH769" s="5"/>
      <c r="BI769" s="5">
        <v>5.6426</v>
      </c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</row>
    <row r="770" spans="1:107" s="7" customFormat="1" ht="12.75">
      <c r="A770" s="4" t="s">
        <v>319</v>
      </c>
      <c r="B770" s="5" t="s">
        <v>452</v>
      </c>
      <c r="C770" s="6">
        <v>39232</v>
      </c>
      <c r="D770" s="5" t="s">
        <v>455</v>
      </c>
      <c r="E770" s="5" t="s">
        <v>456</v>
      </c>
      <c r="F770" s="5" t="s">
        <v>477</v>
      </c>
      <c r="G770" s="5" t="s">
        <v>458</v>
      </c>
      <c r="H770" s="5" t="s">
        <v>455</v>
      </c>
      <c r="I770" s="5">
        <v>60</v>
      </c>
      <c r="J770" s="5" t="s">
        <v>459</v>
      </c>
      <c r="K770" s="5"/>
      <c r="L770" s="5"/>
      <c r="M770" s="5"/>
      <c r="N770" s="5" t="s">
        <v>459</v>
      </c>
      <c r="O770" s="5"/>
      <c r="P770" s="5"/>
      <c r="Q770" s="5"/>
      <c r="R770" s="5" t="s">
        <v>459</v>
      </c>
      <c r="S770" s="5" t="s">
        <v>480</v>
      </c>
      <c r="T770" s="5" t="s">
        <v>461</v>
      </c>
      <c r="U770" s="5" t="s">
        <v>462</v>
      </c>
      <c r="V770" s="5" t="s">
        <v>851</v>
      </c>
      <c r="W770" s="5"/>
      <c r="X770" s="5"/>
      <c r="Y770" s="5" t="s">
        <v>455</v>
      </c>
      <c r="Z770" s="5">
        <v>45</v>
      </c>
      <c r="AA770" s="5">
        <v>40</v>
      </c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>
        <v>0.003</v>
      </c>
      <c r="AV770" s="5">
        <v>5</v>
      </c>
      <c r="AW770" s="5">
        <v>58</v>
      </c>
      <c r="AX770" s="5">
        <v>6.7</v>
      </c>
      <c r="AY770" s="5">
        <v>60</v>
      </c>
      <c r="AZ770" s="5">
        <v>31</v>
      </c>
      <c r="BA770" s="5">
        <v>54</v>
      </c>
      <c r="BB770" s="5">
        <v>32</v>
      </c>
      <c r="BC770" s="5">
        <v>50</v>
      </c>
      <c r="BD770" s="5">
        <v>27.3</v>
      </c>
      <c r="BE770" s="5">
        <v>30.2</v>
      </c>
      <c r="BF770" s="5">
        <v>0</v>
      </c>
      <c r="BG770" s="5">
        <v>0</v>
      </c>
      <c r="BH770" s="5"/>
      <c r="BI770" s="5">
        <v>5.6426</v>
      </c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</row>
    <row r="771" spans="1:107" s="7" customFormat="1" ht="24">
      <c r="A771" s="4" t="s">
        <v>319</v>
      </c>
      <c r="B771" s="5" t="s">
        <v>452</v>
      </c>
      <c r="C771" s="6">
        <v>39203</v>
      </c>
      <c r="D771" s="5" t="s">
        <v>455</v>
      </c>
      <c r="E771" s="5" t="s">
        <v>532</v>
      </c>
      <c r="F771" s="5" t="s">
        <v>477</v>
      </c>
      <c r="G771" s="5" t="s">
        <v>458</v>
      </c>
      <c r="H771" s="5" t="s">
        <v>459</v>
      </c>
      <c r="I771" s="5">
        <v>35</v>
      </c>
      <c r="J771" s="5" t="s">
        <v>459</v>
      </c>
      <c r="K771" s="5"/>
      <c r="L771" s="5"/>
      <c r="M771" s="5"/>
      <c r="N771" s="5" t="s">
        <v>459</v>
      </c>
      <c r="O771" s="5"/>
      <c r="P771" s="5"/>
      <c r="Q771" s="5"/>
      <c r="R771" s="5" t="s">
        <v>459</v>
      </c>
      <c r="S771" s="5" t="s">
        <v>480</v>
      </c>
      <c r="T771" s="5" t="s">
        <v>461</v>
      </c>
      <c r="U771" s="5" t="s">
        <v>462</v>
      </c>
      <c r="V771" s="5" t="s">
        <v>521</v>
      </c>
      <c r="W771" s="5">
        <v>128</v>
      </c>
      <c r="X771" s="5">
        <v>120</v>
      </c>
      <c r="Y771" s="5" t="s">
        <v>459</v>
      </c>
      <c r="Z771" s="5">
        <v>17</v>
      </c>
      <c r="AA771" s="5">
        <v>4</v>
      </c>
      <c r="AB771" s="5" t="s">
        <v>862</v>
      </c>
      <c r="AC771" s="5"/>
      <c r="AD771" s="5">
        <v>0</v>
      </c>
      <c r="AE771" s="5">
        <v>5</v>
      </c>
      <c r="AF771" s="5">
        <v>26.23</v>
      </c>
      <c r="AG771" s="5">
        <v>9.009</v>
      </c>
      <c r="AH771" s="5">
        <v>60</v>
      </c>
      <c r="AI771" s="5">
        <v>28.05</v>
      </c>
      <c r="AJ771" s="5">
        <v>46.88</v>
      </c>
      <c r="AK771" s="5">
        <v>18.19</v>
      </c>
      <c r="AL771" s="5">
        <v>23.43</v>
      </c>
      <c r="AM771" s="5">
        <v>18.15</v>
      </c>
      <c r="AN771" s="5">
        <v>17.21</v>
      </c>
      <c r="AO771" s="5">
        <v>4.421</v>
      </c>
      <c r="AP771" s="5">
        <v>5</v>
      </c>
      <c r="AQ771" s="5"/>
      <c r="AR771" s="5">
        <v>2.97802325</v>
      </c>
      <c r="AS771" s="5" t="s">
        <v>846</v>
      </c>
      <c r="AT771" s="5"/>
      <c r="AU771" s="5">
        <v>0</v>
      </c>
      <c r="AV771" s="5">
        <v>5</v>
      </c>
      <c r="AW771" s="5">
        <v>28.41</v>
      </c>
      <c r="AX771" s="5">
        <v>9.045</v>
      </c>
      <c r="AY771" s="5">
        <v>60</v>
      </c>
      <c r="AZ771" s="5">
        <v>27.92</v>
      </c>
      <c r="BA771" s="5">
        <v>50.8</v>
      </c>
      <c r="BB771" s="5">
        <v>18.18</v>
      </c>
      <c r="BC771" s="5">
        <v>25.34</v>
      </c>
      <c r="BD771" s="5">
        <v>17.82</v>
      </c>
      <c r="BE771" s="5">
        <v>17.64</v>
      </c>
      <c r="BF771" s="5">
        <v>5.054</v>
      </c>
      <c r="BG771" s="5">
        <v>5</v>
      </c>
      <c r="BH771" s="5"/>
      <c r="BI771" s="5">
        <v>2.99055624999999</v>
      </c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</row>
    <row r="772" spans="1:107" s="7" customFormat="1" ht="24">
      <c r="A772" s="4" t="s">
        <v>319</v>
      </c>
      <c r="B772" s="5" t="s">
        <v>452</v>
      </c>
      <c r="C772" s="6">
        <v>39237</v>
      </c>
      <c r="D772" s="5" t="s">
        <v>455</v>
      </c>
      <c r="E772" s="5" t="s">
        <v>532</v>
      </c>
      <c r="F772" s="5" t="s">
        <v>477</v>
      </c>
      <c r="G772" s="5" t="s">
        <v>458</v>
      </c>
      <c r="H772" s="5" t="s">
        <v>459</v>
      </c>
      <c r="I772" s="5">
        <v>35</v>
      </c>
      <c r="J772" s="5" t="s">
        <v>459</v>
      </c>
      <c r="K772" s="5"/>
      <c r="L772" s="5"/>
      <c r="M772" s="5"/>
      <c r="N772" s="5" t="s">
        <v>459</v>
      </c>
      <c r="O772" s="5"/>
      <c r="P772" s="5"/>
      <c r="Q772" s="5"/>
      <c r="R772" s="5" t="s">
        <v>459</v>
      </c>
      <c r="S772" s="5" t="s">
        <v>480</v>
      </c>
      <c r="T772" s="5" t="s">
        <v>461</v>
      </c>
      <c r="U772" s="5" t="s">
        <v>484</v>
      </c>
      <c r="V772" s="5" t="s">
        <v>665</v>
      </c>
      <c r="W772" s="5">
        <v>128</v>
      </c>
      <c r="X772" s="5">
        <v>120</v>
      </c>
      <c r="Y772" s="5" t="s">
        <v>459</v>
      </c>
      <c r="Z772" s="5">
        <v>17</v>
      </c>
      <c r="AA772" s="5">
        <v>4</v>
      </c>
      <c r="AB772" s="5" t="s">
        <v>862</v>
      </c>
      <c r="AC772" s="5"/>
      <c r="AD772" s="5">
        <v>0</v>
      </c>
      <c r="AE772" s="5">
        <v>5</v>
      </c>
      <c r="AF772" s="5">
        <v>25</v>
      </c>
      <c r="AG772" s="5">
        <v>12.347</v>
      </c>
      <c r="AH772" s="5">
        <v>60</v>
      </c>
      <c r="AI772" s="5">
        <v>26.65</v>
      </c>
      <c r="AJ772" s="5">
        <v>40.55</v>
      </c>
      <c r="AK772" s="5">
        <v>18.64</v>
      </c>
      <c r="AL772" s="5">
        <v>21.51</v>
      </c>
      <c r="AM772" s="5">
        <v>17.84</v>
      </c>
      <c r="AN772" s="5">
        <v>17.5</v>
      </c>
      <c r="AO772" s="5">
        <v>4.595</v>
      </c>
      <c r="AP772" s="5">
        <v>5</v>
      </c>
      <c r="AQ772" s="5"/>
      <c r="AR772" s="5">
        <v>3.46358308333333</v>
      </c>
      <c r="AS772" s="5" t="s">
        <v>846</v>
      </c>
      <c r="AT772" s="5"/>
      <c r="AU772" s="5">
        <v>0</v>
      </c>
      <c r="AV772" s="5">
        <v>5</v>
      </c>
      <c r="AW772" s="5">
        <v>24.82</v>
      </c>
      <c r="AX772" s="5">
        <v>11.506</v>
      </c>
      <c r="AY772" s="5">
        <v>60</v>
      </c>
      <c r="AZ772" s="5">
        <v>27.05</v>
      </c>
      <c r="BA772" s="5">
        <v>51.09</v>
      </c>
      <c r="BB772" s="5">
        <v>19.04</v>
      </c>
      <c r="BC772" s="5">
        <v>18.54</v>
      </c>
      <c r="BD772" s="5">
        <v>18.56</v>
      </c>
      <c r="BE772" s="5">
        <v>18.26</v>
      </c>
      <c r="BF772" s="5">
        <v>4.638</v>
      </c>
      <c r="BG772" s="5">
        <v>5</v>
      </c>
      <c r="BH772" s="5"/>
      <c r="BI772" s="5">
        <v>3.39229716666666</v>
      </c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</row>
    <row r="773" spans="1:107" s="7" customFormat="1" ht="24">
      <c r="A773" s="4" t="s">
        <v>319</v>
      </c>
      <c r="B773" s="5" t="s">
        <v>452</v>
      </c>
      <c r="C773" s="6">
        <v>39533</v>
      </c>
      <c r="D773" s="5" t="s">
        <v>455</v>
      </c>
      <c r="E773" s="5" t="s">
        <v>532</v>
      </c>
      <c r="F773" s="5" t="s">
        <v>477</v>
      </c>
      <c r="G773" s="5" t="s">
        <v>458</v>
      </c>
      <c r="H773" s="5" t="s">
        <v>459</v>
      </c>
      <c r="I773" s="5">
        <v>35</v>
      </c>
      <c r="J773" s="5" t="s">
        <v>459</v>
      </c>
      <c r="K773" s="5"/>
      <c r="L773" s="5"/>
      <c r="M773" s="5"/>
      <c r="N773" s="5" t="s">
        <v>459</v>
      </c>
      <c r="O773" s="5"/>
      <c r="P773" s="5"/>
      <c r="Q773" s="5"/>
      <c r="R773" s="5" t="s">
        <v>459</v>
      </c>
      <c r="S773" s="5" t="s">
        <v>480</v>
      </c>
      <c r="T773" s="5" t="s">
        <v>461</v>
      </c>
      <c r="U773" s="5" t="s">
        <v>484</v>
      </c>
      <c r="V773" s="5" t="s">
        <v>521</v>
      </c>
      <c r="W773" s="5">
        <v>128</v>
      </c>
      <c r="X773" s="5">
        <v>120</v>
      </c>
      <c r="Y773" s="5" t="s">
        <v>459</v>
      </c>
      <c r="Z773" s="5">
        <v>17</v>
      </c>
      <c r="AA773" s="5">
        <v>4</v>
      </c>
      <c r="AB773" s="5" t="s">
        <v>330</v>
      </c>
      <c r="AC773" s="5"/>
      <c r="AD773" s="5">
        <v>0</v>
      </c>
      <c r="AE773" s="5">
        <v>5</v>
      </c>
      <c r="AF773" s="5">
        <v>22.12</v>
      </c>
      <c r="AG773" s="5">
        <v>9.834</v>
      </c>
      <c r="AH773" s="5">
        <v>60</v>
      </c>
      <c r="AI773" s="5">
        <v>26.42</v>
      </c>
      <c r="AJ773" s="5">
        <v>46.771</v>
      </c>
      <c r="AK773" s="5">
        <v>19.324</v>
      </c>
      <c r="AL773" s="5">
        <v>21.929</v>
      </c>
      <c r="AM773" s="5">
        <v>17.441</v>
      </c>
      <c r="AN773" s="5">
        <v>16.512</v>
      </c>
      <c r="AO773" s="5">
        <v>0</v>
      </c>
      <c r="AP773" s="5">
        <v>0</v>
      </c>
      <c r="AQ773" s="5"/>
      <c r="AR773" s="5">
        <v>3.0392645</v>
      </c>
      <c r="AS773" s="5" t="s">
        <v>331</v>
      </c>
      <c r="AT773" s="5"/>
      <c r="AU773" s="5">
        <v>0</v>
      </c>
      <c r="AV773" s="5">
        <v>5</v>
      </c>
      <c r="AW773" s="5">
        <v>22.46</v>
      </c>
      <c r="AX773" s="5">
        <v>8.507</v>
      </c>
      <c r="AY773" s="5">
        <v>60</v>
      </c>
      <c r="AZ773" s="5">
        <v>26.057</v>
      </c>
      <c r="BA773" s="5">
        <v>46.465</v>
      </c>
      <c r="BB773" s="5">
        <v>17.994</v>
      </c>
      <c r="BC773" s="5">
        <v>20.925</v>
      </c>
      <c r="BD773" s="5">
        <v>16.785</v>
      </c>
      <c r="BE773" s="5">
        <v>17.194</v>
      </c>
      <c r="BF773" s="5">
        <v>0</v>
      </c>
      <c r="BG773" s="5">
        <v>0</v>
      </c>
      <c r="BH773" s="5"/>
      <c r="BI773" s="5">
        <v>2.80829724999999</v>
      </c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</row>
    <row r="774" spans="1:107" s="7" customFormat="1" ht="24">
      <c r="A774" s="4" t="s">
        <v>319</v>
      </c>
      <c r="B774" s="5" t="s">
        <v>452</v>
      </c>
      <c r="C774" s="6">
        <v>39386</v>
      </c>
      <c r="D774" s="5" t="s">
        <v>455</v>
      </c>
      <c r="E774" s="5" t="s">
        <v>532</v>
      </c>
      <c r="F774" s="5" t="s">
        <v>477</v>
      </c>
      <c r="G774" s="5" t="s">
        <v>458</v>
      </c>
      <c r="H774" s="5" t="s">
        <v>459</v>
      </c>
      <c r="I774" s="5">
        <v>40</v>
      </c>
      <c r="J774" s="5" t="s">
        <v>459</v>
      </c>
      <c r="K774" s="5"/>
      <c r="L774" s="5"/>
      <c r="M774" s="5"/>
      <c r="N774" s="5" t="s">
        <v>459</v>
      </c>
      <c r="O774" s="5"/>
      <c r="P774" s="5"/>
      <c r="Q774" s="5"/>
      <c r="R774" s="5" t="s">
        <v>459</v>
      </c>
      <c r="S774" s="5" t="s">
        <v>480</v>
      </c>
      <c r="T774" s="5" t="s">
        <v>461</v>
      </c>
      <c r="U774" s="5" t="s">
        <v>484</v>
      </c>
      <c r="V774" s="5" t="s">
        <v>521</v>
      </c>
      <c r="W774" s="5">
        <v>128</v>
      </c>
      <c r="X774" s="5">
        <v>120</v>
      </c>
      <c r="Y774" s="5" t="s">
        <v>455</v>
      </c>
      <c r="Z774" s="5">
        <v>21</v>
      </c>
      <c r="AA774" s="5">
        <v>21</v>
      </c>
      <c r="AB774" s="5" t="s">
        <v>862</v>
      </c>
      <c r="AC774" s="5"/>
      <c r="AD774" s="5">
        <v>0</v>
      </c>
      <c r="AE774" s="5">
        <v>5</v>
      </c>
      <c r="AF774" s="5">
        <v>33.9</v>
      </c>
      <c r="AG774" s="5">
        <v>13.53</v>
      </c>
      <c r="AH774" s="5">
        <v>60</v>
      </c>
      <c r="AI774" s="5">
        <v>29.28</v>
      </c>
      <c r="AJ774" s="5">
        <v>65.495</v>
      </c>
      <c r="AK774" s="5">
        <v>23.36</v>
      </c>
      <c r="AL774" s="5">
        <v>32.15</v>
      </c>
      <c r="AM774" s="5">
        <v>22.95</v>
      </c>
      <c r="AN774" s="5">
        <v>27.49</v>
      </c>
      <c r="AO774" s="5">
        <v>4.815</v>
      </c>
      <c r="AP774" s="5">
        <v>5</v>
      </c>
      <c r="AQ774" s="5"/>
      <c r="AR774" s="5">
        <v>4.5845525</v>
      </c>
      <c r="AS774" s="5" t="s">
        <v>846</v>
      </c>
      <c r="AT774" s="5"/>
      <c r="AU774" s="5">
        <v>0</v>
      </c>
      <c r="AV774" s="5">
        <v>5</v>
      </c>
      <c r="AW774" s="5">
        <v>32.84</v>
      </c>
      <c r="AX774" s="5">
        <v>15.799</v>
      </c>
      <c r="AY774" s="5">
        <v>60</v>
      </c>
      <c r="AZ774" s="5">
        <v>31.4</v>
      </c>
      <c r="BA774" s="5">
        <v>70</v>
      </c>
      <c r="BB774" s="5">
        <v>24.31</v>
      </c>
      <c r="BC774" s="5">
        <v>31.7</v>
      </c>
      <c r="BD774" s="5">
        <v>23.58</v>
      </c>
      <c r="BE774" s="5">
        <v>28.42</v>
      </c>
      <c r="BF774" s="5">
        <v>4.942</v>
      </c>
      <c r="BG774" s="5">
        <v>5</v>
      </c>
      <c r="BH774" s="5"/>
      <c r="BI774" s="5">
        <v>5.00624575</v>
      </c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</row>
    <row r="775" spans="1:107" s="7" customFormat="1" ht="24">
      <c r="A775" s="4" t="s">
        <v>319</v>
      </c>
      <c r="B775" s="5" t="s">
        <v>452</v>
      </c>
      <c r="C775" s="6">
        <v>39386</v>
      </c>
      <c r="D775" s="5" t="s">
        <v>455</v>
      </c>
      <c r="E775" s="5" t="s">
        <v>532</v>
      </c>
      <c r="F775" s="5" t="s">
        <v>477</v>
      </c>
      <c r="G775" s="5" t="s">
        <v>458</v>
      </c>
      <c r="H775" s="5" t="s">
        <v>459</v>
      </c>
      <c r="I775" s="5">
        <v>40</v>
      </c>
      <c r="J775" s="5" t="s">
        <v>459</v>
      </c>
      <c r="K775" s="5"/>
      <c r="L775" s="5"/>
      <c r="M775" s="5"/>
      <c r="N775" s="5" t="s">
        <v>459</v>
      </c>
      <c r="O775" s="5"/>
      <c r="P775" s="5"/>
      <c r="Q775" s="5"/>
      <c r="R775" s="5" t="s">
        <v>459</v>
      </c>
      <c r="S775" s="5" t="s">
        <v>480</v>
      </c>
      <c r="T775" s="5" t="s">
        <v>461</v>
      </c>
      <c r="U775" s="5" t="s">
        <v>484</v>
      </c>
      <c r="V775" s="5" t="s">
        <v>521</v>
      </c>
      <c r="W775" s="5">
        <v>128</v>
      </c>
      <c r="X775" s="5">
        <v>120</v>
      </c>
      <c r="Y775" s="5" t="s">
        <v>455</v>
      </c>
      <c r="Z775" s="5">
        <v>21</v>
      </c>
      <c r="AA775" s="5">
        <v>21</v>
      </c>
      <c r="AB775" s="5" t="s">
        <v>862</v>
      </c>
      <c r="AC775" s="5"/>
      <c r="AD775" s="5">
        <v>0</v>
      </c>
      <c r="AE775" s="5">
        <v>5</v>
      </c>
      <c r="AF775" s="5">
        <v>34.38</v>
      </c>
      <c r="AG775" s="5">
        <v>13.859</v>
      </c>
      <c r="AH775" s="5">
        <v>60</v>
      </c>
      <c r="AI775" s="5">
        <v>29.24</v>
      </c>
      <c r="AJ775" s="5">
        <v>65.56</v>
      </c>
      <c r="AK775" s="5">
        <v>23.24</v>
      </c>
      <c r="AL775" s="5">
        <v>30.72</v>
      </c>
      <c r="AM775" s="5">
        <v>22.9</v>
      </c>
      <c r="AN775" s="5">
        <v>27.25</v>
      </c>
      <c r="AO775" s="5">
        <v>4.831</v>
      </c>
      <c r="AP775" s="5">
        <v>5</v>
      </c>
      <c r="AQ775" s="5"/>
      <c r="AR775" s="5">
        <v>4.61769074999999</v>
      </c>
      <c r="AS775" s="5" t="s">
        <v>846</v>
      </c>
      <c r="AT775" s="5"/>
      <c r="AU775" s="5">
        <v>0</v>
      </c>
      <c r="AV775" s="5">
        <v>5</v>
      </c>
      <c r="AW775" s="5">
        <v>34.6</v>
      </c>
      <c r="AX775" s="5">
        <v>14.249</v>
      </c>
      <c r="AY775" s="5">
        <v>60</v>
      </c>
      <c r="AZ775" s="5">
        <v>34.84</v>
      </c>
      <c r="BA775" s="5">
        <v>134.67</v>
      </c>
      <c r="BB775" s="5">
        <v>24.23</v>
      </c>
      <c r="BC775" s="5">
        <v>33.24</v>
      </c>
      <c r="BD775" s="5">
        <v>24.12</v>
      </c>
      <c r="BE775" s="5">
        <v>23.89</v>
      </c>
      <c r="BF775" s="5">
        <v>5.024</v>
      </c>
      <c r="BG775" s="5">
        <v>5</v>
      </c>
      <c r="BH775" s="5"/>
      <c r="BI775" s="5">
        <v>4.69416158333333</v>
      </c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</row>
    <row r="776" spans="1:107" s="7" customFormat="1" ht="24">
      <c r="A776" s="4" t="s">
        <v>319</v>
      </c>
      <c r="B776" s="5" t="s">
        <v>452</v>
      </c>
      <c r="C776" s="6">
        <v>39413</v>
      </c>
      <c r="D776" s="5" t="s">
        <v>455</v>
      </c>
      <c r="E776" s="5" t="s">
        <v>532</v>
      </c>
      <c r="F776" s="5" t="s">
        <v>477</v>
      </c>
      <c r="G776" s="5" t="s">
        <v>458</v>
      </c>
      <c r="H776" s="5" t="s">
        <v>459</v>
      </c>
      <c r="I776" s="5">
        <v>40</v>
      </c>
      <c r="J776" s="5" t="s">
        <v>459</v>
      </c>
      <c r="K776" s="5"/>
      <c r="L776" s="5"/>
      <c r="M776" s="5"/>
      <c r="N776" s="5" t="s">
        <v>459</v>
      </c>
      <c r="O776" s="5"/>
      <c r="P776" s="5"/>
      <c r="Q776" s="5"/>
      <c r="R776" s="5" t="s">
        <v>459</v>
      </c>
      <c r="S776" s="5" t="s">
        <v>480</v>
      </c>
      <c r="T776" s="5" t="s">
        <v>461</v>
      </c>
      <c r="U776" s="5" t="s">
        <v>484</v>
      </c>
      <c r="V776" s="5" t="s">
        <v>521</v>
      </c>
      <c r="W776" s="5">
        <v>256</v>
      </c>
      <c r="X776" s="5">
        <v>120</v>
      </c>
      <c r="Y776" s="5" t="s">
        <v>455</v>
      </c>
      <c r="Z776" s="5">
        <v>25</v>
      </c>
      <c r="AA776" s="5">
        <v>25</v>
      </c>
      <c r="AB776" s="5" t="s">
        <v>862</v>
      </c>
      <c r="AC776" s="5"/>
      <c r="AD776" s="5">
        <v>0</v>
      </c>
      <c r="AE776" s="5">
        <v>5</v>
      </c>
      <c r="AF776" s="5">
        <v>36.86</v>
      </c>
      <c r="AG776" s="5">
        <v>23.691</v>
      </c>
      <c r="AH776" s="5">
        <v>60</v>
      </c>
      <c r="AI776" s="5">
        <v>35.66</v>
      </c>
      <c r="AJ776" s="5">
        <v>50.21</v>
      </c>
      <c r="AK776" s="5">
        <v>24.8</v>
      </c>
      <c r="AL776" s="5">
        <v>28.34</v>
      </c>
      <c r="AM776" s="5">
        <v>24.61</v>
      </c>
      <c r="AN776" s="5">
        <v>24.4</v>
      </c>
      <c r="AO776" s="5">
        <v>5.62</v>
      </c>
      <c r="AP776" s="5">
        <v>5</v>
      </c>
      <c r="AQ776" s="5"/>
      <c r="AR776" s="5">
        <v>6.46218508333333</v>
      </c>
      <c r="AS776" s="5" t="s">
        <v>846</v>
      </c>
      <c r="AT776" s="5"/>
      <c r="AU776" s="5">
        <v>0</v>
      </c>
      <c r="AV776" s="5">
        <v>5</v>
      </c>
      <c r="AW776" s="5">
        <v>35.662</v>
      </c>
      <c r="AX776" s="5">
        <v>22.328</v>
      </c>
      <c r="AY776" s="5">
        <v>60</v>
      </c>
      <c r="AZ776" s="5">
        <v>38.32</v>
      </c>
      <c r="BA776" s="5">
        <v>58.26</v>
      </c>
      <c r="BB776" s="5">
        <v>26.081</v>
      </c>
      <c r="BC776" s="5">
        <v>25.475</v>
      </c>
      <c r="BD776" s="5">
        <v>25.408</v>
      </c>
      <c r="BE776" s="5">
        <v>24.886</v>
      </c>
      <c r="BF776" s="5">
        <v>5.477</v>
      </c>
      <c r="BG776" s="5">
        <v>5</v>
      </c>
      <c r="BH776" s="5"/>
      <c r="BI776" s="5">
        <v>6.40042566666666</v>
      </c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</row>
    <row r="777" spans="1:107" s="7" customFormat="1" ht="12.75">
      <c r="A777" s="4" t="s">
        <v>319</v>
      </c>
      <c r="B777" s="5" t="s">
        <v>452</v>
      </c>
      <c r="C777" s="6">
        <v>39258</v>
      </c>
      <c r="D777" s="5" t="s">
        <v>455</v>
      </c>
      <c r="E777" s="5" t="s">
        <v>476</v>
      </c>
      <c r="F777" s="5" t="s">
        <v>477</v>
      </c>
      <c r="G777" s="5" t="s">
        <v>458</v>
      </c>
      <c r="H777" s="5" t="s">
        <v>455</v>
      </c>
      <c r="I777" s="5"/>
      <c r="J777" s="5" t="s">
        <v>459</v>
      </c>
      <c r="K777" s="5"/>
      <c r="L777" s="5"/>
      <c r="M777" s="5"/>
      <c r="N777" s="5" t="s">
        <v>459</v>
      </c>
      <c r="O777" s="5"/>
      <c r="P777" s="5"/>
      <c r="Q777" s="5"/>
      <c r="R777" s="5" t="s">
        <v>459</v>
      </c>
      <c r="S777" s="5" t="s">
        <v>480</v>
      </c>
      <c r="T777" s="5" t="s">
        <v>461</v>
      </c>
      <c r="U777" s="5" t="s">
        <v>462</v>
      </c>
      <c r="V777" s="5" t="s">
        <v>868</v>
      </c>
      <c r="W777" s="5"/>
      <c r="X777" s="5"/>
      <c r="Y777" s="5" t="s">
        <v>455</v>
      </c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 t="s">
        <v>485</v>
      </c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</row>
    <row r="778" spans="1:107" s="7" customFormat="1" ht="12.75">
      <c r="A778" s="4" t="s">
        <v>319</v>
      </c>
      <c r="B778" s="5" t="s">
        <v>452</v>
      </c>
      <c r="C778" s="6">
        <v>39258</v>
      </c>
      <c r="D778" s="5" t="s">
        <v>455</v>
      </c>
      <c r="E778" s="5" t="s">
        <v>476</v>
      </c>
      <c r="F778" s="5" t="s">
        <v>477</v>
      </c>
      <c r="G778" s="5" t="s">
        <v>458</v>
      </c>
      <c r="H778" s="5" t="s">
        <v>455</v>
      </c>
      <c r="I778" s="5"/>
      <c r="J778" s="5" t="s">
        <v>459</v>
      </c>
      <c r="K778" s="5"/>
      <c r="L778" s="5"/>
      <c r="M778" s="5"/>
      <c r="N778" s="5" t="s">
        <v>459</v>
      </c>
      <c r="O778" s="5"/>
      <c r="P778" s="5"/>
      <c r="Q778" s="5"/>
      <c r="R778" s="5" t="s">
        <v>459</v>
      </c>
      <c r="S778" s="5" t="s">
        <v>480</v>
      </c>
      <c r="T778" s="5" t="s">
        <v>461</v>
      </c>
      <c r="U778" s="5" t="s">
        <v>462</v>
      </c>
      <c r="V778" s="5" t="s">
        <v>868</v>
      </c>
      <c r="W778" s="5"/>
      <c r="X778" s="5"/>
      <c r="Y778" s="5" t="s">
        <v>455</v>
      </c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 t="s">
        <v>485</v>
      </c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</row>
    <row r="779" spans="1:107" s="7" customFormat="1" ht="12.75">
      <c r="A779" s="4" t="s">
        <v>319</v>
      </c>
      <c r="B779" s="5" t="s">
        <v>452</v>
      </c>
      <c r="C779" s="6">
        <v>39258</v>
      </c>
      <c r="D779" s="5" t="s">
        <v>455</v>
      </c>
      <c r="E779" s="5" t="s">
        <v>476</v>
      </c>
      <c r="F779" s="5" t="s">
        <v>477</v>
      </c>
      <c r="G779" s="5" t="s">
        <v>458</v>
      </c>
      <c r="H779" s="5" t="s">
        <v>455</v>
      </c>
      <c r="I779" s="5">
        <v>195.93</v>
      </c>
      <c r="J779" s="5" t="s">
        <v>459</v>
      </c>
      <c r="K779" s="5"/>
      <c r="L779" s="5"/>
      <c r="M779" s="5"/>
      <c r="N779" s="5" t="s">
        <v>459</v>
      </c>
      <c r="O779" s="5"/>
      <c r="P779" s="5"/>
      <c r="Q779" s="5"/>
      <c r="R779" s="5" t="s">
        <v>459</v>
      </c>
      <c r="S779" s="5" t="s">
        <v>480</v>
      </c>
      <c r="T779" s="5" t="s">
        <v>461</v>
      </c>
      <c r="U779" s="5" t="s">
        <v>462</v>
      </c>
      <c r="V779" s="5" t="s">
        <v>332</v>
      </c>
      <c r="W779" s="5">
        <v>768</v>
      </c>
      <c r="X779" s="5">
        <v>60</v>
      </c>
      <c r="Y779" s="5" t="s">
        <v>455</v>
      </c>
      <c r="Z779" s="5">
        <v>35</v>
      </c>
      <c r="AA779" s="5">
        <v>35</v>
      </c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 t="s">
        <v>485</v>
      </c>
      <c r="AT779" s="5"/>
      <c r="AU779" s="5">
        <v>0.0031</v>
      </c>
      <c r="AV779" s="5">
        <v>5</v>
      </c>
      <c r="AW779" s="5">
        <v>10.69</v>
      </c>
      <c r="AX779" s="5">
        <v>6.1862</v>
      </c>
      <c r="AY779" s="5">
        <v>60</v>
      </c>
      <c r="AZ779" s="5">
        <v>106.374</v>
      </c>
      <c r="BA779" s="5">
        <v>206.62</v>
      </c>
      <c r="BB779" s="5">
        <v>63.27</v>
      </c>
      <c r="BC779" s="5">
        <v>11.82</v>
      </c>
      <c r="BD779" s="5">
        <v>53.8</v>
      </c>
      <c r="BE779" s="5">
        <v>60.96</v>
      </c>
      <c r="BF779" s="5">
        <v>124.48</v>
      </c>
      <c r="BG779" s="5">
        <v>52.49</v>
      </c>
      <c r="BH779" s="5"/>
      <c r="BI779" s="5">
        <v>11.9477546603333</v>
      </c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</row>
    <row r="780" spans="1:107" s="7" customFormat="1" ht="12.75">
      <c r="A780" s="4" t="s">
        <v>319</v>
      </c>
      <c r="B780" s="5" t="s">
        <v>452</v>
      </c>
      <c r="C780" s="6">
        <v>39258</v>
      </c>
      <c r="D780" s="5" t="s">
        <v>455</v>
      </c>
      <c r="E780" s="5" t="s">
        <v>476</v>
      </c>
      <c r="F780" s="5" t="s">
        <v>477</v>
      </c>
      <c r="G780" s="5" t="s">
        <v>458</v>
      </c>
      <c r="H780" s="5" t="s">
        <v>455</v>
      </c>
      <c r="I780" s="5">
        <v>195.93</v>
      </c>
      <c r="J780" s="5" t="s">
        <v>459</v>
      </c>
      <c r="K780" s="5"/>
      <c r="L780" s="5"/>
      <c r="M780" s="5"/>
      <c r="N780" s="5" t="s">
        <v>459</v>
      </c>
      <c r="O780" s="5"/>
      <c r="P780" s="5"/>
      <c r="Q780" s="5"/>
      <c r="R780" s="5" t="s">
        <v>459</v>
      </c>
      <c r="S780" s="5" t="s">
        <v>480</v>
      </c>
      <c r="T780" s="5" t="s">
        <v>461</v>
      </c>
      <c r="U780" s="5" t="s">
        <v>462</v>
      </c>
      <c r="V780" s="5" t="s">
        <v>332</v>
      </c>
      <c r="W780" s="5">
        <v>768</v>
      </c>
      <c r="X780" s="5">
        <v>60</v>
      </c>
      <c r="Y780" s="5" t="s">
        <v>455</v>
      </c>
      <c r="Z780" s="5">
        <v>35</v>
      </c>
      <c r="AA780" s="5">
        <v>35</v>
      </c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 t="s">
        <v>485</v>
      </c>
      <c r="AT780" s="5"/>
      <c r="AU780" s="5">
        <v>0.0031</v>
      </c>
      <c r="AV780" s="5">
        <v>5</v>
      </c>
      <c r="AW780" s="5">
        <v>10.69</v>
      </c>
      <c r="AX780" s="5">
        <v>6.1862</v>
      </c>
      <c r="AY780" s="5">
        <v>60</v>
      </c>
      <c r="AZ780" s="5">
        <v>106.374</v>
      </c>
      <c r="BA780" s="5">
        <v>206.62</v>
      </c>
      <c r="BB780" s="5">
        <v>63.27</v>
      </c>
      <c r="BC780" s="5">
        <v>11.82</v>
      </c>
      <c r="BD780" s="5">
        <v>53.8</v>
      </c>
      <c r="BE780" s="5">
        <v>60.96</v>
      </c>
      <c r="BF780" s="5">
        <v>124.48</v>
      </c>
      <c r="BG780" s="5">
        <v>52.49</v>
      </c>
      <c r="BH780" s="5"/>
      <c r="BI780" s="5">
        <v>11.9477546603333</v>
      </c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</row>
    <row r="781" spans="1:107" s="7" customFormat="1" ht="12.75">
      <c r="A781" s="4" t="s">
        <v>319</v>
      </c>
      <c r="B781" s="5" t="s">
        <v>452</v>
      </c>
      <c r="C781" s="6">
        <v>39258</v>
      </c>
      <c r="D781" s="5" t="s">
        <v>455</v>
      </c>
      <c r="E781" s="5" t="s">
        <v>476</v>
      </c>
      <c r="F781" s="5" t="s">
        <v>477</v>
      </c>
      <c r="G781" s="5" t="s">
        <v>458</v>
      </c>
      <c r="H781" s="5" t="s">
        <v>455</v>
      </c>
      <c r="I781" s="5"/>
      <c r="J781" s="5" t="s">
        <v>459</v>
      </c>
      <c r="K781" s="5"/>
      <c r="L781" s="5"/>
      <c r="M781" s="5"/>
      <c r="N781" s="5" t="s">
        <v>459</v>
      </c>
      <c r="O781" s="5"/>
      <c r="P781" s="5"/>
      <c r="Q781" s="5"/>
      <c r="R781" s="5" t="s">
        <v>459</v>
      </c>
      <c r="S781" s="5" t="s">
        <v>480</v>
      </c>
      <c r="T781" s="5" t="s">
        <v>461</v>
      </c>
      <c r="U781" s="5" t="s">
        <v>462</v>
      </c>
      <c r="V781" s="5" t="s">
        <v>868</v>
      </c>
      <c r="W781" s="5"/>
      <c r="X781" s="5"/>
      <c r="Y781" s="5" t="s">
        <v>455</v>
      </c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 t="s">
        <v>485</v>
      </c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</row>
    <row r="782" spans="1:107" s="7" customFormat="1" ht="12.75">
      <c r="A782" s="4" t="s">
        <v>319</v>
      </c>
      <c r="B782" s="5" t="s">
        <v>452</v>
      </c>
      <c r="C782" s="6">
        <v>39258</v>
      </c>
      <c r="D782" s="5" t="s">
        <v>455</v>
      </c>
      <c r="E782" s="5" t="s">
        <v>476</v>
      </c>
      <c r="F782" s="5" t="s">
        <v>477</v>
      </c>
      <c r="G782" s="5" t="s">
        <v>458</v>
      </c>
      <c r="H782" s="5" t="s">
        <v>455</v>
      </c>
      <c r="I782" s="5"/>
      <c r="J782" s="5" t="s">
        <v>459</v>
      </c>
      <c r="K782" s="5"/>
      <c r="L782" s="5"/>
      <c r="M782" s="5"/>
      <c r="N782" s="5" t="s">
        <v>459</v>
      </c>
      <c r="O782" s="5"/>
      <c r="P782" s="5"/>
      <c r="Q782" s="5"/>
      <c r="R782" s="5" t="s">
        <v>459</v>
      </c>
      <c r="S782" s="5" t="s">
        <v>480</v>
      </c>
      <c r="T782" s="5" t="s">
        <v>461</v>
      </c>
      <c r="U782" s="5" t="s">
        <v>462</v>
      </c>
      <c r="V782" s="5" t="s">
        <v>868</v>
      </c>
      <c r="W782" s="5"/>
      <c r="X782" s="5"/>
      <c r="Y782" s="5" t="s">
        <v>455</v>
      </c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 t="s">
        <v>485</v>
      </c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</row>
    <row r="783" spans="1:107" s="7" customFormat="1" ht="12.75">
      <c r="A783" s="4" t="s">
        <v>319</v>
      </c>
      <c r="B783" s="5" t="s">
        <v>452</v>
      </c>
      <c r="C783" s="6">
        <v>39258</v>
      </c>
      <c r="D783" s="5" t="s">
        <v>455</v>
      </c>
      <c r="E783" s="5" t="s">
        <v>476</v>
      </c>
      <c r="F783" s="5" t="s">
        <v>477</v>
      </c>
      <c r="G783" s="5" t="s">
        <v>458</v>
      </c>
      <c r="H783" s="5" t="s">
        <v>455</v>
      </c>
      <c r="I783" s="5"/>
      <c r="J783" s="5" t="s">
        <v>459</v>
      </c>
      <c r="K783" s="5"/>
      <c r="L783" s="5"/>
      <c r="M783" s="5"/>
      <c r="N783" s="5" t="s">
        <v>459</v>
      </c>
      <c r="O783" s="5"/>
      <c r="P783" s="5"/>
      <c r="Q783" s="5"/>
      <c r="R783" s="5" t="s">
        <v>459</v>
      </c>
      <c r="S783" s="5" t="s">
        <v>480</v>
      </c>
      <c r="T783" s="5" t="s">
        <v>461</v>
      </c>
      <c r="U783" s="5" t="s">
        <v>462</v>
      </c>
      <c r="V783" s="5" t="s">
        <v>868</v>
      </c>
      <c r="W783" s="5"/>
      <c r="X783" s="5"/>
      <c r="Y783" s="5" t="s">
        <v>455</v>
      </c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 t="s">
        <v>485</v>
      </c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</row>
    <row r="784" spans="1:107" s="7" customFormat="1" ht="12.75">
      <c r="A784" s="4" t="s">
        <v>319</v>
      </c>
      <c r="B784" s="5" t="s">
        <v>452</v>
      </c>
      <c r="C784" s="6">
        <v>39258</v>
      </c>
      <c r="D784" s="5" t="s">
        <v>455</v>
      </c>
      <c r="E784" s="5" t="s">
        <v>476</v>
      </c>
      <c r="F784" s="5" t="s">
        <v>477</v>
      </c>
      <c r="G784" s="5" t="s">
        <v>458</v>
      </c>
      <c r="H784" s="5" t="s">
        <v>455</v>
      </c>
      <c r="I784" s="5"/>
      <c r="J784" s="5" t="s">
        <v>459</v>
      </c>
      <c r="K784" s="5"/>
      <c r="L784" s="5"/>
      <c r="M784" s="5"/>
      <c r="N784" s="5" t="s">
        <v>459</v>
      </c>
      <c r="O784" s="5"/>
      <c r="P784" s="5"/>
      <c r="Q784" s="5"/>
      <c r="R784" s="5" t="s">
        <v>459</v>
      </c>
      <c r="S784" s="5" t="s">
        <v>480</v>
      </c>
      <c r="T784" s="5" t="s">
        <v>461</v>
      </c>
      <c r="U784" s="5" t="s">
        <v>462</v>
      </c>
      <c r="V784" s="5" t="s">
        <v>868</v>
      </c>
      <c r="W784" s="5"/>
      <c r="X784" s="5"/>
      <c r="Y784" s="5" t="s">
        <v>455</v>
      </c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 t="s">
        <v>485</v>
      </c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</row>
    <row r="785" spans="1:107" s="7" customFormat="1" ht="12.75">
      <c r="A785" s="4" t="s">
        <v>319</v>
      </c>
      <c r="B785" s="5" t="s">
        <v>452</v>
      </c>
      <c r="C785" s="6">
        <v>39371</v>
      </c>
      <c r="D785" s="5" t="s">
        <v>455</v>
      </c>
      <c r="E785" s="5" t="s">
        <v>476</v>
      </c>
      <c r="F785" s="5" t="s">
        <v>477</v>
      </c>
      <c r="G785" s="5" t="s">
        <v>458</v>
      </c>
      <c r="H785" s="5" t="s">
        <v>455</v>
      </c>
      <c r="I785" s="5">
        <v>10.03</v>
      </c>
      <c r="J785" s="5" t="s">
        <v>459</v>
      </c>
      <c r="K785" s="5"/>
      <c r="L785" s="5"/>
      <c r="M785" s="5"/>
      <c r="N785" s="5" t="s">
        <v>459</v>
      </c>
      <c r="O785" s="5"/>
      <c r="P785" s="5"/>
      <c r="Q785" s="5"/>
      <c r="R785" s="5" t="s">
        <v>459</v>
      </c>
      <c r="S785" s="5" t="s">
        <v>480</v>
      </c>
      <c r="T785" s="5" t="s">
        <v>461</v>
      </c>
      <c r="U785" s="5" t="s">
        <v>462</v>
      </c>
      <c r="V785" s="5" t="s">
        <v>868</v>
      </c>
      <c r="W785" s="5" t="s">
        <v>333</v>
      </c>
      <c r="X785" s="5">
        <v>60</v>
      </c>
      <c r="Y785" s="5" t="s">
        <v>455</v>
      </c>
      <c r="Z785" s="5">
        <v>70</v>
      </c>
      <c r="AA785" s="5">
        <v>50</v>
      </c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 t="s">
        <v>814</v>
      </c>
      <c r="AT785" s="5"/>
      <c r="AU785" s="5">
        <v>0.0052</v>
      </c>
      <c r="AV785" s="5">
        <v>5</v>
      </c>
      <c r="AW785" s="5">
        <v>10.03</v>
      </c>
      <c r="AX785" s="5">
        <v>12.501</v>
      </c>
      <c r="AY785" s="5">
        <v>60</v>
      </c>
      <c r="AZ785" s="5">
        <v>179.35</v>
      </c>
      <c r="BA785" s="5">
        <v>289.94</v>
      </c>
      <c r="BB785" s="5">
        <v>102.29</v>
      </c>
      <c r="BC785" s="5">
        <v>13.02</v>
      </c>
      <c r="BD785" s="5">
        <v>102.66</v>
      </c>
      <c r="BE785" s="5">
        <v>101.21</v>
      </c>
      <c r="BF785" s="5">
        <v>260.49</v>
      </c>
      <c r="BG785" s="5">
        <v>76.17</v>
      </c>
      <c r="BH785" s="5"/>
      <c r="BI785" s="5">
        <v>21.147827805</v>
      </c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</row>
    <row r="786" spans="1:107" s="7" customFormat="1" ht="12.75">
      <c r="A786" s="4" t="s">
        <v>319</v>
      </c>
      <c r="B786" s="5" t="s">
        <v>452</v>
      </c>
      <c r="C786" s="6">
        <v>39489</v>
      </c>
      <c r="D786" s="5" t="s">
        <v>455</v>
      </c>
      <c r="E786" s="5" t="s">
        <v>476</v>
      </c>
      <c r="F786" s="5" t="s">
        <v>477</v>
      </c>
      <c r="G786" s="5" t="s">
        <v>458</v>
      </c>
      <c r="H786" s="5" t="s">
        <v>459</v>
      </c>
      <c r="I786" s="5" t="s">
        <v>485</v>
      </c>
      <c r="J786" s="5" t="s">
        <v>459</v>
      </c>
      <c r="K786" s="5"/>
      <c r="L786" s="5"/>
      <c r="M786" s="5"/>
      <c r="N786" s="5" t="s">
        <v>459</v>
      </c>
      <c r="O786" s="5"/>
      <c r="P786" s="5"/>
      <c r="Q786" s="5"/>
      <c r="R786" s="5" t="s">
        <v>459</v>
      </c>
      <c r="S786" s="5" t="s">
        <v>480</v>
      </c>
      <c r="T786" s="5" t="s">
        <v>461</v>
      </c>
      <c r="U786" s="5" t="s">
        <v>462</v>
      </c>
      <c r="V786" s="5" t="s">
        <v>313</v>
      </c>
      <c r="W786" s="5">
        <v>1</v>
      </c>
      <c r="X786" s="5">
        <v>240</v>
      </c>
      <c r="Y786" s="5" t="s">
        <v>455</v>
      </c>
      <c r="Z786" s="5">
        <v>35</v>
      </c>
      <c r="AA786" s="5">
        <v>25</v>
      </c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 t="s">
        <v>814</v>
      </c>
      <c r="AT786" s="5"/>
      <c r="AU786" s="5">
        <v>0.003</v>
      </c>
      <c r="AV786" s="5">
        <v>5</v>
      </c>
      <c r="AW786" s="5">
        <v>98</v>
      </c>
      <c r="AX786" s="5">
        <v>33</v>
      </c>
      <c r="AY786" s="5">
        <v>60</v>
      </c>
      <c r="AZ786" s="5">
        <v>55.15</v>
      </c>
      <c r="BA786" s="5">
        <v>91</v>
      </c>
      <c r="BB786" s="5">
        <v>41.68</v>
      </c>
      <c r="BC786" s="5">
        <v>51</v>
      </c>
      <c r="BD786" s="5">
        <v>39.01</v>
      </c>
      <c r="BE786" s="5">
        <v>38.45</v>
      </c>
      <c r="BF786" s="5">
        <v>24.77</v>
      </c>
      <c r="BG786" s="5">
        <v>46.1</v>
      </c>
      <c r="BH786" s="5">
        <v>0</v>
      </c>
      <c r="BI786" s="5">
        <v>10.7266499999999</v>
      </c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</row>
    <row r="787" spans="1:107" s="7" customFormat="1" ht="12.75">
      <c r="A787" s="4" t="s">
        <v>319</v>
      </c>
      <c r="B787" s="5" t="s">
        <v>452</v>
      </c>
      <c r="C787" s="6">
        <v>39489</v>
      </c>
      <c r="D787" s="5" t="s">
        <v>455</v>
      </c>
      <c r="E787" s="5" t="s">
        <v>476</v>
      </c>
      <c r="F787" s="5" t="s">
        <v>477</v>
      </c>
      <c r="G787" s="5" t="s">
        <v>458</v>
      </c>
      <c r="H787" s="5" t="s">
        <v>459</v>
      </c>
      <c r="I787" s="5" t="s">
        <v>485</v>
      </c>
      <c r="J787" s="5" t="s">
        <v>459</v>
      </c>
      <c r="K787" s="5"/>
      <c r="L787" s="5"/>
      <c r="M787" s="5"/>
      <c r="N787" s="5" t="s">
        <v>459</v>
      </c>
      <c r="O787" s="5"/>
      <c r="P787" s="5"/>
      <c r="Q787" s="5"/>
      <c r="R787" s="5" t="s">
        <v>459</v>
      </c>
      <c r="S787" s="5" t="s">
        <v>480</v>
      </c>
      <c r="T787" s="5" t="s">
        <v>461</v>
      </c>
      <c r="U787" s="5" t="s">
        <v>462</v>
      </c>
      <c r="V787" s="5" t="s">
        <v>313</v>
      </c>
      <c r="W787" s="5">
        <v>1</v>
      </c>
      <c r="X787" s="5">
        <v>240</v>
      </c>
      <c r="Y787" s="5" t="s">
        <v>455</v>
      </c>
      <c r="Z787" s="5">
        <v>28</v>
      </c>
      <c r="AA787" s="5">
        <v>11</v>
      </c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 t="s">
        <v>814</v>
      </c>
      <c r="AT787" s="5"/>
      <c r="AU787" s="5">
        <v>0.004</v>
      </c>
      <c r="AV787" s="5">
        <v>5</v>
      </c>
      <c r="AW787" s="5">
        <v>11.91</v>
      </c>
      <c r="AX787" s="5">
        <v>24.34</v>
      </c>
      <c r="AY787" s="5">
        <v>60</v>
      </c>
      <c r="AZ787" s="5">
        <v>49.5</v>
      </c>
      <c r="BA787" s="5">
        <v>55.6</v>
      </c>
      <c r="BB787" s="5">
        <v>42.49</v>
      </c>
      <c r="BC787" s="5">
        <v>46.47</v>
      </c>
      <c r="BD787" s="5">
        <v>38.47</v>
      </c>
      <c r="BE787" s="5">
        <v>37.23</v>
      </c>
      <c r="BF787" s="5">
        <v>0</v>
      </c>
      <c r="BG787" s="5">
        <v>0</v>
      </c>
      <c r="BH787" s="5">
        <v>0</v>
      </c>
      <c r="BI787" s="5">
        <v>8.85378666666666</v>
      </c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</row>
    <row r="788" spans="1:107" s="7" customFormat="1" ht="12.75">
      <c r="A788" s="4" t="s">
        <v>319</v>
      </c>
      <c r="B788" s="5" t="s">
        <v>452</v>
      </c>
      <c r="C788" s="6">
        <v>39489</v>
      </c>
      <c r="D788" s="5" t="s">
        <v>455</v>
      </c>
      <c r="E788" s="5" t="s">
        <v>476</v>
      </c>
      <c r="F788" s="5" t="s">
        <v>477</v>
      </c>
      <c r="G788" s="5" t="s">
        <v>458</v>
      </c>
      <c r="H788" s="5" t="s">
        <v>459</v>
      </c>
      <c r="I788" s="5" t="s">
        <v>485</v>
      </c>
      <c r="J788" s="5" t="s">
        <v>459</v>
      </c>
      <c r="K788" s="5"/>
      <c r="L788" s="5"/>
      <c r="M788" s="5"/>
      <c r="N788" s="5" t="s">
        <v>459</v>
      </c>
      <c r="O788" s="5"/>
      <c r="P788" s="5"/>
      <c r="Q788" s="5"/>
      <c r="R788" s="5" t="s">
        <v>459</v>
      </c>
      <c r="S788" s="5" t="s">
        <v>480</v>
      </c>
      <c r="T788" s="5" t="s">
        <v>461</v>
      </c>
      <c r="U788" s="5" t="s">
        <v>462</v>
      </c>
      <c r="V788" s="5" t="s">
        <v>313</v>
      </c>
      <c r="W788" s="5">
        <v>1</v>
      </c>
      <c r="X788" s="5">
        <v>240</v>
      </c>
      <c r="Y788" s="5" t="s">
        <v>455</v>
      </c>
      <c r="Z788" s="5">
        <v>35</v>
      </c>
      <c r="AA788" s="5">
        <v>35</v>
      </c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 t="s">
        <v>814</v>
      </c>
      <c r="AT788" s="5"/>
      <c r="AU788" s="5">
        <v>0.003</v>
      </c>
      <c r="AV788" s="5">
        <v>5</v>
      </c>
      <c r="AW788" s="5">
        <v>98</v>
      </c>
      <c r="AX788" s="5">
        <v>33</v>
      </c>
      <c r="AY788" s="5">
        <v>60</v>
      </c>
      <c r="AZ788" s="5">
        <v>55.15</v>
      </c>
      <c r="BA788" s="5">
        <v>91</v>
      </c>
      <c r="BB788" s="5">
        <v>41.68</v>
      </c>
      <c r="BC788" s="5">
        <v>51</v>
      </c>
      <c r="BD788" s="5">
        <v>39.01</v>
      </c>
      <c r="BE788" s="5">
        <v>38.45</v>
      </c>
      <c r="BF788" s="5">
        <v>24.77</v>
      </c>
      <c r="BG788" s="5">
        <v>46.1</v>
      </c>
      <c r="BH788" s="5">
        <v>0</v>
      </c>
      <c r="BI788" s="5">
        <v>10.7266499999999</v>
      </c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</row>
    <row r="789" spans="1:107" s="7" customFormat="1" ht="12.75">
      <c r="A789" s="4" t="s">
        <v>319</v>
      </c>
      <c r="B789" s="5" t="s">
        <v>452</v>
      </c>
      <c r="C789" s="6">
        <v>39489</v>
      </c>
      <c r="D789" s="5" t="s">
        <v>455</v>
      </c>
      <c r="E789" s="5" t="s">
        <v>476</v>
      </c>
      <c r="F789" s="5" t="s">
        <v>477</v>
      </c>
      <c r="G789" s="5" t="s">
        <v>458</v>
      </c>
      <c r="H789" s="5" t="s">
        <v>459</v>
      </c>
      <c r="I789" s="5" t="s">
        <v>485</v>
      </c>
      <c r="J789" s="5" t="s">
        <v>459</v>
      </c>
      <c r="K789" s="5"/>
      <c r="L789" s="5"/>
      <c r="M789" s="5"/>
      <c r="N789" s="5" t="s">
        <v>459</v>
      </c>
      <c r="O789" s="5"/>
      <c r="P789" s="5"/>
      <c r="Q789" s="5"/>
      <c r="R789" s="5" t="s">
        <v>459</v>
      </c>
      <c r="S789" s="5" t="s">
        <v>480</v>
      </c>
      <c r="T789" s="5" t="s">
        <v>461</v>
      </c>
      <c r="U789" s="5" t="s">
        <v>462</v>
      </c>
      <c r="V789" s="5" t="s">
        <v>313</v>
      </c>
      <c r="W789" s="5">
        <v>1</v>
      </c>
      <c r="X789" s="5">
        <v>240</v>
      </c>
      <c r="Y789" s="5" t="s">
        <v>455</v>
      </c>
      <c r="Z789" s="5">
        <v>45</v>
      </c>
      <c r="AA789" s="5">
        <v>35</v>
      </c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 t="s">
        <v>814</v>
      </c>
      <c r="AT789" s="5"/>
      <c r="AU789" s="5">
        <v>0.003</v>
      </c>
      <c r="AV789" s="5">
        <v>5</v>
      </c>
      <c r="AW789" s="5">
        <v>105</v>
      </c>
      <c r="AX789" s="5">
        <v>32.15</v>
      </c>
      <c r="AY789" s="5">
        <v>60</v>
      </c>
      <c r="AZ789" s="5">
        <v>95.5</v>
      </c>
      <c r="BA789" s="5">
        <v>98</v>
      </c>
      <c r="BB789" s="5">
        <v>62.24</v>
      </c>
      <c r="BC789" s="5">
        <v>14</v>
      </c>
      <c r="BD789" s="5">
        <v>61.37</v>
      </c>
      <c r="BE789" s="5">
        <v>58.41</v>
      </c>
      <c r="BF789" s="5">
        <v>170.7</v>
      </c>
      <c r="BG789" s="5">
        <v>75.9</v>
      </c>
      <c r="BH789" s="5">
        <v>0</v>
      </c>
      <c r="BI789" s="5">
        <v>15.4715024999999</v>
      </c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</row>
    <row r="790" spans="1:107" s="7" customFormat="1" ht="12.75">
      <c r="A790" s="4" t="s">
        <v>319</v>
      </c>
      <c r="B790" s="5" t="s">
        <v>452</v>
      </c>
      <c r="C790" s="6">
        <v>39489</v>
      </c>
      <c r="D790" s="5" t="s">
        <v>455</v>
      </c>
      <c r="E790" s="5" t="s">
        <v>476</v>
      </c>
      <c r="F790" s="5" t="s">
        <v>477</v>
      </c>
      <c r="G790" s="5" t="s">
        <v>458</v>
      </c>
      <c r="H790" s="5" t="s">
        <v>459</v>
      </c>
      <c r="I790" s="5" t="s">
        <v>485</v>
      </c>
      <c r="J790" s="5" t="s">
        <v>459</v>
      </c>
      <c r="K790" s="5"/>
      <c r="L790" s="5"/>
      <c r="M790" s="5"/>
      <c r="N790" s="5" t="s">
        <v>459</v>
      </c>
      <c r="O790" s="5"/>
      <c r="P790" s="5"/>
      <c r="Q790" s="5"/>
      <c r="R790" s="5" t="s">
        <v>459</v>
      </c>
      <c r="S790" s="5" t="s">
        <v>480</v>
      </c>
      <c r="T790" s="5" t="s">
        <v>461</v>
      </c>
      <c r="U790" s="5" t="s">
        <v>462</v>
      </c>
      <c r="V790" s="5" t="s">
        <v>313</v>
      </c>
      <c r="W790" s="5">
        <v>1</v>
      </c>
      <c r="X790" s="5">
        <v>240</v>
      </c>
      <c r="Y790" s="5" t="s">
        <v>455</v>
      </c>
      <c r="Z790" s="5">
        <v>35</v>
      </c>
      <c r="AA790" s="5">
        <v>11</v>
      </c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 t="s">
        <v>814</v>
      </c>
      <c r="AT790" s="5"/>
      <c r="AU790" s="5">
        <v>0.003</v>
      </c>
      <c r="AV790" s="5">
        <v>5</v>
      </c>
      <c r="AW790" s="5">
        <v>11.91</v>
      </c>
      <c r="AX790" s="5">
        <v>24.3</v>
      </c>
      <c r="AY790" s="5">
        <v>60</v>
      </c>
      <c r="AZ790" s="5">
        <v>46.14</v>
      </c>
      <c r="BA790" s="5">
        <v>52.96</v>
      </c>
      <c r="BB790" s="5">
        <v>41.36</v>
      </c>
      <c r="BC790" s="5">
        <v>46.3</v>
      </c>
      <c r="BD790" s="5">
        <v>40.35</v>
      </c>
      <c r="BE790" s="5">
        <v>39.15</v>
      </c>
      <c r="BF790" s="5">
        <v>0</v>
      </c>
      <c r="BG790" s="5">
        <v>0</v>
      </c>
      <c r="BH790" s="5">
        <v>0</v>
      </c>
      <c r="BI790" s="5">
        <v>9.61479999999999</v>
      </c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</row>
    <row r="791" spans="1:107" s="7" customFormat="1" ht="12.75">
      <c r="A791" s="4" t="s">
        <v>319</v>
      </c>
      <c r="B791" s="5" t="s">
        <v>452</v>
      </c>
      <c r="C791" s="6">
        <v>39489</v>
      </c>
      <c r="D791" s="5" t="s">
        <v>455</v>
      </c>
      <c r="E791" s="5" t="s">
        <v>476</v>
      </c>
      <c r="F791" s="5" t="s">
        <v>477</v>
      </c>
      <c r="G791" s="5" t="s">
        <v>458</v>
      </c>
      <c r="H791" s="5" t="s">
        <v>459</v>
      </c>
      <c r="I791" s="5" t="s">
        <v>485</v>
      </c>
      <c r="J791" s="5" t="s">
        <v>459</v>
      </c>
      <c r="K791" s="5"/>
      <c r="L791" s="5"/>
      <c r="M791" s="5"/>
      <c r="N791" s="5" t="s">
        <v>459</v>
      </c>
      <c r="O791" s="5"/>
      <c r="P791" s="5"/>
      <c r="Q791" s="5"/>
      <c r="R791" s="5" t="s">
        <v>459</v>
      </c>
      <c r="S791" s="5" t="s">
        <v>480</v>
      </c>
      <c r="T791" s="5" t="s">
        <v>461</v>
      </c>
      <c r="U791" s="5" t="s">
        <v>462</v>
      </c>
      <c r="V791" s="5" t="s">
        <v>313</v>
      </c>
      <c r="W791" s="5">
        <v>1</v>
      </c>
      <c r="X791" s="5">
        <v>240</v>
      </c>
      <c r="Y791" s="5" t="s">
        <v>455</v>
      </c>
      <c r="Z791" s="5">
        <v>45</v>
      </c>
      <c r="AA791" s="5">
        <v>11</v>
      </c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 t="s">
        <v>814</v>
      </c>
      <c r="AT791" s="5"/>
      <c r="AU791" s="5">
        <v>0.004</v>
      </c>
      <c r="AV791" s="5">
        <v>5</v>
      </c>
      <c r="AW791" s="5">
        <v>13.11</v>
      </c>
      <c r="AX791" s="5">
        <v>25.07</v>
      </c>
      <c r="AY791" s="5">
        <v>60</v>
      </c>
      <c r="AZ791" s="5">
        <v>105.14</v>
      </c>
      <c r="BA791" s="5">
        <v>12.88</v>
      </c>
      <c r="BB791" s="5">
        <v>61.81</v>
      </c>
      <c r="BC791" s="5">
        <v>12.09</v>
      </c>
      <c r="BD791" s="5">
        <v>58.43</v>
      </c>
      <c r="BE791" s="5">
        <v>56.68</v>
      </c>
      <c r="BF791" s="5">
        <v>125.63</v>
      </c>
      <c r="BG791" s="5">
        <v>75.875</v>
      </c>
      <c r="BH791" s="5">
        <v>0</v>
      </c>
      <c r="BI791" s="5">
        <v>14.0456289583333</v>
      </c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</row>
    <row r="792" spans="1:107" s="7" customFormat="1" ht="24">
      <c r="A792" s="4" t="s">
        <v>319</v>
      </c>
      <c r="B792" s="5" t="s">
        <v>452</v>
      </c>
      <c r="C792" s="6">
        <v>39380</v>
      </c>
      <c r="D792" s="5" t="s">
        <v>455</v>
      </c>
      <c r="E792" s="5" t="s">
        <v>780</v>
      </c>
      <c r="F792" s="5" t="s">
        <v>477</v>
      </c>
      <c r="G792" s="5" t="s">
        <v>458</v>
      </c>
      <c r="H792" s="5" t="s">
        <v>459</v>
      </c>
      <c r="I792" s="5">
        <v>30</v>
      </c>
      <c r="J792" s="5" t="s">
        <v>459</v>
      </c>
      <c r="K792" s="5"/>
      <c r="L792" s="5"/>
      <c r="M792" s="5"/>
      <c r="N792" s="5" t="s">
        <v>459</v>
      </c>
      <c r="O792" s="5"/>
      <c r="P792" s="5"/>
      <c r="Q792" s="5"/>
      <c r="R792" s="5" t="s">
        <v>459</v>
      </c>
      <c r="S792" s="5" t="s">
        <v>480</v>
      </c>
      <c r="T792" s="5" t="s">
        <v>461</v>
      </c>
      <c r="U792" s="5" t="s">
        <v>484</v>
      </c>
      <c r="V792" s="5" t="s">
        <v>868</v>
      </c>
      <c r="W792" s="5">
        <v>512</v>
      </c>
      <c r="X792" s="5">
        <v>60</v>
      </c>
      <c r="Y792" s="5" t="s">
        <v>455</v>
      </c>
      <c r="Z792" s="5">
        <v>55</v>
      </c>
      <c r="AA792" s="5">
        <v>40</v>
      </c>
      <c r="AB792" s="5" t="s">
        <v>809</v>
      </c>
      <c r="AC792" s="5"/>
      <c r="AD792" s="5">
        <v>0.06</v>
      </c>
      <c r="AE792" s="5">
        <v>5</v>
      </c>
      <c r="AF792" s="5">
        <v>167</v>
      </c>
      <c r="AG792" s="5">
        <v>6.65</v>
      </c>
      <c r="AH792" s="5">
        <v>60</v>
      </c>
      <c r="AI792" s="5">
        <v>94.28</v>
      </c>
      <c r="AJ792" s="5">
        <v>86</v>
      </c>
      <c r="AK792" s="5">
        <v>69.57</v>
      </c>
      <c r="AL792" s="5">
        <v>9</v>
      </c>
      <c r="AM792" s="5">
        <v>69.31</v>
      </c>
      <c r="AN792" s="5">
        <v>68.25</v>
      </c>
      <c r="AO792" s="5">
        <v>101.69</v>
      </c>
      <c r="AP792" s="5">
        <v>41</v>
      </c>
      <c r="AQ792" s="5">
        <v>0</v>
      </c>
      <c r="AR792" s="5">
        <v>13.1219583333333</v>
      </c>
      <c r="AS792" s="5" t="s">
        <v>809</v>
      </c>
      <c r="AT792" s="5"/>
      <c r="AU792" s="5">
        <v>0.026</v>
      </c>
      <c r="AV792" s="5">
        <v>5</v>
      </c>
      <c r="AW792" s="5">
        <v>194</v>
      </c>
      <c r="AX792" s="5">
        <v>5.27</v>
      </c>
      <c r="AY792" s="5">
        <v>60</v>
      </c>
      <c r="AZ792" s="5">
        <v>96.08</v>
      </c>
      <c r="BA792" s="5">
        <v>101</v>
      </c>
      <c r="BB792" s="5">
        <v>70.01</v>
      </c>
      <c r="BC792" s="5">
        <v>7</v>
      </c>
      <c r="BD792" s="5">
        <v>69.41</v>
      </c>
      <c r="BE792" s="5">
        <v>69.1</v>
      </c>
      <c r="BF792" s="5">
        <v>104.79</v>
      </c>
      <c r="BG792" s="5">
        <v>41</v>
      </c>
      <c r="BH792" s="5">
        <v>0</v>
      </c>
      <c r="BI792" s="5">
        <v>13.0732483333333</v>
      </c>
      <c r="BJ792" s="5" t="s">
        <v>809</v>
      </c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</row>
    <row r="793" spans="1:107" s="7" customFormat="1" ht="24">
      <c r="A793" s="4" t="s">
        <v>319</v>
      </c>
      <c r="B793" s="5" t="s">
        <v>452</v>
      </c>
      <c r="C793" s="6">
        <v>39380</v>
      </c>
      <c r="D793" s="5" t="s">
        <v>455</v>
      </c>
      <c r="E793" s="5" t="s">
        <v>780</v>
      </c>
      <c r="F793" s="5" t="s">
        <v>477</v>
      </c>
      <c r="G793" s="5" t="s">
        <v>458</v>
      </c>
      <c r="H793" s="5" t="s">
        <v>459</v>
      </c>
      <c r="I793" s="5">
        <v>30</v>
      </c>
      <c r="J793" s="5" t="s">
        <v>459</v>
      </c>
      <c r="K793" s="5"/>
      <c r="L793" s="5"/>
      <c r="M793" s="5"/>
      <c r="N793" s="5" t="s">
        <v>459</v>
      </c>
      <c r="O793" s="5"/>
      <c r="P793" s="5"/>
      <c r="Q793" s="5"/>
      <c r="R793" s="5" t="s">
        <v>459</v>
      </c>
      <c r="S793" s="5" t="s">
        <v>480</v>
      </c>
      <c r="T793" s="5" t="s">
        <v>461</v>
      </c>
      <c r="U793" s="5" t="s">
        <v>484</v>
      </c>
      <c r="V793" s="5" t="s">
        <v>868</v>
      </c>
      <c r="W793" s="5">
        <v>512</v>
      </c>
      <c r="X793" s="5">
        <v>60</v>
      </c>
      <c r="Y793" s="5" t="s">
        <v>455</v>
      </c>
      <c r="Z793" s="5">
        <v>65</v>
      </c>
      <c r="AA793" s="5">
        <v>50</v>
      </c>
      <c r="AB793" s="5" t="s">
        <v>809</v>
      </c>
      <c r="AC793" s="5"/>
      <c r="AD793" s="5">
        <v>0.058</v>
      </c>
      <c r="AE793" s="5">
        <v>5</v>
      </c>
      <c r="AF793" s="5">
        <v>160</v>
      </c>
      <c r="AG793" s="5">
        <v>6.65</v>
      </c>
      <c r="AH793" s="5">
        <v>60</v>
      </c>
      <c r="AI793" s="5">
        <v>96.36</v>
      </c>
      <c r="AJ793" s="5">
        <v>91</v>
      </c>
      <c r="AK793" s="5">
        <v>72.43</v>
      </c>
      <c r="AL793" s="5">
        <v>9</v>
      </c>
      <c r="AM793" s="5">
        <v>73.16</v>
      </c>
      <c r="AN793" s="5">
        <v>70.48</v>
      </c>
      <c r="AO793" s="5">
        <v>103.77</v>
      </c>
      <c r="AP793" s="5">
        <v>41</v>
      </c>
      <c r="AQ793" s="5"/>
      <c r="AR793" s="5">
        <v>13.6105583333333</v>
      </c>
      <c r="AS793" s="5" t="s">
        <v>809</v>
      </c>
      <c r="AT793" s="5"/>
      <c r="AU793" s="5">
        <v>0.03</v>
      </c>
      <c r="AV793" s="5">
        <v>5</v>
      </c>
      <c r="AW793" s="5">
        <v>163</v>
      </c>
      <c r="AX793" s="5">
        <v>5.27</v>
      </c>
      <c r="AY793" s="5">
        <v>60</v>
      </c>
      <c r="AZ793" s="5">
        <v>100.73</v>
      </c>
      <c r="BA793" s="5">
        <v>100</v>
      </c>
      <c r="BB793" s="5">
        <v>74.31</v>
      </c>
      <c r="BC793" s="5">
        <v>7</v>
      </c>
      <c r="BD793" s="5">
        <v>73.07</v>
      </c>
      <c r="BE793" s="5">
        <v>71.01</v>
      </c>
      <c r="BF793" s="5">
        <v>140.33</v>
      </c>
      <c r="BG793" s="5">
        <v>45</v>
      </c>
      <c r="BH793" s="5"/>
      <c r="BI793" s="5">
        <v>13.9651349999999</v>
      </c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</row>
    <row r="794" spans="1:107" s="7" customFormat="1" ht="24">
      <c r="A794" s="4" t="s">
        <v>319</v>
      </c>
      <c r="B794" s="5" t="s">
        <v>452</v>
      </c>
      <c r="C794" s="6">
        <v>39380</v>
      </c>
      <c r="D794" s="5" t="s">
        <v>455</v>
      </c>
      <c r="E794" s="5" t="s">
        <v>780</v>
      </c>
      <c r="F794" s="5" t="s">
        <v>477</v>
      </c>
      <c r="G794" s="5" t="s">
        <v>458</v>
      </c>
      <c r="H794" s="5" t="s">
        <v>459</v>
      </c>
      <c r="I794" s="5">
        <v>30</v>
      </c>
      <c r="J794" s="5" t="s">
        <v>459</v>
      </c>
      <c r="K794" s="5"/>
      <c r="L794" s="5"/>
      <c r="M794" s="5"/>
      <c r="N794" s="5" t="s">
        <v>459</v>
      </c>
      <c r="O794" s="5"/>
      <c r="P794" s="5"/>
      <c r="Q794" s="5"/>
      <c r="R794" s="5" t="s">
        <v>459</v>
      </c>
      <c r="S794" s="5" t="s">
        <v>480</v>
      </c>
      <c r="T794" s="5" t="s">
        <v>461</v>
      </c>
      <c r="U794" s="5" t="s">
        <v>484</v>
      </c>
      <c r="V794" s="5" t="s">
        <v>868</v>
      </c>
      <c r="W794" s="5">
        <v>512</v>
      </c>
      <c r="X794" s="5">
        <v>60</v>
      </c>
      <c r="Y794" s="5" t="s">
        <v>455</v>
      </c>
      <c r="Z794" s="5">
        <v>75</v>
      </c>
      <c r="AA794" s="5">
        <v>60</v>
      </c>
      <c r="AB794" s="5" t="s">
        <v>809</v>
      </c>
      <c r="AC794" s="5"/>
      <c r="AD794" s="5">
        <v>0.1</v>
      </c>
      <c r="AE794" s="5">
        <v>5</v>
      </c>
      <c r="AF794" s="5">
        <v>183</v>
      </c>
      <c r="AG794" s="5">
        <v>6.73</v>
      </c>
      <c r="AH794" s="5">
        <v>60</v>
      </c>
      <c r="AI794" s="5">
        <v>102.16</v>
      </c>
      <c r="AJ794" s="5">
        <v>69</v>
      </c>
      <c r="AK794" s="5">
        <v>79.18</v>
      </c>
      <c r="AL794" s="5">
        <v>7</v>
      </c>
      <c r="AM794" s="5">
        <v>77.4</v>
      </c>
      <c r="AN794" s="5">
        <v>76.78</v>
      </c>
      <c r="AO794" s="5">
        <v>106.59</v>
      </c>
      <c r="AP794" s="5">
        <v>41</v>
      </c>
      <c r="AQ794" s="5"/>
      <c r="AR794" s="5">
        <v>14.5709516666666</v>
      </c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</row>
    <row r="795" spans="1:107" s="7" customFormat="1" ht="12.75">
      <c r="A795" s="4" t="s">
        <v>319</v>
      </c>
      <c r="B795" s="5" t="s">
        <v>452</v>
      </c>
      <c r="C795" s="6">
        <v>39237</v>
      </c>
      <c r="D795" s="5" t="s">
        <v>455</v>
      </c>
      <c r="E795" s="5" t="s">
        <v>502</v>
      </c>
      <c r="F795" s="5" t="s">
        <v>477</v>
      </c>
      <c r="G795" s="5" t="s">
        <v>458</v>
      </c>
      <c r="H795" s="5" t="s">
        <v>455</v>
      </c>
      <c r="I795" s="5" t="s">
        <v>485</v>
      </c>
      <c r="J795" s="5" t="s">
        <v>459</v>
      </c>
      <c r="K795" s="5"/>
      <c r="L795" s="5"/>
      <c r="M795" s="5"/>
      <c r="N795" s="5" t="s">
        <v>459</v>
      </c>
      <c r="O795" s="5"/>
      <c r="P795" s="5"/>
      <c r="Q795" s="5"/>
      <c r="R795" s="5" t="s">
        <v>459</v>
      </c>
      <c r="S795" s="5" t="s">
        <v>480</v>
      </c>
      <c r="T795" s="5" t="s">
        <v>461</v>
      </c>
      <c r="U795" s="5" t="s">
        <v>484</v>
      </c>
      <c r="V795" s="5" t="s">
        <v>521</v>
      </c>
      <c r="W795" s="5">
        <v>128</v>
      </c>
      <c r="X795" s="5">
        <v>30</v>
      </c>
      <c r="Y795" s="5" t="s">
        <v>455</v>
      </c>
      <c r="Z795" s="5">
        <v>20</v>
      </c>
      <c r="AA795" s="5">
        <v>5</v>
      </c>
      <c r="AB795" s="5" t="s">
        <v>844</v>
      </c>
      <c r="AC795" s="5"/>
      <c r="AD795" s="5">
        <v>0</v>
      </c>
      <c r="AE795" s="5">
        <v>60</v>
      </c>
      <c r="AF795" s="5">
        <v>13</v>
      </c>
      <c r="AG795" s="5">
        <v>24.99</v>
      </c>
      <c r="AH795" s="5">
        <v>60</v>
      </c>
      <c r="AI795" s="5">
        <v>48.47</v>
      </c>
      <c r="AJ795" s="5">
        <v>52</v>
      </c>
      <c r="AK795" s="5">
        <v>31.18</v>
      </c>
      <c r="AL795" s="5">
        <v>13</v>
      </c>
      <c r="AM795" s="5">
        <v>28.6</v>
      </c>
      <c r="AN795" s="5">
        <v>29.1</v>
      </c>
      <c r="AO795" s="5">
        <v>28.16</v>
      </c>
      <c r="AP795" s="5">
        <v>18</v>
      </c>
      <c r="AQ795" s="5"/>
      <c r="AR795" s="5">
        <v>6.93129999999999</v>
      </c>
      <c r="AS795" s="5" t="s">
        <v>882</v>
      </c>
      <c r="AT795" s="5"/>
      <c r="AU795" s="5">
        <v>0</v>
      </c>
      <c r="AV795" s="5">
        <v>60</v>
      </c>
      <c r="AW795" s="5">
        <v>13</v>
      </c>
      <c r="AX795" s="5">
        <v>26.1</v>
      </c>
      <c r="AY795" s="5">
        <v>60</v>
      </c>
      <c r="AZ795" s="5">
        <v>47.7</v>
      </c>
      <c r="BA795" s="5">
        <v>57</v>
      </c>
      <c r="BB795" s="5">
        <v>30.4</v>
      </c>
      <c r="BC795" s="5">
        <v>13</v>
      </c>
      <c r="BD795" s="5">
        <v>34.38</v>
      </c>
      <c r="BE795" s="5">
        <v>30.82</v>
      </c>
      <c r="BF795" s="5">
        <v>28.22</v>
      </c>
      <c r="BG795" s="5">
        <v>18</v>
      </c>
      <c r="BH795" s="5"/>
      <c r="BI795" s="5">
        <v>7.2812</v>
      </c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</row>
    <row r="796" spans="1:107" s="7" customFormat="1" ht="12.75">
      <c r="A796" s="4" t="s">
        <v>319</v>
      </c>
      <c r="B796" s="5" t="s">
        <v>452</v>
      </c>
      <c r="C796" s="6">
        <v>39489</v>
      </c>
      <c r="D796" s="5" t="s">
        <v>455</v>
      </c>
      <c r="E796" s="5" t="s">
        <v>502</v>
      </c>
      <c r="F796" s="5" t="s">
        <v>477</v>
      </c>
      <c r="G796" s="5" t="s">
        <v>458</v>
      </c>
      <c r="H796" s="5" t="s">
        <v>459</v>
      </c>
      <c r="I796" s="5">
        <v>27</v>
      </c>
      <c r="J796" s="5" t="s">
        <v>459</v>
      </c>
      <c r="K796" s="5"/>
      <c r="L796" s="5"/>
      <c r="M796" s="5"/>
      <c r="N796" s="5" t="s">
        <v>459</v>
      </c>
      <c r="O796" s="5"/>
      <c r="P796" s="5"/>
      <c r="Q796" s="5"/>
      <c r="R796" s="5" t="s">
        <v>459</v>
      </c>
      <c r="S796" s="5" t="s">
        <v>480</v>
      </c>
      <c r="T796" s="5" t="s">
        <v>461</v>
      </c>
      <c r="U796" s="5" t="s">
        <v>462</v>
      </c>
      <c r="V796" s="5" t="s">
        <v>521</v>
      </c>
      <c r="W796" s="5">
        <v>128</v>
      </c>
      <c r="X796" s="5"/>
      <c r="Y796" s="5" t="s">
        <v>459</v>
      </c>
      <c r="Z796" s="5">
        <v>16</v>
      </c>
      <c r="AA796" s="5">
        <v>4</v>
      </c>
      <c r="AB796" s="5" t="s">
        <v>844</v>
      </c>
      <c r="AC796" s="5"/>
      <c r="AD796" s="5">
        <v>0</v>
      </c>
      <c r="AE796" s="5">
        <v>5</v>
      </c>
      <c r="AF796" s="5">
        <v>0</v>
      </c>
      <c r="AG796" s="5">
        <v>8.02</v>
      </c>
      <c r="AH796" s="5">
        <v>60</v>
      </c>
      <c r="AI796" s="5">
        <v>24.934</v>
      </c>
      <c r="AJ796" s="5">
        <v>15</v>
      </c>
      <c r="AK796" s="5">
        <v>16.149</v>
      </c>
      <c r="AL796" s="5">
        <v>15</v>
      </c>
      <c r="AM796" s="5">
        <v>15.724</v>
      </c>
      <c r="AN796" s="5">
        <v>15.987</v>
      </c>
      <c r="AO796" s="5">
        <v>4.081</v>
      </c>
      <c r="AP796" s="5">
        <v>5</v>
      </c>
      <c r="AQ796" s="5"/>
      <c r="AR796" s="5">
        <v>2.58716</v>
      </c>
      <c r="AS796" s="5" t="s">
        <v>882</v>
      </c>
      <c r="AT796" s="5"/>
      <c r="AU796" s="5">
        <v>0</v>
      </c>
      <c r="AV796" s="5">
        <v>5</v>
      </c>
      <c r="AW796" s="5">
        <v>0</v>
      </c>
      <c r="AX796" s="5">
        <v>7.782</v>
      </c>
      <c r="AY796" s="5">
        <v>60</v>
      </c>
      <c r="AZ796" s="5">
        <v>25.221</v>
      </c>
      <c r="BA796" s="5">
        <v>15</v>
      </c>
      <c r="BB796" s="5">
        <v>17.111</v>
      </c>
      <c r="BC796" s="5">
        <v>15</v>
      </c>
      <c r="BD796" s="5">
        <v>16.889</v>
      </c>
      <c r="BE796" s="5">
        <v>16.48</v>
      </c>
      <c r="BF796" s="5">
        <v>4.305</v>
      </c>
      <c r="BG796" s="5">
        <v>5</v>
      </c>
      <c r="BH796" s="5"/>
      <c r="BI796" s="5">
        <v>2.61837766666666</v>
      </c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</row>
    <row r="797" spans="1:107" s="7" customFormat="1" ht="12.75">
      <c r="A797" s="4" t="s">
        <v>319</v>
      </c>
      <c r="B797" s="5" t="s">
        <v>452</v>
      </c>
      <c r="C797" s="6">
        <v>39386</v>
      </c>
      <c r="D797" s="5" t="s">
        <v>455</v>
      </c>
      <c r="E797" s="5" t="s">
        <v>502</v>
      </c>
      <c r="F797" s="5" t="s">
        <v>477</v>
      </c>
      <c r="G797" s="5" t="s">
        <v>458</v>
      </c>
      <c r="H797" s="5" t="s">
        <v>459</v>
      </c>
      <c r="I797" s="5" t="s">
        <v>666</v>
      </c>
      <c r="J797" s="5" t="s">
        <v>459</v>
      </c>
      <c r="K797" s="5"/>
      <c r="L797" s="5"/>
      <c r="M797" s="5"/>
      <c r="N797" s="5" t="s">
        <v>459</v>
      </c>
      <c r="O797" s="5"/>
      <c r="P797" s="5"/>
      <c r="Q797" s="5"/>
      <c r="R797" s="5" t="s">
        <v>459</v>
      </c>
      <c r="S797" s="5" t="s">
        <v>480</v>
      </c>
      <c r="T797" s="5" t="s">
        <v>461</v>
      </c>
      <c r="U797" s="5" t="s">
        <v>462</v>
      </c>
      <c r="V797" s="5" t="s">
        <v>673</v>
      </c>
      <c r="W797" s="5" t="s">
        <v>334</v>
      </c>
      <c r="X797" s="5">
        <v>60</v>
      </c>
      <c r="Y797" s="5" t="s">
        <v>455</v>
      </c>
      <c r="Z797" s="5">
        <v>32</v>
      </c>
      <c r="AA797" s="5">
        <v>10</v>
      </c>
      <c r="AB797" s="5" t="s">
        <v>844</v>
      </c>
      <c r="AC797" s="5"/>
      <c r="AD797" s="5">
        <v>0.0301</v>
      </c>
      <c r="AE797" s="5">
        <v>5</v>
      </c>
      <c r="AF797" s="5">
        <v>67</v>
      </c>
      <c r="AG797" s="5">
        <v>7.3</v>
      </c>
      <c r="AH797" s="5">
        <v>60</v>
      </c>
      <c r="AI797" s="5">
        <v>48.5</v>
      </c>
      <c r="AJ797" s="5">
        <v>51</v>
      </c>
      <c r="AK797" s="5">
        <v>38.72</v>
      </c>
      <c r="AL797" s="5">
        <v>18</v>
      </c>
      <c r="AM797" s="5">
        <v>37.65</v>
      </c>
      <c r="AN797" s="5">
        <v>37.7</v>
      </c>
      <c r="AO797" s="5">
        <v>48.61</v>
      </c>
      <c r="AP797" s="5">
        <v>34</v>
      </c>
      <c r="AQ797" s="5">
        <v>0</v>
      </c>
      <c r="AR797" s="5">
        <v>7.56763333333333</v>
      </c>
      <c r="AS797" s="5" t="s">
        <v>882</v>
      </c>
      <c r="AT797" s="5"/>
      <c r="AU797" s="5">
        <v>0.0073</v>
      </c>
      <c r="AV797" s="5">
        <v>5</v>
      </c>
      <c r="AW797" s="5">
        <v>76</v>
      </c>
      <c r="AX797" s="5">
        <v>6.31</v>
      </c>
      <c r="AY797" s="5">
        <v>60</v>
      </c>
      <c r="AZ797" s="5">
        <v>49.09</v>
      </c>
      <c r="BA797" s="5">
        <v>60</v>
      </c>
      <c r="BB797" s="5">
        <v>39.05</v>
      </c>
      <c r="BC797" s="5">
        <v>17</v>
      </c>
      <c r="BD797" s="5">
        <v>37.91</v>
      </c>
      <c r="BE797" s="5">
        <v>37.56</v>
      </c>
      <c r="BF797" s="5">
        <v>47.77</v>
      </c>
      <c r="BG797" s="5">
        <v>33</v>
      </c>
      <c r="BH797" s="5">
        <v>0</v>
      </c>
      <c r="BI797" s="5">
        <v>7.467575</v>
      </c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</row>
    <row r="798" spans="1:107" s="7" customFormat="1" ht="12.75">
      <c r="A798" s="4" t="s">
        <v>319</v>
      </c>
      <c r="B798" s="5" t="s">
        <v>452</v>
      </c>
      <c r="C798" s="6">
        <v>39386</v>
      </c>
      <c r="D798" s="5" t="s">
        <v>455</v>
      </c>
      <c r="E798" s="5" t="s">
        <v>502</v>
      </c>
      <c r="F798" s="5" t="s">
        <v>477</v>
      </c>
      <c r="G798" s="5" t="s">
        <v>458</v>
      </c>
      <c r="H798" s="5" t="s">
        <v>459</v>
      </c>
      <c r="I798" s="5" t="s">
        <v>666</v>
      </c>
      <c r="J798" s="5" t="s">
        <v>459</v>
      </c>
      <c r="K798" s="5"/>
      <c r="L798" s="5"/>
      <c r="M798" s="5"/>
      <c r="N798" s="5" t="s">
        <v>459</v>
      </c>
      <c r="O798" s="5"/>
      <c r="P798" s="5"/>
      <c r="Q798" s="5"/>
      <c r="R798" s="5" t="s">
        <v>459</v>
      </c>
      <c r="S798" s="5" t="s">
        <v>480</v>
      </c>
      <c r="T798" s="5" t="s">
        <v>461</v>
      </c>
      <c r="U798" s="5" t="s">
        <v>462</v>
      </c>
      <c r="V798" s="5" t="s">
        <v>673</v>
      </c>
      <c r="W798" s="5" t="s">
        <v>334</v>
      </c>
      <c r="X798" s="5">
        <v>60</v>
      </c>
      <c r="Y798" s="5" t="s">
        <v>455</v>
      </c>
      <c r="Z798" s="5">
        <v>32</v>
      </c>
      <c r="AA798" s="5">
        <v>10</v>
      </c>
      <c r="AB798" s="5" t="s">
        <v>844</v>
      </c>
      <c r="AC798" s="5"/>
      <c r="AD798" s="5">
        <v>0.0301</v>
      </c>
      <c r="AE798" s="5">
        <v>5</v>
      </c>
      <c r="AF798" s="5">
        <v>67</v>
      </c>
      <c r="AG798" s="5">
        <v>7.3</v>
      </c>
      <c r="AH798" s="5">
        <v>60</v>
      </c>
      <c r="AI798" s="5">
        <v>48.5</v>
      </c>
      <c r="AJ798" s="5">
        <v>51</v>
      </c>
      <c r="AK798" s="5">
        <v>38.72</v>
      </c>
      <c r="AL798" s="5">
        <v>18</v>
      </c>
      <c r="AM798" s="5">
        <v>37.65</v>
      </c>
      <c r="AN798" s="5">
        <v>37.7</v>
      </c>
      <c r="AO798" s="5">
        <v>48.61</v>
      </c>
      <c r="AP798" s="5">
        <v>34</v>
      </c>
      <c r="AQ798" s="5">
        <v>0</v>
      </c>
      <c r="AR798" s="5">
        <v>7.56763333333333</v>
      </c>
      <c r="AS798" s="5" t="s">
        <v>882</v>
      </c>
      <c r="AT798" s="5"/>
      <c r="AU798" s="5">
        <v>0.0073</v>
      </c>
      <c r="AV798" s="5">
        <v>5</v>
      </c>
      <c r="AW798" s="5">
        <v>76</v>
      </c>
      <c r="AX798" s="5">
        <v>6.31</v>
      </c>
      <c r="AY798" s="5">
        <v>60</v>
      </c>
      <c r="AZ798" s="5">
        <v>49.09</v>
      </c>
      <c r="BA798" s="5">
        <v>60</v>
      </c>
      <c r="BB798" s="5">
        <v>39.05</v>
      </c>
      <c r="BC798" s="5">
        <v>17</v>
      </c>
      <c r="BD798" s="5">
        <v>37.91</v>
      </c>
      <c r="BE798" s="5">
        <v>37.56</v>
      </c>
      <c r="BF798" s="5">
        <v>47.77</v>
      </c>
      <c r="BG798" s="5">
        <v>33</v>
      </c>
      <c r="BH798" s="5">
        <v>0</v>
      </c>
      <c r="BI798" s="5">
        <v>7.467575</v>
      </c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</row>
    <row r="799" spans="1:107" s="7" customFormat="1" ht="12.75">
      <c r="A799" s="4" t="s">
        <v>319</v>
      </c>
      <c r="B799" s="5" t="s">
        <v>452</v>
      </c>
      <c r="C799" s="6">
        <v>39391</v>
      </c>
      <c r="D799" s="5" t="s">
        <v>455</v>
      </c>
      <c r="E799" s="5" t="s">
        <v>502</v>
      </c>
      <c r="F799" s="5" t="s">
        <v>477</v>
      </c>
      <c r="G799" s="5" t="s">
        <v>458</v>
      </c>
      <c r="H799" s="5" t="s">
        <v>459</v>
      </c>
      <c r="I799" s="5">
        <v>30</v>
      </c>
      <c r="J799" s="5" t="s">
        <v>459</v>
      </c>
      <c r="K799" s="5"/>
      <c r="L799" s="5"/>
      <c r="M799" s="5"/>
      <c r="N799" s="5" t="s">
        <v>459</v>
      </c>
      <c r="O799" s="5"/>
      <c r="P799" s="5"/>
      <c r="Q799" s="5"/>
      <c r="R799" s="5" t="s">
        <v>459</v>
      </c>
      <c r="S799" s="5" t="s">
        <v>480</v>
      </c>
      <c r="T799" s="5" t="s">
        <v>461</v>
      </c>
      <c r="U799" s="5" t="s">
        <v>484</v>
      </c>
      <c r="V799" s="5" t="s">
        <v>808</v>
      </c>
      <c r="W799" s="5">
        <v>1000</v>
      </c>
      <c r="X799" s="5">
        <v>30</v>
      </c>
      <c r="Y799" s="5" t="s">
        <v>455</v>
      </c>
      <c r="Z799" s="5">
        <v>28</v>
      </c>
      <c r="AA799" s="5">
        <v>26</v>
      </c>
      <c r="AB799" s="5" t="s">
        <v>918</v>
      </c>
      <c r="AC799" s="5"/>
      <c r="AD799" s="5">
        <v>0.0355</v>
      </c>
      <c r="AE799" s="5">
        <v>5</v>
      </c>
      <c r="AF799" s="5">
        <v>67</v>
      </c>
      <c r="AG799" s="5">
        <v>9.38</v>
      </c>
      <c r="AH799" s="5">
        <v>60</v>
      </c>
      <c r="AI799" s="5">
        <v>61.01</v>
      </c>
      <c r="AJ799" s="5">
        <v>52</v>
      </c>
      <c r="AK799" s="5">
        <v>49.37</v>
      </c>
      <c r="AL799" s="5">
        <v>30</v>
      </c>
      <c r="AM799" s="5">
        <v>48</v>
      </c>
      <c r="AN799" s="5">
        <v>47.79</v>
      </c>
      <c r="AO799" s="5">
        <v>17.15</v>
      </c>
      <c r="AP799" s="5">
        <v>18</v>
      </c>
      <c r="AQ799" s="5">
        <v>0</v>
      </c>
      <c r="AR799" s="5">
        <v>8.29126666666666</v>
      </c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 t="s">
        <v>918</v>
      </c>
      <c r="BK799" s="5"/>
      <c r="BL799" s="5">
        <v>0</v>
      </c>
      <c r="BM799" s="5">
        <v>5</v>
      </c>
      <c r="BN799" s="5">
        <v>76</v>
      </c>
      <c r="BO799" s="5">
        <v>8.22</v>
      </c>
      <c r="BP799" s="5">
        <v>60</v>
      </c>
      <c r="BQ799" s="5">
        <v>62.14</v>
      </c>
      <c r="BR799" s="5">
        <v>55</v>
      </c>
      <c r="BS799" s="5">
        <v>50.13</v>
      </c>
      <c r="BT799" s="5">
        <v>25</v>
      </c>
      <c r="BU799" s="5">
        <v>49.44</v>
      </c>
      <c r="BV799" s="5">
        <v>48.35</v>
      </c>
      <c r="BW799" s="5">
        <v>17.17</v>
      </c>
      <c r="BX799" s="5">
        <v>18</v>
      </c>
      <c r="BY799" s="5">
        <v>0</v>
      </c>
      <c r="BZ799" s="5">
        <v>8.27156666666666</v>
      </c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</row>
    <row r="800" spans="1:107" s="7" customFormat="1" ht="12.75">
      <c r="A800" s="4" t="s">
        <v>319</v>
      </c>
      <c r="B800" s="5" t="s">
        <v>452</v>
      </c>
      <c r="C800" s="6">
        <v>39395</v>
      </c>
      <c r="D800" s="5" t="s">
        <v>455</v>
      </c>
      <c r="E800" s="5" t="s">
        <v>502</v>
      </c>
      <c r="F800" s="5" t="s">
        <v>477</v>
      </c>
      <c r="G800" s="5" t="s">
        <v>458</v>
      </c>
      <c r="H800" s="5" t="s">
        <v>459</v>
      </c>
      <c r="I800" s="5">
        <v>30</v>
      </c>
      <c r="J800" s="5" t="s">
        <v>459</v>
      </c>
      <c r="K800" s="5"/>
      <c r="L800" s="5"/>
      <c r="M800" s="5"/>
      <c r="N800" s="5" t="s">
        <v>459</v>
      </c>
      <c r="O800" s="5"/>
      <c r="P800" s="5"/>
      <c r="Q800" s="5"/>
      <c r="R800" s="5" t="s">
        <v>459</v>
      </c>
      <c r="S800" s="5" t="s">
        <v>480</v>
      </c>
      <c r="T800" s="5" t="s">
        <v>461</v>
      </c>
      <c r="U800" s="5" t="s">
        <v>484</v>
      </c>
      <c r="V800" s="5" t="s">
        <v>868</v>
      </c>
      <c r="W800" s="5">
        <v>1000</v>
      </c>
      <c r="X800" s="5">
        <v>30</v>
      </c>
      <c r="Y800" s="5" t="s">
        <v>455</v>
      </c>
      <c r="Z800" s="5">
        <v>35</v>
      </c>
      <c r="AA800" s="5">
        <v>31</v>
      </c>
      <c r="AB800" s="5" t="s">
        <v>918</v>
      </c>
      <c r="AC800" s="5"/>
      <c r="AD800" s="5">
        <v>0.03</v>
      </c>
      <c r="AE800" s="5">
        <v>5</v>
      </c>
      <c r="AF800" s="5">
        <v>73</v>
      </c>
      <c r="AG800" s="5">
        <v>9.39</v>
      </c>
      <c r="AH800" s="5">
        <v>60</v>
      </c>
      <c r="AI800" s="5">
        <v>67.28</v>
      </c>
      <c r="AJ800" s="5">
        <v>67</v>
      </c>
      <c r="AK800" s="5">
        <v>52.06</v>
      </c>
      <c r="AL800" s="5">
        <v>33</v>
      </c>
      <c r="AM800" s="5">
        <v>51.37</v>
      </c>
      <c r="AN800" s="5">
        <v>50.86</v>
      </c>
      <c r="AO800" s="5">
        <v>17.75</v>
      </c>
      <c r="AP800" s="5">
        <v>19</v>
      </c>
      <c r="AQ800" s="5"/>
      <c r="AR800" s="5">
        <v>9.736985</v>
      </c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</row>
    <row r="801" spans="1:107" s="7" customFormat="1" ht="12.75">
      <c r="A801" s="4" t="s">
        <v>319</v>
      </c>
      <c r="B801" s="5" t="s">
        <v>452</v>
      </c>
      <c r="C801" s="6">
        <v>39391</v>
      </c>
      <c r="D801" s="5" t="s">
        <v>455</v>
      </c>
      <c r="E801" s="5" t="s">
        <v>456</v>
      </c>
      <c r="F801" s="5" t="s">
        <v>477</v>
      </c>
      <c r="G801" s="5" t="s">
        <v>458</v>
      </c>
      <c r="H801" s="5" t="s">
        <v>459</v>
      </c>
      <c r="I801" s="5">
        <v>30</v>
      </c>
      <c r="J801" s="5" t="s">
        <v>459</v>
      </c>
      <c r="K801" s="5"/>
      <c r="L801" s="5"/>
      <c r="M801" s="5"/>
      <c r="N801" s="5" t="s">
        <v>459</v>
      </c>
      <c r="O801" s="5" t="s">
        <v>580</v>
      </c>
      <c r="P801" s="5"/>
      <c r="Q801" s="5"/>
      <c r="R801" s="5" t="s">
        <v>459</v>
      </c>
      <c r="S801" s="5" t="s">
        <v>480</v>
      </c>
      <c r="T801" s="5" t="s">
        <v>461</v>
      </c>
      <c r="U801" s="5" t="s">
        <v>484</v>
      </c>
      <c r="V801" s="5" t="s">
        <v>808</v>
      </c>
      <c r="W801" s="5">
        <v>1000</v>
      </c>
      <c r="X801" s="5">
        <v>30</v>
      </c>
      <c r="Y801" s="5" t="s">
        <v>455</v>
      </c>
      <c r="Z801" s="5">
        <v>45</v>
      </c>
      <c r="AA801" s="5">
        <v>35</v>
      </c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 t="s">
        <v>918</v>
      </c>
      <c r="AT801" s="5"/>
      <c r="AU801" s="5">
        <v>0.008</v>
      </c>
      <c r="AV801" s="5">
        <v>5</v>
      </c>
      <c r="AW801" s="5">
        <v>65</v>
      </c>
      <c r="AX801" s="5">
        <v>8.18</v>
      </c>
      <c r="AY801" s="5">
        <v>60</v>
      </c>
      <c r="AZ801" s="5">
        <v>74.63</v>
      </c>
      <c r="BA801" s="5">
        <v>57</v>
      </c>
      <c r="BB801" s="5">
        <v>57.91</v>
      </c>
      <c r="BC801" s="5">
        <v>17</v>
      </c>
      <c r="BD801" s="5">
        <v>56.5</v>
      </c>
      <c r="BE801" s="5">
        <v>56.43</v>
      </c>
      <c r="BF801" s="5">
        <v>20.35</v>
      </c>
      <c r="BG801" s="5">
        <v>21</v>
      </c>
      <c r="BH801" s="5">
        <v>0</v>
      </c>
      <c r="BI801" s="5">
        <v>10.5102099999999</v>
      </c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</row>
    <row r="802" spans="1:107" s="7" customFormat="1" ht="12.75">
      <c r="A802" s="4" t="s">
        <v>319</v>
      </c>
      <c r="B802" s="5" t="s">
        <v>452</v>
      </c>
      <c r="C802" s="6">
        <v>39259</v>
      </c>
      <c r="D802" s="5" t="s">
        <v>455</v>
      </c>
      <c r="E802" s="5" t="s">
        <v>502</v>
      </c>
      <c r="F802" s="5" t="s">
        <v>477</v>
      </c>
      <c r="G802" s="5" t="s">
        <v>458</v>
      </c>
      <c r="H802" s="5" t="s">
        <v>459</v>
      </c>
      <c r="I802" s="5">
        <v>30</v>
      </c>
      <c r="J802" s="5" t="s">
        <v>459</v>
      </c>
      <c r="K802" s="5"/>
      <c r="L802" s="5"/>
      <c r="M802" s="5"/>
      <c r="N802" s="5" t="s">
        <v>455</v>
      </c>
      <c r="O802" s="5" t="s">
        <v>580</v>
      </c>
      <c r="P802" s="5"/>
      <c r="Q802" s="5"/>
      <c r="R802" s="5" t="s">
        <v>459</v>
      </c>
      <c r="S802" s="5" t="s">
        <v>480</v>
      </c>
      <c r="T802" s="5" t="s">
        <v>461</v>
      </c>
      <c r="U802" s="5" t="s">
        <v>484</v>
      </c>
      <c r="V802" s="5" t="s">
        <v>328</v>
      </c>
      <c r="W802" s="5">
        <v>100</v>
      </c>
      <c r="X802" s="5">
        <v>60</v>
      </c>
      <c r="Y802" s="5" t="s">
        <v>455</v>
      </c>
      <c r="Z802" s="5">
        <v>55</v>
      </c>
      <c r="AA802" s="5">
        <v>40</v>
      </c>
      <c r="AB802" s="5" t="s">
        <v>918</v>
      </c>
      <c r="AC802" s="5"/>
      <c r="AD802" s="5">
        <v>0.027</v>
      </c>
      <c r="AE802" s="5">
        <v>5</v>
      </c>
      <c r="AF802" s="5">
        <v>10</v>
      </c>
      <c r="AG802" s="5">
        <v>29</v>
      </c>
      <c r="AH802" s="5">
        <v>60</v>
      </c>
      <c r="AI802" s="5">
        <v>108</v>
      </c>
      <c r="AJ802" s="5">
        <v>90</v>
      </c>
      <c r="AK802" s="5">
        <v>85</v>
      </c>
      <c r="AL802" s="5">
        <v>8</v>
      </c>
      <c r="AM802" s="5">
        <v>84</v>
      </c>
      <c r="AN802" s="5">
        <v>85</v>
      </c>
      <c r="AO802" s="5">
        <v>146</v>
      </c>
      <c r="AP802" s="5">
        <v>47</v>
      </c>
      <c r="AQ802" s="5">
        <v>1.8</v>
      </c>
      <c r="AR802" s="5">
        <v>18.7248333333333</v>
      </c>
      <c r="AS802" s="5" t="s">
        <v>918</v>
      </c>
      <c r="AT802" s="5"/>
      <c r="AU802" s="5">
        <v>0.026</v>
      </c>
      <c r="AV802" s="5">
        <v>5</v>
      </c>
      <c r="AW802" s="5">
        <v>10</v>
      </c>
      <c r="AX802" s="5">
        <v>29</v>
      </c>
      <c r="AY802" s="5">
        <v>60</v>
      </c>
      <c r="AZ802" s="5">
        <v>107</v>
      </c>
      <c r="BA802" s="5">
        <v>90</v>
      </c>
      <c r="BB802" s="5">
        <v>85</v>
      </c>
      <c r="BC802" s="5">
        <v>9</v>
      </c>
      <c r="BD802" s="5">
        <v>85</v>
      </c>
      <c r="BE802" s="5">
        <v>85</v>
      </c>
      <c r="BF802" s="5">
        <v>148</v>
      </c>
      <c r="BG802" s="5">
        <v>47</v>
      </c>
      <c r="BH802" s="5">
        <v>2.4</v>
      </c>
      <c r="BI802" s="5">
        <v>18.7848333333333</v>
      </c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>
        <v>0</v>
      </c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</row>
    <row r="803" spans="1:107" s="7" customFormat="1" ht="12.75">
      <c r="A803" s="4" t="s">
        <v>319</v>
      </c>
      <c r="B803" s="5" t="s">
        <v>452</v>
      </c>
      <c r="C803" s="6">
        <v>39247</v>
      </c>
      <c r="D803" s="5" t="s">
        <v>455</v>
      </c>
      <c r="E803" s="5" t="s">
        <v>508</v>
      </c>
      <c r="F803" s="5" t="s">
        <v>477</v>
      </c>
      <c r="G803" s="5" t="s">
        <v>458</v>
      </c>
      <c r="H803" s="5" t="s">
        <v>459</v>
      </c>
      <c r="I803" s="5">
        <v>30</v>
      </c>
      <c r="J803" s="5" t="s">
        <v>459</v>
      </c>
      <c r="K803" s="5"/>
      <c r="L803" s="5"/>
      <c r="M803" s="5"/>
      <c r="N803" s="5" t="s">
        <v>455</v>
      </c>
      <c r="O803" s="5" t="s">
        <v>580</v>
      </c>
      <c r="P803" s="5"/>
      <c r="Q803" s="5"/>
      <c r="R803" s="5" t="s">
        <v>459</v>
      </c>
      <c r="S803" s="5" t="s">
        <v>480</v>
      </c>
      <c r="T803" s="5" t="s">
        <v>461</v>
      </c>
      <c r="U803" s="5" t="s">
        <v>484</v>
      </c>
      <c r="V803" s="5" t="s">
        <v>810</v>
      </c>
      <c r="W803" s="5">
        <v>1000</v>
      </c>
      <c r="X803" s="5">
        <v>30</v>
      </c>
      <c r="Y803" s="5" t="s">
        <v>455</v>
      </c>
      <c r="Z803" s="5">
        <v>75</v>
      </c>
      <c r="AA803" s="5">
        <v>50</v>
      </c>
      <c r="AB803" s="5" t="s">
        <v>918</v>
      </c>
      <c r="AC803" s="5"/>
      <c r="AD803" s="5">
        <v>0.035</v>
      </c>
      <c r="AE803" s="5">
        <v>5</v>
      </c>
      <c r="AF803" s="5">
        <v>10</v>
      </c>
      <c r="AG803" s="5">
        <v>88.2</v>
      </c>
      <c r="AH803" s="5">
        <v>60</v>
      </c>
      <c r="AI803" s="5">
        <v>113.4</v>
      </c>
      <c r="AJ803" s="5">
        <v>100</v>
      </c>
      <c r="AK803" s="5">
        <v>89</v>
      </c>
      <c r="AL803" s="5">
        <v>8</v>
      </c>
      <c r="AM803" s="5">
        <v>87</v>
      </c>
      <c r="AN803" s="5">
        <v>88</v>
      </c>
      <c r="AO803" s="5">
        <v>158</v>
      </c>
      <c r="AP803" s="5">
        <v>43</v>
      </c>
      <c r="AQ803" s="5">
        <v>0</v>
      </c>
      <c r="AR803" s="5">
        <v>26.5715</v>
      </c>
      <c r="AS803" s="5" t="s">
        <v>918</v>
      </c>
      <c r="AT803" s="5"/>
      <c r="AU803" s="5">
        <v>0.027</v>
      </c>
      <c r="AV803" s="5">
        <v>5</v>
      </c>
      <c r="AW803" s="5">
        <v>10</v>
      </c>
      <c r="AX803" s="5">
        <v>88.3</v>
      </c>
      <c r="AY803" s="5">
        <v>60</v>
      </c>
      <c r="AZ803" s="5">
        <v>112.5</v>
      </c>
      <c r="BA803" s="5">
        <v>98</v>
      </c>
      <c r="BB803" s="5">
        <v>88</v>
      </c>
      <c r="BC803" s="5">
        <v>8</v>
      </c>
      <c r="BD803" s="5">
        <v>87</v>
      </c>
      <c r="BE803" s="5">
        <v>89</v>
      </c>
      <c r="BF803" s="5">
        <v>141</v>
      </c>
      <c r="BG803" s="5">
        <v>43</v>
      </c>
      <c r="BH803" s="5">
        <v>0</v>
      </c>
      <c r="BI803" s="5">
        <v>26.4045833333333</v>
      </c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>
        <v>0</v>
      </c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</row>
    <row r="804" ht="15"/>
  </sheetData>
  <autoFilter ref="A1:DC803"/>
  <conditionalFormatting sqref="CT2:CT249">
    <cfRule type="expression" priority="1" dxfId="0" stopIfTrue="1">
      <formula>(CN2&gt;1)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843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9.00390625" style="48" customWidth="1"/>
    <col min="2" max="2" width="16.140625" style="49" customWidth="1"/>
    <col min="3" max="3" width="36.57421875" style="49" customWidth="1"/>
    <col min="4" max="4" width="20.140625" style="49" customWidth="1"/>
    <col min="5" max="5" width="18.140625" style="49" customWidth="1"/>
    <col min="6" max="6" width="19.7109375" style="49" customWidth="1"/>
    <col min="7" max="7" width="11.421875" style="49" customWidth="1"/>
    <col min="8" max="8" width="14.57421875" style="50" customWidth="1"/>
    <col min="9" max="9" width="34.140625" style="48" customWidth="1"/>
    <col min="10" max="10" width="33.7109375" style="48" customWidth="1"/>
    <col min="11" max="16384" width="9.140625" style="48" customWidth="1"/>
  </cols>
  <sheetData>
    <row r="1" spans="1:10" s="13" customFormat="1" ht="63">
      <c r="A1" s="12" t="s">
        <v>1217</v>
      </c>
      <c r="B1" s="12" t="s">
        <v>1218</v>
      </c>
      <c r="C1" s="12" t="s">
        <v>1219</v>
      </c>
      <c r="D1" s="12" t="s">
        <v>1220</v>
      </c>
      <c r="E1" s="12" t="s">
        <v>1221</v>
      </c>
      <c r="F1" s="12" t="s">
        <v>1222</v>
      </c>
      <c r="G1" s="12" t="s">
        <v>362</v>
      </c>
      <c r="H1" s="12" t="s">
        <v>1223</v>
      </c>
      <c r="I1" s="12" t="s">
        <v>1224</v>
      </c>
      <c r="J1" s="12" t="s">
        <v>1225</v>
      </c>
    </row>
    <row r="2" spans="1:9" s="16" customFormat="1" ht="15">
      <c r="A2" s="14" t="s">
        <v>451</v>
      </c>
      <c r="B2" s="15" t="s">
        <v>453</v>
      </c>
      <c r="C2" s="15" t="s">
        <v>454</v>
      </c>
      <c r="D2" s="15" t="s">
        <v>1226</v>
      </c>
      <c r="E2" s="15" t="s">
        <v>1227</v>
      </c>
      <c r="F2" s="15" t="s">
        <v>1228</v>
      </c>
      <c r="G2" s="15" t="s">
        <v>1229</v>
      </c>
      <c r="H2" s="15">
        <v>42</v>
      </c>
      <c r="I2" s="16" t="s">
        <v>1229</v>
      </c>
    </row>
    <row r="3" spans="1:9" s="16" customFormat="1" ht="30">
      <c r="A3" s="16" t="s">
        <v>451</v>
      </c>
      <c r="B3" s="14" t="s">
        <v>1230</v>
      </c>
      <c r="C3" s="17" t="s">
        <v>467</v>
      </c>
      <c r="D3" s="17" t="s">
        <v>1226</v>
      </c>
      <c r="E3" s="17" t="s">
        <v>1227</v>
      </c>
      <c r="F3" s="17" t="s">
        <v>1231</v>
      </c>
      <c r="G3" s="18" t="s">
        <v>1229</v>
      </c>
      <c r="H3" s="19">
        <v>43</v>
      </c>
      <c r="I3" s="16" t="s">
        <v>1229</v>
      </c>
    </row>
    <row r="4" spans="1:9" s="16" customFormat="1" ht="15">
      <c r="A4" s="16" t="s">
        <v>451</v>
      </c>
      <c r="B4" s="14" t="s">
        <v>1230</v>
      </c>
      <c r="C4" s="16" t="s">
        <v>1232</v>
      </c>
      <c r="D4" s="16" t="s">
        <v>1226</v>
      </c>
      <c r="E4" s="16" t="s">
        <v>1229</v>
      </c>
      <c r="F4" s="16" t="s">
        <v>1228</v>
      </c>
      <c r="G4" s="16" t="s">
        <v>1229</v>
      </c>
      <c r="H4" s="16" t="s">
        <v>1233</v>
      </c>
      <c r="I4" s="16" t="s">
        <v>1229</v>
      </c>
    </row>
    <row r="5" spans="1:8" s="16" customFormat="1" ht="15">
      <c r="A5" s="19" t="s">
        <v>451</v>
      </c>
      <c r="B5" s="19" t="s">
        <v>470</v>
      </c>
      <c r="C5" s="19" t="s">
        <v>1234</v>
      </c>
      <c r="D5" s="19" t="s">
        <v>1226</v>
      </c>
      <c r="E5" s="19" t="s">
        <v>1227</v>
      </c>
      <c r="F5" s="19" t="s">
        <v>1231</v>
      </c>
      <c r="G5" s="19" t="s">
        <v>1229</v>
      </c>
      <c r="H5" s="19" t="s">
        <v>1235</v>
      </c>
    </row>
    <row r="6" spans="1:8" s="16" customFormat="1" ht="15">
      <c r="A6" s="19" t="s">
        <v>451</v>
      </c>
      <c r="B6" s="19" t="s">
        <v>470</v>
      </c>
      <c r="C6" s="19" t="s">
        <v>1236</v>
      </c>
      <c r="D6" s="19" t="s">
        <v>1226</v>
      </c>
      <c r="E6" s="19" t="s">
        <v>1227</v>
      </c>
      <c r="F6" s="19" t="s">
        <v>1231</v>
      </c>
      <c r="G6" s="19" t="s">
        <v>1229</v>
      </c>
      <c r="H6" s="19" t="s">
        <v>1235</v>
      </c>
    </row>
    <row r="7" spans="1:8" s="16" customFormat="1" ht="15">
      <c r="A7" s="14" t="s">
        <v>451</v>
      </c>
      <c r="B7" s="14" t="s">
        <v>470</v>
      </c>
      <c r="C7" s="14" t="s">
        <v>1237</v>
      </c>
      <c r="D7" s="14" t="s">
        <v>1226</v>
      </c>
      <c r="E7" s="14" t="s">
        <v>1229</v>
      </c>
      <c r="F7" s="14" t="s">
        <v>1228</v>
      </c>
      <c r="G7" s="14" t="s">
        <v>1229</v>
      </c>
      <c r="H7" s="14"/>
    </row>
    <row r="8" spans="1:8" s="16" customFormat="1" ht="15">
      <c r="A8" s="14" t="s">
        <v>451</v>
      </c>
      <c r="B8" s="14" t="s">
        <v>470</v>
      </c>
      <c r="C8" s="14" t="s">
        <v>1238</v>
      </c>
      <c r="D8" s="14" t="s">
        <v>1226</v>
      </c>
      <c r="E8" s="14" t="s">
        <v>1227</v>
      </c>
      <c r="F8" s="14" t="s">
        <v>1228</v>
      </c>
      <c r="G8" s="14" t="s">
        <v>1229</v>
      </c>
      <c r="H8" s="14" t="s">
        <v>1239</v>
      </c>
    </row>
    <row r="9" spans="1:8" s="16" customFormat="1" ht="15">
      <c r="A9" s="14" t="s">
        <v>451</v>
      </c>
      <c r="B9" s="14" t="s">
        <v>470</v>
      </c>
      <c r="C9" s="14" t="s">
        <v>1240</v>
      </c>
      <c r="D9" s="14" t="s">
        <v>1226</v>
      </c>
      <c r="E9" s="17" t="s">
        <v>1229</v>
      </c>
      <c r="F9" s="14" t="s">
        <v>1228</v>
      </c>
      <c r="G9" s="14" t="s">
        <v>1229</v>
      </c>
      <c r="H9" s="14" t="s">
        <v>1239</v>
      </c>
    </row>
    <row r="10" spans="1:8" s="16" customFormat="1" ht="15">
      <c r="A10" s="14" t="s">
        <v>451</v>
      </c>
      <c r="B10" s="14" t="s">
        <v>470</v>
      </c>
      <c r="C10" s="14" t="s">
        <v>1241</v>
      </c>
      <c r="D10" s="14" t="s">
        <v>1226</v>
      </c>
      <c r="E10" s="14" t="s">
        <v>1227</v>
      </c>
      <c r="F10" s="14" t="s">
        <v>1228</v>
      </c>
      <c r="G10" s="14" t="s">
        <v>1229</v>
      </c>
      <c r="H10" s="14" t="s">
        <v>1239</v>
      </c>
    </row>
    <row r="11" spans="1:8" s="16" customFormat="1" ht="15">
      <c r="A11" s="14" t="s">
        <v>451</v>
      </c>
      <c r="B11" s="14" t="s">
        <v>470</v>
      </c>
      <c r="C11" s="14" t="s">
        <v>1242</v>
      </c>
      <c r="D11" s="14" t="s">
        <v>1226</v>
      </c>
      <c r="E11" s="14" t="s">
        <v>1229</v>
      </c>
      <c r="F11" s="14" t="s">
        <v>1228</v>
      </c>
      <c r="G11" s="14" t="s">
        <v>1229</v>
      </c>
      <c r="H11" s="14" t="s">
        <v>1235</v>
      </c>
    </row>
    <row r="12" spans="1:8" s="16" customFormat="1" ht="15">
      <c r="A12" s="14" t="s">
        <v>451</v>
      </c>
      <c r="B12" s="14" t="s">
        <v>470</v>
      </c>
      <c r="C12" s="14" t="s">
        <v>1243</v>
      </c>
      <c r="D12" s="14" t="s">
        <v>1226</v>
      </c>
      <c r="E12" s="14" t="s">
        <v>1229</v>
      </c>
      <c r="F12" s="14" t="s">
        <v>1228</v>
      </c>
      <c r="G12" s="14" t="s">
        <v>1229</v>
      </c>
      <c r="H12" s="14" t="s">
        <v>1239</v>
      </c>
    </row>
    <row r="13" spans="1:8" s="16" customFormat="1" ht="15">
      <c r="A13" s="14" t="s">
        <v>451</v>
      </c>
      <c r="B13" s="14" t="s">
        <v>312</v>
      </c>
      <c r="C13" s="14" t="s">
        <v>1244</v>
      </c>
      <c r="D13" s="14" t="s">
        <v>1226</v>
      </c>
      <c r="E13" s="14" t="s">
        <v>1229</v>
      </c>
      <c r="F13" s="14" t="s">
        <v>1228</v>
      </c>
      <c r="G13" s="14" t="s">
        <v>1227</v>
      </c>
      <c r="H13" s="14"/>
    </row>
    <row r="14" spans="1:8" s="16" customFormat="1" ht="15">
      <c r="A14" s="14" t="s">
        <v>451</v>
      </c>
      <c r="B14" s="14" t="s">
        <v>312</v>
      </c>
      <c r="C14" s="14" t="s">
        <v>1245</v>
      </c>
      <c r="D14" s="14" t="s">
        <v>1226</v>
      </c>
      <c r="E14" s="14" t="s">
        <v>1229</v>
      </c>
      <c r="F14" s="14" t="s">
        <v>1228</v>
      </c>
      <c r="G14" s="14" t="s">
        <v>1227</v>
      </c>
      <c r="H14" s="14"/>
    </row>
    <row r="15" spans="1:8" s="16" customFormat="1" ht="15">
      <c r="A15" s="14" t="s">
        <v>451</v>
      </c>
      <c r="B15" s="14" t="s">
        <v>312</v>
      </c>
      <c r="C15" s="14" t="s">
        <v>1246</v>
      </c>
      <c r="D15" s="14" t="s">
        <v>1226</v>
      </c>
      <c r="E15" s="14" t="s">
        <v>1229</v>
      </c>
      <c r="F15" s="14" t="s">
        <v>1228</v>
      </c>
      <c r="G15" s="14" t="s">
        <v>1227</v>
      </c>
      <c r="H15" s="14"/>
    </row>
    <row r="16" spans="1:8" s="16" customFormat="1" ht="30">
      <c r="A16" s="19" t="s">
        <v>451</v>
      </c>
      <c r="B16" s="15" t="s">
        <v>884</v>
      </c>
      <c r="C16" s="15" t="s">
        <v>1247</v>
      </c>
      <c r="D16" s="15" t="s">
        <v>1248</v>
      </c>
      <c r="E16" s="15" t="s">
        <v>1229</v>
      </c>
      <c r="F16" s="15" t="s">
        <v>1231</v>
      </c>
      <c r="G16" s="15" t="s">
        <v>1229</v>
      </c>
      <c r="H16" s="15"/>
    </row>
    <row r="17" spans="1:8" s="16" customFormat="1" ht="30">
      <c r="A17" s="19" t="s">
        <v>451</v>
      </c>
      <c r="B17" s="15" t="s">
        <v>884</v>
      </c>
      <c r="C17" s="15" t="s">
        <v>1249</v>
      </c>
      <c r="D17" s="15" t="s">
        <v>1248</v>
      </c>
      <c r="E17" s="15" t="s">
        <v>1229</v>
      </c>
      <c r="F17" s="15" t="s">
        <v>1231</v>
      </c>
      <c r="G17" s="15" t="s">
        <v>1229</v>
      </c>
      <c r="H17" s="15"/>
    </row>
    <row r="18" spans="1:8" s="16" customFormat="1" ht="30">
      <c r="A18" s="19" t="s">
        <v>451</v>
      </c>
      <c r="B18" s="15" t="s">
        <v>884</v>
      </c>
      <c r="C18" s="15" t="s">
        <v>1250</v>
      </c>
      <c r="D18" s="15" t="s">
        <v>1226</v>
      </c>
      <c r="E18" s="15" t="s">
        <v>1229</v>
      </c>
      <c r="F18" s="15" t="s">
        <v>1231</v>
      </c>
      <c r="G18" s="15"/>
      <c r="H18" s="15"/>
    </row>
    <row r="19" spans="1:8" s="16" customFormat="1" ht="30">
      <c r="A19" s="19" t="s">
        <v>451</v>
      </c>
      <c r="B19" s="15" t="s">
        <v>884</v>
      </c>
      <c r="C19" s="15" t="s">
        <v>1251</v>
      </c>
      <c r="D19" s="15" t="s">
        <v>1226</v>
      </c>
      <c r="E19" s="15" t="s">
        <v>1229</v>
      </c>
      <c r="F19" s="15" t="s">
        <v>1231</v>
      </c>
      <c r="G19" s="15"/>
      <c r="H19" s="15"/>
    </row>
    <row r="20" spans="1:12" s="16" customFormat="1" ht="15">
      <c r="A20" s="14" t="s">
        <v>474</v>
      </c>
      <c r="B20" s="14" t="s">
        <v>500</v>
      </c>
      <c r="C20" s="14" t="s">
        <v>1252</v>
      </c>
      <c r="D20" s="14" t="s">
        <v>1248</v>
      </c>
      <c r="E20" s="14" t="s">
        <v>1227</v>
      </c>
      <c r="F20" s="14" t="s">
        <v>1253</v>
      </c>
      <c r="G20" s="14" t="s">
        <v>1227</v>
      </c>
      <c r="H20" s="14">
        <v>0.5</v>
      </c>
      <c r="I20" s="20" t="s">
        <v>1229</v>
      </c>
      <c r="J20" s="20"/>
      <c r="K20" s="5"/>
      <c r="L20" s="5"/>
    </row>
    <row r="21" spans="1:10" s="16" customFormat="1" ht="15">
      <c r="A21" s="14" t="s">
        <v>474</v>
      </c>
      <c r="B21" s="14" t="s">
        <v>500</v>
      </c>
      <c r="C21" s="14" t="s">
        <v>1254</v>
      </c>
      <c r="D21" s="14" t="s">
        <v>1248</v>
      </c>
      <c r="E21" s="14" t="s">
        <v>1227</v>
      </c>
      <c r="F21" s="14" t="s">
        <v>1253</v>
      </c>
      <c r="G21" s="14" t="s">
        <v>1227</v>
      </c>
      <c r="H21" s="14">
        <v>1</v>
      </c>
      <c r="I21" s="20" t="s">
        <v>1229</v>
      </c>
      <c r="J21" s="20"/>
    </row>
    <row r="22" spans="1:10" s="16" customFormat="1" ht="15">
      <c r="A22" s="14" t="s">
        <v>474</v>
      </c>
      <c r="B22" s="14" t="s">
        <v>516</v>
      </c>
      <c r="C22" s="14" t="s">
        <v>1255</v>
      </c>
      <c r="D22" s="14" t="s">
        <v>1248</v>
      </c>
      <c r="E22" s="14" t="s">
        <v>1229</v>
      </c>
      <c r="F22" s="14" t="s">
        <v>1253</v>
      </c>
      <c r="G22" s="14" t="s">
        <v>1227</v>
      </c>
      <c r="H22" s="14">
        <v>1</v>
      </c>
      <c r="I22" s="20" t="s">
        <v>1227</v>
      </c>
      <c r="J22" s="20" t="s">
        <v>1229</v>
      </c>
    </row>
    <row r="23" spans="1:10" s="16" customFormat="1" ht="15">
      <c r="A23" s="14" t="s">
        <v>474</v>
      </c>
      <c r="B23" s="14" t="s">
        <v>541</v>
      </c>
      <c r="C23" s="14" t="s">
        <v>1256</v>
      </c>
      <c r="D23" s="14" t="s">
        <v>1248</v>
      </c>
      <c r="E23" s="14" t="s">
        <v>1229</v>
      </c>
      <c r="F23" s="14" t="s">
        <v>295</v>
      </c>
      <c r="G23" s="14" t="s">
        <v>1227</v>
      </c>
      <c r="H23" s="14">
        <v>5</v>
      </c>
      <c r="I23" s="21" t="s">
        <v>1227</v>
      </c>
      <c r="J23" s="21" t="s">
        <v>1229</v>
      </c>
    </row>
    <row r="24" spans="1:12" s="16" customFormat="1" ht="15">
      <c r="A24" s="14" t="s">
        <v>474</v>
      </c>
      <c r="B24" s="14" t="s">
        <v>541</v>
      </c>
      <c r="C24" s="14" t="s">
        <v>1257</v>
      </c>
      <c r="D24" s="14" t="s">
        <v>1248</v>
      </c>
      <c r="E24" s="14" t="s">
        <v>1229</v>
      </c>
      <c r="F24" s="14" t="s">
        <v>295</v>
      </c>
      <c r="G24" s="14" t="s">
        <v>1227</v>
      </c>
      <c r="H24" s="14">
        <v>5</v>
      </c>
      <c r="I24" s="21" t="s">
        <v>1227</v>
      </c>
      <c r="J24" s="21" t="s">
        <v>1229</v>
      </c>
      <c r="K24" s="5"/>
      <c r="L24" s="5"/>
    </row>
    <row r="25" spans="1:12" s="16" customFormat="1" ht="15">
      <c r="A25" s="14" t="s">
        <v>474</v>
      </c>
      <c r="B25" s="14" t="s">
        <v>500</v>
      </c>
      <c r="C25" s="14" t="s">
        <v>1258</v>
      </c>
      <c r="D25" s="14" t="s">
        <v>1248</v>
      </c>
      <c r="E25" s="14" t="s">
        <v>1227</v>
      </c>
      <c r="F25" s="14" t="s">
        <v>1253</v>
      </c>
      <c r="G25" s="14" t="s">
        <v>1227</v>
      </c>
      <c r="H25" s="14">
        <v>8</v>
      </c>
      <c r="I25" s="20" t="s">
        <v>1229</v>
      </c>
      <c r="J25" s="20"/>
      <c r="K25" s="5"/>
      <c r="L25" s="5"/>
    </row>
    <row r="26" spans="1:10" s="16" customFormat="1" ht="15">
      <c r="A26" s="14" t="s">
        <v>474</v>
      </c>
      <c r="B26" s="14" t="s">
        <v>475</v>
      </c>
      <c r="C26" s="14" t="s">
        <v>1259</v>
      </c>
      <c r="D26" s="14" t="s">
        <v>1248</v>
      </c>
      <c r="E26" s="14" t="s">
        <v>1227</v>
      </c>
      <c r="F26" s="14" t="s">
        <v>1253</v>
      </c>
      <c r="G26" s="14" t="s">
        <v>1227</v>
      </c>
      <c r="H26" s="14">
        <v>9</v>
      </c>
      <c r="I26" s="21" t="s">
        <v>1229</v>
      </c>
      <c r="J26" s="22"/>
    </row>
    <row r="27" spans="1:10" s="16" customFormat="1" ht="15">
      <c r="A27" s="14" t="s">
        <v>474</v>
      </c>
      <c r="B27" s="14" t="s">
        <v>541</v>
      </c>
      <c r="C27" s="14" t="s">
        <v>1260</v>
      </c>
      <c r="D27" s="14" t="s">
        <v>1248</v>
      </c>
      <c r="E27" s="14" t="s">
        <v>1229</v>
      </c>
      <c r="F27" s="14" t="s">
        <v>295</v>
      </c>
      <c r="G27" s="14" t="s">
        <v>1227</v>
      </c>
      <c r="H27" s="14">
        <v>10</v>
      </c>
      <c r="I27" s="21" t="s">
        <v>1227</v>
      </c>
      <c r="J27" s="21" t="s">
        <v>1229</v>
      </c>
    </row>
    <row r="28" spans="1:12" s="16" customFormat="1" ht="15">
      <c r="A28" s="14" t="s">
        <v>474</v>
      </c>
      <c r="B28" s="14" t="s">
        <v>500</v>
      </c>
      <c r="C28" s="14" t="s">
        <v>1261</v>
      </c>
      <c r="D28" s="14" t="s">
        <v>1248</v>
      </c>
      <c r="E28" s="14" t="s">
        <v>1227</v>
      </c>
      <c r="F28" s="14" t="s">
        <v>1253</v>
      </c>
      <c r="G28" s="14" t="s">
        <v>1227</v>
      </c>
      <c r="H28" s="14">
        <v>11</v>
      </c>
      <c r="I28" s="20" t="s">
        <v>1229</v>
      </c>
      <c r="J28" s="20"/>
      <c r="K28" s="5"/>
      <c r="L28" s="5"/>
    </row>
    <row r="29" spans="1:8" s="16" customFormat="1" ht="15">
      <c r="A29" s="14" t="s">
        <v>474</v>
      </c>
      <c r="B29" s="14" t="s">
        <v>488</v>
      </c>
      <c r="C29" s="14" t="s">
        <v>1262</v>
      </c>
      <c r="D29" s="14" t="s">
        <v>1248</v>
      </c>
      <c r="E29" s="14" t="s">
        <v>1229</v>
      </c>
      <c r="F29" s="14" t="s">
        <v>295</v>
      </c>
      <c r="G29" s="14" t="s">
        <v>1227</v>
      </c>
      <c r="H29" s="14">
        <v>12</v>
      </c>
    </row>
    <row r="30" spans="1:10" s="16" customFormat="1" ht="15">
      <c r="A30" s="14" t="s">
        <v>474</v>
      </c>
      <c r="B30" s="14" t="s">
        <v>516</v>
      </c>
      <c r="C30" s="14" t="s">
        <v>1263</v>
      </c>
      <c r="D30" s="14" t="s">
        <v>1248</v>
      </c>
      <c r="E30" s="14" t="s">
        <v>1229</v>
      </c>
      <c r="F30" s="14" t="s">
        <v>295</v>
      </c>
      <c r="G30" s="14" t="s">
        <v>1227</v>
      </c>
      <c r="H30" s="14">
        <v>12</v>
      </c>
      <c r="I30" s="21" t="s">
        <v>1227</v>
      </c>
      <c r="J30" s="21" t="s">
        <v>1229</v>
      </c>
    </row>
    <row r="31" spans="1:10" s="16" customFormat="1" ht="15">
      <c r="A31" s="14" t="s">
        <v>474</v>
      </c>
      <c r="B31" s="14" t="s">
        <v>516</v>
      </c>
      <c r="C31" s="14" t="s">
        <v>1264</v>
      </c>
      <c r="D31" s="14" t="s">
        <v>1248</v>
      </c>
      <c r="E31" s="14" t="s">
        <v>1229</v>
      </c>
      <c r="F31" s="14" t="s">
        <v>1253</v>
      </c>
      <c r="G31" s="14" t="s">
        <v>1227</v>
      </c>
      <c r="H31" s="14">
        <v>12.5</v>
      </c>
      <c r="I31" s="21" t="s">
        <v>1227</v>
      </c>
      <c r="J31" s="21" t="s">
        <v>1229</v>
      </c>
    </row>
    <row r="32" spans="1:10" s="16" customFormat="1" ht="15">
      <c r="A32" s="14" t="s">
        <v>474</v>
      </c>
      <c r="B32" s="14" t="s">
        <v>541</v>
      </c>
      <c r="C32" s="14" t="s">
        <v>1265</v>
      </c>
      <c r="D32" s="14" t="s">
        <v>1248</v>
      </c>
      <c r="E32" s="14" t="s">
        <v>1229</v>
      </c>
      <c r="F32" s="14" t="s">
        <v>295</v>
      </c>
      <c r="G32" s="14" t="s">
        <v>1227</v>
      </c>
      <c r="H32" s="14">
        <v>13</v>
      </c>
      <c r="I32" s="21" t="s">
        <v>1227</v>
      </c>
      <c r="J32" s="21" t="s">
        <v>1229</v>
      </c>
    </row>
    <row r="33" spans="1:10" s="16" customFormat="1" ht="15">
      <c r="A33" s="14" t="s">
        <v>474</v>
      </c>
      <c r="B33" s="14" t="s">
        <v>541</v>
      </c>
      <c r="C33" s="14" t="s">
        <v>1266</v>
      </c>
      <c r="D33" s="14" t="s">
        <v>1248</v>
      </c>
      <c r="E33" s="14" t="s">
        <v>1229</v>
      </c>
      <c r="F33" s="14" t="s">
        <v>295</v>
      </c>
      <c r="G33" s="14" t="s">
        <v>1227</v>
      </c>
      <c r="H33" s="14">
        <v>13</v>
      </c>
      <c r="I33" s="21" t="s">
        <v>1227</v>
      </c>
      <c r="J33" s="21" t="s">
        <v>1229</v>
      </c>
    </row>
    <row r="34" spans="1:12" s="16" customFormat="1" ht="15">
      <c r="A34" s="14" t="s">
        <v>474</v>
      </c>
      <c r="B34" s="14" t="s">
        <v>500</v>
      </c>
      <c r="C34" s="14" t="s">
        <v>1267</v>
      </c>
      <c r="D34" s="14" t="s">
        <v>1248</v>
      </c>
      <c r="E34" s="14" t="s">
        <v>1227</v>
      </c>
      <c r="F34" s="14" t="s">
        <v>1253</v>
      </c>
      <c r="G34" s="14" t="s">
        <v>1227</v>
      </c>
      <c r="H34" s="14">
        <v>15</v>
      </c>
      <c r="I34" s="20" t="s">
        <v>1229</v>
      </c>
      <c r="J34" s="20"/>
      <c r="K34" s="5"/>
      <c r="L34" s="5"/>
    </row>
    <row r="35" spans="1:12" s="16" customFormat="1" ht="15">
      <c r="A35" s="14" t="s">
        <v>474</v>
      </c>
      <c r="B35" s="14" t="s">
        <v>470</v>
      </c>
      <c r="C35" s="14" t="s">
        <v>1268</v>
      </c>
      <c r="D35" s="14" t="s">
        <v>1248</v>
      </c>
      <c r="E35" s="14" t="s">
        <v>1229</v>
      </c>
      <c r="F35" s="14" t="s">
        <v>295</v>
      </c>
      <c r="G35" s="14" t="s">
        <v>1227</v>
      </c>
      <c r="H35" s="14">
        <v>15</v>
      </c>
      <c r="K35" s="5"/>
      <c r="L35" s="5"/>
    </row>
    <row r="36" spans="1:12" s="16" customFormat="1" ht="15">
      <c r="A36" s="14" t="s">
        <v>474</v>
      </c>
      <c r="B36" s="14" t="s">
        <v>475</v>
      </c>
      <c r="C36" s="14" t="s">
        <v>1269</v>
      </c>
      <c r="D36" s="14" t="s">
        <v>1248</v>
      </c>
      <c r="E36" s="14" t="s">
        <v>1227</v>
      </c>
      <c r="F36" s="14" t="s">
        <v>1253</v>
      </c>
      <c r="G36" s="14" t="s">
        <v>1227</v>
      </c>
      <c r="H36" s="14">
        <v>16</v>
      </c>
      <c r="I36" s="21" t="s">
        <v>1229</v>
      </c>
      <c r="J36" s="22"/>
      <c r="K36" s="5"/>
      <c r="L36" s="5"/>
    </row>
    <row r="37" spans="1:10" s="16" customFormat="1" ht="15">
      <c r="A37" s="14" t="s">
        <v>474</v>
      </c>
      <c r="B37" s="14" t="s">
        <v>475</v>
      </c>
      <c r="C37" s="14" t="s">
        <v>1270</v>
      </c>
      <c r="D37" s="14" t="s">
        <v>1248</v>
      </c>
      <c r="E37" s="14" t="s">
        <v>1227</v>
      </c>
      <c r="F37" s="14" t="s">
        <v>1253</v>
      </c>
      <c r="G37" s="14" t="s">
        <v>1227</v>
      </c>
      <c r="H37" s="14">
        <v>16</v>
      </c>
      <c r="I37" s="21" t="s">
        <v>1229</v>
      </c>
      <c r="J37" s="22"/>
    </row>
    <row r="38" spans="1:12" s="16" customFormat="1" ht="15">
      <c r="A38" s="14" t="s">
        <v>474</v>
      </c>
      <c r="B38" s="14" t="s">
        <v>500</v>
      </c>
      <c r="C38" s="14" t="s">
        <v>1271</v>
      </c>
      <c r="D38" s="14" t="s">
        <v>1248</v>
      </c>
      <c r="E38" s="14" t="s">
        <v>1227</v>
      </c>
      <c r="F38" s="14" t="s">
        <v>295</v>
      </c>
      <c r="G38" s="14" t="s">
        <v>1227</v>
      </c>
      <c r="H38" s="14">
        <v>16</v>
      </c>
      <c r="I38" s="20" t="s">
        <v>1229</v>
      </c>
      <c r="J38" s="20"/>
      <c r="K38" s="5"/>
      <c r="L38" s="5"/>
    </row>
    <row r="39" spans="1:12" s="16" customFormat="1" ht="15">
      <c r="A39" s="14" t="s">
        <v>474</v>
      </c>
      <c r="B39" s="14" t="s">
        <v>500</v>
      </c>
      <c r="C39" s="14" t="s">
        <v>1272</v>
      </c>
      <c r="D39" s="14" t="s">
        <v>1248</v>
      </c>
      <c r="E39" s="14" t="s">
        <v>1227</v>
      </c>
      <c r="F39" s="14" t="s">
        <v>295</v>
      </c>
      <c r="G39" s="14" t="s">
        <v>1227</v>
      </c>
      <c r="H39" s="14">
        <v>16</v>
      </c>
      <c r="I39" s="20" t="s">
        <v>1229</v>
      </c>
      <c r="J39" s="20"/>
      <c r="K39" s="5"/>
      <c r="L39" s="5"/>
    </row>
    <row r="40" spans="1:12" s="16" customFormat="1" ht="15">
      <c r="A40" s="14" t="s">
        <v>474</v>
      </c>
      <c r="B40" s="14" t="s">
        <v>500</v>
      </c>
      <c r="C40" s="14" t="s">
        <v>1273</v>
      </c>
      <c r="D40" s="14" t="s">
        <v>1248</v>
      </c>
      <c r="E40" s="14" t="s">
        <v>1227</v>
      </c>
      <c r="F40" s="14" t="s">
        <v>295</v>
      </c>
      <c r="G40" s="14" t="s">
        <v>1227</v>
      </c>
      <c r="H40" s="14">
        <v>16</v>
      </c>
      <c r="I40" s="20" t="s">
        <v>1229</v>
      </c>
      <c r="J40" s="20"/>
      <c r="K40" s="5"/>
      <c r="L40" s="5"/>
    </row>
    <row r="41" spans="1:12" s="16" customFormat="1" ht="15">
      <c r="A41" s="14" t="s">
        <v>474</v>
      </c>
      <c r="B41" s="14" t="s">
        <v>500</v>
      </c>
      <c r="C41" s="14" t="s">
        <v>1274</v>
      </c>
      <c r="D41" s="14" t="s">
        <v>1248</v>
      </c>
      <c r="E41" s="14" t="s">
        <v>1227</v>
      </c>
      <c r="F41" s="14" t="s">
        <v>295</v>
      </c>
      <c r="G41" s="14" t="s">
        <v>1227</v>
      </c>
      <c r="H41" s="14">
        <v>16</v>
      </c>
      <c r="I41" s="20" t="s">
        <v>1229</v>
      </c>
      <c r="J41" s="20"/>
      <c r="K41" s="5"/>
      <c r="L41" s="5"/>
    </row>
    <row r="42" spans="1:10" s="16" customFormat="1" ht="15">
      <c r="A42" s="14" t="s">
        <v>474</v>
      </c>
      <c r="B42" s="14" t="s">
        <v>516</v>
      </c>
      <c r="C42" s="14" t="s">
        <v>1275</v>
      </c>
      <c r="D42" s="14" t="s">
        <v>1248</v>
      </c>
      <c r="E42" s="14" t="s">
        <v>1229</v>
      </c>
      <c r="F42" s="14" t="s">
        <v>1253</v>
      </c>
      <c r="G42" s="14" t="s">
        <v>1227</v>
      </c>
      <c r="H42" s="14">
        <v>16</v>
      </c>
      <c r="I42" s="21" t="s">
        <v>1227</v>
      </c>
      <c r="J42" s="21" t="s">
        <v>1229</v>
      </c>
    </row>
    <row r="43" spans="1:10" s="16" customFormat="1" ht="15">
      <c r="A43" s="14" t="s">
        <v>474</v>
      </c>
      <c r="B43" s="14" t="s">
        <v>500</v>
      </c>
      <c r="C43" s="14" t="s">
        <v>1276</v>
      </c>
      <c r="D43" s="14" t="s">
        <v>1248</v>
      </c>
      <c r="E43" s="14" t="s">
        <v>1227</v>
      </c>
      <c r="F43" s="14" t="s">
        <v>1253</v>
      </c>
      <c r="G43" s="14" t="s">
        <v>1227</v>
      </c>
      <c r="H43" s="14">
        <v>17</v>
      </c>
      <c r="I43" s="20" t="s">
        <v>1229</v>
      </c>
      <c r="J43" s="20"/>
    </row>
    <row r="44" spans="1:10" s="16" customFormat="1" ht="15">
      <c r="A44" s="14" t="s">
        <v>474</v>
      </c>
      <c r="B44" s="14" t="s">
        <v>500</v>
      </c>
      <c r="C44" s="14" t="s">
        <v>1277</v>
      </c>
      <c r="D44" s="14" t="s">
        <v>1248</v>
      </c>
      <c r="E44" s="14" t="s">
        <v>1227</v>
      </c>
      <c r="F44" s="14" t="s">
        <v>1253</v>
      </c>
      <c r="G44" s="14" t="s">
        <v>1227</v>
      </c>
      <c r="H44" s="14">
        <v>18</v>
      </c>
      <c r="I44" s="20" t="s">
        <v>1229</v>
      </c>
      <c r="J44" s="20"/>
    </row>
    <row r="45" spans="1:10" s="16" customFormat="1" ht="15">
      <c r="A45" s="14" t="s">
        <v>474</v>
      </c>
      <c r="B45" s="14" t="s">
        <v>500</v>
      </c>
      <c r="C45" s="14" t="s">
        <v>1278</v>
      </c>
      <c r="D45" s="14" t="s">
        <v>1248</v>
      </c>
      <c r="E45" s="14" t="s">
        <v>1227</v>
      </c>
      <c r="F45" s="14" t="s">
        <v>295</v>
      </c>
      <c r="G45" s="14" t="s">
        <v>1227</v>
      </c>
      <c r="H45" s="14">
        <v>18</v>
      </c>
      <c r="I45" s="20" t="s">
        <v>1229</v>
      </c>
      <c r="J45" s="20"/>
    </row>
    <row r="46" spans="1:10" s="16" customFormat="1" ht="15">
      <c r="A46" s="14" t="s">
        <v>474</v>
      </c>
      <c r="B46" s="14" t="s">
        <v>500</v>
      </c>
      <c r="C46" s="14" t="s">
        <v>1279</v>
      </c>
      <c r="D46" s="14" t="s">
        <v>1248</v>
      </c>
      <c r="E46" s="14" t="s">
        <v>1227</v>
      </c>
      <c r="F46" s="14" t="s">
        <v>295</v>
      </c>
      <c r="G46" s="14" t="s">
        <v>1227</v>
      </c>
      <c r="H46" s="14">
        <v>18</v>
      </c>
      <c r="I46" s="20" t="s">
        <v>1229</v>
      </c>
      <c r="J46" s="20"/>
    </row>
    <row r="47" spans="1:10" s="16" customFormat="1" ht="15">
      <c r="A47" s="14" t="s">
        <v>474</v>
      </c>
      <c r="B47" s="14" t="s">
        <v>516</v>
      </c>
      <c r="C47" s="14" t="s">
        <v>1280</v>
      </c>
      <c r="D47" s="14" t="s">
        <v>1248</v>
      </c>
      <c r="E47" s="14" t="s">
        <v>1229</v>
      </c>
      <c r="F47" s="14" t="s">
        <v>1253</v>
      </c>
      <c r="G47" s="14" t="s">
        <v>1227</v>
      </c>
      <c r="H47" s="14">
        <v>18</v>
      </c>
      <c r="I47" s="21" t="s">
        <v>1227</v>
      </c>
      <c r="J47" s="21" t="s">
        <v>1227</v>
      </c>
    </row>
    <row r="48" spans="1:10" s="16" customFormat="1" ht="15">
      <c r="A48" s="14" t="s">
        <v>474</v>
      </c>
      <c r="B48" s="14" t="s">
        <v>516</v>
      </c>
      <c r="C48" s="14" t="s">
        <v>1281</v>
      </c>
      <c r="D48" s="14" t="s">
        <v>1248</v>
      </c>
      <c r="E48" s="14" t="s">
        <v>1229</v>
      </c>
      <c r="F48" s="14" t="s">
        <v>1253</v>
      </c>
      <c r="G48" s="14" t="s">
        <v>1227</v>
      </c>
      <c r="H48" s="14">
        <v>19</v>
      </c>
      <c r="I48" s="23" t="s">
        <v>1227</v>
      </c>
      <c r="J48" s="23" t="s">
        <v>1229</v>
      </c>
    </row>
    <row r="49" spans="1:10" s="16" customFormat="1" ht="15">
      <c r="A49" s="14" t="s">
        <v>474</v>
      </c>
      <c r="B49" s="14" t="s">
        <v>541</v>
      </c>
      <c r="C49" s="14" t="s">
        <v>1282</v>
      </c>
      <c r="D49" s="14" t="s">
        <v>1248</v>
      </c>
      <c r="E49" s="14" t="s">
        <v>1229</v>
      </c>
      <c r="F49" s="14" t="s">
        <v>295</v>
      </c>
      <c r="G49" s="14" t="s">
        <v>1227</v>
      </c>
      <c r="H49" s="14">
        <v>19</v>
      </c>
      <c r="I49" s="21" t="s">
        <v>1227</v>
      </c>
      <c r="J49" s="21" t="s">
        <v>1229</v>
      </c>
    </row>
    <row r="50" spans="1:12" s="16" customFormat="1" ht="15">
      <c r="A50" s="14" t="s">
        <v>474</v>
      </c>
      <c r="B50" s="14" t="s">
        <v>475</v>
      </c>
      <c r="C50" s="14" t="s">
        <v>1283</v>
      </c>
      <c r="D50" s="14" t="s">
        <v>1248</v>
      </c>
      <c r="E50" s="14" t="s">
        <v>1227</v>
      </c>
      <c r="F50" s="14" t="s">
        <v>1253</v>
      </c>
      <c r="G50" s="14" t="s">
        <v>1227</v>
      </c>
      <c r="H50" s="14">
        <v>20</v>
      </c>
      <c r="I50" s="22" t="s">
        <v>1227</v>
      </c>
      <c r="J50" s="22" t="s">
        <v>1229</v>
      </c>
      <c r="K50" s="5"/>
      <c r="L50" s="5"/>
    </row>
    <row r="51" spans="1:12" s="16" customFormat="1" ht="15">
      <c r="A51" s="14" t="s">
        <v>474</v>
      </c>
      <c r="B51" s="14" t="s">
        <v>475</v>
      </c>
      <c r="C51" s="14" t="s">
        <v>1284</v>
      </c>
      <c r="D51" s="14" t="s">
        <v>1248</v>
      </c>
      <c r="E51" s="14" t="s">
        <v>1227</v>
      </c>
      <c r="F51" s="14" t="s">
        <v>295</v>
      </c>
      <c r="G51" s="14" t="s">
        <v>1227</v>
      </c>
      <c r="H51" s="14">
        <v>20</v>
      </c>
      <c r="I51" s="21" t="s">
        <v>1229</v>
      </c>
      <c r="J51" s="22"/>
      <c r="K51" s="5"/>
      <c r="L51" s="5"/>
    </row>
    <row r="52" spans="1:12" s="16" customFormat="1" ht="15">
      <c r="A52" s="14" t="s">
        <v>474</v>
      </c>
      <c r="B52" s="14" t="s">
        <v>475</v>
      </c>
      <c r="C52" s="14" t="s">
        <v>1285</v>
      </c>
      <c r="D52" s="14" t="s">
        <v>1248</v>
      </c>
      <c r="E52" s="14" t="s">
        <v>1227</v>
      </c>
      <c r="F52" s="14" t="s">
        <v>295</v>
      </c>
      <c r="G52" s="14" t="s">
        <v>1227</v>
      </c>
      <c r="H52" s="14">
        <v>20</v>
      </c>
      <c r="I52" s="21" t="s">
        <v>1229</v>
      </c>
      <c r="J52" s="22"/>
      <c r="K52" s="5"/>
      <c r="L52" s="5"/>
    </row>
    <row r="53" spans="1:12" s="16" customFormat="1" ht="15">
      <c r="A53" s="14" t="s">
        <v>474</v>
      </c>
      <c r="B53" s="14" t="s">
        <v>500</v>
      </c>
      <c r="C53" s="14" t="s">
        <v>1286</v>
      </c>
      <c r="D53" s="14" t="s">
        <v>1248</v>
      </c>
      <c r="E53" s="14" t="s">
        <v>1227</v>
      </c>
      <c r="F53" s="14" t="s">
        <v>1253</v>
      </c>
      <c r="G53" s="14" t="s">
        <v>1227</v>
      </c>
      <c r="H53" s="14">
        <v>20</v>
      </c>
      <c r="I53" s="20" t="s">
        <v>1229</v>
      </c>
      <c r="J53" s="20"/>
      <c r="K53" s="5"/>
      <c r="L53" s="5"/>
    </row>
    <row r="54" spans="1:10" s="16" customFormat="1" ht="15">
      <c r="A54" s="14" t="s">
        <v>474</v>
      </c>
      <c r="B54" s="14" t="s">
        <v>516</v>
      </c>
      <c r="C54" s="14" t="s">
        <v>1287</v>
      </c>
      <c r="D54" s="14" t="s">
        <v>1248</v>
      </c>
      <c r="E54" s="14" t="s">
        <v>1229</v>
      </c>
      <c r="F54" s="14" t="s">
        <v>1253</v>
      </c>
      <c r="G54" s="14" t="s">
        <v>1227</v>
      </c>
      <c r="H54" s="14">
        <v>20</v>
      </c>
      <c r="I54" s="21" t="s">
        <v>1227</v>
      </c>
      <c r="J54" s="21" t="s">
        <v>1229</v>
      </c>
    </row>
    <row r="55" spans="1:10" s="16" customFormat="1" ht="15">
      <c r="A55" s="14" t="s">
        <v>474</v>
      </c>
      <c r="B55" s="14" t="s">
        <v>516</v>
      </c>
      <c r="C55" s="14" t="s">
        <v>1288</v>
      </c>
      <c r="D55" s="14" t="s">
        <v>1248</v>
      </c>
      <c r="E55" s="14" t="s">
        <v>1229</v>
      </c>
      <c r="F55" s="14" t="s">
        <v>1253</v>
      </c>
      <c r="G55" s="14" t="s">
        <v>1227</v>
      </c>
      <c r="H55" s="14">
        <v>20</v>
      </c>
      <c r="I55" s="21" t="s">
        <v>1227</v>
      </c>
      <c r="J55" s="21" t="s">
        <v>1229</v>
      </c>
    </row>
    <row r="56" spans="1:10" s="16" customFormat="1" ht="15">
      <c r="A56" s="14" t="s">
        <v>474</v>
      </c>
      <c r="B56" s="14" t="s">
        <v>516</v>
      </c>
      <c r="C56" s="14" t="s">
        <v>1289</v>
      </c>
      <c r="D56" s="14" t="s">
        <v>1248</v>
      </c>
      <c r="E56" s="14" t="s">
        <v>1229</v>
      </c>
      <c r="F56" s="14" t="s">
        <v>1253</v>
      </c>
      <c r="G56" s="14" t="s">
        <v>1227</v>
      </c>
      <c r="H56" s="14">
        <v>20</v>
      </c>
      <c r="I56" s="21" t="s">
        <v>1227</v>
      </c>
      <c r="J56" s="21" t="s">
        <v>1229</v>
      </c>
    </row>
    <row r="57" spans="1:10" s="16" customFormat="1" ht="15">
      <c r="A57" s="14" t="s">
        <v>474</v>
      </c>
      <c r="B57" s="14" t="s">
        <v>516</v>
      </c>
      <c r="C57" s="14" t="s">
        <v>1290</v>
      </c>
      <c r="D57" s="14" t="s">
        <v>1248</v>
      </c>
      <c r="E57" s="14" t="s">
        <v>1229</v>
      </c>
      <c r="F57" s="14" t="s">
        <v>295</v>
      </c>
      <c r="G57" s="14" t="s">
        <v>1227</v>
      </c>
      <c r="H57" s="14">
        <v>20</v>
      </c>
      <c r="I57" s="24" t="s">
        <v>1227</v>
      </c>
      <c r="J57" s="24" t="s">
        <v>1229</v>
      </c>
    </row>
    <row r="58" spans="1:10" s="16" customFormat="1" ht="15">
      <c r="A58" s="14" t="s">
        <v>474</v>
      </c>
      <c r="B58" s="14" t="s">
        <v>516</v>
      </c>
      <c r="C58" s="14" t="s">
        <v>1291</v>
      </c>
      <c r="D58" s="14" t="s">
        <v>1248</v>
      </c>
      <c r="E58" s="14" t="s">
        <v>1229</v>
      </c>
      <c r="F58" s="14" t="s">
        <v>295</v>
      </c>
      <c r="G58" s="14" t="s">
        <v>1227</v>
      </c>
      <c r="H58" s="14">
        <v>20</v>
      </c>
      <c r="I58" s="24" t="s">
        <v>1227</v>
      </c>
      <c r="J58" s="24" t="s">
        <v>1229</v>
      </c>
    </row>
    <row r="59" spans="1:12" s="16" customFormat="1" ht="15">
      <c r="A59" s="14" t="s">
        <v>474</v>
      </c>
      <c r="B59" s="14" t="s">
        <v>470</v>
      </c>
      <c r="C59" s="14" t="s">
        <v>1292</v>
      </c>
      <c r="D59" s="14" t="s">
        <v>1248</v>
      </c>
      <c r="E59" s="14" t="s">
        <v>1229</v>
      </c>
      <c r="F59" s="14" t="s">
        <v>1253</v>
      </c>
      <c r="G59" s="14" t="s">
        <v>1227</v>
      </c>
      <c r="H59" s="14">
        <v>20</v>
      </c>
      <c r="K59" s="5"/>
      <c r="L59" s="5"/>
    </row>
    <row r="60" spans="1:10" s="16" customFormat="1" ht="15">
      <c r="A60" s="14" t="s">
        <v>474</v>
      </c>
      <c r="B60" s="14" t="s">
        <v>516</v>
      </c>
      <c r="C60" s="14" t="s">
        <v>1293</v>
      </c>
      <c r="D60" s="14" t="s">
        <v>1248</v>
      </c>
      <c r="E60" s="14" t="s">
        <v>1229</v>
      </c>
      <c r="F60" s="14" t="s">
        <v>1253</v>
      </c>
      <c r="G60" s="14" t="s">
        <v>1227</v>
      </c>
      <c r="H60" s="14">
        <v>21</v>
      </c>
      <c r="I60" s="24" t="s">
        <v>1227</v>
      </c>
      <c r="J60" s="24" t="s">
        <v>1229</v>
      </c>
    </row>
    <row r="61" spans="1:12" s="16" customFormat="1" ht="15">
      <c r="A61" s="14" t="s">
        <v>474</v>
      </c>
      <c r="B61" s="14" t="s">
        <v>475</v>
      </c>
      <c r="C61" s="14" t="s">
        <v>1294</v>
      </c>
      <c r="D61" s="14" t="s">
        <v>1248</v>
      </c>
      <c r="E61" s="14" t="s">
        <v>1227</v>
      </c>
      <c r="F61" s="14" t="s">
        <v>295</v>
      </c>
      <c r="G61" s="14" t="s">
        <v>1227</v>
      </c>
      <c r="H61" s="14">
        <v>22</v>
      </c>
      <c r="I61" s="21" t="s">
        <v>1229</v>
      </c>
      <c r="J61" s="22"/>
      <c r="K61" s="5"/>
      <c r="L61" s="5"/>
    </row>
    <row r="62" spans="1:12" s="16" customFormat="1" ht="15">
      <c r="A62" s="14" t="s">
        <v>474</v>
      </c>
      <c r="B62" s="14" t="s">
        <v>475</v>
      </c>
      <c r="C62" s="14" t="s">
        <v>1295</v>
      </c>
      <c r="D62" s="14" t="s">
        <v>1248</v>
      </c>
      <c r="E62" s="14" t="s">
        <v>1227</v>
      </c>
      <c r="F62" s="14" t="s">
        <v>295</v>
      </c>
      <c r="G62" s="14" t="s">
        <v>1227</v>
      </c>
      <c r="H62" s="14">
        <v>22</v>
      </c>
      <c r="I62" s="22" t="s">
        <v>1229</v>
      </c>
      <c r="J62" s="22"/>
      <c r="K62" s="5"/>
      <c r="L62" s="5"/>
    </row>
    <row r="63" spans="1:12" s="16" customFormat="1" ht="15">
      <c r="A63" s="14" t="s">
        <v>474</v>
      </c>
      <c r="B63" s="14" t="s">
        <v>475</v>
      </c>
      <c r="C63" s="14" t="s">
        <v>1296</v>
      </c>
      <c r="D63" s="14" t="s">
        <v>1248</v>
      </c>
      <c r="E63" s="14" t="s">
        <v>1227</v>
      </c>
      <c r="F63" s="14" t="s">
        <v>295</v>
      </c>
      <c r="G63" s="14" t="s">
        <v>1227</v>
      </c>
      <c r="H63" s="14">
        <v>22</v>
      </c>
      <c r="I63" s="21" t="s">
        <v>1229</v>
      </c>
      <c r="J63" s="22"/>
      <c r="K63" s="5"/>
      <c r="L63" s="5"/>
    </row>
    <row r="64" spans="1:12" s="16" customFormat="1" ht="15">
      <c r="A64" s="14" t="s">
        <v>474</v>
      </c>
      <c r="B64" s="14" t="s">
        <v>475</v>
      </c>
      <c r="C64" s="14" t="s">
        <v>1297</v>
      </c>
      <c r="D64" s="14" t="s">
        <v>1248</v>
      </c>
      <c r="E64" s="14" t="s">
        <v>1227</v>
      </c>
      <c r="F64" s="14" t="s">
        <v>295</v>
      </c>
      <c r="G64" s="14" t="s">
        <v>1227</v>
      </c>
      <c r="H64" s="14">
        <v>22</v>
      </c>
      <c r="I64" s="21" t="s">
        <v>1229</v>
      </c>
      <c r="J64" s="22"/>
      <c r="K64" s="5"/>
      <c r="L64" s="5"/>
    </row>
    <row r="65" spans="1:9" s="16" customFormat="1" ht="15">
      <c r="A65" s="16" t="s">
        <v>474</v>
      </c>
      <c r="B65" s="16" t="s">
        <v>500</v>
      </c>
      <c r="C65" s="16" t="s">
        <v>512</v>
      </c>
      <c r="D65" s="16" t="s">
        <v>1248</v>
      </c>
      <c r="E65" s="16" t="s">
        <v>1227</v>
      </c>
      <c r="F65" s="16" t="s">
        <v>1253</v>
      </c>
      <c r="G65" s="16" t="s">
        <v>1227</v>
      </c>
      <c r="H65" s="19">
        <v>22</v>
      </c>
      <c r="I65" s="16" t="s">
        <v>1229</v>
      </c>
    </row>
    <row r="66" spans="1:9" s="16" customFormat="1" ht="15">
      <c r="A66" s="16" t="s">
        <v>474</v>
      </c>
      <c r="B66" s="16" t="s">
        <v>500</v>
      </c>
      <c r="C66" s="16" t="s">
        <v>515</v>
      </c>
      <c r="D66" s="16" t="s">
        <v>1248</v>
      </c>
      <c r="E66" s="16" t="s">
        <v>1227</v>
      </c>
      <c r="F66" s="16" t="s">
        <v>1253</v>
      </c>
      <c r="G66" s="16" t="s">
        <v>1227</v>
      </c>
      <c r="H66" s="19">
        <v>22</v>
      </c>
      <c r="I66" s="16" t="s">
        <v>1229</v>
      </c>
    </row>
    <row r="67" spans="1:10" s="16" customFormat="1" ht="15">
      <c r="A67" s="14" t="s">
        <v>474</v>
      </c>
      <c r="B67" s="14" t="s">
        <v>516</v>
      </c>
      <c r="C67" s="14" t="s">
        <v>1298</v>
      </c>
      <c r="D67" s="14" t="s">
        <v>1248</v>
      </c>
      <c r="E67" s="14" t="s">
        <v>1227</v>
      </c>
      <c r="F67" s="14" t="s">
        <v>1253</v>
      </c>
      <c r="G67" s="14" t="s">
        <v>1227</v>
      </c>
      <c r="H67" s="14">
        <v>22</v>
      </c>
      <c r="I67" s="23" t="s">
        <v>1227</v>
      </c>
      <c r="J67" s="23" t="s">
        <v>1229</v>
      </c>
    </row>
    <row r="68" spans="1:10" s="16" customFormat="1" ht="15">
      <c r="A68" s="14" t="s">
        <v>474</v>
      </c>
      <c r="B68" s="14" t="s">
        <v>516</v>
      </c>
      <c r="C68" s="14" t="s">
        <v>1299</v>
      </c>
      <c r="D68" s="14" t="s">
        <v>1248</v>
      </c>
      <c r="E68" s="14" t="s">
        <v>1227</v>
      </c>
      <c r="F68" s="14" t="s">
        <v>1253</v>
      </c>
      <c r="G68" s="14" t="s">
        <v>1227</v>
      </c>
      <c r="H68" s="14">
        <v>22</v>
      </c>
      <c r="I68" s="20" t="s">
        <v>1227</v>
      </c>
      <c r="J68" s="20" t="s">
        <v>1229</v>
      </c>
    </row>
    <row r="69" spans="1:10" s="16" customFormat="1" ht="15">
      <c r="A69" s="14" t="s">
        <v>474</v>
      </c>
      <c r="B69" s="14" t="s">
        <v>516</v>
      </c>
      <c r="C69" s="14" t="s">
        <v>1300</v>
      </c>
      <c r="D69" s="14" t="s">
        <v>1248</v>
      </c>
      <c r="E69" s="14" t="s">
        <v>1227</v>
      </c>
      <c r="F69" s="14" t="s">
        <v>1253</v>
      </c>
      <c r="G69" s="14" t="s">
        <v>1227</v>
      </c>
      <c r="H69" s="14">
        <v>22</v>
      </c>
      <c r="I69" s="20" t="s">
        <v>1227</v>
      </c>
      <c r="J69" s="20" t="s">
        <v>1229</v>
      </c>
    </row>
    <row r="70" spans="1:10" s="16" customFormat="1" ht="15">
      <c r="A70" s="14" t="s">
        <v>474</v>
      </c>
      <c r="B70" s="14" t="s">
        <v>541</v>
      </c>
      <c r="C70" s="14" t="s">
        <v>1301</v>
      </c>
      <c r="D70" s="14" t="s">
        <v>1248</v>
      </c>
      <c r="E70" s="14" t="s">
        <v>1229</v>
      </c>
      <c r="F70" s="14" t="s">
        <v>295</v>
      </c>
      <c r="G70" s="14" t="s">
        <v>1227</v>
      </c>
      <c r="H70" s="14">
        <v>22</v>
      </c>
      <c r="I70" s="22" t="s">
        <v>1227</v>
      </c>
      <c r="J70" s="22" t="s">
        <v>1229</v>
      </c>
    </row>
    <row r="71" spans="1:10" s="16" customFormat="1" ht="15">
      <c r="A71" s="14" t="s">
        <v>474</v>
      </c>
      <c r="B71" s="14" t="s">
        <v>541</v>
      </c>
      <c r="C71" s="14" t="s">
        <v>1302</v>
      </c>
      <c r="D71" s="14" t="s">
        <v>1248</v>
      </c>
      <c r="E71" s="14" t="s">
        <v>1229</v>
      </c>
      <c r="F71" s="14" t="s">
        <v>295</v>
      </c>
      <c r="G71" s="14" t="s">
        <v>1227</v>
      </c>
      <c r="H71" s="14">
        <v>22</v>
      </c>
      <c r="I71" s="21" t="s">
        <v>1227</v>
      </c>
      <c r="J71" s="22" t="s">
        <v>1227</v>
      </c>
    </row>
    <row r="72" spans="1:10" s="16" customFormat="1" ht="15">
      <c r="A72" s="14" t="s">
        <v>474</v>
      </c>
      <c r="B72" s="14" t="s">
        <v>541</v>
      </c>
      <c r="C72" s="14" t="s">
        <v>1303</v>
      </c>
      <c r="D72" s="14" t="s">
        <v>1248</v>
      </c>
      <c r="E72" s="14" t="s">
        <v>1229</v>
      </c>
      <c r="F72" s="14" t="s">
        <v>295</v>
      </c>
      <c r="G72" s="14" t="s">
        <v>1227</v>
      </c>
      <c r="H72" s="14">
        <v>22</v>
      </c>
      <c r="I72" s="21" t="s">
        <v>1227</v>
      </c>
      <c r="J72" s="22" t="s">
        <v>1229</v>
      </c>
    </row>
    <row r="73" spans="1:10" s="16" customFormat="1" ht="15">
      <c r="A73" s="14" t="s">
        <v>474</v>
      </c>
      <c r="B73" s="14" t="s">
        <v>541</v>
      </c>
      <c r="C73" s="14" t="s">
        <v>1304</v>
      </c>
      <c r="D73" s="14" t="s">
        <v>1248</v>
      </c>
      <c r="E73" s="14" t="s">
        <v>1229</v>
      </c>
      <c r="F73" s="14" t="s">
        <v>295</v>
      </c>
      <c r="G73" s="14" t="s">
        <v>1227</v>
      </c>
      <c r="H73" s="14">
        <v>22</v>
      </c>
      <c r="I73" s="21" t="s">
        <v>1227</v>
      </c>
      <c r="J73" s="21" t="s">
        <v>1229</v>
      </c>
    </row>
    <row r="74" spans="1:10" s="16" customFormat="1" ht="15">
      <c r="A74" s="14" t="s">
        <v>474</v>
      </c>
      <c r="B74" s="14" t="s">
        <v>541</v>
      </c>
      <c r="C74" s="14" t="s">
        <v>1305</v>
      </c>
      <c r="D74" s="14" t="s">
        <v>1248</v>
      </c>
      <c r="E74" s="14" t="s">
        <v>1229</v>
      </c>
      <c r="F74" s="14" t="s">
        <v>1253</v>
      </c>
      <c r="G74" s="14" t="s">
        <v>1227</v>
      </c>
      <c r="H74" s="14">
        <v>22</v>
      </c>
      <c r="I74" s="21" t="s">
        <v>1227</v>
      </c>
      <c r="J74" s="21" t="s">
        <v>1229</v>
      </c>
    </row>
    <row r="75" spans="1:10" s="16" customFormat="1" ht="15">
      <c r="A75" s="14" t="s">
        <v>474</v>
      </c>
      <c r="B75" s="14" t="s">
        <v>541</v>
      </c>
      <c r="C75" s="14" t="s">
        <v>1306</v>
      </c>
      <c r="D75" s="14" t="s">
        <v>1248</v>
      </c>
      <c r="E75" s="14" t="s">
        <v>1229</v>
      </c>
      <c r="F75" s="14" t="s">
        <v>1253</v>
      </c>
      <c r="G75" s="14" t="s">
        <v>1227</v>
      </c>
      <c r="H75" s="14">
        <v>22</v>
      </c>
      <c r="I75" s="21" t="s">
        <v>1227</v>
      </c>
      <c r="J75" s="21" t="s">
        <v>1229</v>
      </c>
    </row>
    <row r="76" spans="1:10" s="16" customFormat="1" ht="15">
      <c r="A76" s="14" t="s">
        <v>474</v>
      </c>
      <c r="B76" s="14" t="s">
        <v>516</v>
      </c>
      <c r="C76" s="14" t="s">
        <v>1307</v>
      </c>
      <c r="D76" s="14" t="s">
        <v>1248</v>
      </c>
      <c r="E76" s="14" t="s">
        <v>1229</v>
      </c>
      <c r="F76" s="14" t="s">
        <v>1253</v>
      </c>
      <c r="G76" s="14" t="s">
        <v>1227</v>
      </c>
      <c r="H76" s="14">
        <v>24</v>
      </c>
      <c r="I76" s="24" t="s">
        <v>1227</v>
      </c>
      <c r="J76" s="24" t="s">
        <v>1229</v>
      </c>
    </row>
    <row r="77" spans="1:10" s="16" customFormat="1" ht="15">
      <c r="A77" s="14" t="s">
        <v>474</v>
      </c>
      <c r="B77" s="14" t="s">
        <v>516</v>
      </c>
      <c r="C77" s="14" t="s">
        <v>1308</v>
      </c>
      <c r="D77" s="14" t="s">
        <v>1248</v>
      </c>
      <c r="E77" s="14" t="s">
        <v>1229</v>
      </c>
      <c r="F77" s="14" t="s">
        <v>1253</v>
      </c>
      <c r="G77" s="14" t="s">
        <v>1227</v>
      </c>
      <c r="H77" s="14">
        <v>24</v>
      </c>
      <c r="I77" s="24" t="s">
        <v>1227</v>
      </c>
      <c r="J77" s="24" t="s">
        <v>1229</v>
      </c>
    </row>
    <row r="78" spans="1:12" s="16" customFormat="1" ht="15">
      <c r="A78" s="14" t="s">
        <v>474</v>
      </c>
      <c r="B78" s="14" t="s">
        <v>541</v>
      </c>
      <c r="C78" s="14" t="s">
        <v>1309</v>
      </c>
      <c r="D78" s="14" t="s">
        <v>1248</v>
      </c>
      <c r="E78" s="14" t="s">
        <v>1227</v>
      </c>
      <c r="F78" s="14" t="s">
        <v>295</v>
      </c>
      <c r="G78" s="14" t="s">
        <v>1227</v>
      </c>
      <c r="H78" s="14">
        <v>24</v>
      </c>
      <c r="I78" s="21" t="s">
        <v>1227</v>
      </c>
      <c r="J78" s="21" t="s">
        <v>1229</v>
      </c>
      <c r="K78" s="8"/>
      <c r="L78" s="8"/>
    </row>
    <row r="79" spans="1:10" s="16" customFormat="1" ht="15">
      <c r="A79" s="14" t="s">
        <v>474</v>
      </c>
      <c r="B79" s="14" t="s">
        <v>541</v>
      </c>
      <c r="C79" s="14" t="s">
        <v>1310</v>
      </c>
      <c r="D79" s="14" t="s">
        <v>1248</v>
      </c>
      <c r="E79" s="14" t="s">
        <v>1229</v>
      </c>
      <c r="F79" s="14" t="s">
        <v>295</v>
      </c>
      <c r="G79" s="14" t="s">
        <v>1227</v>
      </c>
      <c r="H79" s="14">
        <v>24</v>
      </c>
      <c r="I79" s="21" t="s">
        <v>1227</v>
      </c>
      <c r="J79" s="21" t="s">
        <v>1229</v>
      </c>
    </row>
    <row r="80" spans="1:10" s="16" customFormat="1" ht="15">
      <c r="A80" s="14" t="s">
        <v>474</v>
      </c>
      <c r="B80" s="14" t="s">
        <v>541</v>
      </c>
      <c r="C80" s="14" t="s">
        <v>1311</v>
      </c>
      <c r="D80" s="14" t="s">
        <v>1248</v>
      </c>
      <c r="E80" s="14" t="s">
        <v>1229</v>
      </c>
      <c r="F80" s="14" t="s">
        <v>295</v>
      </c>
      <c r="G80" s="14" t="s">
        <v>1227</v>
      </c>
      <c r="H80" s="14">
        <v>24</v>
      </c>
      <c r="I80" s="21" t="s">
        <v>1227</v>
      </c>
      <c r="J80" s="21" t="s">
        <v>1229</v>
      </c>
    </row>
    <row r="81" spans="1:10" s="16" customFormat="1" ht="15">
      <c r="A81" s="14" t="s">
        <v>474</v>
      </c>
      <c r="B81" s="14" t="s">
        <v>541</v>
      </c>
      <c r="C81" s="14" t="s">
        <v>1312</v>
      </c>
      <c r="D81" s="14" t="s">
        <v>1248</v>
      </c>
      <c r="E81" s="14" t="s">
        <v>1227</v>
      </c>
      <c r="F81" s="14" t="s">
        <v>1253</v>
      </c>
      <c r="G81" s="14" t="s">
        <v>1227</v>
      </c>
      <c r="H81" s="14">
        <v>24</v>
      </c>
      <c r="I81" s="21" t="s">
        <v>1227</v>
      </c>
      <c r="J81" s="21" t="s">
        <v>1229</v>
      </c>
    </row>
    <row r="82" spans="1:8" s="16" customFormat="1" ht="15">
      <c r="A82" s="14" t="s">
        <v>474</v>
      </c>
      <c r="B82" s="14" t="s">
        <v>1313</v>
      </c>
      <c r="C82" s="14" t="s">
        <v>1314</v>
      </c>
      <c r="D82" s="14" t="s">
        <v>1248</v>
      </c>
      <c r="E82" s="14" t="s">
        <v>1229</v>
      </c>
      <c r="F82" s="14" t="s">
        <v>295</v>
      </c>
      <c r="G82" s="14" t="s">
        <v>1227</v>
      </c>
      <c r="H82" s="14">
        <v>25</v>
      </c>
    </row>
    <row r="83" spans="1:8" s="16" customFormat="1" ht="15">
      <c r="A83" s="14" t="s">
        <v>474</v>
      </c>
      <c r="B83" s="14" t="s">
        <v>1313</v>
      </c>
      <c r="C83" s="14" t="s">
        <v>1315</v>
      </c>
      <c r="D83" s="14" t="s">
        <v>1248</v>
      </c>
      <c r="E83" s="14" t="s">
        <v>1229</v>
      </c>
      <c r="F83" s="14" t="s">
        <v>295</v>
      </c>
      <c r="G83" s="14" t="s">
        <v>1227</v>
      </c>
      <c r="H83" s="14">
        <v>25</v>
      </c>
    </row>
    <row r="84" spans="1:8" s="16" customFormat="1" ht="15">
      <c r="A84" s="14" t="s">
        <v>474</v>
      </c>
      <c r="B84" s="14" t="s">
        <v>1313</v>
      </c>
      <c r="C84" s="14" t="s">
        <v>1316</v>
      </c>
      <c r="D84" s="14" t="s">
        <v>1248</v>
      </c>
      <c r="E84" s="14" t="s">
        <v>1229</v>
      </c>
      <c r="F84" s="14" t="s">
        <v>295</v>
      </c>
      <c r="G84" s="14" t="s">
        <v>1227</v>
      </c>
      <c r="H84" s="14">
        <v>25</v>
      </c>
    </row>
    <row r="85" spans="1:8" s="16" customFormat="1" ht="15">
      <c r="A85" s="14" t="s">
        <v>474</v>
      </c>
      <c r="B85" s="14" t="s">
        <v>1313</v>
      </c>
      <c r="C85" s="14" t="s">
        <v>1317</v>
      </c>
      <c r="D85" s="14" t="s">
        <v>1248</v>
      </c>
      <c r="E85" s="14" t="s">
        <v>1229</v>
      </c>
      <c r="F85" s="14" t="s">
        <v>295</v>
      </c>
      <c r="G85" s="14" t="s">
        <v>1227</v>
      </c>
      <c r="H85" s="14">
        <v>25</v>
      </c>
    </row>
    <row r="86" spans="1:10" s="16" customFormat="1" ht="15">
      <c r="A86" s="14" t="s">
        <v>474</v>
      </c>
      <c r="B86" s="14" t="s">
        <v>541</v>
      </c>
      <c r="C86" s="14" t="s">
        <v>1318</v>
      </c>
      <c r="D86" s="14" t="s">
        <v>1248</v>
      </c>
      <c r="E86" s="14" t="s">
        <v>1229</v>
      </c>
      <c r="F86" s="14" t="s">
        <v>295</v>
      </c>
      <c r="G86" s="14" t="s">
        <v>1227</v>
      </c>
      <c r="H86" s="14">
        <v>25</v>
      </c>
      <c r="I86" s="21" t="s">
        <v>1227</v>
      </c>
      <c r="J86" s="21" t="s">
        <v>1229</v>
      </c>
    </row>
    <row r="87" spans="1:10" s="16" customFormat="1" ht="15">
      <c r="A87" s="14" t="s">
        <v>474</v>
      </c>
      <c r="B87" s="14" t="s">
        <v>541</v>
      </c>
      <c r="C87" s="14" t="s">
        <v>1319</v>
      </c>
      <c r="D87" s="14" t="s">
        <v>1248</v>
      </c>
      <c r="E87" s="14" t="s">
        <v>1229</v>
      </c>
      <c r="F87" s="14" t="s">
        <v>295</v>
      </c>
      <c r="G87" s="14" t="s">
        <v>1227</v>
      </c>
      <c r="H87" s="14">
        <v>25</v>
      </c>
      <c r="I87" s="21" t="s">
        <v>1227</v>
      </c>
      <c r="J87" s="21" t="s">
        <v>1229</v>
      </c>
    </row>
    <row r="88" spans="1:10" s="16" customFormat="1" ht="15">
      <c r="A88" s="14" t="s">
        <v>474</v>
      </c>
      <c r="B88" s="14" t="s">
        <v>541</v>
      </c>
      <c r="C88" s="14" t="s">
        <v>1320</v>
      </c>
      <c r="D88" s="14" t="s">
        <v>1248</v>
      </c>
      <c r="E88" s="14" t="s">
        <v>1229</v>
      </c>
      <c r="F88" s="14" t="s">
        <v>295</v>
      </c>
      <c r="G88" s="14" t="s">
        <v>1227</v>
      </c>
      <c r="H88" s="14">
        <v>25</v>
      </c>
      <c r="I88" s="21" t="s">
        <v>1227</v>
      </c>
      <c r="J88" s="21" t="s">
        <v>1229</v>
      </c>
    </row>
    <row r="89" spans="1:10" s="16" customFormat="1" ht="15">
      <c r="A89" s="14" t="s">
        <v>474</v>
      </c>
      <c r="B89" s="14" t="s">
        <v>541</v>
      </c>
      <c r="C89" s="14" t="s">
        <v>1321</v>
      </c>
      <c r="D89" s="14" t="s">
        <v>1248</v>
      </c>
      <c r="E89" s="14" t="s">
        <v>1229</v>
      </c>
      <c r="F89" s="14" t="s">
        <v>295</v>
      </c>
      <c r="G89" s="14" t="s">
        <v>1227</v>
      </c>
      <c r="H89" s="14">
        <v>25</v>
      </c>
      <c r="I89" s="21" t="s">
        <v>1227</v>
      </c>
      <c r="J89" s="21" t="s">
        <v>1229</v>
      </c>
    </row>
    <row r="90" spans="1:10" s="16" customFormat="1" ht="15">
      <c r="A90" s="14" t="s">
        <v>474</v>
      </c>
      <c r="B90" s="14" t="s">
        <v>541</v>
      </c>
      <c r="C90" s="14" t="s">
        <v>1322</v>
      </c>
      <c r="D90" s="14" t="s">
        <v>1248</v>
      </c>
      <c r="E90" s="14" t="s">
        <v>1229</v>
      </c>
      <c r="F90" s="14" t="s">
        <v>1253</v>
      </c>
      <c r="G90" s="14" t="s">
        <v>1227</v>
      </c>
      <c r="H90" s="14">
        <v>25</v>
      </c>
      <c r="I90" s="21" t="s">
        <v>1227</v>
      </c>
      <c r="J90" s="21" t="s">
        <v>1229</v>
      </c>
    </row>
    <row r="91" spans="1:10" s="16" customFormat="1" ht="15">
      <c r="A91" s="14" t="s">
        <v>474</v>
      </c>
      <c r="B91" s="14" t="s">
        <v>516</v>
      </c>
      <c r="C91" s="25" t="s">
        <v>1323</v>
      </c>
      <c r="D91" s="25" t="s">
        <v>1248</v>
      </c>
      <c r="E91" s="15" t="s">
        <v>1227</v>
      </c>
      <c r="F91" s="15" t="s">
        <v>1253</v>
      </c>
      <c r="G91" s="15" t="s">
        <v>1227</v>
      </c>
      <c r="H91" s="15">
        <v>26</v>
      </c>
      <c r="I91" s="21" t="s">
        <v>1227</v>
      </c>
      <c r="J91" s="21" t="s">
        <v>1229</v>
      </c>
    </row>
    <row r="92" spans="1:10" s="16" customFormat="1" ht="15">
      <c r="A92" s="14" t="s">
        <v>474</v>
      </c>
      <c r="B92" s="14" t="s">
        <v>541</v>
      </c>
      <c r="C92" s="14" t="s">
        <v>1324</v>
      </c>
      <c r="D92" s="14" t="s">
        <v>1248</v>
      </c>
      <c r="E92" s="14" t="s">
        <v>1227</v>
      </c>
      <c r="F92" s="14" t="s">
        <v>295</v>
      </c>
      <c r="G92" s="14" t="s">
        <v>1227</v>
      </c>
      <c r="H92" s="14">
        <v>26</v>
      </c>
      <c r="I92" s="21" t="s">
        <v>1227</v>
      </c>
      <c r="J92" s="21" t="s">
        <v>1229</v>
      </c>
    </row>
    <row r="93" spans="1:10" s="16" customFormat="1" ht="15">
      <c r="A93" s="14" t="s">
        <v>474</v>
      </c>
      <c r="B93" s="14" t="s">
        <v>475</v>
      </c>
      <c r="C93" s="14" t="s">
        <v>1325</v>
      </c>
      <c r="D93" s="14" t="s">
        <v>1248</v>
      </c>
      <c r="E93" s="14" t="s">
        <v>1227</v>
      </c>
      <c r="F93" s="14" t="s">
        <v>295</v>
      </c>
      <c r="G93" s="14" t="s">
        <v>1227</v>
      </c>
      <c r="H93" s="14">
        <v>28</v>
      </c>
      <c r="I93" s="21" t="s">
        <v>1229</v>
      </c>
      <c r="J93" s="22"/>
    </row>
    <row r="94" spans="1:8" s="16" customFormat="1" ht="15">
      <c r="A94" s="14" t="s">
        <v>474</v>
      </c>
      <c r="B94" s="14" t="s">
        <v>488</v>
      </c>
      <c r="C94" s="14" t="s">
        <v>1326</v>
      </c>
      <c r="D94" s="14" t="s">
        <v>1248</v>
      </c>
      <c r="E94" s="15" t="s">
        <v>1229</v>
      </c>
      <c r="F94" s="14" t="s">
        <v>295</v>
      </c>
      <c r="G94" s="14" t="s">
        <v>1229</v>
      </c>
      <c r="H94" s="14">
        <v>28</v>
      </c>
    </row>
    <row r="95" spans="1:8" s="16" customFormat="1" ht="15">
      <c r="A95" s="16" t="s">
        <v>474</v>
      </c>
      <c r="B95" s="16" t="s">
        <v>488</v>
      </c>
      <c r="C95" s="16" t="s">
        <v>1327</v>
      </c>
      <c r="D95" s="16" t="s">
        <v>1248</v>
      </c>
      <c r="E95" s="16" t="s">
        <v>1227</v>
      </c>
      <c r="F95" s="16" t="s">
        <v>295</v>
      </c>
      <c r="G95" s="16" t="s">
        <v>1227</v>
      </c>
      <c r="H95" s="16">
        <v>28</v>
      </c>
    </row>
    <row r="96" spans="1:10" s="16" customFormat="1" ht="15">
      <c r="A96" s="14" t="s">
        <v>474</v>
      </c>
      <c r="B96" s="14" t="s">
        <v>516</v>
      </c>
      <c r="C96" s="14" t="s">
        <v>1328</v>
      </c>
      <c r="D96" s="14" t="s">
        <v>1248</v>
      </c>
      <c r="E96" s="14" t="s">
        <v>1229</v>
      </c>
      <c r="F96" s="14" t="s">
        <v>295</v>
      </c>
      <c r="G96" s="14" t="s">
        <v>1227</v>
      </c>
      <c r="H96" s="14">
        <v>28</v>
      </c>
      <c r="I96" s="24" t="s">
        <v>1227</v>
      </c>
      <c r="J96" s="24" t="s">
        <v>1229</v>
      </c>
    </row>
    <row r="97" spans="1:10" s="16" customFormat="1" ht="15">
      <c r="A97" s="14" t="s">
        <v>474</v>
      </c>
      <c r="B97" s="14" t="s">
        <v>516</v>
      </c>
      <c r="C97" s="14" t="s">
        <v>1329</v>
      </c>
      <c r="D97" s="14" t="s">
        <v>1248</v>
      </c>
      <c r="E97" s="14" t="s">
        <v>1229</v>
      </c>
      <c r="F97" s="14" t="s">
        <v>1253</v>
      </c>
      <c r="G97" s="14" t="s">
        <v>1227</v>
      </c>
      <c r="H97" s="14">
        <v>28</v>
      </c>
      <c r="I97" s="22" t="s">
        <v>1229</v>
      </c>
      <c r="J97" s="22"/>
    </row>
    <row r="98" spans="1:10" s="16" customFormat="1" ht="15">
      <c r="A98" s="14" t="s">
        <v>474</v>
      </c>
      <c r="B98" s="14" t="s">
        <v>541</v>
      </c>
      <c r="C98" s="14" t="s">
        <v>1330</v>
      </c>
      <c r="D98" s="14" t="s">
        <v>1248</v>
      </c>
      <c r="E98" s="14" t="s">
        <v>1227</v>
      </c>
      <c r="F98" s="14" t="s">
        <v>295</v>
      </c>
      <c r="G98" s="14" t="s">
        <v>1227</v>
      </c>
      <c r="H98" s="14">
        <v>28</v>
      </c>
      <c r="I98" s="21" t="s">
        <v>1227</v>
      </c>
      <c r="J98" s="22" t="s">
        <v>1227</v>
      </c>
    </row>
    <row r="99" spans="1:10" s="16" customFormat="1" ht="15">
      <c r="A99" s="14" t="s">
        <v>474</v>
      </c>
      <c r="B99" s="14" t="s">
        <v>541</v>
      </c>
      <c r="C99" s="14" t="s">
        <v>1331</v>
      </c>
      <c r="D99" s="14" t="s">
        <v>1248</v>
      </c>
      <c r="E99" s="14" t="s">
        <v>1227</v>
      </c>
      <c r="F99" s="14" t="s">
        <v>295</v>
      </c>
      <c r="G99" s="14" t="s">
        <v>1227</v>
      </c>
      <c r="H99" s="14">
        <v>28</v>
      </c>
      <c r="I99" s="21" t="s">
        <v>1227</v>
      </c>
      <c r="J99" s="21" t="s">
        <v>1227</v>
      </c>
    </row>
    <row r="100" spans="1:12" s="16" customFormat="1" ht="15">
      <c r="A100" s="14" t="s">
        <v>474</v>
      </c>
      <c r="B100" s="14" t="s">
        <v>470</v>
      </c>
      <c r="C100" s="14" t="s">
        <v>1332</v>
      </c>
      <c r="D100" s="14" t="s">
        <v>1248</v>
      </c>
      <c r="E100" s="14" t="s">
        <v>1229</v>
      </c>
      <c r="F100" s="14" t="s">
        <v>1253</v>
      </c>
      <c r="G100" s="14" t="s">
        <v>1227</v>
      </c>
      <c r="H100" s="14">
        <v>28</v>
      </c>
      <c r="K100" s="5"/>
      <c r="L100" s="5"/>
    </row>
    <row r="101" spans="1:12" s="16" customFormat="1" ht="15">
      <c r="A101" s="14" t="s">
        <v>474</v>
      </c>
      <c r="B101" s="14" t="s">
        <v>475</v>
      </c>
      <c r="C101" s="14" t="s">
        <v>1333</v>
      </c>
      <c r="D101" s="14" t="s">
        <v>1248</v>
      </c>
      <c r="E101" s="14" t="s">
        <v>1227</v>
      </c>
      <c r="F101" s="14" t="s">
        <v>295</v>
      </c>
      <c r="G101" s="14" t="s">
        <v>1227</v>
      </c>
      <c r="H101" s="14">
        <v>29</v>
      </c>
      <c r="I101" s="21" t="s">
        <v>1229</v>
      </c>
      <c r="J101" s="22"/>
      <c r="K101" s="5"/>
      <c r="L101" s="5"/>
    </row>
    <row r="102" spans="1:12" s="16" customFormat="1" ht="15">
      <c r="A102" s="14" t="s">
        <v>474</v>
      </c>
      <c r="B102" s="14" t="s">
        <v>475</v>
      </c>
      <c r="C102" s="14" t="s">
        <v>1334</v>
      </c>
      <c r="D102" s="14" t="s">
        <v>1248</v>
      </c>
      <c r="E102" s="14" t="s">
        <v>1227</v>
      </c>
      <c r="F102" s="14" t="s">
        <v>295</v>
      </c>
      <c r="G102" s="14" t="s">
        <v>1227</v>
      </c>
      <c r="H102" s="14">
        <v>29</v>
      </c>
      <c r="I102" s="21" t="s">
        <v>1229</v>
      </c>
      <c r="J102" s="22"/>
      <c r="K102" s="5"/>
      <c r="L102" s="5"/>
    </row>
    <row r="103" spans="1:8" s="16" customFormat="1" ht="15">
      <c r="A103" s="14" t="s">
        <v>474</v>
      </c>
      <c r="B103" s="14" t="s">
        <v>470</v>
      </c>
      <c r="C103" s="14" t="s">
        <v>1335</v>
      </c>
      <c r="D103" s="14" t="s">
        <v>1248</v>
      </c>
      <c r="E103" s="14" t="s">
        <v>1227</v>
      </c>
      <c r="F103" s="14" t="s">
        <v>1253</v>
      </c>
      <c r="G103" s="14" t="s">
        <v>1227</v>
      </c>
      <c r="H103" s="14">
        <v>29</v>
      </c>
    </row>
    <row r="104" spans="1:12" s="16" customFormat="1" ht="15">
      <c r="A104" s="14" t="s">
        <v>474</v>
      </c>
      <c r="B104" s="14" t="s">
        <v>470</v>
      </c>
      <c r="C104" s="14" t="s">
        <v>1336</v>
      </c>
      <c r="D104" s="14" t="s">
        <v>1248</v>
      </c>
      <c r="E104" s="14" t="s">
        <v>1227</v>
      </c>
      <c r="F104" s="14" t="s">
        <v>1253</v>
      </c>
      <c r="G104" s="14" t="s">
        <v>1227</v>
      </c>
      <c r="H104" s="14">
        <v>29</v>
      </c>
      <c r="K104" s="8"/>
      <c r="L104" s="8"/>
    </row>
    <row r="105" spans="1:12" s="16" customFormat="1" ht="15">
      <c r="A105" s="14" t="s">
        <v>474</v>
      </c>
      <c r="B105" s="14" t="s">
        <v>470</v>
      </c>
      <c r="C105" s="14" t="s">
        <v>1337</v>
      </c>
      <c r="D105" s="14" t="s">
        <v>1248</v>
      </c>
      <c r="E105" s="14" t="s">
        <v>1229</v>
      </c>
      <c r="F105" s="14" t="s">
        <v>295</v>
      </c>
      <c r="G105" s="14" t="s">
        <v>1227</v>
      </c>
      <c r="H105" s="14">
        <v>29</v>
      </c>
      <c r="K105" s="5"/>
      <c r="L105" s="5"/>
    </row>
    <row r="106" spans="1:8" s="16" customFormat="1" ht="15">
      <c r="A106" s="14" t="s">
        <v>474</v>
      </c>
      <c r="B106" s="14" t="s">
        <v>470</v>
      </c>
      <c r="C106" s="14" t="s">
        <v>1338</v>
      </c>
      <c r="D106" s="14" t="s">
        <v>1248</v>
      </c>
      <c r="E106" s="14" t="s">
        <v>1227</v>
      </c>
      <c r="F106" s="14" t="s">
        <v>1253</v>
      </c>
      <c r="G106" s="14" t="s">
        <v>1227</v>
      </c>
      <c r="H106" s="14">
        <v>29</v>
      </c>
    </row>
    <row r="107" spans="1:8" s="16" customFormat="1" ht="15">
      <c r="A107" s="14" t="s">
        <v>474</v>
      </c>
      <c r="B107" s="14" t="s">
        <v>470</v>
      </c>
      <c r="C107" s="14" t="s">
        <v>1339</v>
      </c>
      <c r="D107" s="14" t="s">
        <v>1248</v>
      </c>
      <c r="E107" s="14" t="s">
        <v>1229</v>
      </c>
      <c r="F107" s="14" t="s">
        <v>1253</v>
      </c>
      <c r="G107" s="14" t="s">
        <v>1227</v>
      </c>
      <c r="H107" s="14">
        <v>29</v>
      </c>
    </row>
    <row r="108" spans="1:8" s="16" customFormat="1" ht="15">
      <c r="A108" s="14" t="s">
        <v>474</v>
      </c>
      <c r="B108" s="14" t="s">
        <v>1313</v>
      </c>
      <c r="C108" s="14" t="s">
        <v>1340</v>
      </c>
      <c r="D108" s="14" t="s">
        <v>1248</v>
      </c>
      <c r="E108" s="14" t="s">
        <v>1229</v>
      </c>
      <c r="F108" s="14" t="s">
        <v>295</v>
      </c>
      <c r="G108" s="14" t="s">
        <v>1227</v>
      </c>
      <c r="H108" s="14">
        <v>30</v>
      </c>
    </row>
    <row r="109" spans="1:12" s="16" customFormat="1" ht="15">
      <c r="A109" s="14" t="s">
        <v>474</v>
      </c>
      <c r="B109" s="14" t="s">
        <v>1313</v>
      </c>
      <c r="C109" s="14" t="s">
        <v>1341</v>
      </c>
      <c r="D109" s="14" t="s">
        <v>1248</v>
      </c>
      <c r="E109" s="14" t="s">
        <v>1229</v>
      </c>
      <c r="F109" s="14" t="s">
        <v>295</v>
      </c>
      <c r="G109" s="14" t="s">
        <v>1227</v>
      </c>
      <c r="H109" s="14">
        <v>30</v>
      </c>
      <c r="K109" s="5"/>
      <c r="L109" s="5"/>
    </row>
    <row r="110" spans="1:12" s="16" customFormat="1" ht="15">
      <c r="A110" s="14" t="s">
        <v>474</v>
      </c>
      <c r="B110" s="14" t="s">
        <v>1313</v>
      </c>
      <c r="C110" s="14" t="s">
        <v>1342</v>
      </c>
      <c r="D110" s="14" t="s">
        <v>1248</v>
      </c>
      <c r="E110" s="14" t="s">
        <v>1229</v>
      </c>
      <c r="F110" s="14" t="s">
        <v>295</v>
      </c>
      <c r="G110" s="14" t="s">
        <v>1227</v>
      </c>
      <c r="H110" s="14">
        <v>30</v>
      </c>
      <c r="K110" s="5"/>
      <c r="L110" s="5"/>
    </row>
    <row r="111" spans="1:12" s="16" customFormat="1" ht="15">
      <c r="A111" s="14" t="s">
        <v>474</v>
      </c>
      <c r="B111" s="14" t="s">
        <v>1313</v>
      </c>
      <c r="C111" s="14" t="s">
        <v>1343</v>
      </c>
      <c r="D111" s="14" t="s">
        <v>1248</v>
      </c>
      <c r="E111" s="14" t="s">
        <v>1229</v>
      </c>
      <c r="F111" s="14" t="s">
        <v>295</v>
      </c>
      <c r="G111" s="14" t="s">
        <v>1227</v>
      </c>
      <c r="H111" s="14">
        <v>30</v>
      </c>
      <c r="K111" s="5"/>
      <c r="L111" s="5"/>
    </row>
    <row r="112" spans="1:12" s="16" customFormat="1" ht="15">
      <c r="A112" s="14" t="s">
        <v>474</v>
      </c>
      <c r="B112" s="14" t="s">
        <v>1313</v>
      </c>
      <c r="C112" s="14" t="s">
        <v>1344</v>
      </c>
      <c r="D112" s="14" t="s">
        <v>1248</v>
      </c>
      <c r="E112" s="14" t="s">
        <v>1229</v>
      </c>
      <c r="F112" s="14" t="s">
        <v>295</v>
      </c>
      <c r="G112" s="14" t="s">
        <v>1227</v>
      </c>
      <c r="H112" s="14">
        <v>30</v>
      </c>
      <c r="K112" s="5"/>
      <c r="L112" s="5"/>
    </row>
    <row r="113" spans="1:12" s="16" customFormat="1" ht="15">
      <c r="A113" s="14" t="s">
        <v>474</v>
      </c>
      <c r="B113" s="14" t="s">
        <v>1313</v>
      </c>
      <c r="C113" s="14" t="s">
        <v>1345</v>
      </c>
      <c r="D113" s="14" t="s">
        <v>1248</v>
      </c>
      <c r="E113" s="14" t="s">
        <v>1229</v>
      </c>
      <c r="F113" s="14" t="s">
        <v>295</v>
      </c>
      <c r="G113" s="14" t="s">
        <v>1227</v>
      </c>
      <c r="H113" s="14">
        <v>30</v>
      </c>
      <c r="K113" s="5"/>
      <c r="L113" s="5"/>
    </row>
    <row r="114" spans="1:12" s="16" customFormat="1" ht="15">
      <c r="A114" s="14" t="s">
        <v>474</v>
      </c>
      <c r="B114" s="14" t="s">
        <v>475</v>
      </c>
      <c r="C114" s="14" t="s">
        <v>1346</v>
      </c>
      <c r="D114" s="14" t="s">
        <v>1248</v>
      </c>
      <c r="E114" s="14" t="s">
        <v>1227</v>
      </c>
      <c r="F114" s="14" t="s">
        <v>295</v>
      </c>
      <c r="G114" s="14" t="s">
        <v>1227</v>
      </c>
      <c r="H114" s="14">
        <v>30</v>
      </c>
      <c r="I114" s="21" t="s">
        <v>1229</v>
      </c>
      <c r="J114" s="22"/>
      <c r="K114" s="5"/>
      <c r="L114" s="5"/>
    </row>
    <row r="115" spans="1:12" s="16" customFormat="1" ht="15">
      <c r="A115" s="14" t="s">
        <v>474</v>
      </c>
      <c r="B115" s="14" t="s">
        <v>475</v>
      </c>
      <c r="C115" s="14" t="s">
        <v>1347</v>
      </c>
      <c r="D115" s="14" t="s">
        <v>1248</v>
      </c>
      <c r="E115" s="14" t="s">
        <v>1227</v>
      </c>
      <c r="F115" s="14" t="s">
        <v>295</v>
      </c>
      <c r="G115" s="14" t="s">
        <v>1227</v>
      </c>
      <c r="H115" s="14">
        <v>30</v>
      </c>
      <c r="I115" s="21" t="s">
        <v>1229</v>
      </c>
      <c r="J115" s="22"/>
      <c r="K115" s="5"/>
      <c r="L115" s="5"/>
    </row>
    <row r="116" spans="1:10" s="16" customFormat="1" ht="15">
      <c r="A116" s="14" t="s">
        <v>474</v>
      </c>
      <c r="B116" s="14" t="s">
        <v>516</v>
      </c>
      <c r="C116" s="14" t="s">
        <v>1348</v>
      </c>
      <c r="D116" s="14" t="s">
        <v>1248</v>
      </c>
      <c r="E116" s="14" t="s">
        <v>1227</v>
      </c>
      <c r="F116" s="14" t="s">
        <v>1253</v>
      </c>
      <c r="G116" s="14" t="s">
        <v>1227</v>
      </c>
      <c r="H116" s="14">
        <v>30</v>
      </c>
      <c r="I116" s="24" t="s">
        <v>1227</v>
      </c>
      <c r="J116" s="24" t="s">
        <v>1229</v>
      </c>
    </row>
    <row r="117" spans="1:10" s="16" customFormat="1" ht="15">
      <c r="A117" s="14" t="s">
        <v>474</v>
      </c>
      <c r="B117" s="14" t="s">
        <v>516</v>
      </c>
      <c r="C117" s="14" t="s">
        <v>1349</v>
      </c>
      <c r="D117" s="14" t="s">
        <v>1248</v>
      </c>
      <c r="E117" s="14" t="s">
        <v>1229</v>
      </c>
      <c r="F117" s="14" t="s">
        <v>1253</v>
      </c>
      <c r="G117" s="14" t="s">
        <v>1227</v>
      </c>
      <c r="H117" s="14">
        <v>30</v>
      </c>
      <c r="I117" s="21" t="s">
        <v>1227</v>
      </c>
      <c r="J117" s="21" t="s">
        <v>1229</v>
      </c>
    </row>
    <row r="118" spans="1:10" s="16" customFormat="1" ht="15">
      <c r="A118" s="14" t="s">
        <v>474</v>
      </c>
      <c r="B118" s="14" t="s">
        <v>516</v>
      </c>
      <c r="C118" s="14" t="s">
        <v>1350</v>
      </c>
      <c r="D118" s="14" t="s">
        <v>1248</v>
      </c>
      <c r="E118" s="14" t="s">
        <v>1229</v>
      </c>
      <c r="F118" s="14" t="s">
        <v>1253</v>
      </c>
      <c r="G118" s="14" t="s">
        <v>1227</v>
      </c>
      <c r="H118" s="14">
        <v>30</v>
      </c>
      <c r="I118" s="21" t="s">
        <v>1227</v>
      </c>
      <c r="J118" s="21" t="s">
        <v>1227</v>
      </c>
    </row>
    <row r="119" spans="1:10" s="16" customFormat="1" ht="15">
      <c r="A119" s="14" t="s">
        <v>474</v>
      </c>
      <c r="B119" s="14" t="s">
        <v>516</v>
      </c>
      <c r="C119" s="14" t="s">
        <v>1351</v>
      </c>
      <c r="D119" s="14" t="s">
        <v>1248</v>
      </c>
      <c r="E119" s="14" t="s">
        <v>1229</v>
      </c>
      <c r="F119" s="14" t="s">
        <v>295</v>
      </c>
      <c r="G119" s="14" t="s">
        <v>1227</v>
      </c>
      <c r="H119" s="14">
        <v>30</v>
      </c>
      <c r="I119" s="24" t="s">
        <v>1227</v>
      </c>
      <c r="J119" s="24" t="s">
        <v>1229</v>
      </c>
    </row>
    <row r="120" spans="1:10" s="16" customFormat="1" ht="15">
      <c r="A120" s="14" t="s">
        <v>474</v>
      </c>
      <c r="B120" s="14" t="s">
        <v>516</v>
      </c>
      <c r="C120" s="14" t="s">
        <v>1352</v>
      </c>
      <c r="D120" s="14" t="s">
        <v>1248</v>
      </c>
      <c r="E120" s="14" t="s">
        <v>1229</v>
      </c>
      <c r="F120" s="14" t="s">
        <v>295</v>
      </c>
      <c r="G120" s="14" t="s">
        <v>1227</v>
      </c>
      <c r="H120" s="14">
        <v>30</v>
      </c>
      <c r="I120" s="24" t="s">
        <v>1227</v>
      </c>
      <c r="J120" s="24" t="s">
        <v>1229</v>
      </c>
    </row>
    <row r="121" spans="1:10" s="16" customFormat="1" ht="15">
      <c r="A121" s="14" t="s">
        <v>474</v>
      </c>
      <c r="B121" s="14" t="s">
        <v>516</v>
      </c>
      <c r="C121" s="14" t="s">
        <v>1353</v>
      </c>
      <c r="D121" s="14" t="s">
        <v>1248</v>
      </c>
      <c r="E121" s="14" t="s">
        <v>1229</v>
      </c>
      <c r="F121" s="14" t="s">
        <v>295</v>
      </c>
      <c r="G121" s="14" t="s">
        <v>1227</v>
      </c>
      <c r="H121" s="14">
        <v>30</v>
      </c>
      <c r="I121" s="21" t="s">
        <v>1227</v>
      </c>
      <c r="J121" s="21" t="s">
        <v>1229</v>
      </c>
    </row>
    <row r="122" spans="1:10" s="16" customFormat="1" ht="15">
      <c r="A122" s="14" t="s">
        <v>474</v>
      </c>
      <c r="B122" s="14" t="s">
        <v>516</v>
      </c>
      <c r="C122" s="14" t="s">
        <v>1354</v>
      </c>
      <c r="D122" s="14" t="s">
        <v>1248</v>
      </c>
      <c r="E122" s="14" t="s">
        <v>1229</v>
      </c>
      <c r="F122" s="14" t="s">
        <v>295</v>
      </c>
      <c r="G122" s="14" t="s">
        <v>1227</v>
      </c>
      <c r="H122" s="14">
        <v>30</v>
      </c>
      <c r="I122" s="21" t="s">
        <v>1227</v>
      </c>
      <c r="J122" s="21" t="s">
        <v>1229</v>
      </c>
    </row>
    <row r="123" spans="1:10" s="16" customFormat="1" ht="15">
      <c r="A123" s="14" t="s">
        <v>474</v>
      </c>
      <c r="B123" s="14" t="s">
        <v>516</v>
      </c>
      <c r="C123" s="14" t="s">
        <v>1355</v>
      </c>
      <c r="D123" s="14" t="s">
        <v>1248</v>
      </c>
      <c r="E123" s="14" t="s">
        <v>1229</v>
      </c>
      <c r="F123" s="14" t="s">
        <v>295</v>
      </c>
      <c r="G123" s="14" t="s">
        <v>1227</v>
      </c>
      <c r="H123" s="14">
        <v>30</v>
      </c>
      <c r="I123" s="21" t="s">
        <v>1227</v>
      </c>
      <c r="J123" s="21" t="s">
        <v>1229</v>
      </c>
    </row>
    <row r="124" spans="1:10" s="16" customFormat="1" ht="15">
      <c r="A124" s="16" t="s">
        <v>474</v>
      </c>
      <c r="B124" s="16" t="s">
        <v>516</v>
      </c>
      <c r="C124" s="16" t="s">
        <v>1356</v>
      </c>
      <c r="D124" s="16" t="s">
        <v>1248</v>
      </c>
      <c r="E124" s="16" t="s">
        <v>1229</v>
      </c>
      <c r="F124" s="16" t="s">
        <v>295</v>
      </c>
      <c r="G124" s="16" t="s">
        <v>1227</v>
      </c>
      <c r="H124" s="16">
        <v>30</v>
      </c>
      <c r="I124" s="16" t="s">
        <v>1227</v>
      </c>
      <c r="J124" s="16" t="s">
        <v>1229</v>
      </c>
    </row>
    <row r="125" spans="1:10" s="16" customFormat="1" ht="15">
      <c r="A125" s="14" t="s">
        <v>474</v>
      </c>
      <c r="B125" s="14" t="s">
        <v>495</v>
      </c>
      <c r="C125" s="14" t="s">
        <v>1357</v>
      </c>
      <c r="D125" s="14" t="s">
        <v>1248</v>
      </c>
      <c r="E125" s="14" t="s">
        <v>1229</v>
      </c>
      <c r="F125" s="14" t="s">
        <v>1253</v>
      </c>
      <c r="G125" s="14" t="s">
        <v>1227</v>
      </c>
      <c r="H125" s="14">
        <v>30</v>
      </c>
      <c r="I125" s="26" t="s">
        <v>1227</v>
      </c>
      <c r="J125" s="26" t="s">
        <v>1227</v>
      </c>
    </row>
    <row r="126" spans="1:10" s="16" customFormat="1" ht="15">
      <c r="A126" s="14" t="s">
        <v>474</v>
      </c>
      <c r="B126" s="14" t="s">
        <v>495</v>
      </c>
      <c r="C126" s="14" t="s">
        <v>1358</v>
      </c>
      <c r="D126" s="14" t="s">
        <v>1248</v>
      </c>
      <c r="E126" s="14" t="s">
        <v>1227</v>
      </c>
      <c r="F126" s="14" t="s">
        <v>1253</v>
      </c>
      <c r="G126" s="14" t="s">
        <v>1227</v>
      </c>
      <c r="H126" s="14">
        <v>30</v>
      </c>
      <c r="I126" s="26" t="s">
        <v>1227</v>
      </c>
      <c r="J126" s="26" t="s">
        <v>1227</v>
      </c>
    </row>
    <row r="127" spans="1:10" s="16" customFormat="1" ht="15">
      <c r="A127" s="14" t="s">
        <v>474</v>
      </c>
      <c r="B127" s="14" t="s">
        <v>541</v>
      </c>
      <c r="C127" s="14" t="s">
        <v>1359</v>
      </c>
      <c r="D127" s="14" t="s">
        <v>1248</v>
      </c>
      <c r="E127" s="14" t="s">
        <v>1227</v>
      </c>
      <c r="F127" s="14" t="s">
        <v>295</v>
      </c>
      <c r="G127" s="14" t="s">
        <v>1227</v>
      </c>
      <c r="H127" s="14">
        <v>30</v>
      </c>
      <c r="I127" s="21" t="s">
        <v>1227</v>
      </c>
      <c r="J127" s="21" t="s">
        <v>1229</v>
      </c>
    </row>
    <row r="128" spans="1:10" s="16" customFormat="1" ht="15">
      <c r="A128" s="14" t="s">
        <v>474</v>
      </c>
      <c r="B128" s="14" t="s">
        <v>541</v>
      </c>
      <c r="C128" s="14" t="s">
        <v>1360</v>
      </c>
      <c r="D128" s="14" t="s">
        <v>1248</v>
      </c>
      <c r="E128" s="14" t="s">
        <v>1227</v>
      </c>
      <c r="F128" s="14" t="s">
        <v>295</v>
      </c>
      <c r="G128" s="14" t="s">
        <v>1227</v>
      </c>
      <c r="H128" s="14">
        <v>30</v>
      </c>
      <c r="I128" s="21" t="s">
        <v>1227</v>
      </c>
      <c r="J128" s="21" t="s">
        <v>1229</v>
      </c>
    </row>
    <row r="129" spans="1:10" s="16" customFormat="1" ht="15">
      <c r="A129" s="14" t="s">
        <v>474</v>
      </c>
      <c r="B129" s="14" t="s">
        <v>541</v>
      </c>
      <c r="C129" s="14" t="s">
        <v>1361</v>
      </c>
      <c r="D129" s="14" t="s">
        <v>1248</v>
      </c>
      <c r="E129" s="14" t="s">
        <v>1227</v>
      </c>
      <c r="F129" s="14" t="s">
        <v>295</v>
      </c>
      <c r="G129" s="14" t="s">
        <v>1227</v>
      </c>
      <c r="H129" s="14">
        <v>30</v>
      </c>
      <c r="I129" s="21" t="s">
        <v>1227</v>
      </c>
      <c r="J129" s="21" t="s">
        <v>1227</v>
      </c>
    </row>
    <row r="130" spans="1:12" s="16" customFormat="1" ht="15">
      <c r="A130" s="14" t="s">
        <v>474</v>
      </c>
      <c r="B130" s="14" t="s">
        <v>475</v>
      </c>
      <c r="C130" s="14" t="s">
        <v>1362</v>
      </c>
      <c r="D130" s="14" t="s">
        <v>1248</v>
      </c>
      <c r="E130" s="14" t="s">
        <v>1227</v>
      </c>
      <c r="F130" s="14" t="s">
        <v>295</v>
      </c>
      <c r="G130" s="14" t="s">
        <v>1227</v>
      </c>
      <c r="H130" s="14">
        <v>31</v>
      </c>
      <c r="I130" s="21" t="s">
        <v>1229</v>
      </c>
      <c r="J130" s="22"/>
      <c r="K130" s="5"/>
      <c r="L130" s="5"/>
    </row>
    <row r="131" spans="1:10" s="16" customFormat="1" ht="15">
      <c r="A131" s="14" t="s">
        <v>474</v>
      </c>
      <c r="B131" s="14" t="s">
        <v>475</v>
      </c>
      <c r="C131" s="14" t="s">
        <v>1363</v>
      </c>
      <c r="D131" s="14" t="s">
        <v>1248</v>
      </c>
      <c r="E131" s="14" t="s">
        <v>1227</v>
      </c>
      <c r="F131" s="14" t="s">
        <v>295</v>
      </c>
      <c r="G131" s="14" t="s">
        <v>1227</v>
      </c>
      <c r="H131" s="14">
        <v>31</v>
      </c>
      <c r="I131" s="22" t="s">
        <v>1229</v>
      </c>
      <c r="J131" s="22"/>
    </row>
    <row r="132" spans="1:10" s="16" customFormat="1" ht="15">
      <c r="A132" s="14" t="s">
        <v>474</v>
      </c>
      <c r="B132" s="14" t="s">
        <v>516</v>
      </c>
      <c r="C132" s="14" t="s">
        <v>1364</v>
      </c>
      <c r="D132" s="14" t="s">
        <v>1248</v>
      </c>
      <c r="E132" s="14" t="s">
        <v>1229</v>
      </c>
      <c r="F132" s="14" t="s">
        <v>295</v>
      </c>
      <c r="G132" s="14" t="s">
        <v>1227</v>
      </c>
      <c r="H132" s="14">
        <v>31</v>
      </c>
      <c r="I132" s="24" t="s">
        <v>1227</v>
      </c>
      <c r="J132" s="24" t="s">
        <v>1229</v>
      </c>
    </row>
    <row r="133" spans="1:8" s="16" customFormat="1" ht="15">
      <c r="A133" s="14" t="s">
        <v>474</v>
      </c>
      <c r="B133" s="14" t="s">
        <v>488</v>
      </c>
      <c r="C133" s="14" t="s">
        <v>1365</v>
      </c>
      <c r="D133" s="14" t="s">
        <v>1248</v>
      </c>
      <c r="E133" s="14" t="s">
        <v>1229</v>
      </c>
      <c r="F133" s="14" t="s">
        <v>295</v>
      </c>
      <c r="G133" s="14" t="s">
        <v>1227</v>
      </c>
      <c r="H133" s="14">
        <v>32</v>
      </c>
    </row>
    <row r="134" spans="1:10" s="16" customFormat="1" ht="15">
      <c r="A134" s="14" t="s">
        <v>474</v>
      </c>
      <c r="B134" s="14" t="s">
        <v>516</v>
      </c>
      <c r="C134" s="14" t="s">
        <v>1366</v>
      </c>
      <c r="D134" s="14" t="s">
        <v>1248</v>
      </c>
      <c r="E134" s="14" t="s">
        <v>1227</v>
      </c>
      <c r="F134" s="14" t="s">
        <v>295</v>
      </c>
      <c r="G134" s="14" t="s">
        <v>1227</v>
      </c>
      <c r="H134" s="14">
        <v>32</v>
      </c>
      <c r="I134" s="21" t="s">
        <v>1227</v>
      </c>
      <c r="J134" s="21" t="s">
        <v>1229</v>
      </c>
    </row>
    <row r="135" spans="1:10" s="16" customFormat="1" ht="15">
      <c r="A135" s="14" t="s">
        <v>474</v>
      </c>
      <c r="B135" s="14" t="s">
        <v>516</v>
      </c>
      <c r="C135" s="14" t="s">
        <v>1367</v>
      </c>
      <c r="D135" s="14" t="s">
        <v>1248</v>
      </c>
      <c r="E135" s="14" t="s">
        <v>1227</v>
      </c>
      <c r="F135" s="14" t="s">
        <v>1253</v>
      </c>
      <c r="G135" s="14" t="s">
        <v>1227</v>
      </c>
      <c r="H135" s="14">
        <v>32</v>
      </c>
      <c r="I135" s="20" t="s">
        <v>1227</v>
      </c>
      <c r="J135" s="20" t="s">
        <v>1229</v>
      </c>
    </row>
    <row r="136" spans="1:10" s="16" customFormat="1" ht="15">
      <c r="A136" s="14" t="s">
        <v>474</v>
      </c>
      <c r="B136" s="14" t="s">
        <v>495</v>
      </c>
      <c r="C136" s="14" t="s">
        <v>1368</v>
      </c>
      <c r="D136" s="14" t="s">
        <v>1248</v>
      </c>
      <c r="E136" s="14" t="s">
        <v>1229</v>
      </c>
      <c r="F136" s="14" t="s">
        <v>295</v>
      </c>
      <c r="G136" s="14" t="s">
        <v>1227</v>
      </c>
      <c r="H136" s="14">
        <v>32</v>
      </c>
      <c r="I136" s="26" t="s">
        <v>1227</v>
      </c>
      <c r="J136" s="26" t="s">
        <v>1227</v>
      </c>
    </row>
    <row r="137" spans="1:10" s="16" customFormat="1" ht="15">
      <c r="A137" s="14" t="s">
        <v>474</v>
      </c>
      <c r="B137" s="14" t="s">
        <v>495</v>
      </c>
      <c r="C137" s="14" t="s">
        <v>1369</v>
      </c>
      <c r="D137" s="14" t="s">
        <v>1248</v>
      </c>
      <c r="E137" s="14" t="s">
        <v>1229</v>
      </c>
      <c r="F137" s="14" t="s">
        <v>295</v>
      </c>
      <c r="G137" s="14" t="s">
        <v>1227</v>
      </c>
      <c r="H137" s="14">
        <v>32</v>
      </c>
      <c r="I137" s="26" t="s">
        <v>1227</v>
      </c>
      <c r="J137" s="26" t="s">
        <v>1227</v>
      </c>
    </row>
    <row r="138" spans="1:10" s="16" customFormat="1" ht="15">
      <c r="A138" s="14" t="s">
        <v>474</v>
      </c>
      <c r="B138" s="14" t="s">
        <v>495</v>
      </c>
      <c r="C138" s="14" t="s">
        <v>1370</v>
      </c>
      <c r="D138" s="14" t="s">
        <v>1248</v>
      </c>
      <c r="E138" s="14" t="s">
        <v>1229</v>
      </c>
      <c r="F138" s="14" t="s">
        <v>295</v>
      </c>
      <c r="G138" s="14" t="s">
        <v>1227</v>
      </c>
      <c r="H138" s="14">
        <v>32</v>
      </c>
      <c r="I138" s="26" t="s">
        <v>1227</v>
      </c>
      <c r="J138" s="26" t="s">
        <v>1227</v>
      </c>
    </row>
    <row r="139" spans="1:10" s="16" customFormat="1" ht="15">
      <c r="A139" s="14" t="s">
        <v>474</v>
      </c>
      <c r="B139" s="14" t="s">
        <v>541</v>
      </c>
      <c r="C139" s="14" t="s">
        <v>1371</v>
      </c>
      <c r="D139" s="14" t="s">
        <v>1248</v>
      </c>
      <c r="E139" s="14" t="s">
        <v>1229</v>
      </c>
      <c r="F139" s="14" t="s">
        <v>295</v>
      </c>
      <c r="G139" s="14" t="s">
        <v>1227</v>
      </c>
      <c r="H139" s="14">
        <v>32</v>
      </c>
      <c r="I139" s="21" t="s">
        <v>1227</v>
      </c>
      <c r="J139" s="21" t="s">
        <v>1229</v>
      </c>
    </row>
    <row r="140" spans="1:10" s="16" customFormat="1" ht="15">
      <c r="A140" s="14" t="s">
        <v>474</v>
      </c>
      <c r="B140" s="14" t="s">
        <v>541</v>
      </c>
      <c r="C140" s="14" t="s">
        <v>1372</v>
      </c>
      <c r="D140" s="14" t="s">
        <v>1248</v>
      </c>
      <c r="E140" s="14" t="s">
        <v>1227</v>
      </c>
      <c r="F140" s="14" t="s">
        <v>295</v>
      </c>
      <c r="G140" s="14" t="s">
        <v>1227</v>
      </c>
      <c r="H140" s="14">
        <v>33</v>
      </c>
      <c r="I140" s="21" t="s">
        <v>1227</v>
      </c>
      <c r="J140" s="21" t="s">
        <v>1227</v>
      </c>
    </row>
    <row r="141" spans="1:12" s="16" customFormat="1" ht="15">
      <c r="A141" s="14" t="s">
        <v>474</v>
      </c>
      <c r="B141" s="14" t="s">
        <v>500</v>
      </c>
      <c r="C141" s="14" t="s">
        <v>1373</v>
      </c>
      <c r="D141" s="14" t="s">
        <v>1248</v>
      </c>
      <c r="E141" s="14" t="s">
        <v>1227</v>
      </c>
      <c r="F141" s="14" t="s">
        <v>1253</v>
      </c>
      <c r="G141" s="14" t="s">
        <v>1227</v>
      </c>
      <c r="H141" s="14">
        <v>34</v>
      </c>
      <c r="I141" s="20" t="s">
        <v>1229</v>
      </c>
      <c r="J141" s="20"/>
      <c r="K141" s="5"/>
      <c r="L141" s="5"/>
    </row>
    <row r="142" spans="1:10" s="16" customFormat="1" ht="15">
      <c r="A142" s="14" t="s">
        <v>474</v>
      </c>
      <c r="B142" s="14" t="s">
        <v>516</v>
      </c>
      <c r="C142" s="14" t="s">
        <v>1374</v>
      </c>
      <c r="D142" s="14" t="s">
        <v>1248</v>
      </c>
      <c r="E142" s="14" t="s">
        <v>1227</v>
      </c>
      <c r="F142" s="14" t="s">
        <v>295</v>
      </c>
      <c r="G142" s="14" t="s">
        <v>1227</v>
      </c>
      <c r="H142" s="14">
        <v>34</v>
      </c>
      <c r="I142" s="21" t="s">
        <v>1227</v>
      </c>
      <c r="J142" s="21" t="s">
        <v>1229</v>
      </c>
    </row>
    <row r="143" spans="1:10" s="16" customFormat="1" ht="15">
      <c r="A143" s="14" t="s">
        <v>474</v>
      </c>
      <c r="B143" s="14" t="s">
        <v>516</v>
      </c>
      <c r="C143" s="14" t="s">
        <v>1375</v>
      </c>
      <c r="D143" s="14" t="s">
        <v>1248</v>
      </c>
      <c r="E143" s="14" t="s">
        <v>1227</v>
      </c>
      <c r="F143" s="14" t="s">
        <v>295</v>
      </c>
      <c r="G143" s="14" t="s">
        <v>1227</v>
      </c>
      <c r="H143" s="14">
        <v>34</v>
      </c>
      <c r="I143" s="21" t="s">
        <v>1227</v>
      </c>
      <c r="J143" s="21" t="s">
        <v>1229</v>
      </c>
    </row>
    <row r="144" spans="1:10" s="16" customFormat="1" ht="15">
      <c r="A144" s="14" t="s">
        <v>474</v>
      </c>
      <c r="B144" s="14" t="s">
        <v>516</v>
      </c>
      <c r="C144" s="14" t="s">
        <v>1376</v>
      </c>
      <c r="D144" s="14" t="s">
        <v>1248</v>
      </c>
      <c r="E144" s="14" t="s">
        <v>1229</v>
      </c>
      <c r="F144" s="14" t="s">
        <v>1253</v>
      </c>
      <c r="G144" s="14" t="s">
        <v>1227</v>
      </c>
      <c r="H144" s="14">
        <v>34</v>
      </c>
      <c r="I144" s="20" t="s">
        <v>1227</v>
      </c>
      <c r="J144" s="20" t="s">
        <v>1229</v>
      </c>
    </row>
    <row r="145" spans="1:10" s="16" customFormat="1" ht="15">
      <c r="A145" s="14" t="s">
        <v>474</v>
      </c>
      <c r="B145" s="14" t="s">
        <v>516</v>
      </c>
      <c r="C145" s="14" t="s">
        <v>1377</v>
      </c>
      <c r="D145" s="14" t="s">
        <v>1248</v>
      </c>
      <c r="E145" s="14" t="s">
        <v>1229</v>
      </c>
      <c r="F145" s="14" t="s">
        <v>1253</v>
      </c>
      <c r="G145" s="14" t="s">
        <v>1227</v>
      </c>
      <c r="H145" s="14">
        <v>34</v>
      </c>
      <c r="I145" s="20" t="s">
        <v>1227</v>
      </c>
      <c r="J145" s="20" t="s">
        <v>1229</v>
      </c>
    </row>
    <row r="146" spans="1:10" s="16" customFormat="1" ht="15">
      <c r="A146" s="14" t="s">
        <v>474</v>
      </c>
      <c r="B146" s="14" t="s">
        <v>516</v>
      </c>
      <c r="C146" s="14" t="s">
        <v>1378</v>
      </c>
      <c r="D146" s="14" t="s">
        <v>1248</v>
      </c>
      <c r="E146" s="14" t="s">
        <v>1229</v>
      </c>
      <c r="F146" s="14" t="s">
        <v>1253</v>
      </c>
      <c r="G146" s="14" t="s">
        <v>1227</v>
      </c>
      <c r="H146" s="14">
        <v>34</v>
      </c>
      <c r="I146" s="21" t="s">
        <v>1227</v>
      </c>
      <c r="J146" s="21" t="s">
        <v>1229</v>
      </c>
    </row>
    <row r="147" spans="1:12" s="16" customFormat="1" ht="15">
      <c r="A147" s="14" t="s">
        <v>474</v>
      </c>
      <c r="B147" s="14" t="s">
        <v>516</v>
      </c>
      <c r="C147" s="14" t="s">
        <v>1379</v>
      </c>
      <c r="D147" s="14" t="s">
        <v>1248</v>
      </c>
      <c r="E147" s="14" t="s">
        <v>1229</v>
      </c>
      <c r="F147" s="14" t="s">
        <v>1253</v>
      </c>
      <c r="G147" s="14" t="s">
        <v>1227</v>
      </c>
      <c r="H147" s="14">
        <v>35</v>
      </c>
      <c r="I147" s="24" t="s">
        <v>1227</v>
      </c>
      <c r="J147" s="24" t="s">
        <v>1229</v>
      </c>
      <c r="K147" s="5"/>
      <c r="L147" s="5"/>
    </row>
    <row r="148" spans="1:12" s="16" customFormat="1" ht="15">
      <c r="A148" s="14" t="s">
        <v>474</v>
      </c>
      <c r="B148" s="14" t="s">
        <v>516</v>
      </c>
      <c r="C148" s="14" t="s">
        <v>1380</v>
      </c>
      <c r="D148" s="14" t="s">
        <v>1248</v>
      </c>
      <c r="E148" s="14" t="s">
        <v>1229</v>
      </c>
      <c r="F148" s="14" t="s">
        <v>1253</v>
      </c>
      <c r="G148" s="14" t="s">
        <v>1227</v>
      </c>
      <c r="H148" s="14">
        <v>35</v>
      </c>
      <c r="I148" s="24" t="s">
        <v>1227</v>
      </c>
      <c r="J148" s="24" t="s">
        <v>1229</v>
      </c>
      <c r="K148" s="5"/>
      <c r="L148" s="5"/>
    </row>
    <row r="149" spans="1:12" s="16" customFormat="1" ht="15">
      <c r="A149" s="14" t="s">
        <v>474</v>
      </c>
      <c r="B149" s="14" t="s">
        <v>516</v>
      </c>
      <c r="C149" s="14" t="s">
        <v>1381</v>
      </c>
      <c r="D149" s="14" t="s">
        <v>1248</v>
      </c>
      <c r="E149" s="14" t="s">
        <v>1229</v>
      </c>
      <c r="F149" s="14" t="s">
        <v>295</v>
      </c>
      <c r="G149" s="14" t="s">
        <v>1227</v>
      </c>
      <c r="H149" s="14">
        <v>35</v>
      </c>
      <c r="I149" s="24" t="s">
        <v>1227</v>
      </c>
      <c r="J149" s="24" t="s">
        <v>1229</v>
      </c>
      <c r="K149" s="5"/>
      <c r="L149" s="5"/>
    </row>
    <row r="150" spans="1:12" s="16" customFormat="1" ht="15">
      <c r="A150" s="14" t="s">
        <v>474</v>
      </c>
      <c r="B150" s="14" t="s">
        <v>516</v>
      </c>
      <c r="C150" s="14" t="s">
        <v>1382</v>
      </c>
      <c r="D150" s="14" t="s">
        <v>1248</v>
      </c>
      <c r="E150" s="14" t="s">
        <v>1229</v>
      </c>
      <c r="F150" s="14" t="s">
        <v>295</v>
      </c>
      <c r="G150" s="14" t="s">
        <v>1227</v>
      </c>
      <c r="H150" s="14">
        <v>35</v>
      </c>
      <c r="I150" s="24" t="s">
        <v>1227</v>
      </c>
      <c r="J150" s="24" t="s">
        <v>1229</v>
      </c>
      <c r="K150" s="5"/>
      <c r="L150" s="5"/>
    </row>
    <row r="151" spans="1:12" s="16" customFormat="1" ht="15">
      <c r="A151" s="14" t="s">
        <v>474</v>
      </c>
      <c r="B151" s="14" t="s">
        <v>516</v>
      </c>
      <c r="C151" s="14" t="s">
        <v>520</v>
      </c>
      <c r="D151" s="14" t="s">
        <v>1248</v>
      </c>
      <c r="E151" s="14" t="s">
        <v>1227</v>
      </c>
      <c r="F151" s="14" t="s">
        <v>295</v>
      </c>
      <c r="G151" s="14" t="s">
        <v>1227</v>
      </c>
      <c r="H151" s="14">
        <v>35</v>
      </c>
      <c r="I151" s="24" t="s">
        <v>1227</v>
      </c>
      <c r="J151" s="24" t="s">
        <v>1229</v>
      </c>
      <c r="K151" s="5"/>
      <c r="L151" s="5"/>
    </row>
    <row r="152" spans="1:12" s="16" customFormat="1" ht="15">
      <c r="A152" s="14" t="s">
        <v>474</v>
      </c>
      <c r="B152" s="14" t="s">
        <v>516</v>
      </c>
      <c r="C152" s="14" t="s">
        <v>1383</v>
      </c>
      <c r="D152" s="14" t="s">
        <v>1248</v>
      </c>
      <c r="E152" s="14" t="s">
        <v>1229</v>
      </c>
      <c r="F152" s="14" t="s">
        <v>295</v>
      </c>
      <c r="G152" s="14" t="s">
        <v>1227</v>
      </c>
      <c r="H152" s="14">
        <v>35</v>
      </c>
      <c r="I152" s="24" t="s">
        <v>1227</v>
      </c>
      <c r="J152" s="24" t="s">
        <v>1229</v>
      </c>
      <c r="K152" s="5"/>
      <c r="L152" s="5"/>
    </row>
    <row r="153" spans="1:10" s="16" customFormat="1" ht="15">
      <c r="A153" s="14" t="s">
        <v>474</v>
      </c>
      <c r="B153" s="14" t="s">
        <v>516</v>
      </c>
      <c r="C153" s="14" t="s">
        <v>1384</v>
      </c>
      <c r="D153" s="14" t="s">
        <v>1248</v>
      </c>
      <c r="E153" s="14" t="s">
        <v>1227</v>
      </c>
      <c r="F153" s="14" t="s">
        <v>1253</v>
      </c>
      <c r="G153" s="14" t="s">
        <v>1227</v>
      </c>
      <c r="H153" s="14">
        <v>36</v>
      </c>
      <c r="I153" s="24" t="s">
        <v>1227</v>
      </c>
      <c r="J153" s="24" t="s">
        <v>1229</v>
      </c>
    </row>
    <row r="154" spans="1:10" s="16" customFormat="1" ht="15">
      <c r="A154" s="14" t="s">
        <v>474</v>
      </c>
      <c r="B154" s="14" t="s">
        <v>516</v>
      </c>
      <c r="C154" s="14" t="s">
        <v>1385</v>
      </c>
      <c r="D154" s="14" t="s">
        <v>1248</v>
      </c>
      <c r="E154" s="14" t="s">
        <v>1227</v>
      </c>
      <c r="F154" s="14" t="s">
        <v>1253</v>
      </c>
      <c r="G154" s="14" t="s">
        <v>1227</v>
      </c>
      <c r="H154" s="14">
        <v>36</v>
      </c>
      <c r="I154" s="24" t="s">
        <v>1227</v>
      </c>
      <c r="J154" s="24" t="s">
        <v>1229</v>
      </c>
    </row>
    <row r="155" spans="1:10" s="16" customFormat="1" ht="15">
      <c r="A155" s="14" t="s">
        <v>474</v>
      </c>
      <c r="B155" s="14" t="s">
        <v>516</v>
      </c>
      <c r="C155" s="14" t="s">
        <v>1386</v>
      </c>
      <c r="D155" s="14" t="s">
        <v>1248</v>
      </c>
      <c r="E155" s="14" t="s">
        <v>1229</v>
      </c>
      <c r="F155" s="14" t="s">
        <v>1253</v>
      </c>
      <c r="G155" s="14" t="s">
        <v>1227</v>
      </c>
      <c r="H155" s="14">
        <v>36</v>
      </c>
      <c r="I155" s="24" t="s">
        <v>1227</v>
      </c>
      <c r="J155" s="24" t="s">
        <v>1229</v>
      </c>
    </row>
    <row r="156" spans="1:10" s="16" customFormat="1" ht="15">
      <c r="A156" s="14" t="s">
        <v>474</v>
      </c>
      <c r="B156" s="14" t="s">
        <v>516</v>
      </c>
      <c r="C156" s="14" t="s">
        <v>1387</v>
      </c>
      <c r="D156" s="14" t="s">
        <v>1248</v>
      </c>
      <c r="E156" s="14" t="s">
        <v>1229</v>
      </c>
      <c r="F156" s="14" t="s">
        <v>1253</v>
      </c>
      <c r="G156" s="14" t="s">
        <v>1227</v>
      </c>
      <c r="H156" s="14">
        <v>36</v>
      </c>
      <c r="I156" s="24" t="s">
        <v>1227</v>
      </c>
      <c r="J156" s="24" t="s">
        <v>1229</v>
      </c>
    </row>
    <row r="157" spans="1:10" s="16" customFormat="1" ht="15">
      <c r="A157" s="14" t="s">
        <v>474</v>
      </c>
      <c r="B157" s="14" t="s">
        <v>516</v>
      </c>
      <c r="C157" s="14" t="s">
        <v>1388</v>
      </c>
      <c r="D157" s="14" t="s">
        <v>1248</v>
      </c>
      <c r="E157" s="14" t="s">
        <v>1227</v>
      </c>
      <c r="F157" s="14" t="s">
        <v>1253</v>
      </c>
      <c r="G157" s="14" t="s">
        <v>1227</v>
      </c>
      <c r="H157" s="14">
        <v>36</v>
      </c>
      <c r="I157" s="24" t="s">
        <v>1227</v>
      </c>
      <c r="J157" s="24" t="s">
        <v>1229</v>
      </c>
    </row>
    <row r="158" spans="1:10" s="16" customFormat="1" ht="15">
      <c r="A158" s="14" t="s">
        <v>474</v>
      </c>
      <c r="B158" s="14" t="s">
        <v>516</v>
      </c>
      <c r="C158" s="14" t="s">
        <v>1389</v>
      </c>
      <c r="D158" s="14" t="s">
        <v>1248</v>
      </c>
      <c r="E158" s="14" t="s">
        <v>1227</v>
      </c>
      <c r="F158" s="14" t="s">
        <v>1253</v>
      </c>
      <c r="G158" s="14" t="s">
        <v>1227</v>
      </c>
      <c r="H158" s="14">
        <v>36</v>
      </c>
      <c r="I158" s="24" t="s">
        <v>1227</v>
      </c>
      <c r="J158" s="24" t="s">
        <v>1229</v>
      </c>
    </row>
    <row r="159" spans="1:12" s="16" customFormat="1" ht="15">
      <c r="A159" s="14" t="s">
        <v>474</v>
      </c>
      <c r="B159" s="14" t="s">
        <v>516</v>
      </c>
      <c r="C159" s="14" t="s">
        <v>1390</v>
      </c>
      <c r="D159" s="14" t="s">
        <v>1248</v>
      </c>
      <c r="E159" s="14" t="s">
        <v>1227</v>
      </c>
      <c r="F159" s="14" t="s">
        <v>1253</v>
      </c>
      <c r="G159" s="14" t="s">
        <v>1227</v>
      </c>
      <c r="H159" s="14">
        <v>36</v>
      </c>
      <c r="I159" s="24" t="s">
        <v>1227</v>
      </c>
      <c r="J159" s="24" t="s">
        <v>1229</v>
      </c>
      <c r="K159" s="5"/>
      <c r="L159" s="5"/>
    </row>
    <row r="160" spans="1:8" s="16" customFormat="1" ht="15">
      <c r="A160" s="14" t="s">
        <v>474</v>
      </c>
      <c r="B160" s="15" t="s">
        <v>856</v>
      </c>
      <c r="C160" s="15" t="s">
        <v>1391</v>
      </c>
      <c r="D160" s="15" t="s">
        <v>1248</v>
      </c>
      <c r="E160" s="15" t="s">
        <v>1229</v>
      </c>
      <c r="F160" s="15" t="s">
        <v>1253</v>
      </c>
      <c r="G160" s="15" t="s">
        <v>1227</v>
      </c>
      <c r="H160" s="15">
        <v>120</v>
      </c>
    </row>
    <row r="161" spans="1:8" s="16" customFormat="1" ht="15">
      <c r="A161" s="19" t="s">
        <v>474</v>
      </c>
      <c r="B161" s="19" t="s">
        <v>1313</v>
      </c>
      <c r="C161" s="19" t="s">
        <v>1392</v>
      </c>
      <c r="D161" s="19" t="s">
        <v>1248</v>
      </c>
      <c r="E161" s="19" t="s">
        <v>1229</v>
      </c>
      <c r="F161" s="19" t="s">
        <v>1393</v>
      </c>
      <c r="G161" s="19" t="s">
        <v>1229</v>
      </c>
      <c r="H161" s="19" t="s">
        <v>1394</v>
      </c>
    </row>
    <row r="162" spans="1:8" s="16" customFormat="1" ht="15">
      <c r="A162" s="19" t="s">
        <v>474</v>
      </c>
      <c r="B162" s="19" t="s">
        <v>1313</v>
      </c>
      <c r="C162" s="19" t="s">
        <v>1395</v>
      </c>
      <c r="D162" s="19" t="s">
        <v>1248</v>
      </c>
      <c r="E162" s="19" t="s">
        <v>1229</v>
      </c>
      <c r="F162" s="19" t="s">
        <v>1393</v>
      </c>
      <c r="G162" s="19" t="s">
        <v>1229</v>
      </c>
      <c r="H162" s="19" t="s">
        <v>1394</v>
      </c>
    </row>
    <row r="163" spans="1:8" s="16" customFormat="1" ht="15">
      <c r="A163" s="19" t="s">
        <v>474</v>
      </c>
      <c r="B163" s="19" t="s">
        <v>1313</v>
      </c>
      <c r="C163" s="19" t="s">
        <v>1396</v>
      </c>
      <c r="D163" s="19" t="s">
        <v>1248</v>
      </c>
      <c r="E163" s="19" t="s">
        <v>1229</v>
      </c>
      <c r="F163" s="19" t="s">
        <v>1393</v>
      </c>
      <c r="G163" s="19" t="s">
        <v>1227</v>
      </c>
      <c r="H163" s="19" t="s">
        <v>1394</v>
      </c>
    </row>
    <row r="164" spans="1:8" s="16" customFormat="1" ht="15">
      <c r="A164" s="19" t="s">
        <v>474</v>
      </c>
      <c r="B164" s="19" t="s">
        <v>1313</v>
      </c>
      <c r="C164" s="19" t="s">
        <v>1397</v>
      </c>
      <c r="D164" s="19" t="s">
        <v>1248</v>
      </c>
      <c r="E164" s="19" t="s">
        <v>1229</v>
      </c>
      <c r="F164" s="19" t="s">
        <v>1393</v>
      </c>
      <c r="G164" s="19" t="s">
        <v>1227</v>
      </c>
      <c r="H164" s="19" t="s">
        <v>1394</v>
      </c>
    </row>
    <row r="165" spans="1:12" s="16" customFormat="1" ht="15">
      <c r="A165" s="14" t="s">
        <v>474</v>
      </c>
      <c r="B165" s="14" t="s">
        <v>475</v>
      </c>
      <c r="C165" s="14" t="s">
        <v>1398</v>
      </c>
      <c r="D165" s="14" t="s">
        <v>1248</v>
      </c>
      <c r="E165" s="14" t="s">
        <v>1227</v>
      </c>
      <c r="F165" s="14" t="s">
        <v>1253</v>
      </c>
      <c r="G165" s="14"/>
      <c r="H165" s="19" t="s">
        <v>1394</v>
      </c>
      <c r="I165" s="22" t="s">
        <v>1227</v>
      </c>
      <c r="J165" s="22" t="s">
        <v>1229</v>
      </c>
      <c r="K165" s="5"/>
      <c r="L165" s="5"/>
    </row>
    <row r="166" spans="1:12" s="16" customFormat="1" ht="15">
      <c r="A166" s="14" t="s">
        <v>474</v>
      </c>
      <c r="B166" s="14" t="s">
        <v>475</v>
      </c>
      <c r="C166" s="14" t="s">
        <v>1399</v>
      </c>
      <c r="D166" s="14" t="s">
        <v>1248</v>
      </c>
      <c r="E166" s="14" t="s">
        <v>1227</v>
      </c>
      <c r="F166" s="14" t="s">
        <v>1253</v>
      </c>
      <c r="G166" s="14"/>
      <c r="H166" s="19" t="s">
        <v>1394</v>
      </c>
      <c r="I166" s="21" t="s">
        <v>1229</v>
      </c>
      <c r="J166" s="22"/>
      <c r="K166" s="5"/>
      <c r="L166" s="5"/>
    </row>
    <row r="167" spans="1:12" s="16" customFormat="1" ht="15">
      <c r="A167" s="14" t="s">
        <v>474</v>
      </c>
      <c r="B167" s="14" t="s">
        <v>475</v>
      </c>
      <c r="C167" s="14" t="s">
        <v>1400</v>
      </c>
      <c r="D167" s="14" t="s">
        <v>1248</v>
      </c>
      <c r="E167" s="14" t="s">
        <v>1227</v>
      </c>
      <c r="F167" s="14" t="s">
        <v>1253</v>
      </c>
      <c r="G167" s="14"/>
      <c r="H167" s="19" t="s">
        <v>1394</v>
      </c>
      <c r="I167" s="21" t="s">
        <v>1229</v>
      </c>
      <c r="J167" s="22"/>
      <c r="K167" s="5"/>
      <c r="L167" s="5"/>
    </row>
    <row r="168" spans="1:8" s="16" customFormat="1" ht="30">
      <c r="A168" s="16" t="s">
        <v>552</v>
      </c>
      <c r="B168" s="17" t="s">
        <v>1401</v>
      </c>
      <c r="C168" s="17" t="s">
        <v>1402</v>
      </c>
      <c r="D168" s="17" t="s">
        <v>1248</v>
      </c>
      <c r="E168" s="17" t="s">
        <v>1229</v>
      </c>
      <c r="F168" s="17" t="s">
        <v>1403</v>
      </c>
      <c r="G168" s="17" t="s">
        <v>1227</v>
      </c>
      <c r="H168" s="27"/>
    </row>
    <row r="169" spans="1:8" s="16" customFormat="1" ht="30">
      <c r="A169" s="16" t="s">
        <v>552</v>
      </c>
      <c r="B169" s="17" t="s">
        <v>1401</v>
      </c>
      <c r="C169" s="17" t="s">
        <v>1404</v>
      </c>
      <c r="D169" s="17" t="s">
        <v>1248</v>
      </c>
      <c r="E169" s="17" t="s">
        <v>1229</v>
      </c>
      <c r="F169" s="17" t="s">
        <v>1403</v>
      </c>
      <c r="G169" s="17" t="s">
        <v>1227</v>
      </c>
      <c r="H169" s="27"/>
    </row>
    <row r="170" spans="1:8" s="16" customFormat="1" ht="30">
      <c r="A170" s="16" t="s">
        <v>552</v>
      </c>
      <c r="B170" s="17" t="s">
        <v>1401</v>
      </c>
      <c r="C170" s="17" t="s">
        <v>1405</v>
      </c>
      <c r="D170" s="17" t="s">
        <v>1248</v>
      </c>
      <c r="E170" s="17" t="s">
        <v>1229</v>
      </c>
      <c r="F170" s="17" t="s">
        <v>1403</v>
      </c>
      <c r="G170" s="17" t="s">
        <v>1227</v>
      </c>
      <c r="H170" s="27"/>
    </row>
    <row r="171" spans="1:10" s="16" customFormat="1" ht="30">
      <c r="A171" s="14" t="s">
        <v>552</v>
      </c>
      <c r="B171" s="15" t="s">
        <v>475</v>
      </c>
      <c r="C171" s="15" t="s">
        <v>1406</v>
      </c>
      <c r="D171" s="15" t="s">
        <v>1248</v>
      </c>
      <c r="E171" s="15" t="s">
        <v>1227</v>
      </c>
      <c r="F171" s="15" t="s">
        <v>1403</v>
      </c>
      <c r="G171" s="15" t="s">
        <v>1227</v>
      </c>
      <c r="H171" s="15">
        <v>13.3</v>
      </c>
      <c r="I171" s="21" t="s">
        <v>1229</v>
      </c>
      <c r="J171" s="22"/>
    </row>
    <row r="172" spans="1:10" s="16" customFormat="1" ht="30">
      <c r="A172" s="14" t="s">
        <v>552</v>
      </c>
      <c r="B172" s="15" t="s">
        <v>475</v>
      </c>
      <c r="C172" s="15" t="s">
        <v>1407</v>
      </c>
      <c r="D172" s="15" t="s">
        <v>1248</v>
      </c>
      <c r="E172" s="15" t="s">
        <v>1227</v>
      </c>
      <c r="F172" s="15" t="s">
        <v>1403</v>
      </c>
      <c r="G172" s="15" t="s">
        <v>1227</v>
      </c>
      <c r="H172" s="15">
        <v>6.7</v>
      </c>
      <c r="I172" s="21" t="s">
        <v>1229</v>
      </c>
      <c r="J172" s="22"/>
    </row>
    <row r="173" spans="1:10" s="16" customFormat="1" ht="30">
      <c r="A173" s="14" t="s">
        <v>552</v>
      </c>
      <c r="B173" s="15" t="s">
        <v>475</v>
      </c>
      <c r="C173" s="15" t="s">
        <v>1408</v>
      </c>
      <c r="D173" s="15" t="s">
        <v>1248</v>
      </c>
      <c r="E173" s="15" t="s">
        <v>1229</v>
      </c>
      <c r="F173" s="15" t="s">
        <v>1403</v>
      </c>
      <c r="G173" s="15" t="s">
        <v>1227</v>
      </c>
      <c r="H173" s="15">
        <v>15</v>
      </c>
      <c r="I173" s="21" t="s">
        <v>1229</v>
      </c>
      <c r="J173" s="22"/>
    </row>
    <row r="174" spans="1:10" s="16" customFormat="1" ht="30">
      <c r="A174" s="14" t="s">
        <v>552</v>
      </c>
      <c r="B174" s="15" t="s">
        <v>475</v>
      </c>
      <c r="C174" s="15" t="s">
        <v>1409</v>
      </c>
      <c r="D174" s="15" t="s">
        <v>1248</v>
      </c>
      <c r="E174" s="15" t="s">
        <v>1227</v>
      </c>
      <c r="F174" s="15" t="s">
        <v>1403</v>
      </c>
      <c r="G174" s="15" t="s">
        <v>1227</v>
      </c>
      <c r="H174" s="15">
        <v>15</v>
      </c>
      <c r="I174" s="21" t="s">
        <v>1229</v>
      </c>
      <c r="J174" s="22"/>
    </row>
    <row r="175" spans="1:10" s="16" customFormat="1" ht="30">
      <c r="A175" s="14" t="s">
        <v>552</v>
      </c>
      <c r="B175" s="15" t="s">
        <v>475</v>
      </c>
      <c r="C175" s="15" t="s">
        <v>1410</v>
      </c>
      <c r="D175" s="15" t="s">
        <v>1248</v>
      </c>
      <c r="E175" s="15" t="s">
        <v>1227</v>
      </c>
      <c r="F175" s="15" t="s">
        <v>1403</v>
      </c>
      <c r="G175" s="15" t="s">
        <v>1227</v>
      </c>
      <c r="H175" s="15">
        <v>6.7</v>
      </c>
      <c r="I175" s="21" t="s">
        <v>1229</v>
      </c>
      <c r="J175" s="22"/>
    </row>
    <row r="176" spans="1:10" s="16" customFormat="1" ht="30">
      <c r="A176" s="14" t="s">
        <v>552</v>
      </c>
      <c r="B176" s="15" t="s">
        <v>475</v>
      </c>
      <c r="C176" s="15" t="s">
        <v>1411</v>
      </c>
      <c r="D176" s="15" t="s">
        <v>1248</v>
      </c>
      <c r="E176" s="15" t="s">
        <v>1227</v>
      </c>
      <c r="F176" s="15" t="s">
        <v>1403</v>
      </c>
      <c r="G176" s="15" t="s">
        <v>1227</v>
      </c>
      <c r="H176" s="15">
        <v>16</v>
      </c>
      <c r="I176" s="21" t="s">
        <v>1229</v>
      </c>
      <c r="J176" s="22"/>
    </row>
    <row r="177" spans="1:10" s="16" customFormat="1" ht="30">
      <c r="A177" s="14" t="s">
        <v>552</v>
      </c>
      <c r="B177" s="15" t="s">
        <v>475</v>
      </c>
      <c r="C177" s="15" t="s">
        <v>1412</v>
      </c>
      <c r="D177" s="15" t="s">
        <v>1248</v>
      </c>
      <c r="E177" s="15" t="s">
        <v>1227</v>
      </c>
      <c r="F177" s="15" t="s">
        <v>1403</v>
      </c>
      <c r="G177" s="15" t="s">
        <v>1227</v>
      </c>
      <c r="H177" s="15">
        <v>17</v>
      </c>
      <c r="I177" s="21" t="s">
        <v>1229</v>
      </c>
      <c r="J177" s="22"/>
    </row>
    <row r="178" spans="1:10" s="16" customFormat="1" ht="30">
      <c r="A178" s="14" t="s">
        <v>552</v>
      </c>
      <c r="B178" s="15" t="s">
        <v>475</v>
      </c>
      <c r="C178" s="15" t="s">
        <v>1413</v>
      </c>
      <c r="D178" s="15" t="s">
        <v>1248</v>
      </c>
      <c r="E178" s="15" t="s">
        <v>1229</v>
      </c>
      <c r="F178" s="15" t="s">
        <v>1403</v>
      </c>
      <c r="G178" s="15" t="s">
        <v>1227</v>
      </c>
      <c r="H178" s="15">
        <v>17</v>
      </c>
      <c r="I178" s="21" t="s">
        <v>1229</v>
      </c>
      <c r="J178" s="22"/>
    </row>
    <row r="179" spans="1:10" s="16" customFormat="1" ht="30">
      <c r="A179" s="14" t="s">
        <v>552</v>
      </c>
      <c r="B179" s="15" t="s">
        <v>475</v>
      </c>
      <c r="C179" s="15" t="s">
        <v>1414</v>
      </c>
      <c r="D179" s="15" t="s">
        <v>1248</v>
      </c>
      <c r="E179" s="15" t="s">
        <v>1227</v>
      </c>
      <c r="F179" s="15" t="s">
        <v>1403</v>
      </c>
      <c r="G179" s="15" t="s">
        <v>1227</v>
      </c>
      <c r="H179" s="15">
        <v>6.9</v>
      </c>
      <c r="I179" s="21" t="s">
        <v>1229</v>
      </c>
      <c r="J179" s="22"/>
    </row>
    <row r="180" spans="1:10" s="16" customFormat="1" ht="30">
      <c r="A180" s="14" t="s">
        <v>552</v>
      </c>
      <c r="B180" s="15" t="s">
        <v>475</v>
      </c>
      <c r="C180" s="15" t="s">
        <v>1415</v>
      </c>
      <c r="D180" s="15" t="s">
        <v>1248</v>
      </c>
      <c r="E180" s="15" t="s">
        <v>1227</v>
      </c>
      <c r="F180" s="15" t="s">
        <v>1403</v>
      </c>
      <c r="G180" s="15" t="s">
        <v>1227</v>
      </c>
      <c r="H180" s="15">
        <v>8.9</v>
      </c>
      <c r="I180" s="21" t="s">
        <v>1229</v>
      </c>
      <c r="J180" s="22"/>
    </row>
    <row r="181" spans="1:10" s="16" customFormat="1" ht="30">
      <c r="A181" s="14" t="s">
        <v>552</v>
      </c>
      <c r="B181" s="15" t="s">
        <v>475</v>
      </c>
      <c r="C181" s="15" t="s">
        <v>1416</v>
      </c>
      <c r="D181" s="15" t="s">
        <v>1248</v>
      </c>
      <c r="E181" s="15" t="s">
        <v>1227</v>
      </c>
      <c r="F181" s="15" t="s">
        <v>1403</v>
      </c>
      <c r="G181" s="15" t="s">
        <v>1227</v>
      </c>
      <c r="H181" s="15">
        <v>7</v>
      </c>
      <c r="I181" s="21" t="s">
        <v>1229</v>
      </c>
      <c r="J181" s="22"/>
    </row>
    <row r="182" spans="1:10" s="16" customFormat="1" ht="30">
      <c r="A182" s="14" t="s">
        <v>552</v>
      </c>
      <c r="B182" s="15" t="s">
        <v>475</v>
      </c>
      <c r="C182" s="15" t="s">
        <v>1417</v>
      </c>
      <c r="D182" s="15" t="s">
        <v>1248</v>
      </c>
      <c r="E182" s="15" t="s">
        <v>1227</v>
      </c>
      <c r="F182" s="15" t="s">
        <v>1403</v>
      </c>
      <c r="G182" s="15" t="s">
        <v>1227</v>
      </c>
      <c r="H182" s="15">
        <v>7.3</v>
      </c>
      <c r="I182" s="21" t="s">
        <v>1229</v>
      </c>
      <c r="J182" s="22"/>
    </row>
    <row r="183" spans="1:10" s="16" customFormat="1" ht="30">
      <c r="A183" s="14" t="s">
        <v>552</v>
      </c>
      <c r="B183" s="15" t="s">
        <v>475</v>
      </c>
      <c r="C183" s="15" t="s">
        <v>1418</v>
      </c>
      <c r="D183" s="15" t="s">
        <v>1248</v>
      </c>
      <c r="E183" s="15" t="s">
        <v>1227</v>
      </c>
      <c r="F183" s="15" t="s">
        <v>1403</v>
      </c>
      <c r="G183" s="15" t="s">
        <v>1227</v>
      </c>
      <c r="H183" s="15">
        <v>8.9</v>
      </c>
      <c r="I183" s="21" t="s">
        <v>1229</v>
      </c>
      <c r="J183" s="22"/>
    </row>
    <row r="184" spans="1:10" s="16" customFormat="1" ht="30">
      <c r="A184" s="14" t="s">
        <v>552</v>
      </c>
      <c r="B184" s="15" t="s">
        <v>475</v>
      </c>
      <c r="C184" s="15" t="s">
        <v>1419</v>
      </c>
      <c r="D184" s="15" t="s">
        <v>1248</v>
      </c>
      <c r="E184" s="15" t="s">
        <v>1227</v>
      </c>
      <c r="F184" s="15" t="s">
        <v>1403</v>
      </c>
      <c r="G184" s="15" t="s">
        <v>1227</v>
      </c>
      <c r="H184" s="15">
        <v>7</v>
      </c>
      <c r="I184" s="21" t="s">
        <v>1229</v>
      </c>
      <c r="J184" s="22"/>
    </row>
    <row r="185" spans="1:10" s="16" customFormat="1" ht="30">
      <c r="A185" s="14" t="s">
        <v>552</v>
      </c>
      <c r="B185" s="15" t="s">
        <v>475</v>
      </c>
      <c r="C185" s="15" t="s">
        <v>1420</v>
      </c>
      <c r="D185" s="15" t="s">
        <v>1248</v>
      </c>
      <c r="E185" s="15" t="s">
        <v>1229</v>
      </c>
      <c r="F185" s="15" t="s">
        <v>1403</v>
      </c>
      <c r="G185" s="15" t="s">
        <v>1227</v>
      </c>
      <c r="H185" s="15">
        <v>8</v>
      </c>
      <c r="I185" s="22" t="s">
        <v>1229</v>
      </c>
      <c r="J185" s="22"/>
    </row>
    <row r="186" spans="1:8" s="16" customFormat="1" ht="30">
      <c r="A186" s="16" t="s">
        <v>552</v>
      </c>
      <c r="B186" s="17" t="s">
        <v>1421</v>
      </c>
      <c r="C186" s="17" t="s">
        <v>1422</v>
      </c>
      <c r="D186" s="17" t="s">
        <v>1248</v>
      </c>
      <c r="E186" s="17" t="s">
        <v>1229</v>
      </c>
      <c r="F186" s="17" t="s">
        <v>1403</v>
      </c>
      <c r="G186" s="17" t="s">
        <v>1227</v>
      </c>
      <c r="H186" s="27"/>
    </row>
    <row r="187" spans="1:8" s="16" customFormat="1" ht="30">
      <c r="A187" s="16" t="s">
        <v>552</v>
      </c>
      <c r="B187" s="17" t="s">
        <v>1421</v>
      </c>
      <c r="C187" s="17" t="s">
        <v>1423</v>
      </c>
      <c r="D187" s="17" t="s">
        <v>1248</v>
      </c>
      <c r="E187" s="17" t="s">
        <v>1229</v>
      </c>
      <c r="F187" s="17" t="s">
        <v>1403</v>
      </c>
      <c r="G187" s="17" t="s">
        <v>1227</v>
      </c>
      <c r="H187" s="27"/>
    </row>
    <row r="188" spans="1:8" s="16" customFormat="1" ht="30">
      <c r="A188" s="16" t="s">
        <v>552</v>
      </c>
      <c r="B188" s="17" t="s">
        <v>1424</v>
      </c>
      <c r="C188" s="17" t="s">
        <v>1425</v>
      </c>
      <c r="D188" s="17" t="s">
        <v>1248</v>
      </c>
      <c r="E188" s="17" t="s">
        <v>1229</v>
      </c>
      <c r="F188" s="17" t="s">
        <v>1403</v>
      </c>
      <c r="G188" s="17" t="s">
        <v>1227</v>
      </c>
      <c r="H188" s="27"/>
    </row>
    <row r="189" spans="1:8" s="16" customFormat="1" ht="30">
      <c r="A189" s="16" t="s">
        <v>552</v>
      </c>
      <c r="B189" s="17" t="s">
        <v>1424</v>
      </c>
      <c r="C189" s="17" t="s">
        <v>1426</v>
      </c>
      <c r="D189" s="17" t="s">
        <v>1248</v>
      </c>
      <c r="E189" s="17" t="s">
        <v>1229</v>
      </c>
      <c r="F189" s="17" t="s">
        <v>1403</v>
      </c>
      <c r="G189" s="17" t="s">
        <v>1227</v>
      </c>
      <c r="H189" s="27"/>
    </row>
    <row r="190" spans="1:8" s="16" customFormat="1" ht="30">
      <c r="A190" s="16" t="s">
        <v>552</v>
      </c>
      <c r="B190" s="17" t="s">
        <v>1424</v>
      </c>
      <c r="C190" s="17" t="s">
        <v>1427</v>
      </c>
      <c r="D190" s="17" t="s">
        <v>1248</v>
      </c>
      <c r="E190" s="17" t="s">
        <v>1229</v>
      </c>
      <c r="F190" s="17" t="s">
        <v>1403</v>
      </c>
      <c r="G190" s="17" t="s">
        <v>1227</v>
      </c>
      <c r="H190" s="27"/>
    </row>
    <row r="191" spans="1:8" s="16" customFormat="1" ht="30">
      <c r="A191" s="16" t="s">
        <v>552</v>
      </c>
      <c r="B191" s="17" t="s">
        <v>1424</v>
      </c>
      <c r="C191" s="17" t="s">
        <v>1428</v>
      </c>
      <c r="D191" s="17" t="s">
        <v>1248</v>
      </c>
      <c r="E191" s="17" t="s">
        <v>1229</v>
      </c>
      <c r="F191" s="17" t="s">
        <v>1403</v>
      </c>
      <c r="G191" s="17" t="s">
        <v>1227</v>
      </c>
      <c r="H191" s="27"/>
    </row>
    <row r="192" spans="1:8" s="16" customFormat="1" ht="30">
      <c r="A192" s="16" t="s">
        <v>552</v>
      </c>
      <c r="B192" s="17" t="s">
        <v>1424</v>
      </c>
      <c r="C192" s="17" t="s">
        <v>1429</v>
      </c>
      <c r="D192" s="17" t="s">
        <v>1248</v>
      </c>
      <c r="E192" s="17" t="s">
        <v>1229</v>
      </c>
      <c r="F192" s="17" t="s">
        <v>1403</v>
      </c>
      <c r="G192" s="17" t="s">
        <v>1227</v>
      </c>
      <c r="H192" s="27"/>
    </row>
    <row r="193" spans="1:8" s="16" customFormat="1" ht="30">
      <c r="A193" s="16" t="s">
        <v>552</v>
      </c>
      <c r="B193" s="17" t="s">
        <v>1424</v>
      </c>
      <c r="C193" s="17" t="s">
        <v>1430</v>
      </c>
      <c r="D193" s="17" t="s">
        <v>1248</v>
      </c>
      <c r="E193" s="17" t="s">
        <v>1229</v>
      </c>
      <c r="F193" s="17" t="s">
        <v>1403</v>
      </c>
      <c r="G193" s="17" t="s">
        <v>1227</v>
      </c>
      <c r="H193" s="27"/>
    </row>
    <row r="194" spans="1:10" s="16" customFormat="1" ht="30">
      <c r="A194" s="14" t="s">
        <v>552</v>
      </c>
      <c r="B194" s="15" t="s">
        <v>500</v>
      </c>
      <c r="C194" s="15" t="s">
        <v>562</v>
      </c>
      <c r="D194" s="15" t="s">
        <v>1248</v>
      </c>
      <c r="E194" s="15" t="s">
        <v>1227</v>
      </c>
      <c r="F194" s="15" t="s">
        <v>1403</v>
      </c>
      <c r="G194" s="15" t="s">
        <v>1227</v>
      </c>
      <c r="H194" s="15">
        <v>2</v>
      </c>
      <c r="I194" s="20" t="s">
        <v>1229</v>
      </c>
      <c r="J194" s="20"/>
    </row>
    <row r="195" spans="1:10" s="16" customFormat="1" ht="30">
      <c r="A195" s="14" t="s">
        <v>552</v>
      </c>
      <c r="B195" s="15" t="s">
        <v>500</v>
      </c>
      <c r="C195" s="15" t="s">
        <v>565</v>
      </c>
      <c r="D195" s="15" t="s">
        <v>1248</v>
      </c>
      <c r="E195" s="15" t="s">
        <v>1227</v>
      </c>
      <c r="F195" s="15" t="s">
        <v>1403</v>
      </c>
      <c r="G195" s="15" t="s">
        <v>1227</v>
      </c>
      <c r="H195" s="15">
        <v>2</v>
      </c>
      <c r="I195" s="20" t="s">
        <v>1229</v>
      </c>
      <c r="J195" s="20"/>
    </row>
    <row r="196" spans="1:10" s="16" customFormat="1" ht="30">
      <c r="A196" s="14" t="s">
        <v>552</v>
      </c>
      <c r="B196" s="15" t="s">
        <v>500</v>
      </c>
      <c r="C196" s="15" t="s">
        <v>567</v>
      </c>
      <c r="D196" s="15" t="s">
        <v>1248</v>
      </c>
      <c r="E196" s="15" t="s">
        <v>1227</v>
      </c>
      <c r="F196" s="15" t="s">
        <v>1403</v>
      </c>
      <c r="G196" s="15" t="s">
        <v>1227</v>
      </c>
      <c r="H196" s="15">
        <v>2</v>
      </c>
      <c r="I196" s="20" t="s">
        <v>1229</v>
      </c>
      <c r="J196" s="20"/>
    </row>
    <row r="197" spans="1:10" s="16" customFormat="1" ht="30">
      <c r="A197" s="14" t="s">
        <v>552</v>
      </c>
      <c r="B197" s="15" t="s">
        <v>500</v>
      </c>
      <c r="C197" s="15" t="s">
        <v>569</v>
      </c>
      <c r="D197" s="15" t="s">
        <v>1248</v>
      </c>
      <c r="E197" s="15" t="s">
        <v>1227</v>
      </c>
      <c r="F197" s="15" t="s">
        <v>1403</v>
      </c>
      <c r="G197" s="15" t="s">
        <v>1227</v>
      </c>
      <c r="H197" s="15">
        <v>2</v>
      </c>
      <c r="I197" s="20" t="s">
        <v>1229</v>
      </c>
      <c r="J197" s="20"/>
    </row>
    <row r="198" spans="1:10" s="16" customFormat="1" ht="30">
      <c r="A198" s="14" t="s">
        <v>552</v>
      </c>
      <c r="B198" s="15" t="s">
        <v>500</v>
      </c>
      <c r="C198" s="15" t="s">
        <v>571</v>
      </c>
      <c r="D198" s="15" t="s">
        <v>1248</v>
      </c>
      <c r="E198" s="15" t="s">
        <v>1227</v>
      </c>
      <c r="F198" s="15" t="s">
        <v>1403</v>
      </c>
      <c r="G198" s="15" t="s">
        <v>1227</v>
      </c>
      <c r="H198" s="15">
        <v>2</v>
      </c>
      <c r="I198" s="20" t="s">
        <v>1229</v>
      </c>
      <c r="J198" s="20"/>
    </row>
    <row r="199" spans="1:10" s="16" customFormat="1" ht="30">
      <c r="A199" s="14" t="s">
        <v>552</v>
      </c>
      <c r="B199" s="15" t="s">
        <v>500</v>
      </c>
      <c r="C199" s="15" t="s">
        <v>1431</v>
      </c>
      <c r="D199" s="15" t="s">
        <v>1248</v>
      </c>
      <c r="E199" s="15" t="s">
        <v>1229</v>
      </c>
      <c r="F199" s="15" t="s">
        <v>1403</v>
      </c>
      <c r="G199" s="15" t="s">
        <v>1227</v>
      </c>
      <c r="H199" s="15">
        <v>11</v>
      </c>
      <c r="I199" s="20" t="s">
        <v>1229</v>
      </c>
      <c r="J199" s="20"/>
    </row>
    <row r="200" spans="1:8" s="16" customFormat="1" ht="30">
      <c r="A200" s="16" t="s">
        <v>552</v>
      </c>
      <c r="B200" s="17" t="s">
        <v>1432</v>
      </c>
      <c r="C200" s="17" t="s">
        <v>1433</v>
      </c>
      <c r="D200" s="17" t="s">
        <v>1248</v>
      </c>
      <c r="E200" s="17" t="s">
        <v>1229</v>
      </c>
      <c r="F200" s="17" t="s">
        <v>1403</v>
      </c>
      <c r="G200" s="17" t="s">
        <v>1227</v>
      </c>
      <c r="H200" s="27"/>
    </row>
    <row r="201" spans="1:8" s="16" customFormat="1" ht="30">
      <c r="A201" s="16" t="s">
        <v>552</v>
      </c>
      <c r="B201" s="17" t="s">
        <v>1432</v>
      </c>
      <c r="C201" s="17" t="s">
        <v>1434</v>
      </c>
      <c r="D201" s="17" t="s">
        <v>1248</v>
      </c>
      <c r="E201" s="17" t="s">
        <v>1229</v>
      </c>
      <c r="F201" s="17" t="s">
        <v>1403</v>
      </c>
      <c r="G201" s="17" t="s">
        <v>1227</v>
      </c>
      <c r="H201" s="27"/>
    </row>
    <row r="202" spans="1:8" s="16" customFormat="1" ht="30">
      <c r="A202" s="16" t="s">
        <v>552</v>
      </c>
      <c r="B202" s="17" t="s">
        <v>1432</v>
      </c>
      <c r="C202" s="17" t="s">
        <v>1435</v>
      </c>
      <c r="D202" s="17" t="s">
        <v>1248</v>
      </c>
      <c r="E202" s="17" t="s">
        <v>1229</v>
      </c>
      <c r="F202" s="17" t="s">
        <v>1403</v>
      </c>
      <c r="G202" s="17" t="s">
        <v>1227</v>
      </c>
      <c r="H202" s="27"/>
    </row>
    <row r="203" spans="1:8" s="16" customFormat="1" ht="30">
      <c r="A203" s="16" t="s">
        <v>552</v>
      </c>
      <c r="B203" s="17" t="s">
        <v>1432</v>
      </c>
      <c r="C203" s="17" t="s">
        <v>1436</v>
      </c>
      <c r="D203" s="17" t="s">
        <v>1248</v>
      </c>
      <c r="E203" s="17" t="s">
        <v>1229</v>
      </c>
      <c r="F203" s="17" t="s">
        <v>1403</v>
      </c>
      <c r="G203" s="17" t="s">
        <v>1227</v>
      </c>
      <c r="H203" s="27"/>
    </row>
    <row r="204" spans="1:8" s="16" customFormat="1" ht="30">
      <c r="A204" s="16" t="s">
        <v>552</v>
      </c>
      <c r="B204" s="17" t="s">
        <v>1432</v>
      </c>
      <c r="C204" s="17" t="s">
        <v>1437</v>
      </c>
      <c r="D204" s="17" t="s">
        <v>1248</v>
      </c>
      <c r="E204" s="17" t="s">
        <v>1229</v>
      </c>
      <c r="F204" s="17" t="s">
        <v>1403</v>
      </c>
      <c r="G204" s="17" t="s">
        <v>1227</v>
      </c>
      <c r="H204" s="27"/>
    </row>
    <row r="205" spans="1:8" s="16" customFormat="1" ht="30">
      <c r="A205" s="16" t="s">
        <v>552</v>
      </c>
      <c r="B205" s="17" t="s">
        <v>1438</v>
      </c>
      <c r="C205" s="17" t="s">
        <v>1439</v>
      </c>
      <c r="D205" s="17" t="s">
        <v>1248</v>
      </c>
      <c r="E205" s="17" t="s">
        <v>1229</v>
      </c>
      <c r="F205" s="17" t="s">
        <v>1403</v>
      </c>
      <c r="G205" s="17" t="s">
        <v>1227</v>
      </c>
      <c r="H205" s="27"/>
    </row>
    <row r="206" spans="1:8" s="16" customFormat="1" ht="30">
      <c r="A206" s="16" t="s">
        <v>552</v>
      </c>
      <c r="B206" s="17" t="s">
        <v>1438</v>
      </c>
      <c r="C206" s="17" t="s">
        <v>1440</v>
      </c>
      <c r="D206" s="17" t="s">
        <v>1248</v>
      </c>
      <c r="E206" s="17" t="s">
        <v>1229</v>
      </c>
      <c r="F206" s="17" t="s">
        <v>1403</v>
      </c>
      <c r="G206" s="17" t="s">
        <v>1227</v>
      </c>
      <c r="H206" s="27"/>
    </row>
    <row r="207" spans="1:8" s="16" customFormat="1" ht="30">
      <c r="A207" s="16" t="s">
        <v>552</v>
      </c>
      <c r="B207" s="17" t="s">
        <v>1438</v>
      </c>
      <c r="C207" s="17" t="s">
        <v>1441</v>
      </c>
      <c r="D207" s="17" t="s">
        <v>1248</v>
      </c>
      <c r="E207" s="17" t="s">
        <v>1229</v>
      </c>
      <c r="F207" s="17" t="s">
        <v>1403</v>
      </c>
      <c r="G207" s="17" t="s">
        <v>1227</v>
      </c>
      <c r="H207" s="27"/>
    </row>
    <row r="208" spans="1:8" s="16" customFormat="1" ht="30">
      <c r="A208" s="14" t="s">
        <v>552</v>
      </c>
      <c r="B208" s="15" t="s">
        <v>1442</v>
      </c>
      <c r="C208" s="15" t="s">
        <v>1443</v>
      </c>
      <c r="D208" s="15" t="s">
        <v>1248</v>
      </c>
      <c r="E208" s="15" t="s">
        <v>1444</v>
      </c>
      <c r="F208" s="15" t="s">
        <v>1403</v>
      </c>
      <c r="G208" s="15" t="s">
        <v>1227</v>
      </c>
      <c r="H208" s="15"/>
    </row>
    <row r="209" spans="1:8" s="16" customFormat="1" ht="30">
      <c r="A209" s="14" t="s">
        <v>552</v>
      </c>
      <c r="B209" s="15" t="s">
        <v>1442</v>
      </c>
      <c r="C209" s="15" t="s">
        <v>1445</v>
      </c>
      <c r="D209" s="15" t="s">
        <v>1248</v>
      </c>
      <c r="E209" s="15" t="s">
        <v>1444</v>
      </c>
      <c r="F209" s="15" t="s">
        <v>1403</v>
      </c>
      <c r="G209" s="15" t="s">
        <v>1227</v>
      </c>
      <c r="H209" s="15"/>
    </row>
    <row r="210" spans="1:10" s="16" customFormat="1" ht="30">
      <c r="A210" s="14" t="s">
        <v>552</v>
      </c>
      <c r="B210" s="15" t="s">
        <v>516</v>
      </c>
      <c r="C210" s="15" t="s">
        <v>1446</v>
      </c>
      <c r="D210" s="15" t="s">
        <v>1248</v>
      </c>
      <c r="E210" s="15" t="s">
        <v>1229</v>
      </c>
      <c r="F210" s="15" t="s">
        <v>1403</v>
      </c>
      <c r="G210" s="15" t="s">
        <v>1227</v>
      </c>
      <c r="H210" s="15">
        <v>8</v>
      </c>
      <c r="I210" s="21" t="s">
        <v>1229</v>
      </c>
      <c r="J210" s="21"/>
    </row>
    <row r="211" spans="1:10" s="16" customFormat="1" ht="30">
      <c r="A211" s="14" t="s">
        <v>552</v>
      </c>
      <c r="B211" s="15" t="s">
        <v>516</v>
      </c>
      <c r="C211" s="15" t="s">
        <v>574</v>
      </c>
      <c r="D211" s="15" t="s">
        <v>1248</v>
      </c>
      <c r="E211" s="15" t="s">
        <v>1227</v>
      </c>
      <c r="F211" s="15" t="s">
        <v>1403</v>
      </c>
      <c r="G211" s="15" t="s">
        <v>1227</v>
      </c>
      <c r="H211" s="15">
        <v>11</v>
      </c>
      <c r="I211" s="21" t="s">
        <v>1229</v>
      </c>
      <c r="J211" s="21"/>
    </row>
    <row r="212" spans="1:10" s="16" customFormat="1" ht="30">
      <c r="A212" s="14" t="s">
        <v>552</v>
      </c>
      <c r="B212" s="15" t="s">
        <v>516</v>
      </c>
      <c r="C212" s="15" t="s">
        <v>576</v>
      </c>
      <c r="D212" s="15" t="s">
        <v>1248</v>
      </c>
      <c r="E212" s="15" t="s">
        <v>1227</v>
      </c>
      <c r="F212" s="15" t="s">
        <v>1403</v>
      </c>
      <c r="G212" s="15" t="s">
        <v>1227</v>
      </c>
      <c r="H212" s="15">
        <v>11</v>
      </c>
      <c r="I212" s="21" t="s">
        <v>1229</v>
      </c>
      <c r="J212" s="21"/>
    </row>
    <row r="213" spans="1:10" s="16" customFormat="1" ht="30">
      <c r="A213" s="14" t="s">
        <v>552</v>
      </c>
      <c r="B213" s="15" t="s">
        <v>516</v>
      </c>
      <c r="C213" s="15" t="s">
        <v>577</v>
      </c>
      <c r="D213" s="15" t="s">
        <v>1248</v>
      </c>
      <c r="E213" s="15" t="s">
        <v>1227</v>
      </c>
      <c r="F213" s="15" t="s">
        <v>1403</v>
      </c>
      <c r="G213" s="15" t="s">
        <v>1227</v>
      </c>
      <c r="H213" s="15">
        <v>11</v>
      </c>
      <c r="I213" s="21" t="s">
        <v>1229</v>
      </c>
      <c r="J213" s="21"/>
    </row>
    <row r="214" spans="1:10" s="16" customFormat="1" ht="30">
      <c r="A214" s="14" t="s">
        <v>552</v>
      </c>
      <c r="B214" s="15" t="s">
        <v>516</v>
      </c>
      <c r="C214" s="15" t="s">
        <v>578</v>
      </c>
      <c r="D214" s="15" t="s">
        <v>1248</v>
      </c>
      <c r="E214" s="15" t="s">
        <v>1227</v>
      </c>
      <c r="F214" s="15" t="s">
        <v>1403</v>
      </c>
      <c r="G214" s="15" t="s">
        <v>1227</v>
      </c>
      <c r="H214" s="15">
        <v>11</v>
      </c>
      <c r="I214" s="21" t="s">
        <v>1229</v>
      </c>
      <c r="J214" s="21"/>
    </row>
    <row r="215" spans="1:10" s="16" customFormat="1" ht="30">
      <c r="A215" s="14" t="s">
        <v>552</v>
      </c>
      <c r="B215" s="15" t="s">
        <v>516</v>
      </c>
      <c r="C215" s="15" t="s">
        <v>579</v>
      </c>
      <c r="D215" s="15" t="s">
        <v>1248</v>
      </c>
      <c r="E215" s="15" t="s">
        <v>1227</v>
      </c>
      <c r="F215" s="15" t="s">
        <v>1403</v>
      </c>
      <c r="G215" s="15" t="s">
        <v>1227</v>
      </c>
      <c r="H215" s="15">
        <v>24</v>
      </c>
      <c r="I215" s="21" t="s">
        <v>1229</v>
      </c>
      <c r="J215" s="21"/>
    </row>
    <row r="216" spans="1:10" s="16" customFormat="1" ht="30">
      <c r="A216" s="14" t="s">
        <v>552</v>
      </c>
      <c r="B216" s="15" t="s">
        <v>516</v>
      </c>
      <c r="C216" s="15" t="s">
        <v>582</v>
      </c>
      <c r="D216" s="15" t="s">
        <v>1248</v>
      </c>
      <c r="E216" s="15" t="s">
        <v>1227</v>
      </c>
      <c r="F216" s="15" t="s">
        <v>1403</v>
      </c>
      <c r="G216" s="15" t="s">
        <v>1227</v>
      </c>
      <c r="H216" s="15">
        <v>24</v>
      </c>
      <c r="I216" s="21" t="s">
        <v>1229</v>
      </c>
      <c r="J216" s="21"/>
    </row>
    <row r="217" spans="1:10" s="16" customFormat="1" ht="30">
      <c r="A217" s="14" t="s">
        <v>552</v>
      </c>
      <c r="B217" s="15" t="s">
        <v>516</v>
      </c>
      <c r="C217" s="15" t="s">
        <v>583</v>
      </c>
      <c r="D217" s="15" t="s">
        <v>1248</v>
      </c>
      <c r="E217" s="15" t="s">
        <v>1227</v>
      </c>
      <c r="F217" s="15" t="s">
        <v>1403</v>
      </c>
      <c r="G217" s="15" t="s">
        <v>1227</v>
      </c>
      <c r="H217" s="15">
        <v>24</v>
      </c>
      <c r="I217" s="21" t="s">
        <v>1229</v>
      </c>
      <c r="J217" s="21"/>
    </row>
    <row r="218" spans="1:10" s="16" customFormat="1" ht="30">
      <c r="A218" s="14" t="s">
        <v>552</v>
      </c>
      <c r="B218" s="15" t="s">
        <v>516</v>
      </c>
      <c r="C218" s="15" t="s">
        <v>1447</v>
      </c>
      <c r="D218" s="15" t="s">
        <v>1248</v>
      </c>
      <c r="E218" s="15" t="s">
        <v>1229</v>
      </c>
      <c r="F218" s="15" t="s">
        <v>1403</v>
      </c>
      <c r="G218" s="15" t="s">
        <v>1227</v>
      </c>
      <c r="H218" s="15">
        <v>24</v>
      </c>
      <c r="I218" s="21" t="s">
        <v>1229</v>
      </c>
      <c r="J218" s="21"/>
    </row>
    <row r="219" spans="1:10" s="16" customFormat="1" ht="30">
      <c r="A219" s="14" t="s">
        <v>552</v>
      </c>
      <c r="B219" s="15" t="s">
        <v>516</v>
      </c>
      <c r="C219" s="15" t="s">
        <v>586</v>
      </c>
      <c r="D219" s="15" t="s">
        <v>1248</v>
      </c>
      <c r="E219" s="15" t="s">
        <v>1227</v>
      </c>
      <c r="F219" s="15" t="s">
        <v>1403</v>
      </c>
      <c r="G219" s="15" t="s">
        <v>1227</v>
      </c>
      <c r="H219" s="15">
        <v>24</v>
      </c>
      <c r="I219" s="21" t="s">
        <v>1229</v>
      </c>
      <c r="J219" s="21"/>
    </row>
    <row r="220" spans="1:10" s="16" customFormat="1" ht="30">
      <c r="A220" s="14" t="s">
        <v>552</v>
      </c>
      <c r="B220" s="15" t="s">
        <v>516</v>
      </c>
      <c r="C220" s="15" t="s">
        <v>1448</v>
      </c>
      <c r="D220" s="15" t="s">
        <v>1248</v>
      </c>
      <c r="E220" s="15" t="s">
        <v>1227</v>
      </c>
      <c r="F220" s="15" t="s">
        <v>1403</v>
      </c>
      <c r="G220" s="15" t="s">
        <v>1227</v>
      </c>
      <c r="H220" s="15">
        <v>5</v>
      </c>
      <c r="I220" s="21" t="s">
        <v>1229</v>
      </c>
      <c r="J220" s="21"/>
    </row>
    <row r="221" spans="1:10" s="16" customFormat="1" ht="30">
      <c r="A221" s="14" t="s">
        <v>552</v>
      </c>
      <c r="B221" s="15" t="s">
        <v>516</v>
      </c>
      <c r="C221" s="15" t="s">
        <v>1449</v>
      </c>
      <c r="D221" s="15" t="s">
        <v>1248</v>
      </c>
      <c r="E221" s="15" t="s">
        <v>1227</v>
      </c>
      <c r="F221" s="15" t="s">
        <v>1403</v>
      </c>
      <c r="G221" s="15" t="s">
        <v>1227</v>
      </c>
      <c r="H221" s="15">
        <v>5</v>
      </c>
      <c r="I221" s="21" t="s">
        <v>1229</v>
      </c>
      <c r="J221" s="21"/>
    </row>
    <row r="222" spans="1:10" s="16" customFormat="1" ht="30">
      <c r="A222" s="14" t="s">
        <v>552</v>
      </c>
      <c r="B222" s="15" t="s">
        <v>516</v>
      </c>
      <c r="C222" s="15" t="s">
        <v>588</v>
      </c>
      <c r="D222" s="15" t="s">
        <v>1248</v>
      </c>
      <c r="E222" s="15" t="s">
        <v>1227</v>
      </c>
      <c r="F222" s="15" t="s">
        <v>1403</v>
      </c>
      <c r="G222" s="15" t="s">
        <v>1227</v>
      </c>
      <c r="H222" s="15">
        <v>11</v>
      </c>
      <c r="I222" s="21" t="s">
        <v>1229</v>
      </c>
      <c r="J222" s="21"/>
    </row>
    <row r="223" spans="1:10" s="16" customFormat="1" ht="30">
      <c r="A223" s="14" t="s">
        <v>552</v>
      </c>
      <c r="B223" s="15" t="s">
        <v>516</v>
      </c>
      <c r="C223" s="15" t="s">
        <v>1450</v>
      </c>
      <c r="D223" s="15" t="s">
        <v>1248</v>
      </c>
      <c r="E223" s="15" t="s">
        <v>1229</v>
      </c>
      <c r="F223" s="15" t="s">
        <v>1403</v>
      </c>
      <c r="G223" s="15" t="s">
        <v>1227</v>
      </c>
      <c r="H223" s="15">
        <v>4</v>
      </c>
      <c r="I223" s="21" t="s">
        <v>1229</v>
      </c>
      <c r="J223" s="21"/>
    </row>
    <row r="224" spans="1:10" s="16" customFormat="1" ht="30">
      <c r="A224" s="14" t="s">
        <v>552</v>
      </c>
      <c r="B224" s="15" t="s">
        <v>516</v>
      </c>
      <c r="C224" s="15" t="s">
        <v>590</v>
      </c>
      <c r="D224" s="15" t="s">
        <v>1248</v>
      </c>
      <c r="E224" s="15" t="s">
        <v>1227</v>
      </c>
      <c r="F224" s="15" t="s">
        <v>1403</v>
      </c>
      <c r="G224" s="15" t="s">
        <v>1227</v>
      </c>
      <c r="H224" s="15">
        <v>11</v>
      </c>
      <c r="I224" s="21" t="s">
        <v>1229</v>
      </c>
      <c r="J224" s="21"/>
    </row>
    <row r="225" spans="1:10" s="16" customFormat="1" ht="30">
      <c r="A225" s="14" t="s">
        <v>552</v>
      </c>
      <c r="B225" s="15" t="s">
        <v>516</v>
      </c>
      <c r="C225" s="15" t="s">
        <v>1451</v>
      </c>
      <c r="D225" s="15" t="s">
        <v>1248</v>
      </c>
      <c r="E225" s="15" t="s">
        <v>1229</v>
      </c>
      <c r="F225" s="15" t="s">
        <v>1403</v>
      </c>
      <c r="G225" s="15" t="s">
        <v>1227</v>
      </c>
      <c r="H225" s="15">
        <v>8</v>
      </c>
      <c r="I225" s="21" t="s">
        <v>1229</v>
      </c>
      <c r="J225" s="21"/>
    </row>
    <row r="226" spans="1:10" s="16" customFormat="1" ht="30">
      <c r="A226" s="14" t="s">
        <v>552</v>
      </c>
      <c r="B226" s="15" t="s">
        <v>516</v>
      </c>
      <c r="C226" s="15" t="s">
        <v>591</v>
      </c>
      <c r="D226" s="15" t="s">
        <v>1248</v>
      </c>
      <c r="E226" s="15" t="s">
        <v>1227</v>
      </c>
      <c r="F226" s="15" t="s">
        <v>1403</v>
      </c>
      <c r="G226" s="15" t="s">
        <v>1227</v>
      </c>
      <c r="H226" s="15">
        <v>11</v>
      </c>
      <c r="I226" s="21" t="s">
        <v>1229</v>
      </c>
      <c r="J226" s="21"/>
    </row>
    <row r="227" spans="1:10" s="16" customFormat="1" ht="30">
      <c r="A227" s="14" t="s">
        <v>552</v>
      </c>
      <c r="B227" s="15" t="s">
        <v>516</v>
      </c>
      <c r="C227" s="15" t="s">
        <v>592</v>
      </c>
      <c r="D227" s="15" t="s">
        <v>1248</v>
      </c>
      <c r="E227" s="15" t="s">
        <v>1227</v>
      </c>
      <c r="F227" s="15" t="s">
        <v>1403</v>
      </c>
      <c r="G227" s="15" t="s">
        <v>1227</v>
      </c>
      <c r="H227" s="15">
        <v>11</v>
      </c>
      <c r="I227" s="21" t="s">
        <v>1229</v>
      </c>
      <c r="J227" s="21"/>
    </row>
    <row r="228" spans="1:10" s="16" customFormat="1" ht="30">
      <c r="A228" s="14" t="s">
        <v>552</v>
      </c>
      <c r="B228" s="15" t="s">
        <v>516</v>
      </c>
      <c r="C228" s="15" t="s">
        <v>1452</v>
      </c>
      <c r="D228" s="15" t="s">
        <v>1248</v>
      </c>
      <c r="E228" s="15" t="s">
        <v>1227</v>
      </c>
      <c r="F228" s="15" t="s">
        <v>1403</v>
      </c>
      <c r="G228" s="15" t="s">
        <v>1227</v>
      </c>
      <c r="H228" s="15">
        <v>11</v>
      </c>
      <c r="I228" s="21" t="s">
        <v>1229</v>
      </c>
      <c r="J228" s="21"/>
    </row>
    <row r="229" spans="1:10" s="16" customFormat="1" ht="30">
      <c r="A229" s="14" t="s">
        <v>552</v>
      </c>
      <c r="B229" s="15" t="s">
        <v>516</v>
      </c>
      <c r="C229" s="15" t="s">
        <v>1453</v>
      </c>
      <c r="D229" s="15" t="s">
        <v>1248</v>
      </c>
      <c r="E229" s="15" t="s">
        <v>1227</v>
      </c>
      <c r="F229" s="15" t="s">
        <v>1403</v>
      </c>
      <c r="G229" s="15" t="s">
        <v>1227</v>
      </c>
      <c r="H229" s="15">
        <v>11</v>
      </c>
      <c r="I229" s="21" t="s">
        <v>1229</v>
      </c>
      <c r="J229" s="21"/>
    </row>
    <row r="230" spans="1:10" s="16" customFormat="1" ht="30">
      <c r="A230" s="14" t="s">
        <v>552</v>
      </c>
      <c r="B230" s="15" t="s">
        <v>516</v>
      </c>
      <c r="C230" s="15" t="s">
        <v>1454</v>
      </c>
      <c r="D230" s="15" t="s">
        <v>1248</v>
      </c>
      <c r="E230" s="15" t="s">
        <v>1229</v>
      </c>
      <c r="F230" s="15" t="s">
        <v>1403</v>
      </c>
      <c r="G230" s="15" t="s">
        <v>1227</v>
      </c>
      <c r="H230" s="15">
        <v>11</v>
      </c>
      <c r="I230" s="21" t="s">
        <v>1229</v>
      </c>
      <c r="J230" s="21"/>
    </row>
    <row r="231" spans="1:10" s="16" customFormat="1" ht="30">
      <c r="A231" s="14" t="s">
        <v>552</v>
      </c>
      <c r="B231" s="15" t="s">
        <v>516</v>
      </c>
      <c r="C231" s="15" t="s">
        <v>1455</v>
      </c>
      <c r="D231" s="15" t="s">
        <v>1248</v>
      </c>
      <c r="E231" s="15" t="s">
        <v>1227</v>
      </c>
      <c r="F231" s="15" t="s">
        <v>1403</v>
      </c>
      <c r="G231" s="15" t="s">
        <v>1227</v>
      </c>
      <c r="H231" s="15">
        <v>11</v>
      </c>
      <c r="I231" s="21" t="s">
        <v>1229</v>
      </c>
      <c r="J231" s="21"/>
    </row>
    <row r="232" spans="1:10" s="16" customFormat="1" ht="30">
      <c r="A232" s="14" t="s">
        <v>552</v>
      </c>
      <c r="B232" s="15" t="s">
        <v>516</v>
      </c>
      <c r="C232" s="15" t="s">
        <v>1456</v>
      </c>
      <c r="D232" s="15" t="s">
        <v>1248</v>
      </c>
      <c r="E232" s="15" t="s">
        <v>1227</v>
      </c>
      <c r="F232" s="15" t="s">
        <v>1403</v>
      </c>
      <c r="G232" s="15" t="s">
        <v>1227</v>
      </c>
      <c r="H232" s="15">
        <v>11</v>
      </c>
      <c r="I232" s="21" t="s">
        <v>1229</v>
      </c>
      <c r="J232" s="21"/>
    </row>
    <row r="233" spans="1:10" s="16" customFormat="1" ht="30">
      <c r="A233" s="14" t="s">
        <v>552</v>
      </c>
      <c r="B233" s="15" t="s">
        <v>516</v>
      </c>
      <c r="C233" s="15" t="s">
        <v>1457</v>
      </c>
      <c r="D233" s="15" t="s">
        <v>1248</v>
      </c>
      <c r="E233" s="15" t="s">
        <v>1227</v>
      </c>
      <c r="F233" s="15" t="s">
        <v>1403</v>
      </c>
      <c r="G233" s="15" t="s">
        <v>1227</v>
      </c>
      <c r="H233" s="15">
        <v>11</v>
      </c>
      <c r="I233" s="21" t="s">
        <v>1229</v>
      </c>
      <c r="J233" s="21"/>
    </row>
    <row r="234" spans="1:10" s="16" customFormat="1" ht="30">
      <c r="A234" s="14" t="s">
        <v>552</v>
      </c>
      <c r="B234" s="15" t="s">
        <v>516</v>
      </c>
      <c r="C234" s="15" t="s">
        <v>1458</v>
      </c>
      <c r="D234" s="15" t="s">
        <v>1248</v>
      </c>
      <c r="E234" s="15" t="s">
        <v>1227</v>
      </c>
      <c r="F234" s="15" t="s">
        <v>1403</v>
      </c>
      <c r="G234" s="15" t="s">
        <v>1227</v>
      </c>
      <c r="H234" s="15">
        <v>4</v>
      </c>
      <c r="I234" s="21" t="s">
        <v>1229</v>
      </c>
      <c r="J234" s="21"/>
    </row>
    <row r="235" spans="1:10" s="16" customFormat="1" ht="30">
      <c r="A235" s="14" t="s">
        <v>552</v>
      </c>
      <c r="B235" s="15" t="s">
        <v>516</v>
      </c>
      <c r="C235" s="15" t="s">
        <v>1459</v>
      </c>
      <c r="D235" s="15" t="s">
        <v>1248</v>
      </c>
      <c r="E235" s="15" t="s">
        <v>1227</v>
      </c>
      <c r="F235" s="15" t="s">
        <v>1403</v>
      </c>
      <c r="G235" s="15" t="s">
        <v>1227</v>
      </c>
      <c r="H235" s="15">
        <v>4</v>
      </c>
      <c r="I235" s="21" t="s">
        <v>1229</v>
      </c>
      <c r="J235" s="20"/>
    </row>
    <row r="236" spans="1:10" s="16" customFormat="1" ht="30">
      <c r="A236" s="14" t="s">
        <v>552</v>
      </c>
      <c r="B236" s="15" t="s">
        <v>516</v>
      </c>
      <c r="C236" s="15" t="s">
        <v>1460</v>
      </c>
      <c r="D236" s="15" t="s">
        <v>1248</v>
      </c>
      <c r="E236" s="15" t="s">
        <v>1227</v>
      </c>
      <c r="F236" s="15" t="s">
        <v>1403</v>
      </c>
      <c r="G236" s="15" t="s">
        <v>1227</v>
      </c>
      <c r="H236" s="15">
        <v>4</v>
      </c>
      <c r="I236" s="21" t="s">
        <v>1229</v>
      </c>
      <c r="J236" s="20"/>
    </row>
    <row r="237" spans="1:10" s="16" customFormat="1" ht="30">
      <c r="A237" s="14" t="s">
        <v>552</v>
      </c>
      <c r="B237" s="15" t="s">
        <v>516</v>
      </c>
      <c r="C237" s="15" t="s">
        <v>1461</v>
      </c>
      <c r="D237" s="15" t="s">
        <v>1248</v>
      </c>
      <c r="E237" s="15" t="s">
        <v>1227</v>
      </c>
      <c r="F237" s="15" t="s">
        <v>1403</v>
      </c>
      <c r="G237" s="15" t="s">
        <v>1227</v>
      </c>
      <c r="H237" s="15">
        <v>4</v>
      </c>
      <c r="I237" s="21" t="s">
        <v>1229</v>
      </c>
      <c r="J237" s="20"/>
    </row>
    <row r="238" spans="1:10" s="16" customFormat="1" ht="30">
      <c r="A238" s="14" t="s">
        <v>552</v>
      </c>
      <c r="B238" s="15" t="s">
        <v>516</v>
      </c>
      <c r="C238" s="15" t="s">
        <v>1462</v>
      </c>
      <c r="D238" s="15" t="s">
        <v>1248</v>
      </c>
      <c r="E238" s="15" t="s">
        <v>1227</v>
      </c>
      <c r="F238" s="15" t="s">
        <v>1403</v>
      </c>
      <c r="G238" s="15" t="s">
        <v>1227</v>
      </c>
      <c r="H238" s="15">
        <v>4</v>
      </c>
      <c r="I238" s="21" t="s">
        <v>1229</v>
      </c>
      <c r="J238" s="20"/>
    </row>
    <row r="239" spans="1:10" s="16" customFormat="1" ht="30">
      <c r="A239" s="14" t="s">
        <v>552</v>
      </c>
      <c r="B239" s="15" t="s">
        <v>516</v>
      </c>
      <c r="C239" s="15" t="s">
        <v>1463</v>
      </c>
      <c r="D239" s="15" t="s">
        <v>1248</v>
      </c>
      <c r="E239" s="15" t="s">
        <v>1227</v>
      </c>
      <c r="F239" s="15" t="s">
        <v>1403</v>
      </c>
      <c r="G239" s="15" t="s">
        <v>1227</v>
      </c>
      <c r="H239" s="15">
        <v>4</v>
      </c>
      <c r="I239" s="21" t="s">
        <v>1229</v>
      </c>
      <c r="J239" s="20"/>
    </row>
    <row r="240" spans="1:10" s="16" customFormat="1" ht="30">
      <c r="A240" s="14" t="s">
        <v>552</v>
      </c>
      <c r="B240" s="15" t="s">
        <v>516</v>
      </c>
      <c r="C240" s="15" t="s">
        <v>1464</v>
      </c>
      <c r="D240" s="15" t="s">
        <v>1248</v>
      </c>
      <c r="E240" s="15" t="s">
        <v>1227</v>
      </c>
      <c r="F240" s="15" t="s">
        <v>1403</v>
      </c>
      <c r="G240" s="15" t="s">
        <v>1227</v>
      </c>
      <c r="H240" s="15">
        <v>28</v>
      </c>
      <c r="I240" s="21" t="s">
        <v>1229</v>
      </c>
      <c r="J240" s="20"/>
    </row>
    <row r="241" spans="1:10" s="16" customFormat="1" ht="30">
      <c r="A241" s="14" t="s">
        <v>552</v>
      </c>
      <c r="B241" s="15" t="s">
        <v>516</v>
      </c>
      <c r="C241" s="15" t="s">
        <v>1465</v>
      </c>
      <c r="D241" s="15" t="s">
        <v>1248</v>
      </c>
      <c r="E241" s="15" t="s">
        <v>1227</v>
      </c>
      <c r="F241" s="15" t="s">
        <v>1403</v>
      </c>
      <c r="G241" s="15" t="s">
        <v>1227</v>
      </c>
      <c r="H241" s="15">
        <v>28</v>
      </c>
      <c r="I241" s="21" t="s">
        <v>1229</v>
      </c>
      <c r="J241" s="20"/>
    </row>
    <row r="242" spans="1:10" s="16" customFormat="1" ht="30">
      <c r="A242" s="14" t="s">
        <v>552</v>
      </c>
      <c r="B242" s="15" t="s">
        <v>516</v>
      </c>
      <c r="C242" s="15" t="s">
        <v>1466</v>
      </c>
      <c r="D242" s="15" t="s">
        <v>1248</v>
      </c>
      <c r="E242" s="15" t="s">
        <v>1227</v>
      </c>
      <c r="F242" s="15" t="s">
        <v>1403</v>
      </c>
      <c r="G242" s="15" t="s">
        <v>1227</v>
      </c>
      <c r="H242" s="15">
        <v>28</v>
      </c>
      <c r="I242" s="21" t="s">
        <v>1229</v>
      </c>
      <c r="J242" s="20"/>
    </row>
    <row r="243" spans="1:9" s="16" customFormat="1" ht="30">
      <c r="A243" s="16" t="s">
        <v>552</v>
      </c>
      <c r="B243" s="16" t="s">
        <v>516</v>
      </c>
      <c r="C243" s="15" t="s">
        <v>1467</v>
      </c>
      <c r="D243" s="15" t="s">
        <v>1248</v>
      </c>
      <c r="E243" s="15" t="s">
        <v>1227</v>
      </c>
      <c r="F243" s="15" t="s">
        <v>1403</v>
      </c>
      <c r="G243" s="15" t="s">
        <v>1227</v>
      </c>
      <c r="H243" s="15">
        <v>28</v>
      </c>
      <c r="I243" s="16" t="s">
        <v>1229</v>
      </c>
    </row>
    <row r="244" spans="1:8" s="16" customFormat="1" ht="30">
      <c r="A244" s="16" t="s">
        <v>552</v>
      </c>
      <c r="B244" s="17" t="s">
        <v>1468</v>
      </c>
      <c r="C244" s="17" t="s">
        <v>1469</v>
      </c>
      <c r="D244" s="17" t="s">
        <v>1248</v>
      </c>
      <c r="E244" s="17" t="s">
        <v>1229</v>
      </c>
      <c r="F244" s="17" t="s">
        <v>1403</v>
      </c>
      <c r="G244" s="17" t="s">
        <v>1227</v>
      </c>
      <c r="H244" s="27"/>
    </row>
    <row r="245" spans="1:8" s="16" customFormat="1" ht="30">
      <c r="A245" s="16" t="s">
        <v>552</v>
      </c>
      <c r="B245" s="17" t="s">
        <v>1468</v>
      </c>
      <c r="C245" s="17" t="s">
        <v>1470</v>
      </c>
      <c r="D245" s="17" t="s">
        <v>1248</v>
      </c>
      <c r="E245" s="17" t="s">
        <v>1229</v>
      </c>
      <c r="F245" s="17" t="s">
        <v>1403</v>
      </c>
      <c r="G245" s="17" t="s">
        <v>1227</v>
      </c>
      <c r="H245" s="27"/>
    </row>
    <row r="246" spans="1:8" s="16" customFormat="1" ht="30">
      <c r="A246" s="16" t="s">
        <v>552</v>
      </c>
      <c r="B246" s="17" t="s">
        <v>1468</v>
      </c>
      <c r="C246" s="17" t="s">
        <v>1471</v>
      </c>
      <c r="D246" s="17" t="s">
        <v>1248</v>
      </c>
      <c r="E246" s="17" t="s">
        <v>1229</v>
      </c>
      <c r="F246" s="17" t="s">
        <v>1403</v>
      </c>
      <c r="G246" s="17" t="s">
        <v>1227</v>
      </c>
      <c r="H246" s="27"/>
    </row>
    <row r="247" spans="1:8" s="16" customFormat="1" ht="30">
      <c r="A247" s="16" t="s">
        <v>552</v>
      </c>
      <c r="B247" s="17" t="s">
        <v>1468</v>
      </c>
      <c r="C247" s="17" t="s">
        <v>1472</v>
      </c>
      <c r="D247" s="17" t="s">
        <v>1248</v>
      </c>
      <c r="E247" s="17" t="s">
        <v>1229</v>
      </c>
      <c r="F247" s="17" t="s">
        <v>1403</v>
      </c>
      <c r="G247" s="17" t="s">
        <v>1227</v>
      </c>
      <c r="H247" s="27"/>
    </row>
    <row r="248" spans="1:8" s="16" customFormat="1" ht="30">
      <c r="A248" s="16" t="s">
        <v>552</v>
      </c>
      <c r="B248" s="17" t="s">
        <v>1468</v>
      </c>
      <c r="C248" s="17" t="s">
        <v>1473</v>
      </c>
      <c r="D248" s="17" t="s">
        <v>1248</v>
      </c>
      <c r="E248" s="17" t="s">
        <v>1229</v>
      </c>
      <c r="F248" s="17" t="s">
        <v>1403</v>
      </c>
      <c r="G248" s="17" t="s">
        <v>1227</v>
      </c>
      <c r="H248" s="27"/>
    </row>
    <row r="249" spans="1:8" s="16" customFormat="1" ht="30">
      <c r="A249" s="16" t="s">
        <v>552</v>
      </c>
      <c r="B249" s="17" t="s">
        <v>1468</v>
      </c>
      <c r="C249" s="17" t="s">
        <v>1474</v>
      </c>
      <c r="D249" s="17" t="s">
        <v>1248</v>
      </c>
      <c r="E249" s="17" t="s">
        <v>1229</v>
      </c>
      <c r="F249" s="17" t="s">
        <v>1403</v>
      </c>
      <c r="G249" s="17" t="s">
        <v>1227</v>
      </c>
      <c r="H249" s="27"/>
    </row>
    <row r="250" spans="1:8" s="16" customFormat="1" ht="30">
      <c r="A250" s="16" t="s">
        <v>552</v>
      </c>
      <c r="B250" s="17" t="s">
        <v>1468</v>
      </c>
      <c r="C250" s="17" t="s">
        <v>1475</v>
      </c>
      <c r="D250" s="17" t="s">
        <v>1248</v>
      </c>
      <c r="E250" s="17" t="s">
        <v>1229</v>
      </c>
      <c r="F250" s="17" t="s">
        <v>1403</v>
      </c>
      <c r="G250" s="17" t="s">
        <v>1227</v>
      </c>
      <c r="H250" s="27"/>
    </row>
    <row r="251" spans="1:8" s="16" customFormat="1" ht="30">
      <c r="A251" s="16" t="s">
        <v>552</v>
      </c>
      <c r="B251" s="17" t="s">
        <v>1468</v>
      </c>
      <c r="C251" s="17" t="s">
        <v>1476</v>
      </c>
      <c r="D251" s="17" t="s">
        <v>1248</v>
      </c>
      <c r="E251" s="17" t="s">
        <v>1229</v>
      </c>
      <c r="F251" s="17" t="s">
        <v>1403</v>
      </c>
      <c r="G251" s="17" t="s">
        <v>1227</v>
      </c>
      <c r="H251" s="27"/>
    </row>
    <row r="252" spans="1:8" s="16" customFormat="1" ht="30">
      <c r="A252" s="16" t="s">
        <v>552</v>
      </c>
      <c r="B252" s="17" t="s">
        <v>1468</v>
      </c>
      <c r="C252" s="17" t="s">
        <v>1477</v>
      </c>
      <c r="D252" s="17" t="s">
        <v>1248</v>
      </c>
      <c r="E252" s="17" t="s">
        <v>1229</v>
      </c>
      <c r="F252" s="17" t="s">
        <v>1403</v>
      </c>
      <c r="G252" s="17" t="s">
        <v>1227</v>
      </c>
      <c r="H252" s="27"/>
    </row>
    <row r="253" spans="1:10" s="16" customFormat="1" ht="30">
      <c r="A253" s="14" t="s">
        <v>552</v>
      </c>
      <c r="B253" s="15" t="s">
        <v>495</v>
      </c>
      <c r="C253" s="15" t="s">
        <v>1478</v>
      </c>
      <c r="D253" s="15" t="s">
        <v>1248</v>
      </c>
      <c r="E253" s="15" t="s">
        <v>1444</v>
      </c>
      <c r="F253" s="15" t="s">
        <v>1403</v>
      </c>
      <c r="G253" s="15" t="s">
        <v>1227</v>
      </c>
      <c r="H253" s="15"/>
      <c r="I253" s="28"/>
      <c r="J253" s="28"/>
    </row>
    <row r="254" spans="1:8" s="16" customFormat="1" ht="15">
      <c r="A254" s="14" t="s">
        <v>552</v>
      </c>
      <c r="B254" s="15" t="s">
        <v>1479</v>
      </c>
      <c r="C254" s="15" t="s">
        <v>1480</v>
      </c>
      <c r="D254" s="15" t="s">
        <v>1248</v>
      </c>
      <c r="E254" s="14" t="s">
        <v>1229</v>
      </c>
      <c r="F254" s="14" t="s">
        <v>1228</v>
      </c>
      <c r="G254" s="14" t="s">
        <v>1227</v>
      </c>
      <c r="H254" s="15"/>
    </row>
    <row r="255" spans="1:9" s="16" customFormat="1" ht="30">
      <c r="A255" s="16" t="s">
        <v>552</v>
      </c>
      <c r="B255" s="14" t="s">
        <v>1230</v>
      </c>
      <c r="C255" s="17" t="s">
        <v>1481</v>
      </c>
      <c r="D255" s="17" t="s">
        <v>1248</v>
      </c>
      <c r="E255" s="17" t="s">
        <v>1229</v>
      </c>
      <c r="F255" s="17" t="s">
        <v>1403</v>
      </c>
      <c r="G255" s="18" t="s">
        <v>1227</v>
      </c>
      <c r="H255" s="19" t="s">
        <v>1482</v>
      </c>
      <c r="I255" s="16" t="s">
        <v>1229</v>
      </c>
    </row>
    <row r="256" spans="1:9" s="16" customFormat="1" ht="30">
      <c r="A256" s="16" t="s">
        <v>552</v>
      </c>
      <c r="B256" s="14" t="s">
        <v>1230</v>
      </c>
      <c r="C256" s="17" t="s">
        <v>1483</v>
      </c>
      <c r="D256" s="17" t="s">
        <v>1248</v>
      </c>
      <c r="E256" s="17" t="s">
        <v>1229</v>
      </c>
      <c r="F256" s="17" t="s">
        <v>1403</v>
      </c>
      <c r="G256" s="18" t="s">
        <v>1227</v>
      </c>
      <c r="H256" s="19" t="s">
        <v>1482</v>
      </c>
      <c r="I256" s="16" t="s">
        <v>1229</v>
      </c>
    </row>
    <row r="257" spans="1:9" s="16" customFormat="1" ht="30">
      <c r="A257" s="16" t="s">
        <v>552</v>
      </c>
      <c r="B257" s="14" t="s">
        <v>1230</v>
      </c>
      <c r="C257" s="17" t="s">
        <v>595</v>
      </c>
      <c r="D257" s="17" t="s">
        <v>1248</v>
      </c>
      <c r="E257" s="17" t="s">
        <v>1227</v>
      </c>
      <c r="F257" s="17" t="s">
        <v>1403</v>
      </c>
      <c r="G257" s="18" t="s">
        <v>1227</v>
      </c>
      <c r="H257" s="19">
        <v>23</v>
      </c>
      <c r="I257" s="16" t="s">
        <v>1229</v>
      </c>
    </row>
    <row r="258" spans="1:9" s="16" customFormat="1" ht="30">
      <c r="A258" s="16" t="s">
        <v>552</v>
      </c>
      <c r="B258" s="14" t="s">
        <v>1230</v>
      </c>
      <c r="C258" s="17" t="s">
        <v>597</v>
      </c>
      <c r="D258" s="17" t="s">
        <v>1248</v>
      </c>
      <c r="E258" s="17" t="s">
        <v>1227</v>
      </c>
      <c r="F258" s="17" t="s">
        <v>1403</v>
      </c>
      <c r="G258" s="18" t="s">
        <v>1227</v>
      </c>
      <c r="H258" s="19">
        <v>23</v>
      </c>
      <c r="I258" s="16" t="s">
        <v>1229</v>
      </c>
    </row>
    <row r="259" spans="1:8" s="16" customFormat="1" ht="30">
      <c r="A259" s="14" t="s">
        <v>552</v>
      </c>
      <c r="B259" s="15" t="s">
        <v>1484</v>
      </c>
      <c r="C259" s="15" t="s">
        <v>1485</v>
      </c>
      <c r="D259" s="15" t="s">
        <v>1248</v>
      </c>
      <c r="E259" s="15" t="s">
        <v>1444</v>
      </c>
      <c r="F259" s="15" t="s">
        <v>1403</v>
      </c>
      <c r="G259" s="15" t="s">
        <v>1227</v>
      </c>
      <c r="H259" s="15"/>
    </row>
    <row r="260" spans="1:8" s="16" customFormat="1" ht="30">
      <c r="A260" s="14" t="s">
        <v>552</v>
      </c>
      <c r="B260" s="15" t="s">
        <v>1484</v>
      </c>
      <c r="C260" s="15" t="s">
        <v>1486</v>
      </c>
      <c r="D260" s="15" t="s">
        <v>1248</v>
      </c>
      <c r="E260" s="15" t="s">
        <v>1444</v>
      </c>
      <c r="F260" s="15" t="s">
        <v>1403</v>
      </c>
      <c r="G260" s="15" t="s">
        <v>1227</v>
      </c>
      <c r="H260" s="15"/>
    </row>
    <row r="261" spans="1:8" s="16" customFormat="1" ht="30">
      <c r="A261" s="14" t="s">
        <v>552</v>
      </c>
      <c r="B261" s="15" t="s">
        <v>1484</v>
      </c>
      <c r="C261" s="15" t="s">
        <v>1487</v>
      </c>
      <c r="D261" s="15" t="s">
        <v>1248</v>
      </c>
      <c r="E261" s="15" t="s">
        <v>1444</v>
      </c>
      <c r="F261" s="15" t="s">
        <v>1403</v>
      </c>
      <c r="G261" s="15" t="s">
        <v>1227</v>
      </c>
      <c r="H261" s="15"/>
    </row>
    <row r="262" spans="1:8" s="16" customFormat="1" ht="30">
      <c r="A262" s="14" t="s">
        <v>552</v>
      </c>
      <c r="B262" s="15" t="s">
        <v>884</v>
      </c>
      <c r="C262" s="15" t="s">
        <v>1488</v>
      </c>
      <c r="D262" s="15" t="s">
        <v>1248</v>
      </c>
      <c r="E262" s="15" t="s">
        <v>1229</v>
      </c>
      <c r="F262" s="15" t="s">
        <v>1403</v>
      </c>
      <c r="G262" s="15" t="s">
        <v>1227</v>
      </c>
      <c r="H262" s="15"/>
    </row>
    <row r="263" spans="1:8" s="16" customFormat="1" ht="30">
      <c r="A263" s="14" t="s">
        <v>552</v>
      </c>
      <c r="B263" s="15" t="s">
        <v>884</v>
      </c>
      <c r="C263" s="15" t="s">
        <v>1489</v>
      </c>
      <c r="D263" s="15" t="s">
        <v>1248</v>
      </c>
      <c r="E263" s="15" t="s">
        <v>1229</v>
      </c>
      <c r="F263" s="15" t="s">
        <v>1403</v>
      </c>
      <c r="G263" s="15" t="s">
        <v>1227</v>
      </c>
      <c r="H263" s="15"/>
    </row>
    <row r="264" spans="1:8" s="16" customFormat="1" ht="30">
      <c r="A264" s="14" t="s">
        <v>552</v>
      </c>
      <c r="B264" s="15" t="s">
        <v>884</v>
      </c>
      <c r="C264" s="15" t="s">
        <v>1490</v>
      </c>
      <c r="D264" s="15" t="s">
        <v>1248</v>
      </c>
      <c r="E264" s="15" t="s">
        <v>1229</v>
      </c>
      <c r="F264" s="15" t="s">
        <v>1403</v>
      </c>
      <c r="G264" s="15" t="s">
        <v>1227</v>
      </c>
      <c r="H264" s="15"/>
    </row>
    <row r="265" spans="1:8" s="16" customFormat="1" ht="30">
      <c r="A265" s="14" t="s">
        <v>552</v>
      </c>
      <c r="B265" s="15" t="s">
        <v>884</v>
      </c>
      <c r="C265" s="15" t="s">
        <v>1491</v>
      </c>
      <c r="D265" s="15" t="s">
        <v>1248</v>
      </c>
      <c r="E265" s="15" t="s">
        <v>1229</v>
      </c>
      <c r="F265" s="15" t="s">
        <v>1403</v>
      </c>
      <c r="G265" s="15" t="s">
        <v>1227</v>
      </c>
      <c r="H265" s="15"/>
    </row>
    <row r="266" spans="1:8" s="16" customFormat="1" ht="30">
      <c r="A266" s="14" t="s">
        <v>552</v>
      </c>
      <c r="B266" s="15" t="s">
        <v>884</v>
      </c>
      <c r="C266" s="15" t="s">
        <v>1492</v>
      </c>
      <c r="D266" s="15" t="s">
        <v>1248</v>
      </c>
      <c r="E266" s="15" t="s">
        <v>1229</v>
      </c>
      <c r="F266" s="15" t="s">
        <v>1403</v>
      </c>
      <c r="G266" s="15" t="s">
        <v>1227</v>
      </c>
      <c r="H266" s="15"/>
    </row>
    <row r="267" spans="1:8" s="16" customFormat="1" ht="30">
      <c r="A267" s="14" t="s">
        <v>552</v>
      </c>
      <c r="B267" s="15" t="s">
        <v>884</v>
      </c>
      <c r="C267" s="15" t="s">
        <v>1493</v>
      </c>
      <c r="D267" s="15" t="s">
        <v>1248</v>
      </c>
      <c r="E267" s="15" t="s">
        <v>1229</v>
      </c>
      <c r="F267" s="15" t="s">
        <v>1403</v>
      </c>
      <c r="G267" s="15" t="s">
        <v>1227</v>
      </c>
      <c r="H267" s="15"/>
    </row>
    <row r="268" spans="1:8" s="16" customFormat="1" ht="15">
      <c r="A268" s="16" t="s">
        <v>598</v>
      </c>
      <c r="B268" s="17" t="s">
        <v>1494</v>
      </c>
      <c r="C268" s="17" t="s">
        <v>1495</v>
      </c>
      <c r="D268" s="17" t="s">
        <v>1248</v>
      </c>
      <c r="E268" s="15" t="s">
        <v>1229</v>
      </c>
      <c r="F268" s="17" t="s">
        <v>1496</v>
      </c>
      <c r="G268" s="17" t="s">
        <v>1229</v>
      </c>
      <c r="H268" s="18">
        <v>100</v>
      </c>
    </row>
    <row r="269" spans="1:8" s="16" customFormat="1" ht="15">
      <c r="A269" s="16" t="s">
        <v>598</v>
      </c>
      <c r="B269" s="17" t="s">
        <v>1494</v>
      </c>
      <c r="C269" s="17" t="s">
        <v>1497</v>
      </c>
      <c r="D269" s="17" t="s">
        <v>1248</v>
      </c>
      <c r="E269" s="15" t="s">
        <v>1229</v>
      </c>
      <c r="F269" s="17" t="s">
        <v>1496</v>
      </c>
      <c r="G269" s="17" t="s">
        <v>1229</v>
      </c>
      <c r="H269" s="18">
        <v>140</v>
      </c>
    </row>
    <row r="270" spans="1:8" s="16" customFormat="1" ht="15">
      <c r="A270" s="16" t="s">
        <v>598</v>
      </c>
      <c r="B270" s="17" t="s">
        <v>1494</v>
      </c>
      <c r="C270" s="17" t="s">
        <v>1498</v>
      </c>
      <c r="D270" s="17" t="s">
        <v>1248</v>
      </c>
      <c r="E270" s="15" t="s">
        <v>1229</v>
      </c>
      <c r="F270" s="17" t="s">
        <v>1496</v>
      </c>
      <c r="G270" s="17" t="s">
        <v>1229</v>
      </c>
      <c r="H270" s="18">
        <v>200</v>
      </c>
    </row>
    <row r="271" spans="1:8" s="16" customFormat="1" ht="15">
      <c r="A271" s="16" t="s">
        <v>598</v>
      </c>
      <c r="B271" s="17" t="s">
        <v>1494</v>
      </c>
      <c r="C271" s="17" t="s">
        <v>1499</v>
      </c>
      <c r="D271" s="17" t="s">
        <v>1248</v>
      </c>
      <c r="E271" s="15" t="s">
        <v>1229</v>
      </c>
      <c r="F271" s="17" t="s">
        <v>1496</v>
      </c>
      <c r="G271" s="17" t="s">
        <v>1229</v>
      </c>
      <c r="H271" s="18">
        <v>200</v>
      </c>
    </row>
    <row r="272" spans="1:8" s="16" customFormat="1" ht="15">
      <c r="A272" s="16" t="s">
        <v>598</v>
      </c>
      <c r="B272" s="17" t="s">
        <v>1494</v>
      </c>
      <c r="C272" s="17" t="s">
        <v>1500</v>
      </c>
      <c r="D272" s="17" t="s">
        <v>1248</v>
      </c>
      <c r="E272" s="15" t="s">
        <v>1229</v>
      </c>
      <c r="F272" s="17" t="s">
        <v>1496</v>
      </c>
      <c r="G272" s="17" t="s">
        <v>1229</v>
      </c>
      <c r="H272" s="18">
        <v>240</v>
      </c>
    </row>
    <row r="273" spans="1:8" s="16" customFormat="1" ht="30">
      <c r="A273" s="16" t="s">
        <v>598</v>
      </c>
      <c r="B273" s="17" t="s">
        <v>1501</v>
      </c>
      <c r="C273" s="17" t="s">
        <v>1502</v>
      </c>
      <c r="D273" s="17" t="s">
        <v>1248</v>
      </c>
      <c r="E273" s="15" t="s">
        <v>1229</v>
      </c>
      <c r="F273" s="17" t="s">
        <v>1496</v>
      </c>
      <c r="G273" s="17" t="s">
        <v>1229</v>
      </c>
      <c r="H273" s="18">
        <v>120</v>
      </c>
    </row>
    <row r="274" spans="1:8" s="16" customFormat="1" ht="30">
      <c r="A274" s="16" t="s">
        <v>598</v>
      </c>
      <c r="B274" s="17" t="s">
        <v>1501</v>
      </c>
      <c r="C274" s="17" t="s">
        <v>1503</v>
      </c>
      <c r="D274" s="17" t="s">
        <v>1248</v>
      </c>
      <c r="E274" s="15" t="s">
        <v>1229</v>
      </c>
      <c r="F274" s="17" t="s">
        <v>1496</v>
      </c>
      <c r="G274" s="17" t="s">
        <v>1229</v>
      </c>
      <c r="H274" s="18">
        <v>140</v>
      </c>
    </row>
    <row r="275" spans="1:8" s="16" customFormat="1" ht="30">
      <c r="A275" s="16" t="s">
        <v>598</v>
      </c>
      <c r="B275" s="17" t="s">
        <v>1501</v>
      </c>
      <c r="C275" s="17" t="s">
        <v>1504</v>
      </c>
      <c r="D275" s="17" t="s">
        <v>1248</v>
      </c>
      <c r="E275" s="15" t="s">
        <v>1229</v>
      </c>
      <c r="F275" s="17" t="s">
        <v>1496</v>
      </c>
      <c r="G275" s="17" t="s">
        <v>1229</v>
      </c>
      <c r="H275" s="18">
        <v>17</v>
      </c>
    </row>
    <row r="276" spans="1:8" s="16" customFormat="1" ht="30">
      <c r="A276" s="16" t="s">
        <v>598</v>
      </c>
      <c r="B276" s="17" t="s">
        <v>1501</v>
      </c>
      <c r="C276" s="17" t="s">
        <v>1505</v>
      </c>
      <c r="D276" s="17" t="s">
        <v>1248</v>
      </c>
      <c r="E276" s="15" t="s">
        <v>1229</v>
      </c>
      <c r="F276" s="17" t="s">
        <v>1496</v>
      </c>
      <c r="G276" s="17" t="s">
        <v>1229</v>
      </c>
      <c r="H276" s="18">
        <v>32</v>
      </c>
    </row>
    <row r="277" spans="1:8" s="16" customFormat="1" ht="30">
      <c r="A277" s="16" t="s">
        <v>598</v>
      </c>
      <c r="B277" s="17" t="s">
        <v>1501</v>
      </c>
      <c r="C277" s="17" t="s">
        <v>1506</v>
      </c>
      <c r="D277" s="17" t="s">
        <v>1248</v>
      </c>
      <c r="E277" s="15" t="s">
        <v>1229</v>
      </c>
      <c r="F277" s="17" t="s">
        <v>1496</v>
      </c>
      <c r="G277" s="17" t="s">
        <v>1229</v>
      </c>
      <c r="H277" s="18">
        <v>30</v>
      </c>
    </row>
    <row r="278" spans="1:8" s="16" customFormat="1" ht="30">
      <c r="A278" s="16" t="s">
        <v>598</v>
      </c>
      <c r="B278" s="17" t="s">
        <v>1501</v>
      </c>
      <c r="C278" s="17" t="s">
        <v>1507</v>
      </c>
      <c r="D278" s="17" t="s">
        <v>1248</v>
      </c>
      <c r="E278" s="15" t="s">
        <v>1229</v>
      </c>
      <c r="F278" s="17" t="s">
        <v>1496</v>
      </c>
      <c r="G278" s="17" t="s">
        <v>1229</v>
      </c>
      <c r="H278" s="18">
        <v>30</v>
      </c>
    </row>
    <row r="279" spans="1:8" s="16" customFormat="1" ht="30">
      <c r="A279" s="16" t="s">
        <v>598</v>
      </c>
      <c r="B279" s="17" t="s">
        <v>1501</v>
      </c>
      <c r="C279" s="17" t="s">
        <v>1508</v>
      </c>
      <c r="D279" s="17" t="s">
        <v>1248</v>
      </c>
      <c r="E279" s="15" t="s">
        <v>1229</v>
      </c>
      <c r="F279" s="17" t="s">
        <v>1496</v>
      </c>
      <c r="G279" s="17" t="s">
        <v>1229</v>
      </c>
      <c r="H279" s="18">
        <v>120</v>
      </c>
    </row>
    <row r="280" spans="1:8" s="16" customFormat="1" ht="30">
      <c r="A280" s="16" t="s">
        <v>598</v>
      </c>
      <c r="B280" s="17" t="s">
        <v>1501</v>
      </c>
      <c r="C280" s="17" t="s">
        <v>1509</v>
      </c>
      <c r="D280" s="17" t="s">
        <v>1248</v>
      </c>
      <c r="E280" s="15" t="s">
        <v>1229</v>
      </c>
      <c r="F280" s="17" t="s">
        <v>1496</v>
      </c>
      <c r="G280" s="17" t="s">
        <v>1229</v>
      </c>
      <c r="H280" s="18">
        <v>65</v>
      </c>
    </row>
    <row r="281" spans="1:8" s="16" customFormat="1" ht="15">
      <c r="A281" s="16" t="s">
        <v>598</v>
      </c>
      <c r="B281" s="17" t="s">
        <v>1510</v>
      </c>
      <c r="C281" s="17" t="s">
        <v>600</v>
      </c>
      <c r="D281" s="17" t="s">
        <v>1248</v>
      </c>
      <c r="E281" s="17" t="s">
        <v>1227</v>
      </c>
      <c r="F281" s="17" t="s">
        <v>1496</v>
      </c>
      <c r="G281" s="17" t="s">
        <v>1229</v>
      </c>
      <c r="H281" s="18">
        <v>40</v>
      </c>
    </row>
    <row r="282" spans="1:8" s="16" customFormat="1" ht="15">
      <c r="A282" s="16" t="s">
        <v>598</v>
      </c>
      <c r="B282" s="17" t="s">
        <v>1510</v>
      </c>
      <c r="C282" s="17" t="s">
        <v>603</v>
      </c>
      <c r="D282" s="17" t="s">
        <v>1248</v>
      </c>
      <c r="E282" s="17" t="s">
        <v>1227</v>
      </c>
      <c r="F282" s="17" t="s">
        <v>1496</v>
      </c>
      <c r="G282" s="17" t="s">
        <v>1229</v>
      </c>
      <c r="H282" s="18">
        <v>40</v>
      </c>
    </row>
    <row r="283" spans="1:8" s="16" customFormat="1" ht="15">
      <c r="A283" s="16" t="s">
        <v>598</v>
      </c>
      <c r="B283" s="17" t="s">
        <v>1510</v>
      </c>
      <c r="C283" s="17" t="s">
        <v>604</v>
      </c>
      <c r="D283" s="17" t="s">
        <v>1248</v>
      </c>
      <c r="E283" s="17" t="s">
        <v>1227</v>
      </c>
      <c r="F283" s="17" t="s">
        <v>1496</v>
      </c>
      <c r="G283" s="17" t="s">
        <v>1229</v>
      </c>
      <c r="H283" s="18">
        <v>65</v>
      </c>
    </row>
    <row r="284" spans="1:8" s="16" customFormat="1" ht="15">
      <c r="A284" s="16" t="s">
        <v>598</v>
      </c>
      <c r="B284" s="17" t="s">
        <v>1510</v>
      </c>
      <c r="C284" s="17" t="s">
        <v>1511</v>
      </c>
      <c r="D284" s="17" t="s">
        <v>1248</v>
      </c>
      <c r="E284" s="15" t="s">
        <v>1229</v>
      </c>
      <c r="F284" s="17" t="s">
        <v>1496</v>
      </c>
      <c r="G284" s="17" t="s">
        <v>1229</v>
      </c>
      <c r="H284" s="18">
        <v>95</v>
      </c>
    </row>
    <row r="285" spans="1:8" s="16" customFormat="1" ht="15">
      <c r="A285" s="16" t="s">
        <v>598</v>
      </c>
      <c r="B285" s="17" t="s">
        <v>1510</v>
      </c>
      <c r="C285" s="17" t="s">
        <v>606</v>
      </c>
      <c r="D285" s="17" t="s">
        <v>1248</v>
      </c>
      <c r="E285" s="17" t="s">
        <v>1227</v>
      </c>
      <c r="F285" s="17" t="s">
        <v>1496</v>
      </c>
      <c r="G285" s="17" t="s">
        <v>1229</v>
      </c>
      <c r="H285" s="18">
        <v>110</v>
      </c>
    </row>
    <row r="286" spans="1:8" s="16" customFormat="1" ht="15">
      <c r="A286" s="16" t="s">
        <v>598</v>
      </c>
      <c r="B286" s="17" t="s">
        <v>1510</v>
      </c>
      <c r="C286" s="17" t="s">
        <v>607</v>
      </c>
      <c r="D286" s="17" t="s">
        <v>1248</v>
      </c>
      <c r="E286" s="17" t="s">
        <v>1227</v>
      </c>
      <c r="F286" s="17" t="s">
        <v>1496</v>
      </c>
      <c r="G286" s="17" t="s">
        <v>1229</v>
      </c>
      <c r="H286" s="18">
        <v>150</v>
      </c>
    </row>
    <row r="287" spans="1:8" s="16" customFormat="1" ht="15">
      <c r="A287" s="16" t="s">
        <v>598</v>
      </c>
      <c r="B287" s="17" t="s">
        <v>1510</v>
      </c>
      <c r="C287" s="17" t="s">
        <v>1512</v>
      </c>
      <c r="D287" s="17" t="s">
        <v>1248</v>
      </c>
      <c r="E287" s="15" t="s">
        <v>1229</v>
      </c>
      <c r="F287" s="17" t="s">
        <v>1496</v>
      </c>
      <c r="G287" s="17" t="s">
        <v>1229</v>
      </c>
      <c r="H287" s="18">
        <v>217</v>
      </c>
    </row>
    <row r="288" spans="1:8" s="16" customFormat="1" ht="15">
      <c r="A288" s="16" t="s">
        <v>598</v>
      </c>
      <c r="B288" s="17" t="s">
        <v>1510</v>
      </c>
      <c r="C288" s="17" t="s">
        <v>1513</v>
      </c>
      <c r="D288" s="17" t="s">
        <v>1248</v>
      </c>
      <c r="E288" s="15" t="s">
        <v>1229</v>
      </c>
      <c r="F288" s="17" t="s">
        <v>1496</v>
      </c>
      <c r="G288" s="17" t="s">
        <v>1229</v>
      </c>
      <c r="H288" s="18">
        <v>110</v>
      </c>
    </row>
    <row r="289" spans="1:8" s="16" customFormat="1" ht="15">
      <c r="A289" s="16" t="s">
        <v>598</v>
      </c>
      <c r="B289" s="17" t="s">
        <v>1510</v>
      </c>
      <c r="C289" s="17" t="s">
        <v>1514</v>
      </c>
      <c r="D289" s="17" t="s">
        <v>1248</v>
      </c>
      <c r="E289" s="15" t="s">
        <v>1229</v>
      </c>
      <c r="F289" s="17" t="s">
        <v>1496</v>
      </c>
      <c r="G289" s="17" t="s">
        <v>1229</v>
      </c>
      <c r="H289" s="18">
        <v>150</v>
      </c>
    </row>
    <row r="290" spans="1:8" s="16" customFormat="1" ht="15">
      <c r="A290" s="16" t="s">
        <v>598</v>
      </c>
      <c r="B290" s="17" t="s">
        <v>1510</v>
      </c>
      <c r="C290" s="17" t="s">
        <v>1515</v>
      </c>
      <c r="D290" s="17" t="s">
        <v>1248</v>
      </c>
      <c r="E290" s="15" t="s">
        <v>1229</v>
      </c>
      <c r="F290" s="17" t="s">
        <v>1496</v>
      </c>
      <c r="G290" s="17" t="s">
        <v>1229</v>
      </c>
      <c r="H290" s="18">
        <v>185</v>
      </c>
    </row>
    <row r="291" spans="1:8" s="16" customFormat="1" ht="15">
      <c r="A291" s="16" t="s">
        <v>598</v>
      </c>
      <c r="B291" s="17" t="s">
        <v>1510</v>
      </c>
      <c r="C291" s="17" t="s">
        <v>1516</v>
      </c>
      <c r="D291" s="17" t="s">
        <v>1248</v>
      </c>
      <c r="E291" s="15" t="s">
        <v>1229</v>
      </c>
      <c r="F291" s="17" t="s">
        <v>1496</v>
      </c>
      <c r="G291" s="17" t="s">
        <v>1229</v>
      </c>
      <c r="H291" s="18">
        <v>20</v>
      </c>
    </row>
    <row r="292" spans="1:8" s="16" customFormat="1" ht="15">
      <c r="A292" s="16" t="s">
        <v>598</v>
      </c>
      <c r="B292" s="17" t="s">
        <v>1510</v>
      </c>
      <c r="C292" s="17" t="s">
        <v>1517</v>
      </c>
      <c r="D292" s="17" t="s">
        <v>1248</v>
      </c>
      <c r="E292" s="15" t="s">
        <v>1229</v>
      </c>
      <c r="F292" s="17" t="s">
        <v>1496</v>
      </c>
      <c r="G292" s="17" t="s">
        <v>1229</v>
      </c>
      <c r="H292" s="18">
        <v>220</v>
      </c>
    </row>
    <row r="293" spans="1:8" s="16" customFormat="1" ht="15">
      <c r="A293" s="16" t="s">
        <v>598</v>
      </c>
      <c r="B293" s="17" t="s">
        <v>1510</v>
      </c>
      <c r="C293" s="17" t="s">
        <v>1518</v>
      </c>
      <c r="D293" s="17" t="s">
        <v>1248</v>
      </c>
      <c r="E293" s="15" t="s">
        <v>1229</v>
      </c>
      <c r="F293" s="17" t="s">
        <v>1496</v>
      </c>
      <c r="G293" s="17" t="s">
        <v>1229</v>
      </c>
      <c r="H293" s="18">
        <v>250</v>
      </c>
    </row>
    <row r="294" spans="1:8" s="16" customFormat="1" ht="15">
      <c r="A294" s="16" t="s">
        <v>598</v>
      </c>
      <c r="B294" s="17" t="s">
        <v>1510</v>
      </c>
      <c r="C294" s="17" t="s">
        <v>1519</v>
      </c>
      <c r="D294" s="17" t="s">
        <v>1248</v>
      </c>
      <c r="E294" s="15" t="s">
        <v>1229</v>
      </c>
      <c r="F294" s="17" t="s">
        <v>1496</v>
      </c>
      <c r="G294" s="17" t="s">
        <v>1229</v>
      </c>
      <c r="H294" s="18">
        <v>65</v>
      </c>
    </row>
    <row r="295" spans="1:8" s="16" customFormat="1" ht="15">
      <c r="A295" s="16" t="s">
        <v>598</v>
      </c>
      <c r="B295" s="17" t="s">
        <v>1510</v>
      </c>
      <c r="C295" s="17" t="s">
        <v>1520</v>
      </c>
      <c r="D295" s="17" t="s">
        <v>1248</v>
      </c>
      <c r="E295" s="15" t="s">
        <v>1229</v>
      </c>
      <c r="F295" s="17" t="s">
        <v>1496</v>
      </c>
      <c r="G295" s="17" t="s">
        <v>1229</v>
      </c>
      <c r="H295" s="18">
        <v>95</v>
      </c>
    </row>
    <row r="296" spans="1:8" s="16" customFormat="1" ht="15">
      <c r="A296" s="14" t="s">
        <v>598</v>
      </c>
      <c r="B296" s="15" t="s">
        <v>1479</v>
      </c>
      <c r="C296" s="15" t="s">
        <v>1521</v>
      </c>
      <c r="D296" s="15" t="s">
        <v>1248</v>
      </c>
      <c r="E296" s="14" t="s">
        <v>1229</v>
      </c>
      <c r="F296" s="14" t="s">
        <v>1228</v>
      </c>
      <c r="G296" s="14" t="s">
        <v>1227</v>
      </c>
      <c r="H296" s="15"/>
    </row>
    <row r="297" spans="1:9" s="16" customFormat="1" ht="15">
      <c r="A297" s="16" t="s">
        <v>598</v>
      </c>
      <c r="B297" s="17" t="s">
        <v>1522</v>
      </c>
      <c r="C297" s="17" t="s">
        <v>1523</v>
      </c>
      <c r="D297" s="17" t="s">
        <v>1248</v>
      </c>
      <c r="E297" s="15" t="s">
        <v>1229</v>
      </c>
      <c r="F297" s="17" t="s">
        <v>1496</v>
      </c>
      <c r="G297" s="17" t="s">
        <v>1229</v>
      </c>
      <c r="H297" s="18">
        <v>250</v>
      </c>
      <c r="I297" s="16" t="s">
        <v>1229</v>
      </c>
    </row>
    <row r="298" spans="1:10" s="16" customFormat="1" ht="15">
      <c r="A298" s="16" t="s">
        <v>598</v>
      </c>
      <c r="B298" s="17" t="s">
        <v>1522</v>
      </c>
      <c r="C298" s="17" t="s">
        <v>1524</v>
      </c>
      <c r="D298" s="17" t="s">
        <v>1248</v>
      </c>
      <c r="E298" s="15" t="s">
        <v>1229</v>
      </c>
      <c r="F298" s="17" t="s">
        <v>1496</v>
      </c>
      <c r="G298" s="17" t="s">
        <v>1229</v>
      </c>
      <c r="H298" s="18">
        <v>20</v>
      </c>
      <c r="I298" s="16" t="s">
        <v>1227</v>
      </c>
      <c r="J298" s="16" t="s">
        <v>1227</v>
      </c>
    </row>
    <row r="299" spans="1:9" s="16" customFormat="1" ht="15">
      <c r="A299" s="16" t="s">
        <v>598</v>
      </c>
      <c r="B299" s="17" t="s">
        <v>1522</v>
      </c>
      <c r="C299" s="17" t="s">
        <v>1525</v>
      </c>
      <c r="D299" s="17" t="s">
        <v>1248</v>
      </c>
      <c r="E299" s="17" t="s">
        <v>1229</v>
      </c>
      <c r="F299" s="17" t="s">
        <v>1496</v>
      </c>
      <c r="G299" s="17" t="s">
        <v>1229</v>
      </c>
      <c r="H299" s="18">
        <v>65</v>
      </c>
      <c r="I299" s="16" t="s">
        <v>1229</v>
      </c>
    </row>
    <row r="300" spans="1:9" s="16" customFormat="1" ht="15">
      <c r="A300" s="16" t="s">
        <v>598</v>
      </c>
      <c r="B300" s="17" t="s">
        <v>1522</v>
      </c>
      <c r="C300" s="17" t="s">
        <v>1526</v>
      </c>
      <c r="D300" s="17" t="s">
        <v>1248</v>
      </c>
      <c r="E300" s="15" t="s">
        <v>1229</v>
      </c>
      <c r="F300" s="17" t="s">
        <v>1496</v>
      </c>
      <c r="G300" s="17" t="s">
        <v>1229</v>
      </c>
      <c r="H300" s="18">
        <v>95</v>
      </c>
      <c r="I300" s="16" t="s">
        <v>1229</v>
      </c>
    </row>
    <row r="301" spans="1:9" s="16" customFormat="1" ht="15">
      <c r="A301" s="16" t="s">
        <v>598</v>
      </c>
      <c r="B301" s="17" t="s">
        <v>1522</v>
      </c>
      <c r="C301" s="17" t="s">
        <v>1527</v>
      </c>
      <c r="D301" s="17" t="s">
        <v>1248</v>
      </c>
      <c r="E301" s="15" t="s">
        <v>1229</v>
      </c>
      <c r="F301" s="17" t="s">
        <v>1496</v>
      </c>
      <c r="G301" s="17" t="s">
        <v>1229</v>
      </c>
      <c r="H301" s="18">
        <v>110</v>
      </c>
      <c r="I301" s="16" t="s">
        <v>1229</v>
      </c>
    </row>
    <row r="302" spans="1:9" s="16" customFormat="1" ht="15">
      <c r="A302" s="16" t="s">
        <v>598</v>
      </c>
      <c r="B302" s="17" t="s">
        <v>1522</v>
      </c>
      <c r="C302" s="17" t="s">
        <v>1528</v>
      </c>
      <c r="D302" s="17" t="s">
        <v>1248</v>
      </c>
      <c r="E302" s="15" t="s">
        <v>1229</v>
      </c>
      <c r="F302" s="17" t="s">
        <v>1496</v>
      </c>
      <c r="G302" s="17" t="s">
        <v>1229</v>
      </c>
      <c r="H302" s="18">
        <v>150</v>
      </c>
      <c r="I302" s="16" t="s">
        <v>1229</v>
      </c>
    </row>
    <row r="303" spans="1:9" s="16" customFormat="1" ht="15">
      <c r="A303" s="16" t="s">
        <v>598</v>
      </c>
      <c r="B303" s="17" t="s">
        <v>1522</v>
      </c>
      <c r="C303" s="17" t="s">
        <v>1529</v>
      </c>
      <c r="D303" s="17" t="s">
        <v>1248</v>
      </c>
      <c r="E303" s="15" t="s">
        <v>1229</v>
      </c>
      <c r="F303" s="17" t="s">
        <v>1496</v>
      </c>
      <c r="G303" s="17" t="s">
        <v>1229</v>
      </c>
      <c r="H303" s="18">
        <v>185</v>
      </c>
      <c r="I303" s="16" t="s">
        <v>1229</v>
      </c>
    </row>
    <row r="304" spans="1:9" s="16" customFormat="1" ht="15">
      <c r="A304" s="16" t="s">
        <v>598</v>
      </c>
      <c r="B304" s="17" t="s">
        <v>1522</v>
      </c>
      <c r="C304" s="17" t="s">
        <v>1530</v>
      </c>
      <c r="D304" s="17" t="s">
        <v>1248</v>
      </c>
      <c r="E304" s="15" t="s">
        <v>1229</v>
      </c>
      <c r="F304" s="17" t="s">
        <v>1496</v>
      </c>
      <c r="G304" s="17" t="s">
        <v>1229</v>
      </c>
      <c r="H304" s="18">
        <v>220</v>
      </c>
      <c r="I304" s="16" t="s">
        <v>1229</v>
      </c>
    </row>
    <row r="305" spans="1:9" s="16" customFormat="1" ht="15">
      <c r="A305" s="16" t="s">
        <v>598</v>
      </c>
      <c r="B305" s="17" t="s">
        <v>1522</v>
      </c>
      <c r="C305" s="17" t="s">
        <v>1531</v>
      </c>
      <c r="D305" s="17" t="s">
        <v>1248</v>
      </c>
      <c r="E305" s="15" t="s">
        <v>1229</v>
      </c>
      <c r="F305" s="17" t="s">
        <v>1496</v>
      </c>
      <c r="G305" s="17" t="s">
        <v>1229</v>
      </c>
      <c r="H305" s="18">
        <v>40</v>
      </c>
      <c r="I305" s="16" t="s">
        <v>1229</v>
      </c>
    </row>
    <row r="306" spans="1:9" s="16" customFormat="1" ht="15">
      <c r="A306" s="16" t="s">
        <v>598</v>
      </c>
      <c r="B306" s="17" t="s">
        <v>1522</v>
      </c>
      <c r="C306" s="17" t="s">
        <v>1532</v>
      </c>
      <c r="D306" s="17" t="s">
        <v>1248</v>
      </c>
      <c r="E306" s="17" t="s">
        <v>1227</v>
      </c>
      <c r="F306" s="17" t="s">
        <v>1496</v>
      </c>
      <c r="G306" s="17" t="s">
        <v>1229</v>
      </c>
      <c r="H306" s="18">
        <v>40</v>
      </c>
      <c r="I306" s="16" t="s">
        <v>1229</v>
      </c>
    </row>
    <row r="307" spans="1:9" s="16" customFormat="1" ht="15">
      <c r="A307" s="16" t="s">
        <v>598</v>
      </c>
      <c r="B307" s="17" t="s">
        <v>1522</v>
      </c>
      <c r="C307" s="17" t="s">
        <v>1533</v>
      </c>
      <c r="D307" s="17" t="s">
        <v>1248</v>
      </c>
      <c r="E307" s="17" t="s">
        <v>1227</v>
      </c>
      <c r="F307" s="17" t="s">
        <v>1496</v>
      </c>
      <c r="G307" s="17" t="s">
        <v>1229</v>
      </c>
      <c r="H307" s="18">
        <v>65</v>
      </c>
      <c r="I307" s="16" t="s">
        <v>1229</v>
      </c>
    </row>
    <row r="308" spans="1:9" s="16" customFormat="1" ht="15">
      <c r="A308" s="16" t="s">
        <v>598</v>
      </c>
      <c r="B308" s="17" t="s">
        <v>1522</v>
      </c>
      <c r="C308" s="17" t="s">
        <v>1534</v>
      </c>
      <c r="D308" s="17" t="s">
        <v>1248</v>
      </c>
      <c r="E308" s="15" t="s">
        <v>1229</v>
      </c>
      <c r="F308" s="17" t="s">
        <v>1496</v>
      </c>
      <c r="G308" s="17" t="s">
        <v>1229</v>
      </c>
      <c r="H308" s="18">
        <v>95</v>
      </c>
      <c r="I308" s="16" t="s">
        <v>1229</v>
      </c>
    </row>
    <row r="309" spans="1:9" s="16" customFormat="1" ht="15">
      <c r="A309" s="16" t="s">
        <v>598</v>
      </c>
      <c r="B309" s="17" t="s">
        <v>1522</v>
      </c>
      <c r="C309" s="17" t="s">
        <v>1535</v>
      </c>
      <c r="D309" s="17" t="s">
        <v>1248</v>
      </c>
      <c r="E309" s="17" t="s">
        <v>1227</v>
      </c>
      <c r="F309" s="17" t="s">
        <v>1496</v>
      </c>
      <c r="G309" s="17" t="s">
        <v>1229</v>
      </c>
      <c r="H309" s="18">
        <v>110</v>
      </c>
      <c r="I309" s="16" t="s">
        <v>1229</v>
      </c>
    </row>
    <row r="310" spans="1:9" s="16" customFormat="1" ht="15">
      <c r="A310" s="16" t="s">
        <v>598</v>
      </c>
      <c r="B310" s="17" t="s">
        <v>1522</v>
      </c>
      <c r="C310" s="17" t="s">
        <v>1536</v>
      </c>
      <c r="D310" s="17" t="s">
        <v>1248</v>
      </c>
      <c r="E310" s="17" t="s">
        <v>1227</v>
      </c>
      <c r="F310" s="17" t="s">
        <v>1496</v>
      </c>
      <c r="G310" s="17" t="s">
        <v>1229</v>
      </c>
      <c r="H310" s="18">
        <v>150</v>
      </c>
      <c r="I310" s="16" t="s">
        <v>1229</v>
      </c>
    </row>
    <row r="311" spans="1:9" s="16" customFormat="1" ht="15">
      <c r="A311" s="16" t="s">
        <v>598</v>
      </c>
      <c r="B311" s="17" t="s">
        <v>1522</v>
      </c>
      <c r="C311" s="17" t="s">
        <v>1537</v>
      </c>
      <c r="D311" s="17" t="s">
        <v>1248</v>
      </c>
      <c r="E311" s="15" t="s">
        <v>1229</v>
      </c>
      <c r="F311" s="17" t="s">
        <v>1496</v>
      </c>
      <c r="G311" s="17" t="s">
        <v>1229</v>
      </c>
      <c r="H311" s="18">
        <v>35</v>
      </c>
      <c r="I311" s="16" t="s">
        <v>1229</v>
      </c>
    </row>
    <row r="312" spans="1:8" s="16" customFormat="1" ht="15">
      <c r="A312" s="16" t="s">
        <v>598</v>
      </c>
      <c r="B312" s="17" t="s">
        <v>609</v>
      </c>
      <c r="C312" s="17" t="s">
        <v>610</v>
      </c>
      <c r="D312" s="17" t="s">
        <v>1248</v>
      </c>
      <c r="E312" s="17" t="s">
        <v>1227</v>
      </c>
      <c r="F312" s="17" t="s">
        <v>1496</v>
      </c>
      <c r="G312" s="17" t="s">
        <v>1229</v>
      </c>
      <c r="H312" s="18">
        <v>30</v>
      </c>
    </row>
    <row r="313" spans="1:8" s="16" customFormat="1" ht="15">
      <c r="A313" s="16" t="s">
        <v>598</v>
      </c>
      <c r="B313" s="17" t="s">
        <v>609</v>
      </c>
      <c r="C313" s="17" t="s">
        <v>1538</v>
      </c>
      <c r="D313" s="17" t="s">
        <v>1248</v>
      </c>
      <c r="E313" s="17" t="s">
        <v>1229</v>
      </c>
      <c r="F313" s="17" t="s">
        <v>1496</v>
      </c>
      <c r="G313" s="17" t="s">
        <v>1229</v>
      </c>
      <c r="H313" s="18">
        <v>260</v>
      </c>
    </row>
    <row r="314" spans="1:8" s="16" customFormat="1" ht="15">
      <c r="A314" s="16" t="s">
        <v>598</v>
      </c>
      <c r="B314" s="17" t="s">
        <v>609</v>
      </c>
      <c r="C314" s="17" t="s">
        <v>1539</v>
      </c>
      <c r="D314" s="17" t="s">
        <v>1248</v>
      </c>
      <c r="E314" s="17" t="s">
        <v>1227</v>
      </c>
      <c r="F314" s="17" t="s">
        <v>1496</v>
      </c>
      <c r="G314" s="17" t="s">
        <v>1229</v>
      </c>
      <c r="H314" s="18">
        <v>40</v>
      </c>
    </row>
    <row r="315" spans="1:8" s="16" customFormat="1" ht="15">
      <c r="A315" s="16" t="s">
        <v>598</v>
      </c>
      <c r="B315" s="17" t="s">
        <v>609</v>
      </c>
      <c r="C315" s="17" t="s">
        <v>615</v>
      </c>
      <c r="D315" s="17" t="s">
        <v>1248</v>
      </c>
      <c r="E315" s="17" t="s">
        <v>1227</v>
      </c>
      <c r="F315" s="17" t="s">
        <v>1496</v>
      </c>
      <c r="G315" s="17" t="s">
        <v>1229</v>
      </c>
      <c r="H315" s="18">
        <v>65</v>
      </c>
    </row>
    <row r="316" spans="1:8" s="16" customFormat="1" ht="15">
      <c r="A316" s="16" t="s">
        <v>598</v>
      </c>
      <c r="B316" s="17" t="s">
        <v>609</v>
      </c>
      <c r="C316" s="17" t="s">
        <v>617</v>
      </c>
      <c r="D316" s="17" t="s">
        <v>1248</v>
      </c>
      <c r="E316" s="17" t="s">
        <v>1227</v>
      </c>
      <c r="F316" s="17" t="s">
        <v>1496</v>
      </c>
      <c r="G316" s="17" t="s">
        <v>1229</v>
      </c>
      <c r="H316" s="18">
        <v>95</v>
      </c>
    </row>
    <row r="317" spans="1:8" s="16" customFormat="1" ht="15">
      <c r="A317" s="16" t="s">
        <v>598</v>
      </c>
      <c r="B317" s="17" t="s">
        <v>609</v>
      </c>
      <c r="C317" s="17" t="s">
        <v>619</v>
      </c>
      <c r="D317" s="17" t="s">
        <v>1248</v>
      </c>
      <c r="E317" s="17" t="s">
        <v>1227</v>
      </c>
      <c r="F317" s="17" t="s">
        <v>1496</v>
      </c>
      <c r="G317" s="17" t="s">
        <v>1229</v>
      </c>
      <c r="H317" s="18">
        <v>120</v>
      </c>
    </row>
    <row r="318" spans="1:8" s="16" customFormat="1" ht="15">
      <c r="A318" s="16" t="s">
        <v>598</v>
      </c>
      <c r="B318" s="17" t="s">
        <v>609</v>
      </c>
      <c r="C318" s="17" t="s">
        <v>1540</v>
      </c>
      <c r="D318" s="17" t="s">
        <v>1248</v>
      </c>
      <c r="E318" s="17" t="s">
        <v>1229</v>
      </c>
      <c r="F318" s="17" t="s">
        <v>1496</v>
      </c>
      <c r="G318" s="17" t="s">
        <v>1229</v>
      </c>
      <c r="H318" s="18">
        <v>135</v>
      </c>
    </row>
    <row r="319" spans="1:8" s="16" customFormat="1" ht="15">
      <c r="A319" s="16" t="s">
        <v>598</v>
      </c>
      <c r="B319" s="17" t="s">
        <v>609</v>
      </c>
      <c r="C319" s="17" t="s">
        <v>1541</v>
      </c>
      <c r="D319" s="17" t="s">
        <v>1248</v>
      </c>
      <c r="E319" s="17" t="s">
        <v>1229</v>
      </c>
      <c r="F319" s="17" t="s">
        <v>1496</v>
      </c>
      <c r="G319" s="17" t="s">
        <v>1229</v>
      </c>
      <c r="H319" s="18">
        <v>160</v>
      </c>
    </row>
    <row r="320" spans="1:8" s="16" customFormat="1" ht="15">
      <c r="A320" s="16" t="s">
        <v>598</v>
      </c>
      <c r="B320" s="17" t="s">
        <v>609</v>
      </c>
      <c r="C320" s="17" t="s">
        <v>1542</v>
      </c>
      <c r="D320" s="17" t="s">
        <v>1248</v>
      </c>
      <c r="E320" s="17" t="s">
        <v>1229</v>
      </c>
      <c r="F320" s="17" t="s">
        <v>1496</v>
      </c>
      <c r="G320" s="17" t="s">
        <v>1229</v>
      </c>
      <c r="H320" s="18">
        <v>210</v>
      </c>
    </row>
    <row r="321" spans="1:8" s="16" customFormat="1" ht="15">
      <c r="A321" s="16" t="s">
        <v>598</v>
      </c>
      <c r="B321" s="17" t="s">
        <v>609</v>
      </c>
      <c r="C321" s="17" t="s">
        <v>1543</v>
      </c>
      <c r="D321" s="17" t="s">
        <v>1248</v>
      </c>
      <c r="E321" s="17" t="s">
        <v>1229</v>
      </c>
      <c r="F321" s="17" t="s">
        <v>1496</v>
      </c>
      <c r="G321" s="17" t="s">
        <v>1229</v>
      </c>
      <c r="H321" s="18">
        <v>240</v>
      </c>
    </row>
    <row r="322" spans="1:8" s="16" customFormat="1" ht="15">
      <c r="A322" s="16" t="s">
        <v>598</v>
      </c>
      <c r="B322" s="17" t="s">
        <v>609</v>
      </c>
      <c r="C322" s="17" t="s">
        <v>1544</v>
      </c>
      <c r="D322" s="17" t="s">
        <v>1248</v>
      </c>
      <c r="E322" s="17" t="s">
        <v>1227</v>
      </c>
      <c r="F322" s="17" t="s">
        <v>1496</v>
      </c>
      <c r="G322" s="17" t="s">
        <v>1229</v>
      </c>
      <c r="H322" s="18">
        <v>18</v>
      </c>
    </row>
    <row r="323" spans="1:8" s="16" customFormat="1" ht="30">
      <c r="A323" s="16" t="s">
        <v>623</v>
      </c>
      <c r="B323" s="17" t="s">
        <v>1545</v>
      </c>
      <c r="C323" s="17" t="s">
        <v>1546</v>
      </c>
      <c r="D323" s="17" t="s">
        <v>1547</v>
      </c>
      <c r="E323" s="17" t="s">
        <v>1229</v>
      </c>
      <c r="F323" s="17" t="s">
        <v>1548</v>
      </c>
      <c r="G323" s="17" t="s">
        <v>1229</v>
      </c>
      <c r="H323" s="27"/>
    </row>
    <row r="324" spans="1:8" s="16" customFormat="1" ht="30">
      <c r="A324" s="16" t="s">
        <v>623</v>
      </c>
      <c r="B324" s="17" t="s">
        <v>1545</v>
      </c>
      <c r="C324" s="17" t="s">
        <v>1549</v>
      </c>
      <c r="D324" s="17" t="s">
        <v>1547</v>
      </c>
      <c r="E324" s="17" t="s">
        <v>1229</v>
      </c>
      <c r="F324" s="17" t="s">
        <v>1548</v>
      </c>
      <c r="G324" s="17" t="s">
        <v>1229</v>
      </c>
      <c r="H324" s="27"/>
    </row>
    <row r="325" spans="1:8" s="16" customFormat="1" ht="30">
      <c r="A325" s="16" t="s">
        <v>623</v>
      </c>
      <c r="B325" s="17" t="s">
        <v>1545</v>
      </c>
      <c r="C325" s="17" t="s">
        <v>1550</v>
      </c>
      <c r="D325" s="17" t="s">
        <v>1547</v>
      </c>
      <c r="E325" s="17" t="s">
        <v>1229</v>
      </c>
      <c r="F325" s="17" t="s">
        <v>1548</v>
      </c>
      <c r="G325" s="17" t="s">
        <v>1229</v>
      </c>
      <c r="H325" s="27"/>
    </row>
    <row r="326" spans="1:8" s="16" customFormat="1" ht="30">
      <c r="A326" s="16" t="s">
        <v>623</v>
      </c>
      <c r="B326" s="17" t="s">
        <v>1545</v>
      </c>
      <c r="C326" s="17" t="s">
        <v>1551</v>
      </c>
      <c r="D326" s="17" t="s">
        <v>1547</v>
      </c>
      <c r="E326" s="17" t="s">
        <v>1229</v>
      </c>
      <c r="F326" s="17" t="s">
        <v>1548</v>
      </c>
      <c r="G326" s="17" t="s">
        <v>1229</v>
      </c>
      <c r="H326" s="27"/>
    </row>
    <row r="327" spans="1:8" s="16" customFormat="1" ht="30">
      <c r="A327" s="16" t="s">
        <v>623</v>
      </c>
      <c r="B327" s="17" t="s">
        <v>1545</v>
      </c>
      <c r="C327" s="17" t="s">
        <v>1552</v>
      </c>
      <c r="D327" s="17" t="s">
        <v>1547</v>
      </c>
      <c r="E327" s="17" t="s">
        <v>1229</v>
      </c>
      <c r="F327" s="17" t="s">
        <v>1548</v>
      </c>
      <c r="G327" s="17" t="s">
        <v>1229</v>
      </c>
      <c r="H327" s="27"/>
    </row>
    <row r="328" spans="1:8" s="16" customFormat="1" ht="30">
      <c r="A328" s="16" t="s">
        <v>623</v>
      </c>
      <c r="B328" s="17" t="s">
        <v>1545</v>
      </c>
      <c r="C328" s="17" t="s">
        <v>1553</v>
      </c>
      <c r="D328" s="17" t="s">
        <v>1547</v>
      </c>
      <c r="E328" s="17" t="s">
        <v>1229</v>
      </c>
      <c r="F328" s="17" t="s">
        <v>1548</v>
      </c>
      <c r="G328" s="17" t="s">
        <v>1229</v>
      </c>
      <c r="H328" s="27"/>
    </row>
    <row r="329" spans="1:8" s="16" customFormat="1" ht="30">
      <c r="A329" s="16" t="s">
        <v>623</v>
      </c>
      <c r="B329" s="17" t="s">
        <v>1545</v>
      </c>
      <c r="C329" s="17" t="s">
        <v>1554</v>
      </c>
      <c r="D329" s="17" t="s">
        <v>1547</v>
      </c>
      <c r="E329" s="17" t="s">
        <v>1229</v>
      </c>
      <c r="F329" s="17" t="s">
        <v>1548</v>
      </c>
      <c r="G329" s="17" t="s">
        <v>1229</v>
      </c>
      <c r="H329" s="27"/>
    </row>
    <row r="330" spans="1:8" s="16" customFormat="1" ht="30">
      <c r="A330" s="16" t="s">
        <v>623</v>
      </c>
      <c r="B330" s="17" t="s">
        <v>1545</v>
      </c>
      <c r="C330" s="17" t="s">
        <v>1555</v>
      </c>
      <c r="D330" s="17" t="s">
        <v>1547</v>
      </c>
      <c r="E330" s="17" t="s">
        <v>1229</v>
      </c>
      <c r="F330" s="17" t="s">
        <v>1548</v>
      </c>
      <c r="G330" s="17" t="s">
        <v>1229</v>
      </c>
      <c r="H330" s="27"/>
    </row>
    <row r="331" spans="1:8" s="16" customFormat="1" ht="30">
      <c r="A331" s="16" t="s">
        <v>623</v>
      </c>
      <c r="B331" s="17" t="s">
        <v>1545</v>
      </c>
      <c r="C331" s="17" t="s">
        <v>1556</v>
      </c>
      <c r="D331" s="17" t="s">
        <v>1547</v>
      </c>
      <c r="E331" s="17" t="s">
        <v>1229</v>
      </c>
      <c r="F331" s="17" t="s">
        <v>1548</v>
      </c>
      <c r="G331" s="17" t="s">
        <v>1229</v>
      </c>
      <c r="H331" s="27"/>
    </row>
    <row r="332" spans="1:8" s="16" customFormat="1" ht="30">
      <c r="A332" s="16" t="s">
        <v>623</v>
      </c>
      <c r="B332" s="17" t="s">
        <v>1545</v>
      </c>
      <c r="C332" s="17" t="s">
        <v>1557</v>
      </c>
      <c r="D332" s="17" t="s">
        <v>646</v>
      </c>
      <c r="E332" s="17" t="s">
        <v>1229</v>
      </c>
      <c r="F332" s="17" t="s">
        <v>1548</v>
      </c>
      <c r="G332" s="17" t="s">
        <v>1229</v>
      </c>
      <c r="H332" s="27"/>
    </row>
    <row r="333" spans="1:8" s="16" customFormat="1" ht="30">
      <c r="A333" s="16" t="s">
        <v>623</v>
      </c>
      <c r="B333" s="17" t="s">
        <v>1545</v>
      </c>
      <c r="C333" s="17" t="s">
        <v>1558</v>
      </c>
      <c r="D333" s="17" t="s">
        <v>646</v>
      </c>
      <c r="E333" s="17" t="s">
        <v>1229</v>
      </c>
      <c r="F333" s="17" t="s">
        <v>1548</v>
      </c>
      <c r="G333" s="17" t="s">
        <v>1229</v>
      </c>
      <c r="H333" s="27"/>
    </row>
    <row r="334" spans="1:8" s="16" customFormat="1" ht="30">
      <c r="A334" s="16" t="s">
        <v>623</v>
      </c>
      <c r="B334" s="17" t="s">
        <v>1545</v>
      </c>
      <c r="C334" s="17" t="s">
        <v>1559</v>
      </c>
      <c r="D334" s="17" t="s">
        <v>646</v>
      </c>
      <c r="E334" s="17" t="s">
        <v>1229</v>
      </c>
      <c r="F334" s="17" t="s">
        <v>1548</v>
      </c>
      <c r="G334" s="17" t="s">
        <v>1229</v>
      </c>
      <c r="H334" s="27"/>
    </row>
    <row r="335" spans="1:8" s="16" customFormat="1" ht="45">
      <c r="A335" s="16" t="s">
        <v>623</v>
      </c>
      <c r="B335" s="17" t="s">
        <v>1560</v>
      </c>
      <c r="C335" s="17" t="s">
        <v>1561</v>
      </c>
      <c r="D335" s="17" t="s">
        <v>1547</v>
      </c>
      <c r="E335" s="17" t="s">
        <v>1229</v>
      </c>
      <c r="F335" s="17" t="s">
        <v>1548</v>
      </c>
      <c r="G335" s="17" t="s">
        <v>1229</v>
      </c>
      <c r="H335" s="27"/>
    </row>
    <row r="336" spans="1:8" s="16" customFormat="1" ht="45">
      <c r="A336" s="16" t="s">
        <v>623</v>
      </c>
      <c r="B336" s="17" t="s">
        <v>1560</v>
      </c>
      <c r="C336" s="17" t="s">
        <v>1562</v>
      </c>
      <c r="D336" s="17" t="s">
        <v>1547</v>
      </c>
      <c r="E336" s="17" t="s">
        <v>1229</v>
      </c>
      <c r="F336" s="17" t="s">
        <v>1548</v>
      </c>
      <c r="G336" s="17" t="s">
        <v>1229</v>
      </c>
      <c r="H336" s="27"/>
    </row>
    <row r="337" spans="1:8" s="16" customFormat="1" ht="45">
      <c r="A337" s="16" t="s">
        <v>623</v>
      </c>
      <c r="B337" s="17" t="s">
        <v>1560</v>
      </c>
      <c r="C337" s="17" t="s">
        <v>1563</v>
      </c>
      <c r="D337" s="17" t="s">
        <v>1547</v>
      </c>
      <c r="E337" s="17" t="s">
        <v>1229</v>
      </c>
      <c r="F337" s="17" t="s">
        <v>1548</v>
      </c>
      <c r="G337" s="17" t="s">
        <v>1229</v>
      </c>
      <c r="H337" s="27"/>
    </row>
    <row r="338" spans="1:8" s="16" customFormat="1" ht="45">
      <c r="A338" s="16" t="s">
        <v>623</v>
      </c>
      <c r="B338" s="17" t="s">
        <v>1560</v>
      </c>
      <c r="C338" s="17" t="s">
        <v>1564</v>
      </c>
      <c r="D338" s="17" t="s">
        <v>646</v>
      </c>
      <c r="E338" s="17" t="s">
        <v>1229</v>
      </c>
      <c r="F338" s="17" t="s">
        <v>1548</v>
      </c>
      <c r="G338" s="17" t="s">
        <v>1229</v>
      </c>
      <c r="H338" s="27"/>
    </row>
    <row r="339" spans="1:8" s="16" customFormat="1" ht="45">
      <c r="A339" s="16" t="s">
        <v>623</v>
      </c>
      <c r="B339" s="17" t="s">
        <v>1560</v>
      </c>
      <c r="C339" s="17" t="s">
        <v>1565</v>
      </c>
      <c r="D339" s="17" t="s">
        <v>1547</v>
      </c>
      <c r="E339" s="17" t="s">
        <v>1229</v>
      </c>
      <c r="F339" s="17" t="s">
        <v>1548</v>
      </c>
      <c r="G339" s="17" t="s">
        <v>1229</v>
      </c>
      <c r="H339" s="27"/>
    </row>
    <row r="340" spans="1:8" s="16" customFormat="1" ht="45">
      <c r="A340" s="16" t="s">
        <v>623</v>
      </c>
      <c r="B340" s="17" t="s">
        <v>1560</v>
      </c>
      <c r="C340" s="17" t="s">
        <v>1566</v>
      </c>
      <c r="D340" s="17" t="s">
        <v>1547</v>
      </c>
      <c r="E340" s="17" t="s">
        <v>1229</v>
      </c>
      <c r="F340" s="17" t="s">
        <v>1548</v>
      </c>
      <c r="G340" s="17" t="s">
        <v>1229</v>
      </c>
      <c r="H340" s="27"/>
    </row>
    <row r="341" spans="1:8" s="16" customFormat="1" ht="30">
      <c r="A341" s="16" t="s">
        <v>623</v>
      </c>
      <c r="B341" s="17" t="s">
        <v>1567</v>
      </c>
      <c r="C341" s="17" t="s">
        <v>1568</v>
      </c>
      <c r="D341" s="17" t="s">
        <v>646</v>
      </c>
      <c r="E341" s="17" t="s">
        <v>1229</v>
      </c>
      <c r="F341" s="17" t="s">
        <v>1548</v>
      </c>
      <c r="G341" s="17" t="s">
        <v>1229</v>
      </c>
      <c r="H341" s="27"/>
    </row>
    <row r="342" spans="1:8" s="16" customFormat="1" ht="30">
      <c r="A342" s="16" t="s">
        <v>623</v>
      </c>
      <c r="B342" s="17" t="s">
        <v>1567</v>
      </c>
      <c r="C342" s="17" t="s">
        <v>1569</v>
      </c>
      <c r="D342" s="17" t="s">
        <v>1547</v>
      </c>
      <c r="E342" s="17" t="s">
        <v>1229</v>
      </c>
      <c r="F342" s="17" t="s">
        <v>1548</v>
      </c>
      <c r="G342" s="17" t="s">
        <v>1229</v>
      </c>
      <c r="H342" s="27"/>
    </row>
    <row r="343" spans="1:8" s="16" customFormat="1" ht="30">
      <c r="A343" s="16" t="s">
        <v>623</v>
      </c>
      <c r="B343" s="17" t="s">
        <v>1570</v>
      </c>
      <c r="C343" s="17" t="s">
        <v>1571</v>
      </c>
      <c r="D343" s="17" t="s">
        <v>1572</v>
      </c>
      <c r="E343" s="17" t="s">
        <v>1229</v>
      </c>
      <c r="F343" s="17" t="s">
        <v>1548</v>
      </c>
      <c r="G343" s="17" t="s">
        <v>1229</v>
      </c>
      <c r="H343" s="27"/>
    </row>
    <row r="344" spans="1:8" s="16" customFormat="1" ht="30">
      <c r="A344" s="16" t="s">
        <v>623</v>
      </c>
      <c r="B344" s="17" t="s">
        <v>1570</v>
      </c>
      <c r="C344" s="17" t="s">
        <v>1573</v>
      </c>
      <c r="D344" s="17" t="s">
        <v>1572</v>
      </c>
      <c r="E344" s="17" t="s">
        <v>1229</v>
      </c>
      <c r="F344" s="17" t="s">
        <v>1548</v>
      </c>
      <c r="G344" s="17" t="s">
        <v>1229</v>
      </c>
      <c r="H344" s="27"/>
    </row>
    <row r="345" spans="1:8" s="16" customFormat="1" ht="30">
      <c r="A345" s="16" t="s">
        <v>623</v>
      </c>
      <c r="B345" s="17" t="s">
        <v>1570</v>
      </c>
      <c r="C345" s="17" t="s">
        <v>1574</v>
      </c>
      <c r="D345" s="17" t="s">
        <v>1572</v>
      </c>
      <c r="E345" s="17" t="s">
        <v>1229</v>
      </c>
      <c r="F345" s="17" t="s">
        <v>1548</v>
      </c>
      <c r="G345" s="17" t="s">
        <v>1229</v>
      </c>
      <c r="H345" s="27"/>
    </row>
    <row r="346" spans="1:8" s="16" customFormat="1" ht="30">
      <c r="A346" s="16" t="s">
        <v>623</v>
      </c>
      <c r="B346" s="17" t="s">
        <v>1570</v>
      </c>
      <c r="C346" s="17" t="s">
        <v>1575</v>
      </c>
      <c r="D346" s="17" t="s">
        <v>1572</v>
      </c>
      <c r="E346" s="17" t="s">
        <v>1229</v>
      </c>
      <c r="F346" s="17" t="s">
        <v>1548</v>
      </c>
      <c r="G346" s="17" t="s">
        <v>1229</v>
      </c>
      <c r="H346" s="27"/>
    </row>
    <row r="347" spans="1:8" s="16" customFormat="1" ht="30">
      <c r="A347" s="16" t="s">
        <v>623</v>
      </c>
      <c r="B347" s="17" t="s">
        <v>1570</v>
      </c>
      <c r="C347" s="17" t="s">
        <v>1576</v>
      </c>
      <c r="D347" s="17" t="s">
        <v>1572</v>
      </c>
      <c r="E347" s="17" t="s">
        <v>1229</v>
      </c>
      <c r="F347" s="17" t="s">
        <v>1548</v>
      </c>
      <c r="G347" s="17" t="s">
        <v>1229</v>
      </c>
      <c r="H347" s="27"/>
    </row>
    <row r="348" spans="1:8" s="16" customFormat="1" ht="30">
      <c r="A348" s="16" t="s">
        <v>623</v>
      </c>
      <c r="B348" s="17" t="s">
        <v>1570</v>
      </c>
      <c r="C348" s="17" t="s">
        <v>1577</v>
      </c>
      <c r="D348" s="17" t="s">
        <v>1572</v>
      </c>
      <c r="E348" s="17" t="s">
        <v>1229</v>
      </c>
      <c r="F348" s="17" t="s">
        <v>1548</v>
      </c>
      <c r="G348" s="17" t="s">
        <v>1229</v>
      </c>
      <c r="H348" s="27"/>
    </row>
    <row r="349" spans="1:8" s="16" customFormat="1" ht="30">
      <c r="A349" s="16" t="s">
        <v>623</v>
      </c>
      <c r="B349" s="17" t="s">
        <v>1570</v>
      </c>
      <c r="C349" s="17" t="s">
        <v>1578</v>
      </c>
      <c r="D349" s="17" t="s">
        <v>1572</v>
      </c>
      <c r="E349" s="17" t="s">
        <v>1229</v>
      </c>
      <c r="F349" s="17" t="s">
        <v>1548</v>
      </c>
      <c r="G349" s="17" t="s">
        <v>1229</v>
      </c>
      <c r="H349" s="27"/>
    </row>
    <row r="350" spans="1:8" s="16" customFormat="1" ht="30">
      <c r="A350" s="16" t="s">
        <v>623</v>
      </c>
      <c r="B350" s="17" t="s">
        <v>1570</v>
      </c>
      <c r="C350" s="17" t="s">
        <v>1579</v>
      </c>
      <c r="D350" s="17" t="s">
        <v>1572</v>
      </c>
      <c r="E350" s="17" t="s">
        <v>1229</v>
      </c>
      <c r="F350" s="17" t="s">
        <v>1548</v>
      </c>
      <c r="G350" s="17" t="s">
        <v>1229</v>
      </c>
      <c r="H350" s="27"/>
    </row>
    <row r="351" spans="1:8" s="16" customFormat="1" ht="30">
      <c r="A351" s="16" t="s">
        <v>623</v>
      </c>
      <c r="B351" s="17" t="s">
        <v>1570</v>
      </c>
      <c r="C351" s="17" t="s">
        <v>1580</v>
      </c>
      <c r="D351" s="17" t="s">
        <v>1572</v>
      </c>
      <c r="E351" s="17" t="s">
        <v>1229</v>
      </c>
      <c r="F351" s="17" t="s">
        <v>1548</v>
      </c>
      <c r="G351" s="17" t="s">
        <v>1229</v>
      </c>
      <c r="H351" s="27"/>
    </row>
    <row r="352" spans="1:8" s="16" customFormat="1" ht="30">
      <c r="A352" s="16" t="s">
        <v>623</v>
      </c>
      <c r="B352" s="17" t="s">
        <v>1570</v>
      </c>
      <c r="C352" s="17" t="s">
        <v>1581</v>
      </c>
      <c r="D352" s="17" t="s">
        <v>1572</v>
      </c>
      <c r="E352" s="17" t="s">
        <v>1229</v>
      </c>
      <c r="F352" s="17" t="s">
        <v>1548</v>
      </c>
      <c r="G352" s="17" t="s">
        <v>1229</v>
      </c>
      <c r="H352" s="27"/>
    </row>
    <row r="353" spans="1:8" s="16" customFormat="1" ht="30">
      <c r="A353" s="16" t="s">
        <v>623</v>
      </c>
      <c r="B353" s="17" t="s">
        <v>1570</v>
      </c>
      <c r="C353" s="17" t="s">
        <v>1582</v>
      </c>
      <c r="D353" s="17" t="s">
        <v>1572</v>
      </c>
      <c r="E353" s="17" t="s">
        <v>1229</v>
      </c>
      <c r="F353" s="17" t="s">
        <v>1548</v>
      </c>
      <c r="G353" s="17" t="s">
        <v>1229</v>
      </c>
      <c r="H353" s="27"/>
    </row>
    <row r="354" spans="1:8" s="16" customFormat="1" ht="30">
      <c r="A354" s="16" t="s">
        <v>623</v>
      </c>
      <c r="B354" s="17" t="s">
        <v>1570</v>
      </c>
      <c r="C354" s="17" t="s">
        <v>1583</v>
      </c>
      <c r="D354" s="17" t="s">
        <v>1572</v>
      </c>
      <c r="E354" s="17" t="s">
        <v>1229</v>
      </c>
      <c r="F354" s="17" t="s">
        <v>1548</v>
      </c>
      <c r="G354" s="17" t="s">
        <v>1229</v>
      </c>
      <c r="H354" s="27"/>
    </row>
    <row r="355" spans="1:8" s="16" customFormat="1" ht="45">
      <c r="A355" s="14" t="s">
        <v>623</v>
      </c>
      <c r="B355" s="15" t="s">
        <v>624</v>
      </c>
      <c r="C355" s="15" t="s">
        <v>625</v>
      </c>
      <c r="D355" s="15" t="s">
        <v>1572</v>
      </c>
      <c r="E355" s="15" t="s">
        <v>1227</v>
      </c>
      <c r="F355" s="15" t="s">
        <v>1548</v>
      </c>
      <c r="G355" s="15" t="s">
        <v>1229</v>
      </c>
      <c r="H355" s="15"/>
    </row>
    <row r="356" spans="1:8" s="16" customFormat="1" ht="45">
      <c r="A356" s="14" t="s">
        <v>623</v>
      </c>
      <c r="B356" s="15" t="s">
        <v>624</v>
      </c>
      <c r="C356" s="15" t="s">
        <v>1584</v>
      </c>
      <c r="D356" s="15" t="s">
        <v>1572</v>
      </c>
      <c r="E356" s="15" t="s">
        <v>1229</v>
      </c>
      <c r="F356" s="15" t="s">
        <v>1548</v>
      </c>
      <c r="G356" s="15" t="s">
        <v>1229</v>
      </c>
      <c r="H356" s="15"/>
    </row>
    <row r="357" spans="1:8" s="16" customFormat="1" ht="45">
      <c r="A357" s="14" t="s">
        <v>623</v>
      </c>
      <c r="B357" s="15" t="s">
        <v>624</v>
      </c>
      <c r="C357" s="15" t="s">
        <v>335</v>
      </c>
      <c r="D357" s="15" t="s">
        <v>1572</v>
      </c>
      <c r="E357" s="15" t="s">
        <v>1229</v>
      </c>
      <c r="F357" s="15" t="s">
        <v>1548</v>
      </c>
      <c r="G357" s="15" t="s">
        <v>1229</v>
      </c>
      <c r="H357" s="15"/>
    </row>
    <row r="358" spans="1:8" s="16" customFormat="1" ht="45">
      <c r="A358" s="14" t="s">
        <v>623</v>
      </c>
      <c r="B358" s="15" t="s">
        <v>624</v>
      </c>
      <c r="C358" s="15" t="s">
        <v>631</v>
      </c>
      <c r="D358" s="15" t="s">
        <v>1572</v>
      </c>
      <c r="E358" s="15" t="s">
        <v>1227</v>
      </c>
      <c r="F358" s="15" t="s">
        <v>1548</v>
      </c>
      <c r="G358" s="15" t="s">
        <v>1229</v>
      </c>
      <c r="H358" s="15"/>
    </row>
    <row r="359" spans="1:8" s="16" customFormat="1" ht="45">
      <c r="A359" s="14" t="s">
        <v>623</v>
      </c>
      <c r="B359" s="15" t="s">
        <v>624</v>
      </c>
      <c r="C359" s="15" t="s">
        <v>633</v>
      </c>
      <c r="D359" s="15" t="s">
        <v>1572</v>
      </c>
      <c r="E359" s="15" t="s">
        <v>1227</v>
      </c>
      <c r="F359" s="15" t="s">
        <v>1548</v>
      </c>
      <c r="G359" s="15" t="s">
        <v>1229</v>
      </c>
      <c r="H359" s="15"/>
    </row>
    <row r="360" spans="1:8" s="16" customFormat="1" ht="45">
      <c r="A360" s="14" t="s">
        <v>623</v>
      </c>
      <c r="B360" s="15" t="s">
        <v>624</v>
      </c>
      <c r="C360" s="15" t="s">
        <v>635</v>
      </c>
      <c r="D360" s="15" t="s">
        <v>1572</v>
      </c>
      <c r="E360" s="15" t="s">
        <v>1227</v>
      </c>
      <c r="F360" s="15" t="s">
        <v>1548</v>
      </c>
      <c r="G360" s="15" t="s">
        <v>1229</v>
      </c>
      <c r="H360" s="15"/>
    </row>
    <row r="361" spans="1:8" s="16" customFormat="1" ht="45">
      <c r="A361" s="14" t="s">
        <v>623</v>
      </c>
      <c r="B361" s="15" t="s">
        <v>624</v>
      </c>
      <c r="C361" s="15" t="s">
        <v>1585</v>
      </c>
      <c r="D361" s="15" t="s">
        <v>1572</v>
      </c>
      <c r="E361" s="15" t="s">
        <v>1229</v>
      </c>
      <c r="F361" s="15" t="s">
        <v>1548</v>
      </c>
      <c r="G361" s="15" t="s">
        <v>1229</v>
      </c>
      <c r="H361" s="15"/>
    </row>
    <row r="362" spans="1:8" s="16" customFormat="1" ht="45">
      <c r="A362" s="14" t="s">
        <v>623</v>
      </c>
      <c r="B362" s="15" t="s">
        <v>624</v>
      </c>
      <c r="C362" s="15" t="s">
        <v>1586</v>
      </c>
      <c r="D362" s="15" t="s">
        <v>1248</v>
      </c>
      <c r="E362" s="15" t="s">
        <v>1229</v>
      </c>
      <c r="F362" s="15" t="s">
        <v>1548</v>
      </c>
      <c r="G362" s="15" t="s">
        <v>1227</v>
      </c>
      <c r="H362" s="15"/>
    </row>
    <row r="363" spans="1:8" s="16" customFormat="1" ht="45">
      <c r="A363" s="14" t="s">
        <v>623</v>
      </c>
      <c r="B363" s="15" t="s">
        <v>624</v>
      </c>
      <c r="C363" s="15" t="s">
        <v>1587</v>
      </c>
      <c r="D363" s="15" t="s">
        <v>1248</v>
      </c>
      <c r="E363" s="15" t="s">
        <v>1229</v>
      </c>
      <c r="F363" s="15" t="s">
        <v>1548</v>
      </c>
      <c r="G363" s="15" t="s">
        <v>1227</v>
      </c>
      <c r="H363" s="15"/>
    </row>
    <row r="364" spans="1:8" s="16" customFormat="1" ht="45">
      <c r="A364" s="14" t="s">
        <v>623</v>
      </c>
      <c r="B364" s="15" t="s">
        <v>624</v>
      </c>
      <c r="C364" s="15" t="s">
        <v>637</v>
      </c>
      <c r="D364" s="15" t="s">
        <v>1572</v>
      </c>
      <c r="E364" s="15" t="s">
        <v>1227</v>
      </c>
      <c r="F364" s="15" t="s">
        <v>1548</v>
      </c>
      <c r="G364" s="15" t="s">
        <v>1229</v>
      </c>
      <c r="H364" s="15"/>
    </row>
    <row r="365" spans="1:8" s="16" customFormat="1" ht="45">
      <c r="A365" s="14" t="s">
        <v>623</v>
      </c>
      <c r="B365" s="15" t="s">
        <v>624</v>
      </c>
      <c r="C365" s="15" t="s">
        <v>638</v>
      </c>
      <c r="D365" s="15" t="s">
        <v>1572</v>
      </c>
      <c r="E365" s="15" t="s">
        <v>1227</v>
      </c>
      <c r="F365" s="15" t="s">
        <v>1548</v>
      </c>
      <c r="G365" s="15" t="s">
        <v>1229</v>
      </c>
      <c r="H365" s="15"/>
    </row>
    <row r="366" spans="1:8" s="16" customFormat="1" ht="45">
      <c r="A366" s="14" t="s">
        <v>623</v>
      </c>
      <c r="B366" s="15" t="s">
        <v>624</v>
      </c>
      <c r="C366" s="15" t="s">
        <v>639</v>
      </c>
      <c r="D366" s="15" t="s">
        <v>1572</v>
      </c>
      <c r="E366" s="15" t="s">
        <v>1227</v>
      </c>
      <c r="F366" s="15" t="s">
        <v>1548</v>
      </c>
      <c r="G366" s="15" t="s">
        <v>1229</v>
      </c>
      <c r="H366" s="15"/>
    </row>
    <row r="367" spans="1:10" s="16" customFormat="1" ht="30">
      <c r="A367" s="14" t="s">
        <v>623</v>
      </c>
      <c r="B367" s="25" t="s">
        <v>475</v>
      </c>
      <c r="C367" s="25" t="s">
        <v>1588</v>
      </c>
      <c r="D367" s="25" t="s">
        <v>1589</v>
      </c>
      <c r="E367" s="15" t="s">
        <v>1229</v>
      </c>
      <c r="F367" s="15" t="s">
        <v>1548</v>
      </c>
      <c r="G367" s="15" t="s">
        <v>1227</v>
      </c>
      <c r="H367" s="15">
        <v>1</v>
      </c>
      <c r="I367" s="21" t="s">
        <v>1227</v>
      </c>
      <c r="J367" s="22" t="s">
        <v>1229</v>
      </c>
    </row>
    <row r="368" spans="1:10" s="16" customFormat="1" ht="30">
      <c r="A368" s="14" t="s">
        <v>623</v>
      </c>
      <c r="B368" s="25" t="s">
        <v>475</v>
      </c>
      <c r="C368" s="25" t="s">
        <v>1590</v>
      </c>
      <c r="D368" s="25" t="s">
        <v>1589</v>
      </c>
      <c r="E368" s="15" t="s">
        <v>1229</v>
      </c>
      <c r="F368" s="15" t="s">
        <v>1548</v>
      </c>
      <c r="G368" s="15" t="s">
        <v>1227</v>
      </c>
      <c r="H368" s="15">
        <v>1</v>
      </c>
      <c r="I368" s="21" t="s">
        <v>1227</v>
      </c>
      <c r="J368" s="21" t="s">
        <v>1229</v>
      </c>
    </row>
    <row r="369" spans="1:10" s="16" customFormat="1" ht="30">
      <c r="A369" s="14" t="s">
        <v>623</v>
      </c>
      <c r="B369" s="25" t="s">
        <v>475</v>
      </c>
      <c r="C369" s="25" t="s">
        <v>1591</v>
      </c>
      <c r="D369" s="25" t="s">
        <v>1589</v>
      </c>
      <c r="E369" s="15" t="s">
        <v>1229</v>
      </c>
      <c r="F369" s="15" t="s">
        <v>1548</v>
      </c>
      <c r="G369" s="15" t="s">
        <v>1227</v>
      </c>
      <c r="H369" s="15">
        <v>1</v>
      </c>
      <c r="I369" s="21" t="s">
        <v>1227</v>
      </c>
      <c r="J369" s="21" t="s">
        <v>1229</v>
      </c>
    </row>
    <row r="370" spans="1:8" s="16" customFormat="1" ht="15">
      <c r="A370" s="16" t="s">
        <v>623</v>
      </c>
      <c r="B370" s="19" t="s">
        <v>1592</v>
      </c>
      <c r="C370" s="19" t="s">
        <v>1593</v>
      </c>
      <c r="D370" s="19" t="s">
        <v>1589</v>
      </c>
      <c r="E370" s="19" t="s">
        <v>1229</v>
      </c>
      <c r="F370" s="19" t="s">
        <v>1548</v>
      </c>
      <c r="G370" s="19" t="s">
        <v>1227</v>
      </c>
      <c r="H370" s="19">
        <v>9</v>
      </c>
    </row>
    <row r="371" spans="1:8" s="16" customFormat="1" ht="15">
      <c r="A371" s="16" t="s">
        <v>623</v>
      </c>
      <c r="B371" s="19" t="s">
        <v>1592</v>
      </c>
      <c r="C371" s="19" t="s">
        <v>1594</v>
      </c>
      <c r="D371" s="19" t="s">
        <v>1589</v>
      </c>
      <c r="E371" s="19" t="s">
        <v>1229</v>
      </c>
      <c r="F371" s="19" t="s">
        <v>1548</v>
      </c>
      <c r="G371" s="19" t="s">
        <v>1227</v>
      </c>
      <c r="H371" s="19">
        <v>7</v>
      </c>
    </row>
    <row r="372" spans="1:8" s="16" customFormat="1" ht="30">
      <c r="A372" s="16" t="s">
        <v>623</v>
      </c>
      <c r="B372" s="17" t="s">
        <v>1595</v>
      </c>
      <c r="C372" s="17" t="s">
        <v>1596</v>
      </c>
      <c r="D372" s="17" t="s">
        <v>1547</v>
      </c>
      <c r="E372" s="17" t="s">
        <v>1229</v>
      </c>
      <c r="F372" s="17" t="s">
        <v>1548</v>
      </c>
      <c r="G372" s="17" t="s">
        <v>1229</v>
      </c>
      <c r="H372" s="27"/>
    </row>
    <row r="373" spans="1:8" s="16" customFormat="1" ht="30">
      <c r="A373" s="16" t="s">
        <v>623</v>
      </c>
      <c r="B373" s="17" t="s">
        <v>1595</v>
      </c>
      <c r="C373" s="17" t="s">
        <v>1597</v>
      </c>
      <c r="D373" s="17" t="s">
        <v>1547</v>
      </c>
      <c r="E373" s="17" t="s">
        <v>1229</v>
      </c>
      <c r="F373" s="17" t="s">
        <v>1548</v>
      </c>
      <c r="G373" s="17" t="s">
        <v>1229</v>
      </c>
      <c r="H373" s="27"/>
    </row>
    <row r="374" spans="1:8" s="16" customFormat="1" ht="30">
      <c r="A374" s="16" t="s">
        <v>623</v>
      </c>
      <c r="B374" s="17" t="s">
        <v>1595</v>
      </c>
      <c r="C374" s="17" t="s">
        <v>1598</v>
      </c>
      <c r="D374" s="17" t="s">
        <v>1547</v>
      </c>
      <c r="E374" s="17" t="s">
        <v>1229</v>
      </c>
      <c r="F374" s="17" t="s">
        <v>1548</v>
      </c>
      <c r="G374" s="17" t="s">
        <v>1229</v>
      </c>
      <c r="H374" s="27"/>
    </row>
    <row r="375" spans="1:8" s="16" customFormat="1" ht="30">
      <c r="A375" s="16" t="s">
        <v>623</v>
      </c>
      <c r="B375" s="17" t="s">
        <v>1595</v>
      </c>
      <c r="C375" s="17" t="s">
        <v>1599</v>
      </c>
      <c r="D375" s="17" t="s">
        <v>1547</v>
      </c>
      <c r="E375" s="17" t="s">
        <v>1229</v>
      </c>
      <c r="F375" s="17" t="s">
        <v>1548</v>
      </c>
      <c r="G375" s="17" t="s">
        <v>1229</v>
      </c>
      <c r="H375" s="27"/>
    </row>
    <row r="376" spans="1:8" s="16" customFormat="1" ht="30">
      <c r="A376" s="16" t="s">
        <v>623</v>
      </c>
      <c r="B376" s="17" t="s">
        <v>1595</v>
      </c>
      <c r="C376" s="17" t="s">
        <v>1600</v>
      </c>
      <c r="D376" s="17" t="s">
        <v>1547</v>
      </c>
      <c r="E376" s="17" t="s">
        <v>1229</v>
      </c>
      <c r="F376" s="17" t="s">
        <v>1548</v>
      </c>
      <c r="G376" s="17" t="s">
        <v>1229</v>
      </c>
      <c r="H376" s="27"/>
    </row>
    <row r="377" spans="1:8" s="16" customFormat="1" ht="30">
      <c r="A377" s="16" t="s">
        <v>623</v>
      </c>
      <c r="B377" s="17" t="s">
        <v>1595</v>
      </c>
      <c r="C377" s="17" t="s">
        <v>1601</v>
      </c>
      <c r="D377" s="17" t="s">
        <v>1547</v>
      </c>
      <c r="E377" s="17" t="s">
        <v>1229</v>
      </c>
      <c r="F377" s="17" t="s">
        <v>1548</v>
      </c>
      <c r="G377" s="17" t="s">
        <v>1229</v>
      </c>
      <c r="H377" s="27"/>
    </row>
    <row r="378" spans="1:10" s="16" customFormat="1" ht="15">
      <c r="A378" s="14" t="s">
        <v>623</v>
      </c>
      <c r="B378" s="14" t="s">
        <v>500</v>
      </c>
      <c r="C378" s="14" t="s">
        <v>1602</v>
      </c>
      <c r="D378" s="14" t="s">
        <v>1248</v>
      </c>
      <c r="E378" s="14" t="s">
        <v>1227</v>
      </c>
      <c r="F378" s="14" t="s">
        <v>1548</v>
      </c>
      <c r="G378" s="14" t="s">
        <v>1227</v>
      </c>
      <c r="H378" s="14">
        <v>1</v>
      </c>
      <c r="I378" s="23" t="s">
        <v>1227</v>
      </c>
      <c r="J378" s="23" t="s">
        <v>1229</v>
      </c>
    </row>
    <row r="379" spans="1:10" s="16" customFormat="1" ht="15">
      <c r="A379" s="14" t="s">
        <v>623</v>
      </c>
      <c r="B379" s="14" t="s">
        <v>500</v>
      </c>
      <c r="C379" s="14" t="s">
        <v>1603</v>
      </c>
      <c r="D379" s="14" t="s">
        <v>1248</v>
      </c>
      <c r="E379" s="14" t="s">
        <v>1227</v>
      </c>
      <c r="F379" s="14" t="s">
        <v>1548</v>
      </c>
      <c r="G379" s="14" t="s">
        <v>1227</v>
      </c>
      <c r="H379" s="14">
        <v>1</v>
      </c>
      <c r="I379" s="23" t="s">
        <v>1227</v>
      </c>
      <c r="J379" s="23" t="s">
        <v>1229</v>
      </c>
    </row>
    <row r="380" spans="1:10" s="16" customFormat="1" ht="30">
      <c r="A380" s="16" t="s">
        <v>623</v>
      </c>
      <c r="B380" s="17" t="s">
        <v>500</v>
      </c>
      <c r="C380" s="17" t="s">
        <v>1604</v>
      </c>
      <c r="D380" s="17" t="s">
        <v>646</v>
      </c>
      <c r="E380" s="17" t="s">
        <v>1229</v>
      </c>
      <c r="F380" s="17" t="s">
        <v>1548</v>
      </c>
      <c r="G380" s="17" t="s">
        <v>1444</v>
      </c>
      <c r="H380" s="27" t="s">
        <v>1605</v>
      </c>
      <c r="I380" s="20"/>
      <c r="J380" s="20"/>
    </row>
    <row r="381" spans="1:10" s="16" customFormat="1" ht="30">
      <c r="A381" s="16" t="s">
        <v>623</v>
      </c>
      <c r="B381" s="17" t="s">
        <v>500</v>
      </c>
      <c r="C381" s="17" t="s">
        <v>1606</v>
      </c>
      <c r="D381" s="17" t="s">
        <v>1547</v>
      </c>
      <c r="E381" s="17" t="s">
        <v>1444</v>
      </c>
      <c r="F381" s="17" t="s">
        <v>1548</v>
      </c>
      <c r="G381" s="17" t="s">
        <v>1229</v>
      </c>
      <c r="H381" s="27"/>
      <c r="I381" s="20"/>
      <c r="J381" s="20"/>
    </row>
    <row r="382" spans="1:10" s="16" customFormat="1" ht="30">
      <c r="A382" s="16" t="s">
        <v>623</v>
      </c>
      <c r="B382" s="17" t="s">
        <v>500</v>
      </c>
      <c r="C382" s="17" t="s">
        <v>1607</v>
      </c>
      <c r="D382" s="17" t="s">
        <v>1547</v>
      </c>
      <c r="E382" s="17" t="s">
        <v>1444</v>
      </c>
      <c r="F382" s="17" t="s">
        <v>1548</v>
      </c>
      <c r="G382" s="17" t="s">
        <v>1229</v>
      </c>
      <c r="H382" s="27"/>
      <c r="I382" s="20"/>
      <c r="J382" s="20"/>
    </row>
    <row r="383" spans="1:10" s="16" customFormat="1" ht="30">
      <c r="A383" s="16" t="s">
        <v>623</v>
      </c>
      <c r="B383" s="17" t="s">
        <v>500</v>
      </c>
      <c r="C383" s="17" t="s">
        <v>1608</v>
      </c>
      <c r="D383" s="17" t="s">
        <v>1547</v>
      </c>
      <c r="E383" s="17" t="s">
        <v>1444</v>
      </c>
      <c r="F383" s="17" t="s">
        <v>1548</v>
      </c>
      <c r="G383" s="17" t="s">
        <v>1229</v>
      </c>
      <c r="H383" s="27"/>
      <c r="I383" s="20"/>
      <c r="J383" s="20"/>
    </row>
    <row r="384" spans="1:10" s="16" customFormat="1" ht="30">
      <c r="A384" s="16" t="s">
        <v>623</v>
      </c>
      <c r="B384" s="17" t="s">
        <v>500</v>
      </c>
      <c r="C384" s="17" t="s">
        <v>1609</v>
      </c>
      <c r="D384" s="17" t="s">
        <v>1248</v>
      </c>
      <c r="E384" s="17" t="s">
        <v>1444</v>
      </c>
      <c r="F384" s="17" t="s">
        <v>1548</v>
      </c>
      <c r="G384" s="17" t="s">
        <v>1444</v>
      </c>
      <c r="H384" s="27"/>
      <c r="I384" s="20"/>
      <c r="J384" s="20"/>
    </row>
    <row r="385" spans="1:10" s="16" customFormat="1" ht="30">
      <c r="A385" s="16" t="s">
        <v>623</v>
      </c>
      <c r="B385" s="17" t="s">
        <v>500</v>
      </c>
      <c r="C385" s="17" t="s">
        <v>1610</v>
      </c>
      <c r="D385" s="17" t="s">
        <v>1248</v>
      </c>
      <c r="E385" s="17" t="s">
        <v>1444</v>
      </c>
      <c r="F385" s="17" t="s">
        <v>1548</v>
      </c>
      <c r="G385" s="17" t="s">
        <v>1444</v>
      </c>
      <c r="H385" s="27"/>
      <c r="I385" s="20"/>
      <c r="J385" s="20"/>
    </row>
    <row r="386" spans="1:10" s="16" customFormat="1" ht="30">
      <c r="A386" s="16" t="s">
        <v>623</v>
      </c>
      <c r="B386" s="17" t="s">
        <v>500</v>
      </c>
      <c r="C386" s="17" t="s">
        <v>1611</v>
      </c>
      <c r="D386" s="17" t="s">
        <v>1547</v>
      </c>
      <c r="E386" s="17" t="s">
        <v>1444</v>
      </c>
      <c r="F386" s="17" t="s">
        <v>1548</v>
      </c>
      <c r="G386" s="17" t="s">
        <v>1229</v>
      </c>
      <c r="H386" s="27"/>
      <c r="I386" s="20"/>
      <c r="J386" s="20"/>
    </row>
    <row r="387" spans="1:10" s="16" customFormat="1" ht="30">
      <c r="A387" s="16" t="s">
        <v>623</v>
      </c>
      <c r="B387" s="17" t="s">
        <v>500</v>
      </c>
      <c r="C387" s="17" t="s">
        <v>1612</v>
      </c>
      <c r="D387" s="17" t="s">
        <v>1547</v>
      </c>
      <c r="E387" s="17" t="s">
        <v>1444</v>
      </c>
      <c r="F387" s="17" t="s">
        <v>1548</v>
      </c>
      <c r="G387" s="17" t="s">
        <v>1229</v>
      </c>
      <c r="H387" s="27"/>
      <c r="I387" s="20"/>
      <c r="J387" s="20"/>
    </row>
    <row r="388" spans="1:10" s="16" customFormat="1" ht="30">
      <c r="A388" s="16" t="s">
        <v>623</v>
      </c>
      <c r="B388" s="17" t="s">
        <v>500</v>
      </c>
      <c r="C388" s="17" t="s">
        <v>1613</v>
      </c>
      <c r="D388" s="17" t="s">
        <v>1547</v>
      </c>
      <c r="E388" s="17" t="s">
        <v>1444</v>
      </c>
      <c r="F388" s="17" t="s">
        <v>1548</v>
      </c>
      <c r="G388" s="17" t="s">
        <v>1229</v>
      </c>
      <c r="H388" s="27"/>
      <c r="I388" s="20"/>
      <c r="J388" s="20"/>
    </row>
    <row r="389" spans="1:10" s="16" customFormat="1" ht="30">
      <c r="A389" s="16" t="s">
        <v>623</v>
      </c>
      <c r="B389" s="17" t="s">
        <v>500</v>
      </c>
      <c r="C389" s="17" t="s">
        <v>1614</v>
      </c>
      <c r="D389" s="17" t="s">
        <v>646</v>
      </c>
      <c r="E389" s="17" t="s">
        <v>1444</v>
      </c>
      <c r="F389" s="17" t="s">
        <v>1548</v>
      </c>
      <c r="G389" s="17" t="s">
        <v>1444</v>
      </c>
      <c r="H389" s="27"/>
      <c r="I389" s="20"/>
      <c r="J389" s="20"/>
    </row>
    <row r="390" spans="1:10" s="16" customFormat="1" ht="30">
      <c r="A390" s="16" t="s">
        <v>623</v>
      </c>
      <c r="B390" s="17" t="s">
        <v>500</v>
      </c>
      <c r="C390" s="17" t="s">
        <v>1615</v>
      </c>
      <c r="D390" s="17" t="s">
        <v>646</v>
      </c>
      <c r="E390" s="17" t="s">
        <v>1444</v>
      </c>
      <c r="F390" s="17" t="s">
        <v>1548</v>
      </c>
      <c r="G390" s="17" t="s">
        <v>1444</v>
      </c>
      <c r="H390" s="27"/>
      <c r="I390" s="20"/>
      <c r="J390" s="20"/>
    </row>
    <row r="391" spans="1:10" s="16" customFormat="1" ht="30">
      <c r="A391" s="16" t="s">
        <v>623</v>
      </c>
      <c r="B391" s="17" t="s">
        <v>500</v>
      </c>
      <c r="C391" s="17" t="s">
        <v>1616</v>
      </c>
      <c r="D391" s="17" t="s">
        <v>646</v>
      </c>
      <c r="E391" s="17" t="s">
        <v>1444</v>
      </c>
      <c r="F391" s="17" t="s">
        <v>1548</v>
      </c>
      <c r="G391" s="17" t="s">
        <v>1444</v>
      </c>
      <c r="H391" s="27"/>
      <c r="I391" s="20"/>
      <c r="J391" s="20"/>
    </row>
    <row r="392" spans="1:10" s="16" customFormat="1" ht="30">
      <c r="A392" s="16" t="s">
        <v>623</v>
      </c>
      <c r="B392" s="17" t="s">
        <v>500</v>
      </c>
      <c r="C392" s="17" t="s">
        <v>1617</v>
      </c>
      <c r="D392" s="17" t="s">
        <v>1547</v>
      </c>
      <c r="E392" s="17" t="s">
        <v>1444</v>
      </c>
      <c r="F392" s="17" t="s">
        <v>1548</v>
      </c>
      <c r="G392" s="17" t="s">
        <v>1229</v>
      </c>
      <c r="H392" s="27"/>
      <c r="I392" s="20"/>
      <c r="J392" s="20"/>
    </row>
    <row r="393" spans="1:10" s="16" customFormat="1" ht="30">
      <c r="A393" s="16" t="s">
        <v>623</v>
      </c>
      <c r="B393" s="17" t="s">
        <v>500</v>
      </c>
      <c r="C393" s="17" t="s">
        <v>1618</v>
      </c>
      <c r="D393" s="17" t="s">
        <v>646</v>
      </c>
      <c r="E393" s="17" t="s">
        <v>1444</v>
      </c>
      <c r="F393" s="17" t="s">
        <v>1548</v>
      </c>
      <c r="G393" s="17" t="s">
        <v>1444</v>
      </c>
      <c r="H393" s="27"/>
      <c r="I393" s="20"/>
      <c r="J393" s="20"/>
    </row>
    <row r="394" spans="1:10" s="16" customFormat="1" ht="30">
      <c r="A394" s="16" t="s">
        <v>623</v>
      </c>
      <c r="B394" s="17" t="s">
        <v>500</v>
      </c>
      <c r="C394" s="17" t="s">
        <v>1619</v>
      </c>
      <c r="D394" s="17" t="s">
        <v>1547</v>
      </c>
      <c r="E394" s="17" t="s">
        <v>1444</v>
      </c>
      <c r="F394" s="17" t="s">
        <v>1548</v>
      </c>
      <c r="G394" s="17" t="s">
        <v>1229</v>
      </c>
      <c r="H394" s="27"/>
      <c r="I394" s="20"/>
      <c r="J394" s="20"/>
    </row>
    <row r="395" spans="1:10" s="16" customFormat="1" ht="30">
      <c r="A395" s="16" t="s">
        <v>623</v>
      </c>
      <c r="B395" s="17" t="s">
        <v>500</v>
      </c>
      <c r="C395" s="17" t="s">
        <v>1620</v>
      </c>
      <c r="D395" s="17" t="s">
        <v>1547</v>
      </c>
      <c r="E395" s="17" t="s">
        <v>1444</v>
      </c>
      <c r="F395" s="17" t="s">
        <v>1548</v>
      </c>
      <c r="G395" s="17" t="s">
        <v>1229</v>
      </c>
      <c r="H395" s="27"/>
      <c r="I395" s="20"/>
      <c r="J395" s="20"/>
    </row>
    <row r="396" spans="1:10" s="16" customFormat="1" ht="30">
      <c r="A396" s="16" t="s">
        <v>623</v>
      </c>
      <c r="B396" s="17" t="s">
        <v>500</v>
      </c>
      <c r="C396" s="17" t="s">
        <v>1621</v>
      </c>
      <c r="D396" s="17" t="s">
        <v>1547</v>
      </c>
      <c r="E396" s="17" t="s">
        <v>1444</v>
      </c>
      <c r="F396" s="17" t="s">
        <v>1548</v>
      </c>
      <c r="G396" s="17" t="s">
        <v>1229</v>
      </c>
      <c r="H396" s="27"/>
      <c r="I396" s="20"/>
      <c r="J396" s="20"/>
    </row>
    <row r="397" spans="1:10" s="16" customFormat="1" ht="30">
      <c r="A397" s="16" t="s">
        <v>623</v>
      </c>
      <c r="B397" s="17" t="s">
        <v>500</v>
      </c>
      <c r="C397" s="17" t="s">
        <v>1622</v>
      </c>
      <c r="D397" s="17" t="s">
        <v>1547</v>
      </c>
      <c r="E397" s="17" t="s">
        <v>1444</v>
      </c>
      <c r="F397" s="17" t="s">
        <v>1548</v>
      </c>
      <c r="G397" s="17" t="s">
        <v>1229</v>
      </c>
      <c r="H397" s="27"/>
      <c r="I397" s="20"/>
      <c r="J397" s="20"/>
    </row>
    <row r="398" spans="1:8" s="16" customFormat="1" ht="15">
      <c r="A398" s="16" t="s">
        <v>623</v>
      </c>
      <c r="B398" s="19" t="s">
        <v>1623</v>
      </c>
      <c r="C398" s="19" t="s">
        <v>1624</v>
      </c>
      <c r="D398" s="19" t="s">
        <v>1589</v>
      </c>
      <c r="E398" s="19" t="s">
        <v>1229</v>
      </c>
      <c r="F398" s="19" t="s">
        <v>1548</v>
      </c>
      <c r="G398" s="19" t="s">
        <v>1227</v>
      </c>
      <c r="H398" s="19">
        <v>8</v>
      </c>
    </row>
    <row r="399" spans="1:8" s="16" customFormat="1" ht="30">
      <c r="A399" s="16" t="s">
        <v>623</v>
      </c>
      <c r="B399" s="17" t="s">
        <v>1625</v>
      </c>
      <c r="C399" s="17" t="s">
        <v>1626</v>
      </c>
      <c r="D399" s="17" t="s">
        <v>1248</v>
      </c>
      <c r="E399" s="17" t="s">
        <v>1229</v>
      </c>
      <c r="F399" s="17" t="s">
        <v>1548</v>
      </c>
      <c r="G399" s="17" t="s">
        <v>1229</v>
      </c>
      <c r="H399" s="27"/>
    </row>
    <row r="400" spans="1:8" s="16" customFormat="1" ht="30">
      <c r="A400" s="16" t="s">
        <v>623</v>
      </c>
      <c r="B400" s="17" t="s">
        <v>1625</v>
      </c>
      <c r="C400" s="17" t="s">
        <v>1627</v>
      </c>
      <c r="D400" s="17" t="s">
        <v>1248</v>
      </c>
      <c r="E400" s="17" t="s">
        <v>1229</v>
      </c>
      <c r="F400" s="17" t="s">
        <v>1548</v>
      </c>
      <c r="G400" s="17" t="s">
        <v>1229</v>
      </c>
      <c r="H400" s="27"/>
    </row>
    <row r="401" spans="1:8" s="16" customFormat="1" ht="30">
      <c r="A401" s="16" t="s">
        <v>623</v>
      </c>
      <c r="B401" s="17" t="s">
        <v>1625</v>
      </c>
      <c r="C401" s="17" t="s">
        <v>1628</v>
      </c>
      <c r="D401" s="17" t="s">
        <v>1547</v>
      </c>
      <c r="E401" s="17" t="s">
        <v>1229</v>
      </c>
      <c r="F401" s="17" t="s">
        <v>1548</v>
      </c>
      <c r="G401" s="17" t="s">
        <v>1229</v>
      </c>
      <c r="H401" s="27"/>
    </row>
    <row r="402" spans="1:8" s="16" customFormat="1" ht="30">
      <c r="A402" s="16" t="s">
        <v>623</v>
      </c>
      <c r="B402" s="17" t="s">
        <v>1625</v>
      </c>
      <c r="C402" s="17" t="s">
        <v>1629</v>
      </c>
      <c r="D402" s="17" t="s">
        <v>1547</v>
      </c>
      <c r="E402" s="17" t="s">
        <v>1229</v>
      </c>
      <c r="F402" s="17" t="s">
        <v>1548</v>
      </c>
      <c r="G402" s="17" t="s">
        <v>1229</v>
      </c>
      <c r="H402" s="27"/>
    </row>
    <row r="403" spans="1:8" s="16" customFormat="1" ht="30">
      <c r="A403" s="16" t="s">
        <v>623</v>
      </c>
      <c r="B403" s="17" t="s">
        <v>1625</v>
      </c>
      <c r="C403" s="17" t="s">
        <v>1630</v>
      </c>
      <c r="D403" s="17" t="s">
        <v>1547</v>
      </c>
      <c r="E403" s="17" t="s">
        <v>1229</v>
      </c>
      <c r="F403" s="17" t="s">
        <v>1548</v>
      </c>
      <c r="G403" s="17" t="s">
        <v>1229</v>
      </c>
      <c r="H403" s="27"/>
    </row>
    <row r="404" spans="1:8" s="16" customFormat="1" ht="30">
      <c r="A404" s="16" t="s">
        <v>623</v>
      </c>
      <c r="B404" s="17" t="s">
        <v>1625</v>
      </c>
      <c r="C404" s="17" t="s">
        <v>1631</v>
      </c>
      <c r="D404" s="17" t="s">
        <v>1248</v>
      </c>
      <c r="E404" s="17" t="s">
        <v>1229</v>
      </c>
      <c r="F404" s="17" t="s">
        <v>1548</v>
      </c>
      <c r="G404" s="17" t="s">
        <v>1229</v>
      </c>
      <c r="H404" s="27"/>
    </row>
    <row r="405" spans="1:8" s="16" customFormat="1" ht="30">
      <c r="A405" s="16" t="s">
        <v>623</v>
      </c>
      <c r="B405" s="17" t="s">
        <v>1625</v>
      </c>
      <c r="C405" s="17" t="s">
        <v>1632</v>
      </c>
      <c r="D405" s="17" t="s">
        <v>646</v>
      </c>
      <c r="E405" s="17" t="s">
        <v>1229</v>
      </c>
      <c r="F405" s="17" t="s">
        <v>1548</v>
      </c>
      <c r="G405" s="17" t="s">
        <v>1229</v>
      </c>
      <c r="H405" s="27"/>
    </row>
    <row r="406" spans="1:8" s="16" customFormat="1" ht="30">
      <c r="A406" s="16" t="s">
        <v>623</v>
      </c>
      <c r="B406" s="17" t="s">
        <v>1625</v>
      </c>
      <c r="C406" s="17" t="s">
        <v>1633</v>
      </c>
      <c r="D406" s="17" t="s">
        <v>1547</v>
      </c>
      <c r="E406" s="17" t="s">
        <v>1229</v>
      </c>
      <c r="F406" s="17" t="s">
        <v>1548</v>
      </c>
      <c r="G406" s="17" t="s">
        <v>1229</v>
      </c>
      <c r="H406" s="27"/>
    </row>
    <row r="407" spans="1:8" s="16" customFormat="1" ht="30">
      <c r="A407" s="16" t="s">
        <v>623</v>
      </c>
      <c r="B407" s="17" t="s">
        <v>1625</v>
      </c>
      <c r="C407" s="17" t="s">
        <v>1634</v>
      </c>
      <c r="D407" s="17" t="s">
        <v>646</v>
      </c>
      <c r="E407" s="17" t="s">
        <v>1229</v>
      </c>
      <c r="F407" s="17" t="s">
        <v>1548</v>
      </c>
      <c r="G407" s="17" t="s">
        <v>1229</v>
      </c>
      <c r="H407" s="27"/>
    </row>
    <row r="408" spans="1:9" s="16" customFormat="1" ht="15">
      <c r="A408" s="29" t="s">
        <v>623</v>
      </c>
      <c r="B408" s="30" t="s">
        <v>495</v>
      </c>
      <c r="C408" s="30" t="s">
        <v>1635</v>
      </c>
      <c r="D408" s="30" t="s">
        <v>1589</v>
      </c>
      <c r="E408" s="30" t="s">
        <v>1229</v>
      </c>
      <c r="F408" s="30" t="s">
        <v>1548</v>
      </c>
      <c r="G408" s="30" t="s">
        <v>1227</v>
      </c>
      <c r="H408" s="30">
        <v>7.5</v>
      </c>
      <c r="I408" s="16" t="s">
        <v>1229</v>
      </c>
    </row>
    <row r="409" spans="1:8" s="16" customFormat="1" ht="15">
      <c r="A409" s="14" t="s">
        <v>623</v>
      </c>
      <c r="B409" s="15" t="s">
        <v>1479</v>
      </c>
      <c r="C409" s="15" t="s">
        <v>1636</v>
      </c>
      <c r="D409" s="15" t="s">
        <v>1248</v>
      </c>
      <c r="E409" s="14" t="s">
        <v>1229</v>
      </c>
      <c r="F409" s="14" t="s">
        <v>1228</v>
      </c>
      <c r="G409" s="14" t="s">
        <v>1227</v>
      </c>
      <c r="H409" s="15"/>
    </row>
    <row r="410" spans="1:8" s="16" customFormat="1" ht="15">
      <c r="A410" s="16" t="s">
        <v>623</v>
      </c>
      <c r="B410" s="19" t="s">
        <v>1637</v>
      </c>
      <c r="C410" s="19" t="s">
        <v>1638</v>
      </c>
      <c r="D410" s="19" t="s">
        <v>1589</v>
      </c>
      <c r="E410" s="19" t="s">
        <v>1229</v>
      </c>
      <c r="F410" s="19" t="s">
        <v>1548</v>
      </c>
      <c r="G410" s="19" t="s">
        <v>1227</v>
      </c>
      <c r="H410" s="19">
        <v>8</v>
      </c>
    </row>
    <row r="411" spans="1:8" s="16" customFormat="1" ht="30">
      <c r="A411" s="14" t="s">
        <v>623</v>
      </c>
      <c r="B411" s="15" t="s">
        <v>1639</v>
      </c>
      <c r="C411" s="15" t="s">
        <v>1640</v>
      </c>
      <c r="D411" s="15" t="s">
        <v>646</v>
      </c>
      <c r="E411" s="15" t="s">
        <v>1229</v>
      </c>
      <c r="F411" s="15" t="s">
        <v>1548</v>
      </c>
      <c r="G411" s="15"/>
      <c r="H411" s="15"/>
    </row>
    <row r="412" spans="1:8" s="16" customFormat="1" ht="30">
      <c r="A412" s="14" t="s">
        <v>623</v>
      </c>
      <c r="B412" s="15" t="s">
        <v>1639</v>
      </c>
      <c r="C412" s="15" t="s">
        <v>1641</v>
      </c>
      <c r="D412" s="15" t="s">
        <v>646</v>
      </c>
      <c r="E412" s="15" t="s">
        <v>1229</v>
      </c>
      <c r="F412" s="15" t="s">
        <v>1548</v>
      </c>
      <c r="G412" s="15"/>
      <c r="H412" s="15"/>
    </row>
    <row r="413" spans="1:8" s="16" customFormat="1" ht="30">
      <c r="A413" s="14" t="s">
        <v>623</v>
      </c>
      <c r="B413" s="15" t="s">
        <v>1639</v>
      </c>
      <c r="C413" s="15" t="s">
        <v>1642</v>
      </c>
      <c r="D413" s="15" t="s">
        <v>646</v>
      </c>
      <c r="E413" s="15" t="s">
        <v>1229</v>
      </c>
      <c r="F413" s="15" t="s">
        <v>1548</v>
      </c>
      <c r="G413" s="15"/>
      <c r="H413" s="15"/>
    </row>
    <row r="414" spans="1:8" s="16" customFormat="1" ht="30">
      <c r="A414" s="14" t="s">
        <v>623</v>
      </c>
      <c r="B414" s="15" t="s">
        <v>1639</v>
      </c>
      <c r="C414" s="15" t="s">
        <v>1643</v>
      </c>
      <c r="D414" s="15" t="s">
        <v>646</v>
      </c>
      <c r="E414" s="15" t="s">
        <v>1229</v>
      </c>
      <c r="F414" s="15" t="s">
        <v>1548</v>
      </c>
      <c r="G414" s="15"/>
      <c r="H414" s="15"/>
    </row>
    <row r="415" spans="1:8" s="16" customFormat="1" ht="30">
      <c r="A415" s="14" t="s">
        <v>623</v>
      </c>
      <c r="B415" s="15" t="s">
        <v>1639</v>
      </c>
      <c r="C415" s="15" t="s">
        <v>1644</v>
      </c>
      <c r="D415" s="15" t="s">
        <v>646</v>
      </c>
      <c r="E415" s="15" t="s">
        <v>1229</v>
      </c>
      <c r="F415" s="15" t="s">
        <v>1548</v>
      </c>
      <c r="G415" s="15"/>
      <c r="H415" s="15"/>
    </row>
    <row r="416" spans="1:8" s="16" customFormat="1" ht="30">
      <c r="A416" s="14" t="s">
        <v>623</v>
      </c>
      <c r="B416" s="15" t="s">
        <v>1639</v>
      </c>
      <c r="C416" s="15" t="s">
        <v>1645</v>
      </c>
      <c r="D416" s="15" t="s">
        <v>646</v>
      </c>
      <c r="E416" s="15" t="s">
        <v>1229</v>
      </c>
      <c r="F416" s="15" t="s">
        <v>1548</v>
      </c>
      <c r="G416" s="15"/>
      <c r="H416" s="15"/>
    </row>
    <row r="417" spans="1:8" s="16" customFormat="1" ht="30">
      <c r="A417" s="14" t="s">
        <v>623</v>
      </c>
      <c r="B417" s="15" t="s">
        <v>1639</v>
      </c>
      <c r="C417" s="15" t="s">
        <v>1646</v>
      </c>
      <c r="D417" s="15" t="s">
        <v>646</v>
      </c>
      <c r="E417" s="15" t="s">
        <v>1229</v>
      </c>
      <c r="F417" s="15" t="s">
        <v>1548</v>
      </c>
      <c r="G417" s="15"/>
      <c r="H417" s="15"/>
    </row>
    <row r="418" spans="1:8" s="16" customFormat="1" ht="30">
      <c r="A418" s="14" t="s">
        <v>623</v>
      </c>
      <c r="B418" s="15" t="s">
        <v>1639</v>
      </c>
      <c r="C418" s="15" t="s">
        <v>1647</v>
      </c>
      <c r="D418" s="15" t="s">
        <v>646</v>
      </c>
      <c r="E418" s="15" t="s">
        <v>1229</v>
      </c>
      <c r="F418" s="15" t="s">
        <v>1548</v>
      </c>
      <c r="G418" s="15"/>
      <c r="H418" s="15"/>
    </row>
    <row r="419" spans="1:8" s="16" customFormat="1" ht="30">
      <c r="A419" s="14" t="s">
        <v>623</v>
      </c>
      <c r="B419" s="15" t="s">
        <v>1639</v>
      </c>
      <c r="C419" s="15" t="s">
        <v>1648</v>
      </c>
      <c r="D419" s="15" t="s">
        <v>1572</v>
      </c>
      <c r="E419" s="15" t="s">
        <v>1229</v>
      </c>
      <c r="F419" s="15" t="s">
        <v>1548</v>
      </c>
      <c r="G419" s="15"/>
      <c r="H419" s="15"/>
    </row>
    <row r="420" spans="1:8" s="16" customFormat="1" ht="30">
      <c r="A420" s="14" t="s">
        <v>623</v>
      </c>
      <c r="B420" s="15" t="s">
        <v>1639</v>
      </c>
      <c r="C420" s="15" t="s">
        <v>1649</v>
      </c>
      <c r="D420" s="15" t="s">
        <v>1572</v>
      </c>
      <c r="E420" s="15" t="s">
        <v>1229</v>
      </c>
      <c r="F420" s="15" t="s">
        <v>1548</v>
      </c>
      <c r="G420" s="15"/>
      <c r="H420" s="15"/>
    </row>
    <row r="421" spans="1:8" s="16" customFormat="1" ht="30">
      <c r="A421" s="14" t="s">
        <v>623</v>
      </c>
      <c r="B421" s="15" t="s">
        <v>1639</v>
      </c>
      <c r="C421" s="15" t="s">
        <v>1650</v>
      </c>
      <c r="D421" s="15" t="s">
        <v>1572</v>
      </c>
      <c r="E421" s="15" t="s">
        <v>1229</v>
      </c>
      <c r="F421" s="15" t="s">
        <v>1548</v>
      </c>
      <c r="G421" s="15"/>
      <c r="H421" s="15"/>
    </row>
    <row r="422" spans="1:8" s="16" customFormat="1" ht="30">
      <c r="A422" s="14" t="s">
        <v>623</v>
      </c>
      <c r="B422" s="15" t="s">
        <v>1639</v>
      </c>
      <c r="C422" s="15" t="s">
        <v>1651</v>
      </c>
      <c r="D422" s="15" t="s">
        <v>1572</v>
      </c>
      <c r="E422" s="15" t="s">
        <v>1229</v>
      </c>
      <c r="F422" s="15" t="s">
        <v>1548</v>
      </c>
      <c r="G422" s="15"/>
      <c r="H422" s="15"/>
    </row>
    <row r="423" spans="1:8" s="16" customFormat="1" ht="30">
      <c r="A423" s="14" t="s">
        <v>623</v>
      </c>
      <c r="B423" s="15" t="s">
        <v>1639</v>
      </c>
      <c r="C423" s="15" t="s">
        <v>1652</v>
      </c>
      <c r="D423" s="15" t="s">
        <v>1572</v>
      </c>
      <c r="E423" s="15" t="s">
        <v>1229</v>
      </c>
      <c r="F423" s="15" t="s">
        <v>1548</v>
      </c>
      <c r="G423" s="15"/>
      <c r="H423" s="15"/>
    </row>
    <row r="424" spans="1:8" s="16" customFormat="1" ht="30">
      <c r="A424" s="14" t="s">
        <v>623</v>
      </c>
      <c r="B424" s="15" t="s">
        <v>1639</v>
      </c>
      <c r="C424" s="15" t="s">
        <v>1653</v>
      </c>
      <c r="D424" s="15" t="s">
        <v>1572</v>
      </c>
      <c r="E424" s="15" t="s">
        <v>1229</v>
      </c>
      <c r="F424" s="15" t="s">
        <v>1548</v>
      </c>
      <c r="G424" s="15"/>
      <c r="H424" s="15"/>
    </row>
    <row r="425" spans="1:8" s="16" customFormat="1" ht="30">
      <c r="A425" s="14" t="s">
        <v>623</v>
      </c>
      <c r="B425" s="15" t="s">
        <v>1639</v>
      </c>
      <c r="C425" s="15" t="s">
        <v>1654</v>
      </c>
      <c r="D425" s="15" t="s">
        <v>1572</v>
      </c>
      <c r="E425" s="15" t="s">
        <v>1229</v>
      </c>
      <c r="F425" s="15" t="s">
        <v>1548</v>
      </c>
      <c r="G425" s="15"/>
      <c r="H425" s="15"/>
    </row>
    <row r="426" spans="1:8" s="16" customFormat="1" ht="30">
      <c r="A426" s="14" t="s">
        <v>623</v>
      </c>
      <c r="B426" s="15" t="s">
        <v>1639</v>
      </c>
      <c r="C426" s="15" t="s">
        <v>1655</v>
      </c>
      <c r="D426" s="15" t="s">
        <v>1572</v>
      </c>
      <c r="E426" s="15" t="s">
        <v>1229</v>
      </c>
      <c r="F426" s="15" t="s">
        <v>1548</v>
      </c>
      <c r="G426" s="15"/>
      <c r="H426" s="15"/>
    </row>
    <row r="427" spans="1:8" s="16" customFormat="1" ht="30">
      <c r="A427" s="14" t="s">
        <v>623</v>
      </c>
      <c r="B427" s="15" t="s">
        <v>1639</v>
      </c>
      <c r="C427" s="15" t="s">
        <v>1656</v>
      </c>
      <c r="D427" s="15" t="s">
        <v>1572</v>
      </c>
      <c r="E427" s="15" t="s">
        <v>1229</v>
      </c>
      <c r="F427" s="15" t="s">
        <v>1548</v>
      </c>
      <c r="G427" s="15"/>
      <c r="H427" s="15"/>
    </row>
    <row r="428" spans="1:8" s="16" customFormat="1" ht="30">
      <c r="A428" s="14" t="s">
        <v>623</v>
      </c>
      <c r="B428" s="15" t="s">
        <v>1639</v>
      </c>
      <c r="C428" s="15" t="s">
        <v>1657</v>
      </c>
      <c r="D428" s="15" t="s">
        <v>1572</v>
      </c>
      <c r="E428" s="15" t="s">
        <v>1229</v>
      </c>
      <c r="F428" s="15" t="s">
        <v>1548</v>
      </c>
      <c r="G428" s="15"/>
      <c r="H428" s="15"/>
    </row>
    <row r="429" spans="1:8" s="16" customFormat="1" ht="30">
      <c r="A429" s="14" t="s">
        <v>623</v>
      </c>
      <c r="B429" s="15" t="s">
        <v>1639</v>
      </c>
      <c r="C429" s="15" t="s">
        <v>1658</v>
      </c>
      <c r="D429" s="15" t="s">
        <v>1572</v>
      </c>
      <c r="E429" s="15" t="s">
        <v>1229</v>
      </c>
      <c r="F429" s="15" t="s">
        <v>1548</v>
      </c>
      <c r="G429" s="15"/>
      <c r="H429" s="15"/>
    </row>
    <row r="430" spans="1:8" s="16" customFormat="1" ht="30">
      <c r="A430" s="14" t="s">
        <v>623</v>
      </c>
      <c r="B430" s="15" t="s">
        <v>1639</v>
      </c>
      <c r="C430" s="15" t="s">
        <v>1659</v>
      </c>
      <c r="D430" s="15" t="s">
        <v>1572</v>
      </c>
      <c r="E430" s="15" t="s">
        <v>1229</v>
      </c>
      <c r="F430" s="15" t="s">
        <v>1548</v>
      </c>
      <c r="G430" s="15"/>
      <c r="H430" s="15"/>
    </row>
    <row r="431" spans="1:8" s="16" customFormat="1" ht="30">
      <c r="A431" s="14" t="s">
        <v>623</v>
      </c>
      <c r="B431" s="15" t="s">
        <v>1639</v>
      </c>
      <c r="C431" s="15" t="s">
        <v>1660</v>
      </c>
      <c r="D431" s="15" t="s">
        <v>1572</v>
      </c>
      <c r="E431" s="15" t="s">
        <v>1229</v>
      </c>
      <c r="F431" s="15" t="s">
        <v>1548</v>
      </c>
      <c r="G431" s="15"/>
      <c r="H431" s="15"/>
    </row>
    <row r="432" spans="1:8" s="16" customFormat="1" ht="30">
      <c r="A432" s="14" t="s">
        <v>623</v>
      </c>
      <c r="B432" s="15" t="s">
        <v>1639</v>
      </c>
      <c r="C432" s="15" t="s">
        <v>1661</v>
      </c>
      <c r="D432" s="15" t="s">
        <v>1572</v>
      </c>
      <c r="E432" s="15" t="s">
        <v>1229</v>
      </c>
      <c r="F432" s="15" t="s">
        <v>1548</v>
      </c>
      <c r="G432" s="15"/>
      <c r="H432" s="15"/>
    </row>
    <row r="433" spans="1:8" s="16" customFormat="1" ht="30">
      <c r="A433" s="14" t="s">
        <v>623</v>
      </c>
      <c r="B433" s="15" t="s">
        <v>1639</v>
      </c>
      <c r="C433" s="15" t="s">
        <v>1662</v>
      </c>
      <c r="D433" s="15" t="s">
        <v>1572</v>
      </c>
      <c r="E433" s="15" t="s">
        <v>1229</v>
      </c>
      <c r="F433" s="15" t="s">
        <v>1548</v>
      </c>
      <c r="G433" s="15"/>
      <c r="H433" s="15"/>
    </row>
    <row r="434" spans="1:8" s="16" customFormat="1" ht="30">
      <c r="A434" s="14" t="s">
        <v>623</v>
      </c>
      <c r="B434" s="15" t="s">
        <v>1639</v>
      </c>
      <c r="C434" s="15" t="s">
        <v>1663</v>
      </c>
      <c r="D434" s="15" t="s">
        <v>1572</v>
      </c>
      <c r="E434" s="15" t="s">
        <v>1229</v>
      </c>
      <c r="F434" s="15" t="s">
        <v>1548</v>
      </c>
      <c r="G434" s="15"/>
      <c r="H434" s="15"/>
    </row>
    <row r="435" spans="1:8" s="16" customFormat="1" ht="30">
      <c r="A435" s="14" t="s">
        <v>623</v>
      </c>
      <c r="B435" s="15" t="s">
        <v>1639</v>
      </c>
      <c r="C435" s="15" t="s">
        <v>1664</v>
      </c>
      <c r="D435" s="15" t="s">
        <v>1572</v>
      </c>
      <c r="E435" s="15" t="s">
        <v>1229</v>
      </c>
      <c r="F435" s="15" t="s">
        <v>1548</v>
      </c>
      <c r="G435" s="15"/>
      <c r="H435" s="15"/>
    </row>
    <row r="436" spans="1:8" s="16" customFormat="1" ht="30">
      <c r="A436" s="14" t="s">
        <v>623</v>
      </c>
      <c r="B436" s="15" t="s">
        <v>1639</v>
      </c>
      <c r="C436" s="15" t="s">
        <v>1665</v>
      </c>
      <c r="D436" s="15" t="s">
        <v>1572</v>
      </c>
      <c r="E436" s="15" t="s">
        <v>1229</v>
      </c>
      <c r="F436" s="15" t="s">
        <v>1548</v>
      </c>
      <c r="G436" s="15"/>
      <c r="H436" s="15"/>
    </row>
    <row r="437" spans="1:8" s="16" customFormat="1" ht="30">
      <c r="A437" s="14" t="s">
        <v>623</v>
      </c>
      <c r="B437" s="15" t="s">
        <v>1639</v>
      </c>
      <c r="C437" s="15" t="s">
        <v>1666</v>
      </c>
      <c r="D437" s="15" t="s">
        <v>1572</v>
      </c>
      <c r="E437" s="15" t="s">
        <v>1229</v>
      </c>
      <c r="F437" s="15" t="s">
        <v>1548</v>
      </c>
      <c r="G437" s="15"/>
      <c r="H437" s="15"/>
    </row>
    <row r="438" spans="1:8" s="16" customFormat="1" ht="30">
      <c r="A438" s="14" t="s">
        <v>623</v>
      </c>
      <c r="B438" s="15" t="s">
        <v>1639</v>
      </c>
      <c r="C438" s="15" t="s">
        <v>1667</v>
      </c>
      <c r="D438" s="15" t="s">
        <v>1572</v>
      </c>
      <c r="E438" s="15" t="s">
        <v>1229</v>
      </c>
      <c r="F438" s="15" t="s">
        <v>1548</v>
      </c>
      <c r="G438" s="15"/>
      <c r="H438" s="15"/>
    </row>
    <row r="439" spans="1:8" s="16" customFormat="1" ht="30">
      <c r="A439" s="14" t="s">
        <v>623</v>
      </c>
      <c r="B439" s="15" t="s">
        <v>1639</v>
      </c>
      <c r="C439" s="15" t="s">
        <v>1668</v>
      </c>
      <c r="D439" s="15" t="s">
        <v>1547</v>
      </c>
      <c r="E439" s="15" t="s">
        <v>1229</v>
      </c>
      <c r="F439" s="15" t="s">
        <v>1548</v>
      </c>
      <c r="G439" s="15" t="s">
        <v>1229</v>
      </c>
      <c r="H439" s="15"/>
    </row>
    <row r="440" spans="1:8" s="16" customFormat="1" ht="30">
      <c r="A440" s="14" t="s">
        <v>623</v>
      </c>
      <c r="B440" s="15" t="s">
        <v>1639</v>
      </c>
      <c r="C440" s="15" t="s">
        <v>1669</v>
      </c>
      <c r="D440" s="15" t="s">
        <v>1547</v>
      </c>
      <c r="E440" s="15" t="s">
        <v>1229</v>
      </c>
      <c r="F440" s="15" t="s">
        <v>1548</v>
      </c>
      <c r="G440" s="15" t="s">
        <v>1229</v>
      </c>
      <c r="H440" s="15"/>
    </row>
    <row r="441" spans="1:8" s="16" customFormat="1" ht="30">
      <c r="A441" s="14" t="s">
        <v>623</v>
      </c>
      <c r="B441" s="15" t="s">
        <v>1639</v>
      </c>
      <c r="C441" s="15" t="s">
        <v>1670</v>
      </c>
      <c r="D441" s="15" t="s">
        <v>1547</v>
      </c>
      <c r="E441" s="15" t="s">
        <v>1229</v>
      </c>
      <c r="F441" s="15" t="s">
        <v>1548</v>
      </c>
      <c r="G441" s="15" t="s">
        <v>1229</v>
      </c>
      <c r="H441" s="15"/>
    </row>
    <row r="442" spans="1:8" s="16" customFormat="1" ht="30">
      <c r="A442" s="14" t="s">
        <v>623</v>
      </c>
      <c r="B442" s="15" t="s">
        <v>1639</v>
      </c>
      <c r="C442" s="15" t="s">
        <v>1671</v>
      </c>
      <c r="D442" s="15" t="s">
        <v>1547</v>
      </c>
      <c r="E442" s="15" t="s">
        <v>1229</v>
      </c>
      <c r="F442" s="15" t="s">
        <v>1548</v>
      </c>
      <c r="G442" s="15" t="s">
        <v>1229</v>
      </c>
      <c r="H442" s="15"/>
    </row>
    <row r="443" spans="1:8" s="16" customFormat="1" ht="30">
      <c r="A443" s="14" t="s">
        <v>623</v>
      </c>
      <c r="B443" s="15" t="s">
        <v>1639</v>
      </c>
      <c r="C443" s="15" t="s">
        <v>1672</v>
      </c>
      <c r="D443" s="15" t="s">
        <v>1547</v>
      </c>
      <c r="E443" s="15" t="s">
        <v>1229</v>
      </c>
      <c r="F443" s="15" t="s">
        <v>1548</v>
      </c>
      <c r="G443" s="15" t="s">
        <v>1229</v>
      </c>
      <c r="H443" s="15"/>
    </row>
    <row r="444" spans="1:8" s="16" customFormat="1" ht="30">
      <c r="A444" s="14" t="s">
        <v>623</v>
      </c>
      <c r="B444" s="15" t="s">
        <v>1639</v>
      </c>
      <c r="C444" s="15" t="s">
        <v>1673</v>
      </c>
      <c r="D444" s="15" t="s">
        <v>1547</v>
      </c>
      <c r="E444" s="15" t="s">
        <v>1229</v>
      </c>
      <c r="F444" s="15" t="s">
        <v>1548</v>
      </c>
      <c r="G444" s="15" t="s">
        <v>1229</v>
      </c>
      <c r="H444" s="15"/>
    </row>
    <row r="445" spans="1:8" s="16" customFormat="1" ht="30">
      <c r="A445" s="14" t="s">
        <v>623</v>
      </c>
      <c r="B445" s="15" t="s">
        <v>1639</v>
      </c>
      <c r="C445" s="15" t="s">
        <v>1674</v>
      </c>
      <c r="D445" s="15" t="s">
        <v>1547</v>
      </c>
      <c r="E445" s="15" t="s">
        <v>1229</v>
      </c>
      <c r="F445" s="15" t="s">
        <v>1548</v>
      </c>
      <c r="G445" s="15" t="s">
        <v>1229</v>
      </c>
      <c r="H445" s="15"/>
    </row>
    <row r="446" spans="1:8" s="16" customFormat="1" ht="30">
      <c r="A446" s="14" t="s">
        <v>623</v>
      </c>
      <c r="B446" s="15" t="s">
        <v>1639</v>
      </c>
      <c r="C446" s="15" t="s">
        <v>1675</v>
      </c>
      <c r="D446" s="15" t="s">
        <v>1547</v>
      </c>
      <c r="E446" s="15" t="s">
        <v>1229</v>
      </c>
      <c r="F446" s="15" t="s">
        <v>1548</v>
      </c>
      <c r="G446" s="15" t="s">
        <v>1229</v>
      </c>
      <c r="H446" s="15"/>
    </row>
    <row r="447" spans="1:8" s="16" customFormat="1" ht="30">
      <c r="A447" s="14" t="s">
        <v>623</v>
      </c>
      <c r="B447" s="15" t="s">
        <v>1639</v>
      </c>
      <c r="C447" s="15" t="s">
        <v>1676</v>
      </c>
      <c r="D447" s="15" t="s">
        <v>1547</v>
      </c>
      <c r="E447" s="15" t="s">
        <v>1229</v>
      </c>
      <c r="F447" s="15" t="s">
        <v>1548</v>
      </c>
      <c r="G447" s="15" t="s">
        <v>1229</v>
      </c>
      <c r="H447" s="15"/>
    </row>
    <row r="448" spans="1:8" s="16" customFormat="1" ht="30">
      <c r="A448" s="14" t="s">
        <v>623</v>
      </c>
      <c r="B448" s="15" t="s">
        <v>1639</v>
      </c>
      <c r="C448" s="15" t="s">
        <v>1677</v>
      </c>
      <c r="D448" s="15" t="s">
        <v>1547</v>
      </c>
      <c r="E448" s="15" t="s">
        <v>1229</v>
      </c>
      <c r="F448" s="15" t="s">
        <v>1548</v>
      </c>
      <c r="G448" s="15" t="s">
        <v>1229</v>
      </c>
      <c r="H448" s="15"/>
    </row>
    <row r="449" spans="1:8" s="16" customFormat="1" ht="30">
      <c r="A449" s="16" t="s">
        <v>623</v>
      </c>
      <c r="B449" s="17" t="s">
        <v>1678</v>
      </c>
      <c r="C449" s="17" t="s">
        <v>1679</v>
      </c>
      <c r="D449" s="17" t="s">
        <v>1547</v>
      </c>
      <c r="E449" s="17" t="s">
        <v>1229</v>
      </c>
      <c r="F449" s="17" t="s">
        <v>1548</v>
      </c>
      <c r="G449" s="17" t="s">
        <v>1229</v>
      </c>
      <c r="H449" s="27"/>
    </row>
    <row r="450" spans="1:8" s="16" customFormat="1" ht="30">
      <c r="A450" s="16" t="s">
        <v>623</v>
      </c>
      <c r="B450" s="17" t="s">
        <v>1678</v>
      </c>
      <c r="C450" s="17" t="s">
        <v>1680</v>
      </c>
      <c r="D450" s="17" t="s">
        <v>1547</v>
      </c>
      <c r="E450" s="17" t="s">
        <v>1229</v>
      </c>
      <c r="F450" s="17" t="s">
        <v>1548</v>
      </c>
      <c r="G450" s="17" t="s">
        <v>1229</v>
      </c>
      <c r="H450" s="27"/>
    </row>
    <row r="451" spans="1:8" s="16" customFormat="1" ht="30">
      <c r="A451" s="16" t="s">
        <v>623</v>
      </c>
      <c r="B451" s="17" t="s">
        <v>1678</v>
      </c>
      <c r="C451" s="17" t="s">
        <v>1681</v>
      </c>
      <c r="D451" s="17" t="s">
        <v>1547</v>
      </c>
      <c r="E451" s="17" t="s">
        <v>1229</v>
      </c>
      <c r="F451" s="17" t="s">
        <v>1548</v>
      </c>
      <c r="G451" s="17" t="s">
        <v>1229</v>
      </c>
      <c r="H451" s="27"/>
    </row>
    <row r="452" spans="1:8" s="16" customFormat="1" ht="30">
      <c r="A452" s="14" t="s">
        <v>623</v>
      </c>
      <c r="B452" s="15" t="s">
        <v>802</v>
      </c>
      <c r="C452" s="15" t="s">
        <v>1682</v>
      </c>
      <c r="D452" s="15" t="s">
        <v>1547</v>
      </c>
      <c r="E452" s="15" t="s">
        <v>1229</v>
      </c>
      <c r="F452" s="15" t="s">
        <v>1548</v>
      </c>
      <c r="G452" s="15" t="s">
        <v>1229</v>
      </c>
      <c r="H452" s="15"/>
    </row>
    <row r="453" spans="1:8" s="16" customFormat="1" ht="30">
      <c r="A453" s="14" t="s">
        <v>623</v>
      </c>
      <c r="B453" s="15" t="s">
        <v>802</v>
      </c>
      <c r="C453" s="15" t="s">
        <v>1683</v>
      </c>
      <c r="D453" s="15" t="s">
        <v>1547</v>
      </c>
      <c r="E453" s="15" t="s">
        <v>1229</v>
      </c>
      <c r="F453" s="15" t="s">
        <v>1548</v>
      </c>
      <c r="G453" s="15" t="s">
        <v>1229</v>
      </c>
      <c r="H453" s="15"/>
    </row>
    <row r="454" spans="1:8" s="16" customFormat="1" ht="30">
      <c r="A454" s="14" t="s">
        <v>623</v>
      </c>
      <c r="B454" s="15" t="s">
        <v>802</v>
      </c>
      <c r="C454" s="15" t="s">
        <v>1684</v>
      </c>
      <c r="D454" s="15" t="s">
        <v>1547</v>
      </c>
      <c r="E454" s="15" t="s">
        <v>1229</v>
      </c>
      <c r="F454" s="15" t="s">
        <v>1548</v>
      </c>
      <c r="G454" s="15" t="s">
        <v>1229</v>
      </c>
      <c r="H454" s="15"/>
    </row>
    <row r="455" spans="1:8" s="16" customFormat="1" ht="30">
      <c r="A455" s="14" t="s">
        <v>623</v>
      </c>
      <c r="B455" s="15" t="s">
        <v>802</v>
      </c>
      <c r="C455" s="15" t="s">
        <v>1685</v>
      </c>
      <c r="D455" s="15" t="s">
        <v>1547</v>
      </c>
      <c r="E455" s="15" t="s">
        <v>1229</v>
      </c>
      <c r="F455" s="15" t="s">
        <v>1548</v>
      </c>
      <c r="G455" s="15" t="s">
        <v>1229</v>
      </c>
      <c r="H455" s="15"/>
    </row>
    <row r="456" spans="1:8" s="16" customFormat="1" ht="30">
      <c r="A456" s="14" t="s">
        <v>623</v>
      </c>
      <c r="B456" s="15" t="s">
        <v>802</v>
      </c>
      <c r="C456" s="15" t="s">
        <v>1686</v>
      </c>
      <c r="D456" s="15" t="s">
        <v>1547</v>
      </c>
      <c r="E456" s="15" t="s">
        <v>1229</v>
      </c>
      <c r="F456" s="15" t="s">
        <v>1548</v>
      </c>
      <c r="G456" s="15" t="s">
        <v>1229</v>
      </c>
      <c r="H456" s="15"/>
    </row>
    <row r="457" spans="1:8" s="16" customFormat="1" ht="30">
      <c r="A457" s="14" t="s">
        <v>623</v>
      </c>
      <c r="B457" s="15" t="s">
        <v>802</v>
      </c>
      <c r="C457" s="15" t="s">
        <v>1687</v>
      </c>
      <c r="D457" s="15" t="s">
        <v>1547</v>
      </c>
      <c r="E457" s="15" t="s">
        <v>1229</v>
      </c>
      <c r="F457" s="15" t="s">
        <v>1548</v>
      </c>
      <c r="G457" s="15" t="s">
        <v>1229</v>
      </c>
      <c r="H457" s="15"/>
    </row>
    <row r="458" spans="1:8" s="16" customFormat="1" ht="15">
      <c r="A458" s="16" t="s">
        <v>623</v>
      </c>
      <c r="B458" s="19" t="s">
        <v>1688</v>
      </c>
      <c r="C458" s="19" t="s">
        <v>1689</v>
      </c>
      <c r="D458" s="19" t="s">
        <v>1589</v>
      </c>
      <c r="E458" s="19" t="s">
        <v>1229</v>
      </c>
      <c r="F458" s="19" t="s">
        <v>1548</v>
      </c>
      <c r="G458" s="19" t="s">
        <v>1227</v>
      </c>
      <c r="H458" s="19">
        <v>9</v>
      </c>
    </row>
    <row r="459" spans="1:8" s="16" customFormat="1" ht="15">
      <c r="A459" s="16" t="s">
        <v>623</v>
      </c>
      <c r="B459" s="19" t="s">
        <v>1688</v>
      </c>
      <c r="C459" s="19" t="s">
        <v>1690</v>
      </c>
      <c r="D459" s="19" t="s">
        <v>1589</v>
      </c>
      <c r="E459" s="19" t="s">
        <v>1229</v>
      </c>
      <c r="F459" s="19" t="s">
        <v>1548</v>
      </c>
      <c r="G459" s="19" t="s">
        <v>1227</v>
      </c>
      <c r="H459" s="19">
        <v>9</v>
      </c>
    </row>
    <row r="460" spans="1:8" s="16" customFormat="1" ht="15">
      <c r="A460" s="16" t="s">
        <v>623</v>
      </c>
      <c r="B460" s="19" t="s">
        <v>1688</v>
      </c>
      <c r="C460" s="19" t="s">
        <v>1691</v>
      </c>
      <c r="D460" s="19" t="s">
        <v>1589</v>
      </c>
      <c r="E460" s="19" t="s">
        <v>1229</v>
      </c>
      <c r="F460" s="19" t="s">
        <v>1548</v>
      </c>
      <c r="G460" s="19" t="s">
        <v>1227</v>
      </c>
      <c r="H460" s="19">
        <v>3</v>
      </c>
    </row>
    <row r="461" spans="1:8" s="16" customFormat="1" ht="30">
      <c r="A461" s="16" t="s">
        <v>623</v>
      </c>
      <c r="B461" s="17" t="s">
        <v>1692</v>
      </c>
      <c r="C461" s="17" t="s">
        <v>1693</v>
      </c>
      <c r="D461" s="17" t="s">
        <v>1547</v>
      </c>
      <c r="E461" s="17" t="s">
        <v>1229</v>
      </c>
      <c r="F461" s="17" t="s">
        <v>1548</v>
      </c>
      <c r="G461" s="17" t="s">
        <v>1229</v>
      </c>
      <c r="H461" s="27"/>
    </row>
    <row r="462" spans="1:8" s="16" customFormat="1" ht="30">
      <c r="A462" s="16" t="s">
        <v>623</v>
      </c>
      <c r="B462" s="17" t="s">
        <v>1692</v>
      </c>
      <c r="C462" s="17" t="s">
        <v>1694</v>
      </c>
      <c r="D462" s="17" t="s">
        <v>1547</v>
      </c>
      <c r="E462" s="17" t="s">
        <v>1229</v>
      </c>
      <c r="F462" s="17" t="s">
        <v>1548</v>
      </c>
      <c r="G462" s="17" t="s">
        <v>1229</v>
      </c>
      <c r="H462" s="27"/>
    </row>
    <row r="463" spans="1:8" s="16" customFormat="1" ht="30">
      <c r="A463" s="16" t="s">
        <v>623</v>
      </c>
      <c r="B463" s="17" t="s">
        <v>1692</v>
      </c>
      <c r="C463" s="17" t="s">
        <v>1695</v>
      </c>
      <c r="D463" s="17" t="s">
        <v>1547</v>
      </c>
      <c r="E463" s="17" t="s">
        <v>1229</v>
      </c>
      <c r="F463" s="17" t="s">
        <v>1548</v>
      </c>
      <c r="G463" s="17" t="s">
        <v>1229</v>
      </c>
      <c r="H463" s="27"/>
    </row>
    <row r="464" spans="1:8" s="16" customFormat="1" ht="15">
      <c r="A464" s="16" t="s">
        <v>623</v>
      </c>
      <c r="B464" s="19" t="s">
        <v>1696</v>
      </c>
      <c r="C464" s="19" t="s">
        <v>1697</v>
      </c>
      <c r="D464" s="19" t="s">
        <v>1589</v>
      </c>
      <c r="E464" s="19" t="s">
        <v>1229</v>
      </c>
      <c r="F464" s="19" t="s">
        <v>1548</v>
      </c>
      <c r="G464" s="19" t="s">
        <v>1227</v>
      </c>
      <c r="H464" s="19">
        <v>8</v>
      </c>
    </row>
    <row r="465" spans="1:8" s="16" customFormat="1" ht="15">
      <c r="A465" s="16" t="s">
        <v>623</v>
      </c>
      <c r="B465" s="19" t="s">
        <v>1696</v>
      </c>
      <c r="C465" s="19" t="s">
        <v>1698</v>
      </c>
      <c r="D465" s="19" t="s">
        <v>1589</v>
      </c>
      <c r="E465" s="19" t="s">
        <v>1229</v>
      </c>
      <c r="F465" s="19" t="s">
        <v>1548</v>
      </c>
      <c r="G465" s="19" t="s">
        <v>1227</v>
      </c>
      <c r="H465" s="19">
        <v>8</v>
      </c>
    </row>
    <row r="466" spans="1:8" s="16" customFormat="1" ht="30">
      <c r="A466" s="14" t="s">
        <v>623</v>
      </c>
      <c r="B466" s="15" t="s">
        <v>1699</v>
      </c>
      <c r="C466" s="15" t="s">
        <v>1700</v>
      </c>
      <c r="D466" s="15" t="s">
        <v>646</v>
      </c>
      <c r="E466" s="15" t="s">
        <v>1229</v>
      </c>
      <c r="F466" s="15" t="s">
        <v>1548</v>
      </c>
      <c r="G466" s="15"/>
      <c r="H466" s="15"/>
    </row>
    <row r="467" spans="1:8" s="16" customFormat="1" ht="30">
      <c r="A467" s="14" t="s">
        <v>623</v>
      </c>
      <c r="B467" s="15" t="s">
        <v>1699</v>
      </c>
      <c r="C467" s="15" t="s">
        <v>1701</v>
      </c>
      <c r="D467" s="15" t="s">
        <v>646</v>
      </c>
      <c r="E467" s="15" t="s">
        <v>1229</v>
      </c>
      <c r="F467" s="15" t="s">
        <v>1548</v>
      </c>
      <c r="G467" s="15"/>
      <c r="H467" s="15"/>
    </row>
    <row r="468" spans="1:8" s="16" customFormat="1" ht="30">
      <c r="A468" s="14" t="s">
        <v>623</v>
      </c>
      <c r="B468" s="15" t="s">
        <v>1699</v>
      </c>
      <c r="C468" s="15" t="s">
        <v>1702</v>
      </c>
      <c r="D468" s="15" t="s">
        <v>646</v>
      </c>
      <c r="E468" s="15" t="s">
        <v>1229</v>
      </c>
      <c r="F468" s="15" t="s">
        <v>1548</v>
      </c>
      <c r="G468" s="15"/>
      <c r="H468" s="15"/>
    </row>
    <row r="469" spans="1:8" s="16" customFormat="1" ht="30">
      <c r="A469" s="14" t="s">
        <v>623</v>
      </c>
      <c r="B469" s="15" t="s">
        <v>1699</v>
      </c>
      <c r="C469" s="15" t="s">
        <v>1703</v>
      </c>
      <c r="D469" s="15" t="s">
        <v>646</v>
      </c>
      <c r="E469" s="15" t="s">
        <v>1229</v>
      </c>
      <c r="F469" s="15" t="s">
        <v>1548</v>
      </c>
      <c r="G469" s="15"/>
      <c r="H469" s="15"/>
    </row>
    <row r="470" spans="1:8" s="16" customFormat="1" ht="30">
      <c r="A470" s="14" t="s">
        <v>623</v>
      </c>
      <c r="B470" s="15" t="s">
        <v>1699</v>
      </c>
      <c r="C470" s="15" t="s">
        <v>1704</v>
      </c>
      <c r="D470" s="15" t="s">
        <v>646</v>
      </c>
      <c r="E470" s="15" t="s">
        <v>1229</v>
      </c>
      <c r="F470" s="15" t="s">
        <v>1548</v>
      </c>
      <c r="G470" s="15"/>
      <c r="H470" s="15"/>
    </row>
    <row r="471" spans="1:8" s="16" customFormat="1" ht="30">
      <c r="A471" s="14" t="s">
        <v>623</v>
      </c>
      <c r="B471" s="15" t="s">
        <v>1699</v>
      </c>
      <c r="C471" s="15" t="s">
        <v>1705</v>
      </c>
      <c r="D471" s="15" t="s">
        <v>646</v>
      </c>
      <c r="E471" s="15" t="s">
        <v>1229</v>
      </c>
      <c r="F471" s="15" t="s">
        <v>1548</v>
      </c>
      <c r="G471" s="15"/>
      <c r="H471" s="15"/>
    </row>
    <row r="472" spans="1:8" s="16" customFormat="1" ht="30">
      <c r="A472" s="14" t="s">
        <v>623</v>
      </c>
      <c r="B472" s="15" t="s">
        <v>1699</v>
      </c>
      <c r="C472" s="15" t="s">
        <v>1706</v>
      </c>
      <c r="D472" s="15" t="s">
        <v>1547</v>
      </c>
      <c r="E472" s="15" t="s">
        <v>1229</v>
      </c>
      <c r="F472" s="15" t="s">
        <v>1548</v>
      </c>
      <c r="G472" s="15" t="s">
        <v>1229</v>
      </c>
      <c r="H472" s="15"/>
    </row>
    <row r="473" spans="1:8" s="16" customFormat="1" ht="30">
      <c r="A473" s="14" t="s">
        <v>623</v>
      </c>
      <c r="B473" s="15" t="s">
        <v>1699</v>
      </c>
      <c r="C473" s="15" t="s">
        <v>1707</v>
      </c>
      <c r="D473" s="15" t="s">
        <v>1547</v>
      </c>
      <c r="E473" s="15" t="s">
        <v>1229</v>
      </c>
      <c r="F473" s="15" t="s">
        <v>1548</v>
      </c>
      <c r="G473" s="15" t="s">
        <v>1229</v>
      </c>
      <c r="H473" s="15"/>
    </row>
    <row r="474" spans="1:8" s="16" customFormat="1" ht="30">
      <c r="A474" s="14" t="s">
        <v>623</v>
      </c>
      <c r="B474" s="15" t="s">
        <v>1699</v>
      </c>
      <c r="C474" s="15" t="s">
        <v>1708</v>
      </c>
      <c r="D474" s="15" t="s">
        <v>1547</v>
      </c>
      <c r="E474" s="15" t="s">
        <v>1229</v>
      </c>
      <c r="F474" s="15" t="s">
        <v>1548</v>
      </c>
      <c r="G474" s="15" t="s">
        <v>1229</v>
      </c>
      <c r="H474" s="15"/>
    </row>
    <row r="475" spans="1:8" s="16" customFormat="1" ht="30">
      <c r="A475" s="14" t="s">
        <v>623</v>
      </c>
      <c r="B475" s="15" t="s">
        <v>1699</v>
      </c>
      <c r="C475" s="15" t="s">
        <v>1709</v>
      </c>
      <c r="D475" s="15" t="s">
        <v>1547</v>
      </c>
      <c r="E475" s="15" t="s">
        <v>1229</v>
      </c>
      <c r="F475" s="15" t="s">
        <v>1548</v>
      </c>
      <c r="G475" s="15" t="s">
        <v>1229</v>
      </c>
      <c r="H475" s="15"/>
    </row>
    <row r="476" spans="1:8" s="16" customFormat="1" ht="30">
      <c r="A476" s="14" t="s">
        <v>623</v>
      </c>
      <c r="B476" s="15" t="s">
        <v>1699</v>
      </c>
      <c r="C476" s="15" t="s">
        <v>1710</v>
      </c>
      <c r="D476" s="15" t="s">
        <v>1547</v>
      </c>
      <c r="E476" s="15" t="s">
        <v>1229</v>
      </c>
      <c r="F476" s="15" t="s">
        <v>1548</v>
      </c>
      <c r="G476" s="15" t="s">
        <v>1229</v>
      </c>
      <c r="H476" s="15"/>
    </row>
    <row r="477" spans="1:8" s="16" customFormat="1" ht="30">
      <c r="A477" s="14" t="s">
        <v>623</v>
      </c>
      <c r="B477" s="15" t="s">
        <v>1699</v>
      </c>
      <c r="C477" s="15" t="s">
        <v>1711</v>
      </c>
      <c r="D477" s="15" t="s">
        <v>1547</v>
      </c>
      <c r="E477" s="15" t="s">
        <v>1229</v>
      </c>
      <c r="F477" s="15" t="s">
        <v>1548</v>
      </c>
      <c r="G477" s="15" t="s">
        <v>1229</v>
      </c>
      <c r="H477" s="15"/>
    </row>
    <row r="478" spans="1:8" s="16" customFormat="1" ht="30">
      <c r="A478" s="14" t="s">
        <v>623</v>
      </c>
      <c r="B478" s="15" t="s">
        <v>1699</v>
      </c>
      <c r="C478" s="15" t="s">
        <v>1712</v>
      </c>
      <c r="D478" s="15" t="s">
        <v>1547</v>
      </c>
      <c r="E478" s="15" t="s">
        <v>1229</v>
      </c>
      <c r="F478" s="15" t="s">
        <v>1548</v>
      </c>
      <c r="G478" s="15" t="s">
        <v>1229</v>
      </c>
      <c r="H478" s="15"/>
    </row>
    <row r="479" spans="1:8" s="16" customFormat="1" ht="30">
      <c r="A479" s="14" t="s">
        <v>623</v>
      </c>
      <c r="B479" s="15" t="s">
        <v>1699</v>
      </c>
      <c r="C479" s="15" t="s">
        <v>1713</v>
      </c>
      <c r="D479" s="15" t="s">
        <v>1547</v>
      </c>
      <c r="E479" s="15" t="s">
        <v>1229</v>
      </c>
      <c r="F479" s="15" t="s">
        <v>1548</v>
      </c>
      <c r="G479" s="15" t="s">
        <v>1229</v>
      </c>
      <c r="H479" s="15"/>
    </row>
    <row r="480" spans="1:8" s="16" customFormat="1" ht="30">
      <c r="A480" s="14" t="s">
        <v>623</v>
      </c>
      <c r="B480" s="15" t="s">
        <v>1699</v>
      </c>
      <c r="C480" s="15" t="s">
        <v>1714</v>
      </c>
      <c r="D480" s="15" t="s">
        <v>1547</v>
      </c>
      <c r="E480" s="15" t="s">
        <v>1229</v>
      </c>
      <c r="F480" s="15" t="s">
        <v>1548</v>
      </c>
      <c r="G480" s="15" t="s">
        <v>1229</v>
      </c>
      <c r="H480" s="15"/>
    </row>
    <row r="481" spans="1:8" s="16" customFormat="1" ht="30">
      <c r="A481" s="16" t="s">
        <v>623</v>
      </c>
      <c r="B481" s="17" t="s">
        <v>1715</v>
      </c>
      <c r="C481" s="17" t="s">
        <v>1716</v>
      </c>
      <c r="D481" s="17" t="s">
        <v>646</v>
      </c>
      <c r="E481" s="17" t="s">
        <v>1229</v>
      </c>
      <c r="F481" s="17" t="s">
        <v>1548</v>
      </c>
      <c r="G481" s="17" t="s">
        <v>1229</v>
      </c>
      <c r="H481" s="27"/>
    </row>
    <row r="482" spans="1:8" s="16" customFormat="1" ht="30">
      <c r="A482" s="16" t="s">
        <v>623</v>
      </c>
      <c r="B482" s="17" t="s">
        <v>1715</v>
      </c>
      <c r="C482" s="17" t="s">
        <v>1717</v>
      </c>
      <c r="D482" s="17" t="s">
        <v>646</v>
      </c>
      <c r="E482" s="17" t="s">
        <v>1229</v>
      </c>
      <c r="F482" s="17" t="s">
        <v>1548</v>
      </c>
      <c r="G482" s="17" t="s">
        <v>1229</v>
      </c>
      <c r="H482" s="27"/>
    </row>
    <row r="483" spans="1:8" s="16" customFormat="1" ht="30">
      <c r="A483" s="16" t="s">
        <v>623</v>
      </c>
      <c r="B483" s="17" t="s">
        <v>1715</v>
      </c>
      <c r="C483" s="17" t="s">
        <v>1718</v>
      </c>
      <c r="D483" s="17" t="s">
        <v>1547</v>
      </c>
      <c r="E483" s="17" t="s">
        <v>1229</v>
      </c>
      <c r="F483" s="17" t="s">
        <v>1548</v>
      </c>
      <c r="G483" s="17" t="s">
        <v>1229</v>
      </c>
      <c r="H483" s="27"/>
    </row>
    <row r="484" spans="1:8" s="16" customFormat="1" ht="30">
      <c r="A484" s="16" t="s">
        <v>623</v>
      </c>
      <c r="B484" s="17" t="s">
        <v>1715</v>
      </c>
      <c r="C484" s="17" t="s">
        <v>1719</v>
      </c>
      <c r="D484" s="17" t="s">
        <v>1547</v>
      </c>
      <c r="E484" s="17" t="s">
        <v>1229</v>
      </c>
      <c r="F484" s="17" t="s">
        <v>1548</v>
      </c>
      <c r="G484" s="17" t="s">
        <v>1229</v>
      </c>
      <c r="H484" s="27"/>
    </row>
    <row r="485" spans="1:8" s="16" customFormat="1" ht="45">
      <c r="A485" s="14" t="s">
        <v>643</v>
      </c>
      <c r="B485" s="15" t="s">
        <v>644</v>
      </c>
      <c r="C485" s="15" t="s">
        <v>645</v>
      </c>
      <c r="D485" s="15" t="s">
        <v>646</v>
      </c>
      <c r="E485" s="15" t="s">
        <v>1227</v>
      </c>
      <c r="F485" s="15" t="s">
        <v>1253</v>
      </c>
      <c r="G485" s="15"/>
      <c r="H485" s="15">
        <v>18</v>
      </c>
    </row>
    <row r="486" spans="1:8" s="16" customFormat="1" ht="45">
      <c r="A486" s="14" t="s">
        <v>643</v>
      </c>
      <c r="B486" s="15" t="s">
        <v>644</v>
      </c>
      <c r="C486" s="15" t="s">
        <v>649</v>
      </c>
      <c r="D486" s="15" t="s">
        <v>646</v>
      </c>
      <c r="E486" s="15" t="s">
        <v>1227</v>
      </c>
      <c r="F486" s="15" t="s">
        <v>1253</v>
      </c>
      <c r="G486" s="15"/>
      <c r="H486" s="15">
        <v>13</v>
      </c>
    </row>
    <row r="487" spans="1:10" s="16" customFormat="1" ht="15">
      <c r="A487" s="16" t="s">
        <v>643</v>
      </c>
      <c r="B487" s="17" t="s">
        <v>500</v>
      </c>
      <c r="C487" s="17" t="s">
        <v>1720</v>
      </c>
      <c r="D487" s="17" t="s">
        <v>646</v>
      </c>
      <c r="E487" s="15" t="s">
        <v>1229</v>
      </c>
      <c r="F487" s="17" t="s">
        <v>1253</v>
      </c>
      <c r="G487" s="17" t="s">
        <v>1229</v>
      </c>
      <c r="H487" s="27" t="s">
        <v>1721</v>
      </c>
      <c r="I487" s="20" t="s">
        <v>1229</v>
      </c>
      <c r="J487" s="20"/>
    </row>
    <row r="488" spans="1:10" s="16" customFormat="1" ht="15">
      <c r="A488" s="16" t="s">
        <v>643</v>
      </c>
      <c r="B488" s="17" t="s">
        <v>500</v>
      </c>
      <c r="C488" s="17" t="s">
        <v>1722</v>
      </c>
      <c r="D488" s="17" t="s">
        <v>646</v>
      </c>
      <c r="E488" s="15" t="s">
        <v>1229</v>
      </c>
      <c r="F488" s="17" t="s">
        <v>1253</v>
      </c>
      <c r="G488" s="17" t="s">
        <v>1229</v>
      </c>
      <c r="H488" s="27" t="s">
        <v>1723</v>
      </c>
      <c r="I488" s="20" t="s">
        <v>1229</v>
      </c>
      <c r="J488" s="20"/>
    </row>
    <row r="489" spans="1:10" s="16" customFormat="1" ht="15">
      <c r="A489" s="16" t="s">
        <v>643</v>
      </c>
      <c r="B489" s="17" t="s">
        <v>500</v>
      </c>
      <c r="C489" s="17" t="s">
        <v>1724</v>
      </c>
      <c r="D489" s="17" t="s">
        <v>646</v>
      </c>
      <c r="E489" s="15" t="s">
        <v>1229</v>
      </c>
      <c r="F489" s="17" t="s">
        <v>1253</v>
      </c>
      <c r="G489" s="17" t="s">
        <v>1229</v>
      </c>
      <c r="H489" s="27" t="s">
        <v>1723</v>
      </c>
      <c r="I489" s="20" t="s">
        <v>1229</v>
      </c>
      <c r="J489" s="20"/>
    </row>
    <row r="490" spans="1:10" s="16" customFormat="1" ht="15">
      <c r="A490" s="16" t="s">
        <v>643</v>
      </c>
      <c r="B490" s="17" t="s">
        <v>500</v>
      </c>
      <c r="C490" s="17" t="s">
        <v>1725</v>
      </c>
      <c r="D490" s="17" t="s">
        <v>646</v>
      </c>
      <c r="E490" s="15" t="s">
        <v>1229</v>
      </c>
      <c r="F490" s="17" t="s">
        <v>1253</v>
      </c>
      <c r="G490" s="17" t="s">
        <v>1229</v>
      </c>
      <c r="H490" s="27" t="s">
        <v>1723</v>
      </c>
      <c r="I490" s="20" t="s">
        <v>1229</v>
      </c>
      <c r="J490" s="20"/>
    </row>
    <row r="491" spans="1:10" s="16" customFormat="1" ht="15">
      <c r="A491" s="16" t="s">
        <v>643</v>
      </c>
      <c r="B491" s="17" t="s">
        <v>500</v>
      </c>
      <c r="C491" s="17" t="s">
        <v>1726</v>
      </c>
      <c r="D491" s="17" t="s">
        <v>646</v>
      </c>
      <c r="E491" s="15" t="s">
        <v>1229</v>
      </c>
      <c r="F491" s="17" t="s">
        <v>1253</v>
      </c>
      <c r="G491" s="17" t="s">
        <v>1229</v>
      </c>
      <c r="H491" s="27" t="s">
        <v>1723</v>
      </c>
      <c r="I491" s="20" t="s">
        <v>1229</v>
      </c>
      <c r="J491" s="20"/>
    </row>
    <row r="492" spans="1:10" s="16" customFormat="1" ht="15">
      <c r="A492" s="16" t="s">
        <v>643</v>
      </c>
      <c r="B492" s="17" t="s">
        <v>500</v>
      </c>
      <c r="C492" s="17" t="s">
        <v>1727</v>
      </c>
      <c r="D492" s="17" t="s">
        <v>646</v>
      </c>
      <c r="E492" s="15" t="s">
        <v>1229</v>
      </c>
      <c r="F492" s="17" t="s">
        <v>1253</v>
      </c>
      <c r="G492" s="17" t="s">
        <v>1229</v>
      </c>
      <c r="H492" s="27" t="s">
        <v>1728</v>
      </c>
      <c r="I492" s="20" t="s">
        <v>1229</v>
      </c>
      <c r="J492" s="20"/>
    </row>
    <row r="493" spans="1:10" s="16" customFormat="1" ht="15">
      <c r="A493" s="16" t="s">
        <v>643</v>
      </c>
      <c r="B493" s="17" t="s">
        <v>500</v>
      </c>
      <c r="C493" s="17" t="s">
        <v>1729</v>
      </c>
      <c r="D493" s="17" t="s">
        <v>646</v>
      </c>
      <c r="E493" s="15" t="s">
        <v>1229</v>
      </c>
      <c r="F493" s="17" t="s">
        <v>1253</v>
      </c>
      <c r="G493" s="17" t="s">
        <v>1229</v>
      </c>
      <c r="H493" s="27" t="s">
        <v>1605</v>
      </c>
      <c r="I493" s="20" t="s">
        <v>1229</v>
      </c>
      <c r="J493" s="20"/>
    </row>
    <row r="494" spans="1:10" s="16" customFormat="1" ht="15">
      <c r="A494" s="16" t="s">
        <v>643</v>
      </c>
      <c r="B494" s="17" t="s">
        <v>500</v>
      </c>
      <c r="C494" s="17" t="s">
        <v>1730</v>
      </c>
      <c r="D494" s="17" t="s">
        <v>646</v>
      </c>
      <c r="E494" s="15" t="s">
        <v>1229</v>
      </c>
      <c r="F494" s="17" t="s">
        <v>1253</v>
      </c>
      <c r="G494" s="17" t="s">
        <v>1229</v>
      </c>
      <c r="H494" s="27" t="s">
        <v>1728</v>
      </c>
      <c r="I494" s="20" t="s">
        <v>1229</v>
      </c>
      <c r="J494" s="20"/>
    </row>
    <row r="495" spans="1:10" s="16" customFormat="1" ht="15">
      <c r="A495" s="16" t="s">
        <v>643</v>
      </c>
      <c r="B495" s="17" t="s">
        <v>500</v>
      </c>
      <c r="C495" s="17" t="s">
        <v>1731</v>
      </c>
      <c r="D495" s="17" t="s">
        <v>646</v>
      </c>
      <c r="E495" s="15" t="s">
        <v>1229</v>
      </c>
      <c r="F495" s="17" t="s">
        <v>1253</v>
      </c>
      <c r="G495" s="17" t="s">
        <v>1229</v>
      </c>
      <c r="H495" s="27" t="s">
        <v>1732</v>
      </c>
      <c r="I495" s="20" t="s">
        <v>1229</v>
      </c>
      <c r="J495" s="20"/>
    </row>
    <row r="496" spans="1:10" s="16" customFormat="1" ht="15">
      <c r="A496" s="16" t="s">
        <v>643</v>
      </c>
      <c r="B496" s="17" t="s">
        <v>500</v>
      </c>
      <c r="C496" s="17" t="s">
        <v>1733</v>
      </c>
      <c r="D496" s="17" t="s">
        <v>646</v>
      </c>
      <c r="E496" s="15" t="s">
        <v>1229</v>
      </c>
      <c r="F496" s="17" t="s">
        <v>1253</v>
      </c>
      <c r="G496" s="17" t="s">
        <v>1229</v>
      </c>
      <c r="H496" s="27" t="s">
        <v>1734</v>
      </c>
      <c r="I496" s="20" t="s">
        <v>1229</v>
      </c>
      <c r="J496" s="20"/>
    </row>
    <row r="497" spans="1:8" s="16" customFormat="1" ht="15">
      <c r="A497" s="14" t="s">
        <v>643</v>
      </c>
      <c r="B497" s="15" t="s">
        <v>1479</v>
      </c>
      <c r="C497" s="15" t="s">
        <v>1735</v>
      </c>
      <c r="D497" s="15" t="s">
        <v>1248</v>
      </c>
      <c r="E497" s="14" t="s">
        <v>1229</v>
      </c>
      <c r="F497" s="14" t="s">
        <v>1228</v>
      </c>
      <c r="G497" s="14" t="s">
        <v>1227</v>
      </c>
      <c r="H497" s="15"/>
    </row>
    <row r="498" spans="1:10" s="16" customFormat="1" ht="15">
      <c r="A498" s="14" t="s">
        <v>643</v>
      </c>
      <c r="B498" s="14" t="s">
        <v>541</v>
      </c>
      <c r="C498" s="14" t="s">
        <v>1736</v>
      </c>
      <c r="D498" s="14" t="s">
        <v>646</v>
      </c>
      <c r="E498" s="14" t="s">
        <v>1227</v>
      </c>
      <c r="F498" s="14" t="s">
        <v>1253</v>
      </c>
      <c r="G498" s="14" t="s">
        <v>1229</v>
      </c>
      <c r="H498" s="14">
        <v>510</v>
      </c>
      <c r="I498" s="23" t="s">
        <v>1229</v>
      </c>
      <c r="J498" s="23"/>
    </row>
    <row r="499" spans="1:10" s="16" customFormat="1" ht="15">
      <c r="A499" s="14" t="s">
        <v>643</v>
      </c>
      <c r="B499" s="14" t="s">
        <v>541</v>
      </c>
      <c r="C499" s="14" t="s">
        <v>1737</v>
      </c>
      <c r="D499" s="14" t="s">
        <v>646</v>
      </c>
      <c r="E499" s="14" t="s">
        <v>1227</v>
      </c>
      <c r="F499" s="14" t="s">
        <v>1253</v>
      </c>
      <c r="G499" s="14" t="s">
        <v>1229</v>
      </c>
      <c r="H499" s="14">
        <v>510</v>
      </c>
      <c r="I499" s="23" t="s">
        <v>1229</v>
      </c>
      <c r="J499" s="23"/>
    </row>
    <row r="500" spans="1:10" s="16" customFormat="1" ht="15">
      <c r="A500" s="14" t="s">
        <v>643</v>
      </c>
      <c r="B500" s="14" t="s">
        <v>541</v>
      </c>
      <c r="C500" s="14" t="s">
        <v>1738</v>
      </c>
      <c r="D500" s="14" t="s">
        <v>646</v>
      </c>
      <c r="E500" s="14" t="s">
        <v>1227</v>
      </c>
      <c r="F500" s="14" t="s">
        <v>1253</v>
      </c>
      <c r="G500" s="14" t="s">
        <v>1229</v>
      </c>
      <c r="H500" s="14">
        <v>465</v>
      </c>
      <c r="I500" s="23" t="s">
        <v>1229</v>
      </c>
      <c r="J500" s="23"/>
    </row>
    <row r="501" spans="1:10" s="16" customFormat="1" ht="15">
      <c r="A501" s="14" t="s">
        <v>643</v>
      </c>
      <c r="B501" s="14" t="s">
        <v>541</v>
      </c>
      <c r="C501" s="14" t="s">
        <v>1739</v>
      </c>
      <c r="D501" s="14" t="s">
        <v>646</v>
      </c>
      <c r="E501" s="14" t="s">
        <v>1227</v>
      </c>
      <c r="F501" s="14" t="s">
        <v>1253</v>
      </c>
      <c r="G501" s="14" t="s">
        <v>1229</v>
      </c>
      <c r="H501" s="14">
        <v>465</v>
      </c>
      <c r="I501" s="23" t="s">
        <v>1229</v>
      </c>
      <c r="J501" s="23"/>
    </row>
    <row r="502" spans="1:10" s="16" customFormat="1" ht="15">
      <c r="A502" s="14" t="s">
        <v>643</v>
      </c>
      <c r="B502" s="14" t="s">
        <v>541</v>
      </c>
      <c r="C502" s="14" t="s">
        <v>1740</v>
      </c>
      <c r="D502" s="14" t="s">
        <v>646</v>
      </c>
      <c r="E502" s="14" t="s">
        <v>1229</v>
      </c>
      <c r="F502" s="14" t="s">
        <v>1253</v>
      </c>
      <c r="G502" s="14" t="s">
        <v>1229</v>
      </c>
      <c r="H502" s="14">
        <v>720</v>
      </c>
      <c r="I502" s="23" t="s">
        <v>1229</v>
      </c>
      <c r="J502" s="23"/>
    </row>
    <row r="503" spans="1:10" s="16" customFormat="1" ht="15">
      <c r="A503" s="14" t="s">
        <v>643</v>
      </c>
      <c r="B503" s="14" t="s">
        <v>541</v>
      </c>
      <c r="C503" s="14" t="s">
        <v>1741</v>
      </c>
      <c r="D503" s="14" t="s">
        <v>646</v>
      </c>
      <c r="E503" s="14" t="s">
        <v>1227</v>
      </c>
      <c r="F503" s="14" t="s">
        <v>1253</v>
      </c>
      <c r="G503" s="14" t="s">
        <v>1229</v>
      </c>
      <c r="H503" s="14">
        <v>510</v>
      </c>
      <c r="I503" s="22" t="s">
        <v>1229</v>
      </c>
      <c r="J503" s="22"/>
    </row>
    <row r="504" spans="1:10" s="16" customFormat="1" ht="15">
      <c r="A504" s="14" t="s">
        <v>643</v>
      </c>
      <c r="B504" s="14" t="s">
        <v>541</v>
      </c>
      <c r="C504" s="14" t="s">
        <v>1742</v>
      </c>
      <c r="D504" s="14" t="s">
        <v>646</v>
      </c>
      <c r="E504" s="14" t="s">
        <v>1227</v>
      </c>
      <c r="F504" s="14" t="s">
        <v>1253</v>
      </c>
      <c r="G504" s="14" t="s">
        <v>1229</v>
      </c>
      <c r="H504" s="14">
        <v>510</v>
      </c>
      <c r="I504" s="21" t="s">
        <v>1229</v>
      </c>
      <c r="J504" s="22"/>
    </row>
    <row r="505" spans="1:10" s="16" customFormat="1" ht="15">
      <c r="A505" s="14" t="s">
        <v>643</v>
      </c>
      <c r="B505" s="14" t="s">
        <v>541</v>
      </c>
      <c r="C505" s="14" t="s">
        <v>1743</v>
      </c>
      <c r="D505" s="14" t="s">
        <v>646</v>
      </c>
      <c r="E505" s="14" t="s">
        <v>1227</v>
      </c>
      <c r="F505" s="14" t="s">
        <v>1253</v>
      </c>
      <c r="G505" s="14" t="s">
        <v>1229</v>
      </c>
      <c r="H505" s="14">
        <v>465</v>
      </c>
      <c r="I505" s="21" t="s">
        <v>1229</v>
      </c>
      <c r="J505" s="22"/>
    </row>
    <row r="506" spans="1:10" s="16" customFormat="1" ht="15">
      <c r="A506" s="14" t="s">
        <v>643</v>
      </c>
      <c r="B506" s="14" t="s">
        <v>541</v>
      </c>
      <c r="C506" s="14" t="s">
        <v>1744</v>
      </c>
      <c r="D506" s="14" t="s">
        <v>646</v>
      </c>
      <c r="E506" s="14" t="s">
        <v>1227</v>
      </c>
      <c r="F506" s="14" t="s">
        <v>1253</v>
      </c>
      <c r="G506" s="14" t="s">
        <v>1229</v>
      </c>
      <c r="H506" s="14">
        <v>465</v>
      </c>
      <c r="I506" s="21" t="s">
        <v>1229</v>
      </c>
      <c r="J506" s="22"/>
    </row>
    <row r="507" spans="1:8" s="16" customFormat="1" ht="15">
      <c r="A507" s="14" t="s">
        <v>643</v>
      </c>
      <c r="B507" s="14" t="s">
        <v>1639</v>
      </c>
      <c r="C507" s="14" t="s">
        <v>1745</v>
      </c>
      <c r="D507" s="14" t="s">
        <v>646</v>
      </c>
      <c r="E507" s="14" t="s">
        <v>1227</v>
      </c>
      <c r="F507" s="14" t="s">
        <v>1253</v>
      </c>
      <c r="G507" s="14" t="s">
        <v>1229</v>
      </c>
      <c r="H507" s="14"/>
    </row>
    <row r="508" spans="1:8" s="16" customFormat="1" ht="15">
      <c r="A508" s="14" t="s">
        <v>643</v>
      </c>
      <c r="B508" s="14" t="s">
        <v>1639</v>
      </c>
      <c r="C508" s="14" t="s">
        <v>1746</v>
      </c>
      <c r="D508" s="14" t="s">
        <v>646</v>
      </c>
      <c r="E508" s="14" t="s">
        <v>1227</v>
      </c>
      <c r="F508" s="14" t="s">
        <v>1253</v>
      </c>
      <c r="G508" s="14" t="s">
        <v>1229</v>
      </c>
      <c r="H508" s="14"/>
    </row>
    <row r="509" spans="1:8" s="16" customFormat="1" ht="15">
      <c r="A509" s="14" t="s">
        <v>643</v>
      </c>
      <c r="B509" s="14" t="s">
        <v>1639</v>
      </c>
      <c r="C509" s="14" t="s">
        <v>1747</v>
      </c>
      <c r="D509" s="14" t="s">
        <v>646</v>
      </c>
      <c r="E509" s="14" t="s">
        <v>1227</v>
      </c>
      <c r="F509" s="14" t="s">
        <v>1253</v>
      </c>
      <c r="G509" s="14" t="s">
        <v>1229</v>
      </c>
      <c r="H509" s="14"/>
    </row>
    <row r="510" spans="1:8" s="16" customFormat="1" ht="15">
      <c r="A510" s="14" t="s">
        <v>643</v>
      </c>
      <c r="B510" s="14" t="s">
        <v>1639</v>
      </c>
      <c r="C510" s="14" t="s">
        <v>1748</v>
      </c>
      <c r="D510" s="14" t="s">
        <v>646</v>
      </c>
      <c r="E510" s="14" t="s">
        <v>1229</v>
      </c>
      <c r="F510" s="14" t="s">
        <v>1253</v>
      </c>
      <c r="G510" s="14" t="s">
        <v>1229</v>
      </c>
      <c r="H510" s="14"/>
    </row>
    <row r="511" spans="1:8" s="16" customFormat="1" ht="15">
      <c r="A511" s="14" t="s">
        <v>643</v>
      </c>
      <c r="B511" s="14" t="s">
        <v>1639</v>
      </c>
      <c r="C511" s="14" t="s">
        <v>1749</v>
      </c>
      <c r="D511" s="14" t="s">
        <v>646</v>
      </c>
      <c r="E511" s="14" t="s">
        <v>1229</v>
      </c>
      <c r="F511" s="14" t="s">
        <v>1253</v>
      </c>
      <c r="G511" s="14" t="s">
        <v>1229</v>
      </c>
      <c r="H511" s="14"/>
    </row>
    <row r="512" spans="1:8" s="16" customFormat="1" ht="15">
      <c r="A512" s="14" t="s">
        <v>643</v>
      </c>
      <c r="B512" s="14" t="s">
        <v>1639</v>
      </c>
      <c r="C512" s="14" t="s">
        <v>1750</v>
      </c>
      <c r="D512" s="14" t="s">
        <v>646</v>
      </c>
      <c r="E512" s="14" t="s">
        <v>1229</v>
      </c>
      <c r="F512" s="14" t="s">
        <v>1253</v>
      </c>
      <c r="G512" s="14" t="s">
        <v>1229</v>
      </c>
      <c r="H512" s="14"/>
    </row>
    <row r="513" spans="1:8" s="16" customFormat="1" ht="15">
      <c r="A513" s="14" t="s">
        <v>643</v>
      </c>
      <c r="B513" s="14" t="s">
        <v>1639</v>
      </c>
      <c r="C513" s="14" t="s">
        <v>1751</v>
      </c>
      <c r="D513" s="14" t="s">
        <v>646</v>
      </c>
      <c r="E513" s="14" t="s">
        <v>1229</v>
      </c>
      <c r="F513" s="14" t="s">
        <v>1253</v>
      </c>
      <c r="G513" s="14" t="s">
        <v>1229</v>
      </c>
      <c r="H513" s="14"/>
    </row>
    <row r="514" spans="1:8" s="16" customFormat="1" ht="15">
      <c r="A514" s="14" t="s">
        <v>643</v>
      </c>
      <c r="B514" s="14" t="s">
        <v>1639</v>
      </c>
      <c r="C514" s="14" t="s">
        <v>1752</v>
      </c>
      <c r="D514" s="14" t="s">
        <v>646</v>
      </c>
      <c r="E514" s="14" t="s">
        <v>1229</v>
      </c>
      <c r="F514" s="14" t="s">
        <v>1253</v>
      </c>
      <c r="G514" s="14" t="s">
        <v>1229</v>
      </c>
      <c r="H514" s="14"/>
    </row>
    <row r="515" spans="1:8" s="16" customFormat="1" ht="15">
      <c r="A515" s="14" t="s">
        <v>643</v>
      </c>
      <c r="B515" s="14" t="s">
        <v>1639</v>
      </c>
      <c r="C515" s="14" t="s">
        <v>1753</v>
      </c>
      <c r="D515" s="14" t="s">
        <v>646</v>
      </c>
      <c r="E515" s="14" t="s">
        <v>1229</v>
      </c>
      <c r="F515" s="14" t="s">
        <v>1253</v>
      </c>
      <c r="G515" s="14" t="s">
        <v>1229</v>
      </c>
      <c r="H515" s="14"/>
    </row>
    <row r="516" spans="1:8" s="16" customFormat="1" ht="15">
      <c r="A516" s="14" t="s">
        <v>643</v>
      </c>
      <c r="B516" s="14" t="s">
        <v>1639</v>
      </c>
      <c r="C516" s="14" t="s">
        <v>1754</v>
      </c>
      <c r="D516" s="14" t="s">
        <v>646</v>
      </c>
      <c r="E516" s="14" t="s">
        <v>1229</v>
      </c>
      <c r="F516" s="14" t="s">
        <v>1253</v>
      </c>
      <c r="G516" s="14" t="s">
        <v>1229</v>
      </c>
      <c r="H516" s="14"/>
    </row>
    <row r="517" spans="1:8" s="16" customFormat="1" ht="15">
      <c r="A517" s="14" t="s">
        <v>643</v>
      </c>
      <c r="B517" s="14" t="s">
        <v>1639</v>
      </c>
      <c r="C517" s="14" t="s">
        <v>1755</v>
      </c>
      <c r="D517" s="14" t="s">
        <v>646</v>
      </c>
      <c r="E517" s="14" t="s">
        <v>1227</v>
      </c>
      <c r="F517" s="14" t="s">
        <v>1253</v>
      </c>
      <c r="G517" s="14" t="s">
        <v>1229</v>
      </c>
      <c r="H517" s="14"/>
    </row>
    <row r="518" spans="1:8" s="16" customFormat="1" ht="15">
      <c r="A518" s="14" t="s">
        <v>643</v>
      </c>
      <c r="B518" s="14" t="s">
        <v>1639</v>
      </c>
      <c r="C518" s="14" t="s">
        <v>1756</v>
      </c>
      <c r="D518" s="14" t="s">
        <v>646</v>
      </c>
      <c r="E518" s="14" t="s">
        <v>1229</v>
      </c>
      <c r="F518" s="14" t="s">
        <v>1253</v>
      </c>
      <c r="G518" s="14" t="s">
        <v>1229</v>
      </c>
      <c r="H518" s="14"/>
    </row>
    <row r="519" spans="1:8" s="16" customFormat="1" ht="15">
      <c r="A519" s="14" t="s">
        <v>643</v>
      </c>
      <c r="B519" s="14" t="s">
        <v>1639</v>
      </c>
      <c r="C519" s="14" t="s">
        <v>1757</v>
      </c>
      <c r="D519" s="14" t="s">
        <v>646</v>
      </c>
      <c r="E519" s="14" t="s">
        <v>1227</v>
      </c>
      <c r="F519" s="14" t="s">
        <v>1253</v>
      </c>
      <c r="G519" s="14" t="s">
        <v>1229</v>
      </c>
      <c r="H519" s="14"/>
    </row>
    <row r="520" spans="1:8" s="16" customFormat="1" ht="15">
      <c r="A520" s="14" t="s">
        <v>643</v>
      </c>
      <c r="B520" s="14" t="s">
        <v>1639</v>
      </c>
      <c r="C520" s="14" t="s">
        <v>1758</v>
      </c>
      <c r="D520" s="14" t="s">
        <v>646</v>
      </c>
      <c r="E520" s="14" t="s">
        <v>1227</v>
      </c>
      <c r="F520" s="14" t="s">
        <v>1253</v>
      </c>
      <c r="G520" s="14" t="s">
        <v>1229</v>
      </c>
      <c r="H520" s="14"/>
    </row>
    <row r="521" spans="1:8" s="16" customFormat="1" ht="15">
      <c r="A521" s="14" t="s">
        <v>643</v>
      </c>
      <c r="B521" s="14" t="s">
        <v>1639</v>
      </c>
      <c r="C521" s="14" t="s">
        <v>1759</v>
      </c>
      <c r="D521" s="14" t="s">
        <v>646</v>
      </c>
      <c r="E521" s="14" t="s">
        <v>1227</v>
      </c>
      <c r="F521" s="14" t="s">
        <v>1253</v>
      </c>
      <c r="G521" s="14" t="s">
        <v>1229</v>
      </c>
      <c r="H521" s="14"/>
    </row>
    <row r="522" spans="1:8" s="16" customFormat="1" ht="15">
      <c r="A522" s="16" t="s">
        <v>643</v>
      </c>
      <c r="B522" s="17" t="s">
        <v>1760</v>
      </c>
      <c r="C522" s="17" t="s">
        <v>1761</v>
      </c>
      <c r="D522" s="17" t="s">
        <v>646</v>
      </c>
      <c r="E522" s="15" t="s">
        <v>1229</v>
      </c>
      <c r="F522" s="17" t="s">
        <v>1253</v>
      </c>
      <c r="G522" s="17" t="s">
        <v>1229</v>
      </c>
      <c r="H522" s="27" t="s">
        <v>1762</v>
      </c>
    </row>
    <row r="523" spans="1:8" s="16" customFormat="1" ht="15">
      <c r="A523" s="16" t="s">
        <v>643</v>
      </c>
      <c r="B523" s="17" t="s">
        <v>1760</v>
      </c>
      <c r="C523" s="17" t="s">
        <v>1763</v>
      </c>
      <c r="D523" s="17" t="s">
        <v>646</v>
      </c>
      <c r="E523" s="15" t="s">
        <v>1229</v>
      </c>
      <c r="F523" s="17" t="s">
        <v>1253</v>
      </c>
      <c r="G523" s="17" t="s">
        <v>1229</v>
      </c>
      <c r="H523" s="27" t="s">
        <v>1764</v>
      </c>
    </row>
    <row r="524" spans="1:8" s="16" customFormat="1" ht="15">
      <c r="A524" s="14" t="s">
        <v>660</v>
      </c>
      <c r="B524" s="15" t="s">
        <v>661</v>
      </c>
      <c r="C524" s="15" t="s">
        <v>1765</v>
      </c>
      <c r="D524" s="14" t="s">
        <v>666</v>
      </c>
      <c r="E524" s="31" t="s">
        <v>1229</v>
      </c>
      <c r="F524" s="14" t="s">
        <v>1766</v>
      </c>
      <c r="G524" s="14" t="s">
        <v>1227</v>
      </c>
      <c r="H524" s="15">
        <v>15</v>
      </c>
    </row>
    <row r="525" spans="1:8" s="16" customFormat="1" ht="15">
      <c r="A525" s="14" t="s">
        <v>660</v>
      </c>
      <c r="B525" s="15" t="s">
        <v>661</v>
      </c>
      <c r="C525" s="15" t="s">
        <v>1767</v>
      </c>
      <c r="D525" s="14" t="s">
        <v>666</v>
      </c>
      <c r="E525" s="31" t="s">
        <v>1229</v>
      </c>
      <c r="F525" s="14" t="s">
        <v>1766</v>
      </c>
      <c r="G525" s="14" t="s">
        <v>1227</v>
      </c>
      <c r="H525" s="15">
        <v>25</v>
      </c>
    </row>
    <row r="526" spans="1:8" s="16" customFormat="1" ht="15">
      <c r="A526" s="14" t="s">
        <v>660</v>
      </c>
      <c r="B526" s="15" t="s">
        <v>661</v>
      </c>
      <c r="C526" s="15" t="s">
        <v>1768</v>
      </c>
      <c r="D526" s="14" t="s">
        <v>666</v>
      </c>
      <c r="E526" s="31" t="s">
        <v>1229</v>
      </c>
      <c r="F526" s="14" t="s">
        <v>1766</v>
      </c>
      <c r="G526" s="14" t="s">
        <v>1227</v>
      </c>
      <c r="H526" s="15">
        <v>40</v>
      </c>
    </row>
    <row r="527" spans="1:8" s="16" customFormat="1" ht="15">
      <c r="A527" s="14" t="s">
        <v>660</v>
      </c>
      <c r="B527" s="15" t="s">
        <v>661</v>
      </c>
      <c r="C527" s="15" t="s">
        <v>1769</v>
      </c>
      <c r="D527" s="14" t="s">
        <v>666</v>
      </c>
      <c r="E527" s="31" t="s">
        <v>1229</v>
      </c>
      <c r="F527" s="14" t="s">
        <v>1766</v>
      </c>
      <c r="G527" s="14" t="s">
        <v>1227</v>
      </c>
      <c r="H527" s="15">
        <v>80</v>
      </c>
    </row>
    <row r="528" spans="1:8" s="16" customFormat="1" ht="15">
      <c r="A528" s="14" t="s">
        <v>660</v>
      </c>
      <c r="B528" s="15" t="s">
        <v>661</v>
      </c>
      <c r="C528" s="15" t="s">
        <v>1770</v>
      </c>
      <c r="D528" s="14" t="s">
        <v>666</v>
      </c>
      <c r="E528" s="31" t="s">
        <v>1229</v>
      </c>
      <c r="F528" s="14" t="s">
        <v>1766</v>
      </c>
      <c r="G528" s="14" t="s">
        <v>1227</v>
      </c>
      <c r="H528" s="15">
        <v>50</v>
      </c>
    </row>
    <row r="529" spans="1:8" s="16" customFormat="1" ht="15">
      <c r="A529" s="14" t="s">
        <v>660</v>
      </c>
      <c r="B529" s="15" t="s">
        <v>661</v>
      </c>
      <c r="C529" s="15" t="s">
        <v>1771</v>
      </c>
      <c r="D529" s="14" t="s">
        <v>666</v>
      </c>
      <c r="E529" s="31" t="s">
        <v>1229</v>
      </c>
      <c r="F529" s="14" t="s">
        <v>1766</v>
      </c>
      <c r="G529" s="14" t="s">
        <v>1227</v>
      </c>
      <c r="H529" s="15">
        <v>17</v>
      </c>
    </row>
    <row r="530" spans="1:8" s="16" customFormat="1" ht="15">
      <c r="A530" s="14" t="s">
        <v>660</v>
      </c>
      <c r="B530" s="15" t="s">
        <v>661</v>
      </c>
      <c r="C530" s="15" t="s">
        <v>1772</v>
      </c>
      <c r="D530" s="14" t="s">
        <v>666</v>
      </c>
      <c r="E530" s="31" t="s">
        <v>1229</v>
      </c>
      <c r="F530" s="14" t="s">
        <v>1766</v>
      </c>
      <c r="G530" s="14" t="s">
        <v>1227</v>
      </c>
      <c r="H530" s="15">
        <v>45</v>
      </c>
    </row>
    <row r="531" spans="1:8" s="16" customFormat="1" ht="15">
      <c r="A531" s="14" t="s">
        <v>660</v>
      </c>
      <c r="B531" s="15" t="s">
        <v>661</v>
      </c>
      <c r="C531" s="15" t="s">
        <v>1773</v>
      </c>
      <c r="D531" s="14" t="s">
        <v>666</v>
      </c>
      <c r="E531" s="31" t="s">
        <v>1229</v>
      </c>
      <c r="F531" s="14" t="s">
        <v>1766</v>
      </c>
      <c r="G531" s="14" t="s">
        <v>1227</v>
      </c>
      <c r="H531" s="15">
        <v>20</v>
      </c>
    </row>
    <row r="532" spans="1:8" s="16" customFormat="1" ht="15">
      <c r="A532" s="14" t="s">
        <v>660</v>
      </c>
      <c r="B532" s="15" t="s">
        <v>661</v>
      </c>
      <c r="C532" s="15" t="s">
        <v>1774</v>
      </c>
      <c r="D532" s="14" t="s">
        <v>666</v>
      </c>
      <c r="E532" s="31" t="s">
        <v>1229</v>
      </c>
      <c r="F532" s="14" t="s">
        <v>1766</v>
      </c>
      <c r="G532" s="14" t="s">
        <v>1227</v>
      </c>
      <c r="H532" s="15">
        <v>40</v>
      </c>
    </row>
    <row r="533" spans="1:8" s="16" customFormat="1" ht="15">
      <c r="A533" s="14" t="s">
        <v>660</v>
      </c>
      <c r="B533" s="15" t="s">
        <v>661</v>
      </c>
      <c r="C533" s="15" t="s">
        <v>1775</v>
      </c>
      <c r="D533" s="14" t="s">
        <v>666</v>
      </c>
      <c r="E533" s="31" t="s">
        <v>1229</v>
      </c>
      <c r="F533" s="14" t="s">
        <v>1766</v>
      </c>
      <c r="G533" s="14" t="s">
        <v>1227</v>
      </c>
      <c r="H533" s="15">
        <v>30</v>
      </c>
    </row>
    <row r="534" spans="1:8" s="16" customFormat="1" ht="15">
      <c r="A534" s="14" t="s">
        <v>660</v>
      </c>
      <c r="B534" s="15" t="s">
        <v>661</v>
      </c>
      <c r="C534" s="15" t="s">
        <v>1776</v>
      </c>
      <c r="D534" s="14" t="s">
        <v>666</v>
      </c>
      <c r="E534" s="31" t="s">
        <v>1229</v>
      </c>
      <c r="F534" s="14" t="s">
        <v>1766</v>
      </c>
      <c r="G534" s="14" t="s">
        <v>1227</v>
      </c>
      <c r="H534" s="15">
        <v>40</v>
      </c>
    </row>
    <row r="535" spans="1:8" s="16" customFormat="1" ht="15">
      <c r="A535" s="14" t="s">
        <v>660</v>
      </c>
      <c r="B535" s="15" t="s">
        <v>661</v>
      </c>
      <c r="C535" s="15" t="s">
        <v>663</v>
      </c>
      <c r="D535" s="14" t="s">
        <v>666</v>
      </c>
      <c r="E535" s="31" t="s">
        <v>1227</v>
      </c>
      <c r="F535" s="14" t="s">
        <v>1766</v>
      </c>
      <c r="G535" s="14" t="s">
        <v>1227</v>
      </c>
      <c r="H535" s="15">
        <v>15</v>
      </c>
    </row>
    <row r="536" spans="1:8" s="16" customFormat="1" ht="15">
      <c r="A536" s="14" t="s">
        <v>660</v>
      </c>
      <c r="B536" s="15" t="s">
        <v>661</v>
      </c>
      <c r="C536" s="15" t="s">
        <v>668</v>
      </c>
      <c r="D536" s="14" t="s">
        <v>666</v>
      </c>
      <c r="E536" s="31" t="s">
        <v>1227</v>
      </c>
      <c r="F536" s="14" t="s">
        <v>1766</v>
      </c>
      <c r="G536" s="14" t="s">
        <v>1227</v>
      </c>
      <c r="H536" s="15">
        <v>20</v>
      </c>
    </row>
    <row r="537" spans="1:8" s="16" customFormat="1" ht="15">
      <c r="A537" s="14" t="s">
        <v>660</v>
      </c>
      <c r="B537" s="15" t="s">
        <v>661</v>
      </c>
      <c r="C537" s="15" t="s">
        <v>669</v>
      </c>
      <c r="D537" s="14" t="s">
        <v>666</v>
      </c>
      <c r="E537" s="31" t="s">
        <v>1227</v>
      </c>
      <c r="F537" s="14" t="s">
        <v>1766</v>
      </c>
      <c r="G537" s="14" t="s">
        <v>1227</v>
      </c>
      <c r="H537" s="15">
        <v>35</v>
      </c>
    </row>
    <row r="538" spans="1:8" s="16" customFormat="1" ht="15">
      <c r="A538" s="14" t="s">
        <v>660</v>
      </c>
      <c r="B538" s="15" t="s">
        <v>661</v>
      </c>
      <c r="C538" s="15" t="s">
        <v>670</v>
      </c>
      <c r="D538" s="14" t="s">
        <v>666</v>
      </c>
      <c r="E538" s="31" t="s">
        <v>1227</v>
      </c>
      <c r="F538" s="14" t="s">
        <v>1766</v>
      </c>
      <c r="G538" s="14" t="s">
        <v>1227</v>
      </c>
      <c r="H538" s="15">
        <v>24</v>
      </c>
    </row>
    <row r="539" spans="1:8" s="16" customFormat="1" ht="15">
      <c r="A539" s="14" t="s">
        <v>660</v>
      </c>
      <c r="B539" s="15" t="s">
        <v>661</v>
      </c>
      <c r="C539" s="15" t="s">
        <v>671</v>
      </c>
      <c r="D539" s="14" t="s">
        <v>666</v>
      </c>
      <c r="E539" s="31" t="s">
        <v>1227</v>
      </c>
      <c r="F539" s="14" t="s">
        <v>1766</v>
      </c>
      <c r="G539" s="14" t="s">
        <v>1227</v>
      </c>
      <c r="H539" s="15">
        <v>50</v>
      </c>
    </row>
    <row r="540" spans="1:8" s="16" customFormat="1" ht="15">
      <c r="A540" s="14" t="s">
        <v>660</v>
      </c>
      <c r="B540" s="15" t="s">
        <v>661</v>
      </c>
      <c r="C540" s="15" t="s">
        <v>674</v>
      </c>
      <c r="D540" s="14" t="s">
        <v>666</v>
      </c>
      <c r="E540" s="31" t="s">
        <v>1227</v>
      </c>
      <c r="F540" s="14" t="s">
        <v>1766</v>
      </c>
      <c r="G540" s="14" t="s">
        <v>1227</v>
      </c>
      <c r="H540" s="15">
        <v>35</v>
      </c>
    </row>
    <row r="541" spans="1:8" s="16" customFormat="1" ht="15">
      <c r="A541" s="16" t="s">
        <v>660</v>
      </c>
      <c r="B541" s="19" t="s">
        <v>1777</v>
      </c>
      <c r="C541" s="19" t="s">
        <v>1778</v>
      </c>
      <c r="D541" s="19" t="s">
        <v>666</v>
      </c>
      <c r="E541" s="19" t="s">
        <v>1229</v>
      </c>
      <c r="F541" s="19" t="s">
        <v>1766</v>
      </c>
      <c r="G541" s="19" t="s">
        <v>1227</v>
      </c>
      <c r="H541" s="19">
        <v>50</v>
      </c>
    </row>
    <row r="542" spans="1:8" s="16" customFormat="1" ht="15">
      <c r="A542" s="16" t="s">
        <v>660</v>
      </c>
      <c r="B542" s="19" t="s">
        <v>1777</v>
      </c>
      <c r="C542" s="19" t="s">
        <v>1779</v>
      </c>
      <c r="D542" s="19" t="s">
        <v>666</v>
      </c>
      <c r="E542" s="19" t="s">
        <v>1229</v>
      </c>
      <c r="F542" s="19" t="s">
        <v>1766</v>
      </c>
      <c r="G542" s="19" t="s">
        <v>1227</v>
      </c>
      <c r="H542" s="19">
        <v>250</v>
      </c>
    </row>
    <row r="543" spans="1:8" s="16" customFormat="1" ht="15">
      <c r="A543" s="16" t="s">
        <v>660</v>
      </c>
      <c r="B543" s="19" t="s">
        <v>1777</v>
      </c>
      <c r="C543" s="19" t="s">
        <v>1780</v>
      </c>
      <c r="D543" s="19" t="s">
        <v>666</v>
      </c>
      <c r="E543" s="19" t="s">
        <v>1229</v>
      </c>
      <c r="F543" s="19" t="s">
        <v>1766</v>
      </c>
      <c r="G543" s="19" t="s">
        <v>1227</v>
      </c>
      <c r="H543" s="19">
        <v>20</v>
      </c>
    </row>
    <row r="544" spans="1:8" s="16" customFormat="1" ht="15">
      <c r="A544" s="16" t="s">
        <v>660</v>
      </c>
      <c r="B544" s="19" t="s">
        <v>1781</v>
      </c>
      <c r="C544" s="19" t="s">
        <v>1782</v>
      </c>
      <c r="D544" s="19" t="s">
        <v>666</v>
      </c>
      <c r="E544" s="19" t="s">
        <v>1229</v>
      </c>
      <c r="F544" s="19" t="s">
        <v>1766</v>
      </c>
      <c r="G544" s="19" t="s">
        <v>1227</v>
      </c>
      <c r="H544" s="19">
        <v>200</v>
      </c>
    </row>
    <row r="545" spans="1:8" s="16" customFormat="1" ht="15">
      <c r="A545" s="16" t="s">
        <v>660</v>
      </c>
      <c r="B545" s="19" t="s">
        <v>1781</v>
      </c>
      <c r="C545" s="19" t="s">
        <v>1783</v>
      </c>
      <c r="D545" s="19" t="s">
        <v>666</v>
      </c>
      <c r="E545" s="19" t="s">
        <v>1229</v>
      </c>
      <c r="F545" s="19" t="s">
        <v>1766</v>
      </c>
      <c r="G545" s="19" t="s">
        <v>1227</v>
      </c>
      <c r="H545" s="19">
        <v>550</v>
      </c>
    </row>
    <row r="546" spans="1:8" s="16" customFormat="1" ht="45">
      <c r="A546" s="14" t="s">
        <v>660</v>
      </c>
      <c r="B546" s="15" t="s">
        <v>676</v>
      </c>
      <c r="C546" s="15" t="s">
        <v>1784</v>
      </c>
      <c r="D546" s="14" t="s">
        <v>666</v>
      </c>
      <c r="E546" s="15" t="s">
        <v>1229</v>
      </c>
      <c r="F546" s="14" t="s">
        <v>1766</v>
      </c>
      <c r="G546" s="15" t="s">
        <v>1227</v>
      </c>
      <c r="H546" s="15">
        <v>12.9</v>
      </c>
    </row>
    <row r="547" spans="1:8" s="16" customFormat="1" ht="45">
      <c r="A547" s="14" t="s">
        <v>660</v>
      </c>
      <c r="B547" s="15" t="s">
        <v>676</v>
      </c>
      <c r="C547" s="15" t="s">
        <v>1785</v>
      </c>
      <c r="D547" s="14" t="s">
        <v>666</v>
      </c>
      <c r="E547" s="15" t="s">
        <v>1229</v>
      </c>
      <c r="F547" s="14" t="s">
        <v>1766</v>
      </c>
      <c r="G547" s="15" t="s">
        <v>1227</v>
      </c>
      <c r="H547" s="15">
        <v>9.5</v>
      </c>
    </row>
    <row r="548" spans="1:8" s="16" customFormat="1" ht="45">
      <c r="A548" s="14" t="s">
        <v>660</v>
      </c>
      <c r="B548" s="15" t="s">
        <v>676</v>
      </c>
      <c r="C548" s="15" t="s">
        <v>1786</v>
      </c>
      <c r="D548" s="14" t="s">
        <v>666</v>
      </c>
      <c r="E548" s="15" t="s">
        <v>1229</v>
      </c>
      <c r="F548" s="14" t="s">
        <v>1766</v>
      </c>
      <c r="G548" s="15" t="s">
        <v>1227</v>
      </c>
      <c r="H548" s="15">
        <v>9.5</v>
      </c>
    </row>
    <row r="549" spans="1:8" s="16" customFormat="1" ht="45">
      <c r="A549" s="14" t="s">
        <v>660</v>
      </c>
      <c r="B549" s="15" t="s">
        <v>676</v>
      </c>
      <c r="C549" s="15" t="s">
        <v>1787</v>
      </c>
      <c r="D549" s="14" t="s">
        <v>666</v>
      </c>
      <c r="E549" s="15" t="s">
        <v>1229</v>
      </c>
      <c r="F549" s="14" t="s">
        <v>1766</v>
      </c>
      <c r="G549" s="15" t="s">
        <v>1227</v>
      </c>
      <c r="H549" s="15">
        <v>23</v>
      </c>
    </row>
    <row r="550" spans="1:8" s="16" customFormat="1" ht="45">
      <c r="A550" s="14" t="s">
        <v>660</v>
      </c>
      <c r="B550" s="15" t="s">
        <v>676</v>
      </c>
      <c r="C550" s="15" t="s">
        <v>677</v>
      </c>
      <c r="D550" s="14" t="s">
        <v>666</v>
      </c>
      <c r="E550" s="15" t="s">
        <v>1227</v>
      </c>
      <c r="F550" s="14" t="s">
        <v>1766</v>
      </c>
      <c r="G550" s="15" t="s">
        <v>1227</v>
      </c>
      <c r="H550" s="15">
        <v>42</v>
      </c>
    </row>
    <row r="551" spans="1:8" s="16" customFormat="1" ht="45">
      <c r="A551" s="14" t="s">
        <v>660</v>
      </c>
      <c r="B551" s="15" t="s">
        <v>676</v>
      </c>
      <c r="C551" s="15" t="s">
        <v>1788</v>
      </c>
      <c r="D551" s="14" t="s">
        <v>666</v>
      </c>
      <c r="E551" s="15" t="s">
        <v>1229</v>
      </c>
      <c r="F551" s="14" t="s">
        <v>1766</v>
      </c>
      <c r="G551" s="15" t="s">
        <v>1227</v>
      </c>
      <c r="H551" s="15">
        <v>90</v>
      </c>
    </row>
    <row r="552" spans="1:8" s="16" customFormat="1" ht="45">
      <c r="A552" s="14" t="s">
        <v>660</v>
      </c>
      <c r="B552" s="15" t="s">
        <v>676</v>
      </c>
      <c r="C552" s="15" t="s">
        <v>1789</v>
      </c>
      <c r="D552" s="14" t="s">
        <v>666</v>
      </c>
      <c r="E552" s="15" t="s">
        <v>1229</v>
      </c>
      <c r="F552" s="14" t="s">
        <v>1766</v>
      </c>
      <c r="G552" s="15" t="s">
        <v>1227</v>
      </c>
      <c r="H552" s="15">
        <v>90</v>
      </c>
    </row>
    <row r="553" spans="1:8" s="16" customFormat="1" ht="45">
      <c r="A553" s="14" t="s">
        <v>660</v>
      </c>
      <c r="B553" s="15" t="s">
        <v>676</v>
      </c>
      <c r="C553" s="15" t="s">
        <v>1790</v>
      </c>
      <c r="D553" s="14" t="s">
        <v>666</v>
      </c>
      <c r="E553" s="15" t="s">
        <v>1229</v>
      </c>
      <c r="F553" s="14" t="s">
        <v>1766</v>
      </c>
      <c r="G553" s="15" t="s">
        <v>1227</v>
      </c>
      <c r="H553" s="15">
        <v>120</v>
      </c>
    </row>
    <row r="554" spans="1:8" s="16" customFormat="1" ht="45">
      <c r="A554" s="14" t="s">
        <v>660</v>
      </c>
      <c r="B554" s="15" t="s">
        <v>676</v>
      </c>
      <c r="C554" s="15" t="s">
        <v>1791</v>
      </c>
      <c r="D554" s="14" t="s">
        <v>666</v>
      </c>
      <c r="E554" s="15" t="s">
        <v>1229</v>
      </c>
      <c r="F554" s="14" t="s">
        <v>1766</v>
      </c>
      <c r="G554" s="15" t="s">
        <v>1227</v>
      </c>
      <c r="H554" s="15">
        <v>140</v>
      </c>
    </row>
    <row r="555" spans="1:8" s="16" customFormat="1" ht="45">
      <c r="A555" s="14" t="s">
        <v>660</v>
      </c>
      <c r="B555" s="15" t="s">
        <v>676</v>
      </c>
      <c r="C555" s="15" t="s">
        <v>680</v>
      </c>
      <c r="D555" s="14" t="s">
        <v>666</v>
      </c>
      <c r="E555" s="15" t="s">
        <v>1227</v>
      </c>
      <c r="F555" s="14" t="s">
        <v>1766</v>
      </c>
      <c r="G555" s="15" t="s">
        <v>1227</v>
      </c>
      <c r="H555" s="15">
        <v>67</v>
      </c>
    </row>
    <row r="556" spans="1:8" s="16" customFormat="1" ht="45">
      <c r="A556" s="14" t="s">
        <v>660</v>
      </c>
      <c r="B556" s="15" t="s">
        <v>676</v>
      </c>
      <c r="C556" s="15" t="s">
        <v>683</v>
      </c>
      <c r="D556" s="14" t="s">
        <v>666</v>
      </c>
      <c r="E556" s="15" t="s">
        <v>1227</v>
      </c>
      <c r="F556" s="14" t="s">
        <v>1766</v>
      </c>
      <c r="G556" s="15" t="s">
        <v>1227</v>
      </c>
      <c r="H556" s="15">
        <v>67</v>
      </c>
    </row>
    <row r="557" spans="1:10" s="16" customFormat="1" ht="15">
      <c r="A557" s="14" t="s">
        <v>660</v>
      </c>
      <c r="B557" s="15" t="s">
        <v>475</v>
      </c>
      <c r="C557" s="15" t="s">
        <v>1792</v>
      </c>
      <c r="D557" s="15" t="s">
        <v>666</v>
      </c>
      <c r="E557" s="15" t="s">
        <v>1229</v>
      </c>
      <c r="F557" s="14" t="s">
        <v>1766</v>
      </c>
      <c r="G557" s="15" t="s">
        <v>1227</v>
      </c>
      <c r="H557" s="15"/>
      <c r="I557" s="21" t="s">
        <v>1227</v>
      </c>
      <c r="J557" s="21" t="s">
        <v>1229</v>
      </c>
    </row>
    <row r="558" spans="1:10" s="16" customFormat="1" ht="15">
      <c r="A558" s="14" t="s">
        <v>660</v>
      </c>
      <c r="B558" s="15" t="s">
        <v>475</v>
      </c>
      <c r="C558" s="15" t="s">
        <v>1793</v>
      </c>
      <c r="D558" s="15" t="s">
        <v>666</v>
      </c>
      <c r="E558" s="15" t="s">
        <v>1229</v>
      </c>
      <c r="F558" s="14" t="s">
        <v>1766</v>
      </c>
      <c r="G558" s="15" t="s">
        <v>1227</v>
      </c>
      <c r="H558" s="15"/>
      <c r="I558" s="21" t="s">
        <v>1227</v>
      </c>
      <c r="J558" s="21" t="s">
        <v>1229</v>
      </c>
    </row>
    <row r="559" spans="1:10" s="16" customFormat="1" ht="15">
      <c r="A559" s="14" t="s">
        <v>660</v>
      </c>
      <c r="B559" s="15" t="s">
        <v>475</v>
      </c>
      <c r="C559" s="15" t="s">
        <v>685</v>
      </c>
      <c r="D559" s="15" t="s">
        <v>666</v>
      </c>
      <c r="E559" s="15" t="s">
        <v>1227</v>
      </c>
      <c r="F559" s="14" t="s">
        <v>1766</v>
      </c>
      <c r="G559" s="15" t="s">
        <v>1227</v>
      </c>
      <c r="H559" s="15">
        <v>12</v>
      </c>
      <c r="I559" s="21" t="s">
        <v>1227</v>
      </c>
      <c r="J559" s="21" t="s">
        <v>1227</v>
      </c>
    </row>
    <row r="560" spans="1:10" s="16" customFormat="1" ht="15">
      <c r="A560" s="14" t="s">
        <v>660</v>
      </c>
      <c r="B560" s="15" t="s">
        <v>475</v>
      </c>
      <c r="C560" s="15" t="s">
        <v>1794</v>
      </c>
      <c r="D560" s="15" t="s">
        <v>666</v>
      </c>
      <c r="E560" s="15" t="s">
        <v>1229</v>
      </c>
      <c r="F560" s="14" t="s">
        <v>1766</v>
      </c>
      <c r="G560" s="15" t="s">
        <v>1227</v>
      </c>
      <c r="H560" s="15">
        <v>20</v>
      </c>
      <c r="I560" s="21" t="s">
        <v>1227</v>
      </c>
      <c r="J560" s="21" t="s">
        <v>1227</v>
      </c>
    </row>
    <row r="561" spans="1:10" s="16" customFormat="1" ht="15">
      <c r="A561" s="14" t="s">
        <v>660</v>
      </c>
      <c r="B561" s="15" t="s">
        <v>475</v>
      </c>
      <c r="C561" s="15" t="s">
        <v>688</v>
      </c>
      <c r="D561" s="15" t="s">
        <v>666</v>
      </c>
      <c r="E561" s="15" t="s">
        <v>1227</v>
      </c>
      <c r="F561" s="14" t="s">
        <v>1766</v>
      </c>
      <c r="G561" s="15" t="s">
        <v>1227</v>
      </c>
      <c r="H561" s="15">
        <v>20</v>
      </c>
      <c r="I561" s="21" t="s">
        <v>1227</v>
      </c>
      <c r="J561" s="21" t="s">
        <v>1227</v>
      </c>
    </row>
    <row r="562" spans="1:10" s="16" customFormat="1" ht="15">
      <c r="A562" s="14" t="s">
        <v>660</v>
      </c>
      <c r="B562" s="15" t="s">
        <v>475</v>
      </c>
      <c r="C562" s="15" t="s">
        <v>690</v>
      </c>
      <c r="D562" s="15" t="s">
        <v>666</v>
      </c>
      <c r="E562" s="15" t="s">
        <v>1227</v>
      </c>
      <c r="F562" s="14" t="s">
        <v>1766</v>
      </c>
      <c r="G562" s="15" t="s">
        <v>1227</v>
      </c>
      <c r="H562" s="15">
        <v>20</v>
      </c>
      <c r="I562" s="21" t="s">
        <v>1227</v>
      </c>
      <c r="J562" s="21" t="s">
        <v>1227</v>
      </c>
    </row>
    <row r="563" spans="1:10" s="16" customFormat="1" ht="15">
      <c r="A563" s="14" t="s">
        <v>660</v>
      </c>
      <c r="B563" s="15" t="s">
        <v>475</v>
      </c>
      <c r="C563" s="15" t="s">
        <v>1795</v>
      </c>
      <c r="D563" s="15" t="s">
        <v>666</v>
      </c>
      <c r="E563" s="15" t="s">
        <v>1229</v>
      </c>
      <c r="F563" s="14" t="s">
        <v>1766</v>
      </c>
      <c r="G563" s="15" t="s">
        <v>1227</v>
      </c>
      <c r="H563" s="15">
        <v>25</v>
      </c>
      <c r="I563" s="21" t="s">
        <v>1227</v>
      </c>
      <c r="J563" s="21" t="s">
        <v>1227</v>
      </c>
    </row>
    <row r="564" spans="1:10" s="16" customFormat="1" ht="15">
      <c r="A564" s="14" t="s">
        <v>660</v>
      </c>
      <c r="B564" s="15" t="s">
        <v>475</v>
      </c>
      <c r="C564" s="15" t="s">
        <v>693</v>
      </c>
      <c r="D564" s="15" t="s">
        <v>666</v>
      </c>
      <c r="E564" s="15" t="s">
        <v>1227</v>
      </c>
      <c r="F564" s="14" t="s">
        <v>1766</v>
      </c>
      <c r="G564" s="15" t="s">
        <v>1227</v>
      </c>
      <c r="H564" s="15">
        <v>25</v>
      </c>
      <c r="I564" s="21" t="s">
        <v>1227</v>
      </c>
      <c r="J564" s="21" t="s">
        <v>1229</v>
      </c>
    </row>
    <row r="565" spans="1:10" s="16" customFormat="1" ht="15">
      <c r="A565" s="14" t="s">
        <v>660</v>
      </c>
      <c r="B565" s="15" t="s">
        <v>475</v>
      </c>
      <c r="C565" s="15" t="s">
        <v>1796</v>
      </c>
      <c r="D565" s="15" t="s">
        <v>666</v>
      </c>
      <c r="E565" s="15" t="s">
        <v>1229</v>
      </c>
      <c r="F565" s="14" t="s">
        <v>1766</v>
      </c>
      <c r="G565" s="15" t="s">
        <v>1227</v>
      </c>
      <c r="H565" s="15">
        <v>30</v>
      </c>
      <c r="I565" s="22" t="s">
        <v>1227</v>
      </c>
      <c r="J565" s="22"/>
    </row>
    <row r="566" spans="1:10" s="16" customFormat="1" ht="15">
      <c r="A566" s="14" t="s">
        <v>660</v>
      </c>
      <c r="B566" s="15" t="s">
        <v>475</v>
      </c>
      <c r="C566" s="15" t="s">
        <v>695</v>
      </c>
      <c r="D566" s="15" t="s">
        <v>666</v>
      </c>
      <c r="E566" s="15" t="s">
        <v>1227</v>
      </c>
      <c r="F566" s="14" t="s">
        <v>1766</v>
      </c>
      <c r="G566" s="15" t="s">
        <v>1227</v>
      </c>
      <c r="H566" s="15">
        <v>40</v>
      </c>
      <c r="I566" s="22" t="s">
        <v>1229</v>
      </c>
      <c r="J566" s="22"/>
    </row>
    <row r="567" spans="1:10" s="16" customFormat="1" ht="15">
      <c r="A567" s="14" t="s">
        <v>660</v>
      </c>
      <c r="B567" s="15" t="s">
        <v>475</v>
      </c>
      <c r="C567" s="15" t="s">
        <v>697</v>
      </c>
      <c r="D567" s="15" t="s">
        <v>666</v>
      </c>
      <c r="E567" s="15" t="s">
        <v>1227</v>
      </c>
      <c r="F567" s="14" t="s">
        <v>1766</v>
      </c>
      <c r="G567" s="15" t="s">
        <v>1227</v>
      </c>
      <c r="H567" s="15">
        <v>50</v>
      </c>
      <c r="I567" s="22" t="s">
        <v>1229</v>
      </c>
      <c r="J567" s="22"/>
    </row>
    <row r="568" spans="1:10" s="16" customFormat="1" ht="15">
      <c r="A568" s="14" t="s">
        <v>660</v>
      </c>
      <c r="B568" s="15" t="s">
        <v>475</v>
      </c>
      <c r="C568" s="15" t="s">
        <v>1797</v>
      </c>
      <c r="D568" s="15" t="s">
        <v>666</v>
      </c>
      <c r="E568" s="15" t="s">
        <v>1229</v>
      </c>
      <c r="F568" s="14" t="s">
        <v>1766</v>
      </c>
      <c r="G568" s="15" t="s">
        <v>1227</v>
      </c>
      <c r="H568" s="15">
        <v>50</v>
      </c>
      <c r="I568" s="22" t="s">
        <v>1229</v>
      </c>
      <c r="J568" s="22"/>
    </row>
    <row r="569" spans="1:10" s="16" customFormat="1" ht="15">
      <c r="A569" s="14" t="s">
        <v>660</v>
      </c>
      <c r="B569" s="15" t="s">
        <v>475</v>
      </c>
      <c r="C569" s="15" t="s">
        <v>1798</v>
      </c>
      <c r="D569" s="15" t="s">
        <v>666</v>
      </c>
      <c r="E569" s="15" t="s">
        <v>1229</v>
      </c>
      <c r="F569" s="14" t="s">
        <v>1766</v>
      </c>
      <c r="G569" s="15" t="s">
        <v>1227</v>
      </c>
      <c r="H569" s="15">
        <v>70</v>
      </c>
      <c r="I569" s="21" t="s">
        <v>1229</v>
      </c>
      <c r="J569" s="22"/>
    </row>
    <row r="570" spans="1:10" s="16" customFormat="1" ht="15">
      <c r="A570" s="14" t="s">
        <v>660</v>
      </c>
      <c r="B570" s="15" t="s">
        <v>475</v>
      </c>
      <c r="C570" s="15" t="s">
        <v>1799</v>
      </c>
      <c r="D570" s="15" t="s">
        <v>666</v>
      </c>
      <c r="E570" s="15" t="s">
        <v>1229</v>
      </c>
      <c r="F570" s="14" t="s">
        <v>1766</v>
      </c>
      <c r="G570" s="15" t="s">
        <v>1227</v>
      </c>
      <c r="H570" s="15">
        <v>75</v>
      </c>
      <c r="I570" s="21" t="s">
        <v>1229</v>
      </c>
      <c r="J570" s="22"/>
    </row>
    <row r="571" spans="1:10" s="16" customFormat="1" ht="15">
      <c r="A571" s="14" t="s">
        <v>660</v>
      </c>
      <c r="B571" s="15" t="s">
        <v>475</v>
      </c>
      <c r="C571" s="15" t="s">
        <v>1800</v>
      </c>
      <c r="D571" s="15" t="s">
        <v>666</v>
      </c>
      <c r="E571" s="15" t="s">
        <v>1229</v>
      </c>
      <c r="F571" s="14" t="s">
        <v>1766</v>
      </c>
      <c r="G571" s="15" t="s">
        <v>1227</v>
      </c>
      <c r="H571" s="15">
        <v>90</v>
      </c>
      <c r="I571" s="21" t="s">
        <v>1229</v>
      </c>
      <c r="J571" s="22"/>
    </row>
    <row r="572" spans="1:10" s="16" customFormat="1" ht="15">
      <c r="A572" s="14" t="s">
        <v>660</v>
      </c>
      <c r="B572" s="15" t="s">
        <v>475</v>
      </c>
      <c r="C572" s="15" t="s">
        <v>1801</v>
      </c>
      <c r="D572" s="15" t="s">
        <v>666</v>
      </c>
      <c r="E572" s="15" t="s">
        <v>1229</v>
      </c>
      <c r="F572" s="14" t="s">
        <v>1766</v>
      </c>
      <c r="G572" s="15" t="s">
        <v>1227</v>
      </c>
      <c r="H572" s="15">
        <v>128</v>
      </c>
      <c r="I572" s="22" t="s">
        <v>1229</v>
      </c>
      <c r="J572" s="22"/>
    </row>
    <row r="573" spans="1:10" s="16" customFormat="1" ht="15">
      <c r="A573" s="14" t="s">
        <v>660</v>
      </c>
      <c r="B573" s="15" t="s">
        <v>475</v>
      </c>
      <c r="C573" s="15" t="s">
        <v>1802</v>
      </c>
      <c r="D573" s="15" t="s">
        <v>666</v>
      </c>
      <c r="E573" s="15" t="s">
        <v>1227</v>
      </c>
      <c r="F573" s="14" t="s">
        <v>1766</v>
      </c>
      <c r="G573" s="15" t="s">
        <v>1227</v>
      </c>
      <c r="H573" s="15">
        <v>25</v>
      </c>
      <c r="I573" s="21" t="s">
        <v>1229</v>
      </c>
      <c r="J573" s="22"/>
    </row>
    <row r="574" spans="1:10" s="16" customFormat="1" ht="15">
      <c r="A574" s="14" t="s">
        <v>660</v>
      </c>
      <c r="B574" s="15" t="s">
        <v>475</v>
      </c>
      <c r="C574" s="15" t="s">
        <v>1803</v>
      </c>
      <c r="D574" s="15" t="s">
        <v>666</v>
      </c>
      <c r="E574" s="15" t="s">
        <v>1229</v>
      </c>
      <c r="F574" s="14" t="s">
        <v>1766</v>
      </c>
      <c r="G574" s="15" t="s">
        <v>1227</v>
      </c>
      <c r="H574" s="15"/>
      <c r="I574" s="21" t="s">
        <v>1229</v>
      </c>
      <c r="J574" s="22"/>
    </row>
    <row r="575" spans="1:10" s="16" customFormat="1" ht="15">
      <c r="A575" s="14" t="s">
        <v>660</v>
      </c>
      <c r="B575" s="15" t="s">
        <v>475</v>
      </c>
      <c r="C575" s="15" t="s">
        <v>1804</v>
      </c>
      <c r="D575" s="15" t="s">
        <v>666</v>
      </c>
      <c r="E575" s="15" t="s">
        <v>1229</v>
      </c>
      <c r="F575" s="14" t="s">
        <v>1766</v>
      </c>
      <c r="G575" s="15" t="s">
        <v>1227</v>
      </c>
      <c r="H575" s="15"/>
      <c r="I575" s="22" t="s">
        <v>1229</v>
      </c>
      <c r="J575" s="22"/>
    </row>
    <row r="576" spans="1:10" s="16" customFormat="1" ht="15">
      <c r="A576" s="14" t="s">
        <v>660</v>
      </c>
      <c r="B576" s="15" t="s">
        <v>475</v>
      </c>
      <c r="C576" s="15" t="s">
        <v>1805</v>
      </c>
      <c r="D576" s="15" t="s">
        <v>666</v>
      </c>
      <c r="E576" s="15" t="s">
        <v>1229</v>
      </c>
      <c r="F576" s="14" t="s">
        <v>1766</v>
      </c>
      <c r="G576" s="15" t="s">
        <v>1227</v>
      </c>
      <c r="H576" s="15">
        <v>26</v>
      </c>
      <c r="I576" s="22" t="s">
        <v>1227</v>
      </c>
      <c r="J576" s="22" t="s">
        <v>1229</v>
      </c>
    </row>
    <row r="577" spans="1:10" s="16" customFormat="1" ht="15">
      <c r="A577" s="14" t="s">
        <v>660</v>
      </c>
      <c r="B577" s="15" t="s">
        <v>475</v>
      </c>
      <c r="C577" s="15" t="s">
        <v>1806</v>
      </c>
      <c r="D577" s="15" t="s">
        <v>666</v>
      </c>
      <c r="E577" s="15" t="s">
        <v>1229</v>
      </c>
      <c r="F577" s="14" t="s">
        <v>1766</v>
      </c>
      <c r="G577" s="15" t="s">
        <v>1227</v>
      </c>
      <c r="H577" s="15">
        <v>26</v>
      </c>
      <c r="I577" s="22" t="s">
        <v>1227</v>
      </c>
      <c r="J577" s="22" t="s">
        <v>1229</v>
      </c>
    </row>
    <row r="578" spans="1:10" s="16" customFormat="1" ht="15">
      <c r="A578" s="14" t="s">
        <v>660</v>
      </c>
      <c r="B578" s="15" t="s">
        <v>500</v>
      </c>
      <c r="C578" s="15" t="s">
        <v>727</v>
      </c>
      <c r="D578" s="15" t="s">
        <v>666</v>
      </c>
      <c r="E578" s="15" t="s">
        <v>1227</v>
      </c>
      <c r="F578" s="14" t="s">
        <v>1766</v>
      </c>
      <c r="G578" s="15" t="s">
        <v>1227</v>
      </c>
      <c r="H578" s="15">
        <v>9</v>
      </c>
      <c r="I578" s="20" t="s">
        <v>1229</v>
      </c>
      <c r="J578" s="20"/>
    </row>
    <row r="579" spans="1:10" s="16" customFormat="1" ht="15">
      <c r="A579" s="14" t="s">
        <v>660</v>
      </c>
      <c r="B579" s="15" t="s">
        <v>500</v>
      </c>
      <c r="C579" s="15" t="s">
        <v>730</v>
      </c>
      <c r="D579" s="15" t="s">
        <v>666</v>
      </c>
      <c r="E579" s="15" t="s">
        <v>1227</v>
      </c>
      <c r="F579" s="14" t="s">
        <v>1766</v>
      </c>
      <c r="G579" s="15" t="s">
        <v>1227</v>
      </c>
      <c r="H579" s="15">
        <v>9</v>
      </c>
      <c r="I579" s="20" t="s">
        <v>1229</v>
      </c>
      <c r="J579" s="20"/>
    </row>
    <row r="580" spans="1:10" s="16" customFormat="1" ht="15">
      <c r="A580" s="14" t="s">
        <v>660</v>
      </c>
      <c r="B580" s="15" t="s">
        <v>500</v>
      </c>
      <c r="C580" s="15" t="s">
        <v>1807</v>
      </c>
      <c r="D580" s="15" t="s">
        <v>666</v>
      </c>
      <c r="E580" s="15" t="s">
        <v>1229</v>
      </c>
      <c r="F580" s="14" t="s">
        <v>1766</v>
      </c>
      <c r="G580" s="15" t="s">
        <v>1227</v>
      </c>
      <c r="H580" s="15"/>
      <c r="I580" s="20" t="s">
        <v>1229</v>
      </c>
      <c r="J580" s="20"/>
    </row>
    <row r="581" spans="1:10" s="16" customFormat="1" ht="15">
      <c r="A581" s="14" t="s">
        <v>660</v>
      </c>
      <c r="B581" s="15" t="s">
        <v>500</v>
      </c>
      <c r="C581" s="15" t="s">
        <v>1808</v>
      </c>
      <c r="D581" s="15" t="s">
        <v>666</v>
      </c>
      <c r="E581" s="15" t="s">
        <v>1227</v>
      </c>
      <c r="F581" s="14" t="s">
        <v>1766</v>
      </c>
      <c r="G581" s="15" t="s">
        <v>1227</v>
      </c>
      <c r="H581" s="15">
        <v>23</v>
      </c>
      <c r="I581" s="20" t="s">
        <v>1229</v>
      </c>
      <c r="J581" s="20"/>
    </row>
    <row r="582" spans="1:10" s="16" customFormat="1" ht="15">
      <c r="A582" s="14" t="s">
        <v>660</v>
      </c>
      <c r="B582" s="15" t="s">
        <v>500</v>
      </c>
      <c r="C582" s="15" t="s">
        <v>1809</v>
      </c>
      <c r="D582" s="15" t="s">
        <v>666</v>
      </c>
      <c r="E582" s="15" t="s">
        <v>1227</v>
      </c>
      <c r="F582" s="14" t="s">
        <v>1766</v>
      </c>
      <c r="G582" s="15" t="s">
        <v>1227</v>
      </c>
      <c r="H582" s="15">
        <v>27</v>
      </c>
      <c r="I582" s="23" t="s">
        <v>1227</v>
      </c>
      <c r="J582" s="23" t="s">
        <v>1229</v>
      </c>
    </row>
    <row r="583" spans="1:10" s="16" customFormat="1" ht="15">
      <c r="A583" s="14" t="s">
        <v>660</v>
      </c>
      <c r="B583" s="15" t="s">
        <v>500</v>
      </c>
      <c r="C583" s="15" t="s">
        <v>1810</v>
      </c>
      <c r="D583" s="15" t="s">
        <v>666</v>
      </c>
      <c r="E583" s="15" t="s">
        <v>1227</v>
      </c>
      <c r="F583" s="14" t="s">
        <v>1766</v>
      </c>
      <c r="G583" s="15" t="s">
        <v>1227</v>
      </c>
      <c r="H583" s="15">
        <v>27</v>
      </c>
      <c r="I583" s="23" t="s">
        <v>1227</v>
      </c>
      <c r="J583" s="23" t="s">
        <v>1229</v>
      </c>
    </row>
    <row r="584" spans="1:10" s="16" customFormat="1" ht="15">
      <c r="A584" s="14" t="s">
        <v>660</v>
      </c>
      <c r="B584" s="15" t="s">
        <v>500</v>
      </c>
      <c r="C584" s="15" t="s">
        <v>1811</v>
      </c>
      <c r="D584" s="15" t="s">
        <v>666</v>
      </c>
      <c r="E584" s="15" t="s">
        <v>1229</v>
      </c>
      <c r="F584" s="14" t="s">
        <v>1766</v>
      </c>
      <c r="G584" s="15" t="s">
        <v>1227</v>
      </c>
      <c r="H584" s="15"/>
      <c r="I584" s="23" t="s">
        <v>1229</v>
      </c>
      <c r="J584" s="23"/>
    </row>
    <row r="585" spans="1:10" s="16" customFormat="1" ht="15">
      <c r="A585" s="14" t="s">
        <v>660</v>
      </c>
      <c r="B585" s="15" t="s">
        <v>500</v>
      </c>
      <c r="C585" s="15" t="s">
        <v>732</v>
      </c>
      <c r="D585" s="15" t="s">
        <v>666</v>
      </c>
      <c r="E585" s="15" t="s">
        <v>1227</v>
      </c>
      <c r="F585" s="14" t="s">
        <v>1766</v>
      </c>
      <c r="G585" s="15" t="s">
        <v>1227</v>
      </c>
      <c r="H585" s="15">
        <v>10</v>
      </c>
      <c r="I585" s="23" t="s">
        <v>1227</v>
      </c>
      <c r="J585" s="23" t="s">
        <v>1229</v>
      </c>
    </row>
    <row r="586" spans="1:10" s="16" customFormat="1" ht="15">
      <c r="A586" s="14" t="s">
        <v>660</v>
      </c>
      <c r="B586" s="15" t="s">
        <v>500</v>
      </c>
      <c r="C586" s="15" t="s">
        <v>733</v>
      </c>
      <c r="D586" s="15" t="s">
        <v>666</v>
      </c>
      <c r="E586" s="15" t="s">
        <v>1227</v>
      </c>
      <c r="F586" s="14" t="s">
        <v>1766</v>
      </c>
      <c r="G586" s="15" t="s">
        <v>1227</v>
      </c>
      <c r="H586" s="15">
        <v>10</v>
      </c>
      <c r="I586" s="23" t="s">
        <v>1227</v>
      </c>
      <c r="J586" s="23" t="s">
        <v>1229</v>
      </c>
    </row>
    <row r="587" spans="1:10" s="16" customFormat="1" ht="15">
      <c r="A587" s="14" t="s">
        <v>660</v>
      </c>
      <c r="B587" s="15" t="s">
        <v>500</v>
      </c>
      <c r="C587" s="15" t="s">
        <v>734</v>
      </c>
      <c r="D587" s="15" t="s">
        <v>666</v>
      </c>
      <c r="E587" s="15" t="s">
        <v>1227</v>
      </c>
      <c r="F587" s="14" t="s">
        <v>1766</v>
      </c>
      <c r="G587" s="15" t="s">
        <v>1227</v>
      </c>
      <c r="H587" s="15">
        <v>8</v>
      </c>
      <c r="I587" s="23" t="s">
        <v>1227</v>
      </c>
      <c r="J587" s="23" t="s">
        <v>1229</v>
      </c>
    </row>
    <row r="588" spans="1:10" s="16" customFormat="1" ht="15">
      <c r="A588" s="14" t="s">
        <v>660</v>
      </c>
      <c r="B588" s="15" t="s">
        <v>500</v>
      </c>
      <c r="C588" s="15" t="s">
        <v>1812</v>
      </c>
      <c r="D588" s="15" t="s">
        <v>666</v>
      </c>
      <c r="E588" s="15" t="s">
        <v>1229</v>
      </c>
      <c r="F588" s="14" t="s">
        <v>1766</v>
      </c>
      <c r="G588" s="15" t="s">
        <v>1227</v>
      </c>
      <c r="H588" s="15"/>
      <c r="I588" s="23" t="s">
        <v>1227</v>
      </c>
      <c r="J588" s="23" t="s">
        <v>1229</v>
      </c>
    </row>
    <row r="589" spans="1:10" s="16" customFormat="1" ht="15">
      <c r="A589" s="14" t="s">
        <v>660</v>
      </c>
      <c r="B589" s="15" t="s">
        <v>500</v>
      </c>
      <c r="C589" s="15" t="s">
        <v>735</v>
      </c>
      <c r="D589" s="15" t="s">
        <v>666</v>
      </c>
      <c r="E589" s="15" t="s">
        <v>1227</v>
      </c>
      <c r="F589" s="14" t="s">
        <v>1766</v>
      </c>
      <c r="G589" s="15" t="s">
        <v>1227</v>
      </c>
      <c r="H589" s="15">
        <v>10</v>
      </c>
      <c r="I589" s="23" t="s">
        <v>1227</v>
      </c>
      <c r="J589" s="23" t="s">
        <v>1229</v>
      </c>
    </row>
    <row r="590" spans="1:10" s="16" customFormat="1" ht="15">
      <c r="A590" s="14" t="s">
        <v>660</v>
      </c>
      <c r="B590" s="15" t="s">
        <v>500</v>
      </c>
      <c r="C590" s="15" t="s">
        <v>737</v>
      </c>
      <c r="D590" s="15" t="s">
        <v>666</v>
      </c>
      <c r="E590" s="15" t="s">
        <v>1227</v>
      </c>
      <c r="F590" s="14" t="s">
        <v>1766</v>
      </c>
      <c r="G590" s="15" t="s">
        <v>1227</v>
      </c>
      <c r="H590" s="15">
        <v>10</v>
      </c>
      <c r="I590" s="22" t="s">
        <v>1227</v>
      </c>
      <c r="J590" s="22" t="s">
        <v>1229</v>
      </c>
    </row>
    <row r="591" spans="1:10" s="16" customFormat="1" ht="15">
      <c r="A591" s="14" t="s">
        <v>660</v>
      </c>
      <c r="B591" s="15" t="s">
        <v>500</v>
      </c>
      <c r="C591" s="15" t="s">
        <v>738</v>
      </c>
      <c r="D591" s="15" t="s">
        <v>666</v>
      </c>
      <c r="E591" s="15" t="s">
        <v>1227</v>
      </c>
      <c r="F591" s="14" t="s">
        <v>1766</v>
      </c>
      <c r="G591" s="15" t="s">
        <v>1227</v>
      </c>
      <c r="H591" s="15">
        <v>10</v>
      </c>
      <c r="I591" s="22" t="s">
        <v>1227</v>
      </c>
      <c r="J591" s="22" t="s">
        <v>1229</v>
      </c>
    </row>
    <row r="592" spans="1:10" s="16" customFormat="1" ht="15">
      <c r="A592" s="14" t="s">
        <v>660</v>
      </c>
      <c r="B592" s="15" t="s">
        <v>500</v>
      </c>
      <c r="C592" s="15" t="s">
        <v>1813</v>
      </c>
      <c r="D592" s="15" t="s">
        <v>666</v>
      </c>
      <c r="E592" s="15" t="s">
        <v>1227</v>
      </c>
      <c r="F592" s="14" t="s">
        <v>1766</v>
      </c>
      <c r="G592" s="15" t="s">
        <v>1227</v>
      </c>
      <c r="H592" s="15"/>
      <c r="I592" s="22" t="s">
        <v>1227</v>
      </c>
      <c r="J592" s="22" t="s">
        <v>1229</v>
      </c>
    </row>
    <row r="593" spans="1:8" s="16" customFormat="1" ht="15">
      <c r="A593" s="14" t="s">
        <v>660</v>
      </c>
      <c r="B593" s="15" t="s">
        <v>1814</v>
      </c>
      <c r="C593" s="15" t="s">
        <v>1815</v>
      </c>
      <c r="D593" s="15" t="s">
        <v>666</v>
      </c>
      <c r="E593" s="15" t="s">
        <v>1229</v>
      </c>
      <c r="F593" s="14" t="s">
        <v>1766</v>
      </c>
      <c r="G593" s="15" t="s">
        <v>1227</v>
      </c>
      <c r="H593" s="15">
        <v>25</v>
      </c>
    </row>
    <row r="594" spans="1:8" s="16" customFormat="1" ht="15">
      <c r="A594" s="14" t="s">
        <v>660</v>
      </c>
      <c r="B594" s="15" t="s">
        <v>1814</v>
      </c>
      <c r="C594" s="15" t="s">
        <v>1816</v>
      </c>
      <c r="D594" s="15" t="s">
        <v>666</v>
      </c>
      <c r="E594" s="15" t="s">
        <v>1229</v>
      </c>
      <c r="F594" s="14" t="s">
        <v>1766</v>
      </c>
      <c r="G594" s="15" t="s">
        <v>1227</v>
      </c>
      <c r="H594" s="15"/>
    </row>
    <row r="595" spans="1:8" s="16" customFormat="1" ht="15">
      <c r="A595" s="14" t="s">
        <v>660</v>
      </c>
      <c r="B595" s="15" t="s">
        <v>1814</v>
      </c>
      <c r="C595" s="15" t="s">
        <v>1817</v>
      </c>
      <c r="D595" s="15" t="s">
        <v>666</v>
      </c>
      <c r="E595" s="15" t="s">
        <v>1229</v>
      </c>
      <c r="F595" s="14" t="s">
        <v>1766</v>
      </c>
      <c r="G595" s="15" t="s">
        <v>1227</v>
      </c>
      <c r="H595" s="15">
        <v>40</v>
      </c>
    </row>
    <row r="596" spans="1:8" s="16" customFormat="1" ht="15">
      <c r="A596" s="14" t="s">
        <v>660</v>
      </c>
      <c r="B596" s="15" t="s">
        <v>1814</v>
      </c>
      <c r="C596" s="15" t="s">
        <v>1818</v>
      </c>
      <c r="D596" s="15" t="s">
        <v>666</v>
      </c>
      <c r="E596" s="15" t="s">
        <v>1229</v>
      </c>
      <c r="F596" s="14" t="s">
        <v>1766</v>
      </c>
      <c r="G596" s="15" t="s">
        <v>1227</v>
      </c>
      <c r="H596" s="15">
        <v>63</v>
      </c>
    </row>
    <row r="597" spans="1:8" s="16" customFormat="1" ht="15">
      <c r="A597" s="14" t="s">
        <v>660</v>
      </c>
      <c r="B597" s="15" t="s">
        <v>1814</v>
      </c>
      <c r="C597" s="15" t="s">
        <v>1819</v>
      </c>
      <c r="D597" s="15" t="s">
        <v>666</v>
      </c>
      <c r="E597" s="15" t="s">
        <v>1229</v>
      </c>
      <c r="F597" s="14" t="s">
        <v>1766</v>
      </c>
      <c r="G597" s="15" t="s">
        <v>1227</v>
      </c>
      <c r="H597" s="15">
        <v>15</v>
      </c>
    </row>
    <row r="598" spans="1:8" s="16" customFormat="1" ht="15">
      <c r="A598" s="14" t="s">
        <v>660</v>
      </c>
      <c r="B598" s="15" t="s">
        <v>1814</v>
      </c>
      <c r="C598" s="15" t="s">
        <v>1820</v>
      </c>
      <c r="D598" s="15" t="s">
        <v>666</v>
      </c>
      <c r="E598" s="15" t="s">
        <v>1229</v>
      </c>
      <c r="F598" s="14" t="s">
        <v>1766</v>
      </c>
      <c r="G598" s="15" t="s">
        <v>1227</v>
      </c>
      <c r="H598" s="15">
        <v>15</v>
      </c>
    </row>
    <row r="599" spans="1:8" s="16" customFormat="1" ht="15">
      <c r="A599" s="14" t="s">
        <v>660</v>
      </c>
      <c r="B599" s="15" t="s">
        <v>1814</v>
      </c>
      <c r="C599" s="15" t="s">
        <v>1821</v>
      </c>
      <c r="D599" s="15" t="s">
        <v>666</v>
      </c>
      <c r="E599" s="15" t="s">
        <v>1229</v>
      </c>
      <c r="F599" s="14" t="s">
        <v>1766</v>
      </c>
      <c r="G599" s="15" t="s">
        <v>1227</v>
      </c>
      <c r="H599" s="15">
        <v>25</v>
      </c>
    </row>
    <row r="600" spans="1:8" s="16" customFormat="1" ht="15">
      <c r="A600" s="14" t="s">
        <v>660</v>
      </c>
      <c r="B600" s="15" t="s">
        <v>1814</v>
      </c>
      <c r="C600" s="15" t="s">
        <v>1822</v>
      </c>
      <c r="D600" s="15" t="s">
        <v>666</v>
      </c>
      <c r="E600" s="15" t="s">
        <v>1229</v>
      </c>
      <c r="F600" s="14" t="s">
        <v>1766</v>
      </c>
      <c r="G600" s="15" t="s">
        <v>1227</v>
      </c>
      <c r="H600" s="15">
        <v>50</v>
      </c>
    </row>
    <row r="601" spans="1:8" s="16" customFormat="1" ht="15">
      <c r="A601" s="14" t="s">
        <v>660</v>
      </c>
      <c r="B601" s="15" t="s">
        <v>1814</v>
      </c>
      <c r="C601" s="15" t="s">
        <v>1823</v>
      </c>
      <c r="D601" s="15" t="s">
        <v>666</v>
      </c>
      <c r="E601" s="15" t="s">
        <v>1229</v>
      </c>
      <c r="F601" s="14" t="s">
        <v>1766</v>
      </c>
      <c r="G601" s="15" t="s">
        <v>1227</v>
      </c>
      <c r="H601" s="15">
        <v>57</v>
      </c>
    </row>
    <row r="602" spans="1:8" s="16" customFormat="1" ht="15">
      <c r="A602" s="14" t="s">
        <v>660</v>
      </c>
      <c r="B602" s="15" t="s">
        <v>1814</v>
      </c>
      <c r="C602" s="15" t="s">
        <v>1824</v>
      </c>
      <c r="D602" s="15" t="s">
        <v>666</v>
      </c>
      <c r="E602" s="15" t="s">
        <v>1229</v>
      </c>
      <c r="F602" s="14" t="s">
        <v>1766</v>
      </c>
      <c r="G602" s="15" t="s">
        <v>1227</v>
      </c>
      <c r="H602" s="15">
        <v>57</v>
      </c>
    </row>
    <row r="603" spans="1:8" s="16" customFormat="1" ht="15">
      <c r="A603" s="14" t="s">
        <v>660</v>
      </c>
      <c r="B603" s="15" t="s">
        <v>1814</v>
      </c>
      <c r="C603" s="15" t="s">
        <v>1825</v>
      </c>
      <c r="D603" s="15" t="s">
        <v>666</v>
      </c>
      <c r="E603" s="15" t="s">
        <v>1229</v>
      </c>
      <c r="F603" s="14" t="s">
        <v>1766</v>
      </c>
      <c r="G603" s="15" t="s">
        <v>1227</v>
      </c>
      <c r="H603" s="15">
        <v>120</v>
      </c>
    </row>
    <row r="604" spans="1:8" s="16" customFormat="1" ht="15">
      <c r="A604" s="14" t="s">
        <v>660</v>
      </c>
      <c r="B604" s="15" t="s">
        <v>1814</v>
      </c>
      <c r="C604" s="15" t="s">
        <v>1826</v>
      </c>
      <c r="D604" s="15" t="s">
        <v>666</v>
      </c>
      <c r="E604" s="15" t="s">
        <v>1229</v>
      </c>
      <c r="F604" s="14" t="s">
        <v>1766</v>
      </c>
      <c r="G604" s="15" t="s">
        <v>1227</v>
      </c>
      <c r="H604" s="15">
        <v>40</v>
      </c>
    </row>
    <row r="605" spans="1:8" s="16" customFormat="1" ht="15">
      <c r="A605" s="14" t="s">
        <v>660</v>
      </c>
      <c r="B605" s="15" t="s">
        <v>1814</v>
      </c>
      <c r="C605" s="15" t="s">
        <v>1827</v>
      </c>
      <c r="D605" s="15" t="s">
        <v>666</v>
      </c>
      <c r="E605" s="15" t="s">
        <v>1229</v>
      </c>
      <c r="F605" s="14" t="s">
        <v>1766</v>
      </c>
      <c r="G605" s="15" t="s">
        <v>1227</v>
      </c>
      <c r="H605" s="15">
        <v>60</v>
      </c>
    </row>
    <row r="606" spans="1:8" s="16" customFormat="1" ht="15">
      <c r="A606" s="14" t="s">
        <v>660</v>
      </c>
      <c r="B606" s="15" t="s">
        <v>1814</v>
      </c>
      <c r="C606" s="15" t="s">
        <v>1828</v>
      </c>
      <c r="D606" s="15" t="s">
        <v>666</v>
      </c>
      <c r="E606" s="15" t="s">
        <v>1229</v>
      </c>
      <c r="F606" s="14" t="s">
        <v>1766</v>
      </c>
      <c r="G606" s="15" t="s">
        <v>1227</v>
      </c>
      <c r="H606" s="15">
        <v>40</v>
      </c>
    </row>
    <row r="607" spans="1:8" s="16" customFormat="1" ht="15">
      <c r="A607" s="14" t="s">
        <v>660</v>
      </c>
      <c r="B607" s="15" t="s">
        <v>1814</v>
      </c>
      <c r="C607" s="15" t="s">
        <v>1829</v>
      </c>
      <c r="D607" s="15" t="s">
        <v>666</v>
      </c>
      <c r="E607" s="15" t="s">
        <v>1229</v>
      </c>
      <c r="F607" s="14" t="s">
        <v>1766</v>
      </c>
      <c r="G607" s="15" t="s">
        <v>1227</v>
      </c>
      <c r="H607" s="15">
        <v>60</v>
      </c>
    </row>
    <row r="608" spans="1:8" s="16" customFormat="1" ht="15">
      <c r="A608" s="14" t="s">
        <v>660</v>
      </c>
      <c r="B608" s="15" t="s">
        <v>1814</v>
      </c>
      <c r="C608" s="15" t="s">
        <v>1830</v>
      </c>
      <c r="D608" s="15" t="s">
        <v>666</v>
      </c>
      <c r="E608" s="15" t="s">
        <v>1229</v>
      </c>
      <c r="F608" s="14" t="s">
        <v>1766</v>
      </c>
      <c r="G608" s="15" t="s">
        <v>1227</v>
      </c>
      <c r="H608" s="15">
        <v>8</v>
      </c>
    </row>
    <row r="609" spans="1:8" s="16" customFormat="1" ht="15">
      <c r="A609" s="14" t="s">
        <v>660</v>
      </c>
      <c r="B609" s="15" t="s">
        <v>1814</v>
      </c>
      <c r="C609" s="15" t="s">
        <v>1831</v>
      </c>
      <c r="D609" s="15" t="s">
        <v>666</v>
      </c>
      <c r="E609" s="15" t="s">
        <v>1229</v>
      </c>
      <c r="F609" s="14" t="s">
        <v>1766</v>
      </c>
      <c r="G609" s="15" t="s">
        <v>1227</v>
      </c>
      <c r="H609" s="15">
        <v>8</v>
      </c>
    </row>
    <row r="610" spans="1:8" s="16" customFormat="1" ht="15">
      <c r="A610" s="14" t="s">
        <v>660</v>
      </c>
      <c r="B610" s="15" t="s">
        <v>1814</v>
      </c>
      <c r="C610" s="15" t="s">
        <v>1832</v>
      </c>
      <c r="D610" s="15" t="s">
        <v>666</v>
      </c>
      <c r="E610" s="15" t="s">
        <v>1229</v>
      </c>
      <c r="F610" s="14" t="s">
        <v>1766</v>
      </c>
      <c r="G610" s="15" t="s">
        <v>1227</v>
      </c>
      <c r="H610" s="15">
        <v>18</v>
      </c>
    </row>
    <row r="611" spans="1:8" s="16" customFormat="1" ht="15">
      <c r="A611" s="14" t="s">
        <v>660</v>
      </c>
      <c r="B611" s="15" t="s">
        <v>1814</v>
      </c>
      <c r="C611" s="15" t="s">
        <v>1833</v>
      </c>
      <c r="D611" s="15" t="s">
        <v>666</v>
      </c>
      <c r="E611" s="15" t="s">
        <v>1229</v>
      </c>
      <c r="F611" s="14" t="s">
        <v>1766</v>
      </c>
      <c r="G611" s="15" t="s">
        <v>1227</v>
      </c>
      <c r="H611" s="15">
        <v>18</v>
      </c>
    </row>
    <row r="612" spans="1:10" s="16" customFormat="1" ht="15">
      <c r="A612" s="14" t="s">
        <v>660</v>
      </c>
      <c r="B612" s="15" t="s">
        <v>516</v>
      </c>
      <c r="C612" s="15" t="s">
        <v>739</v>
      </c>
      <c r="D612" s="15" t="s">
        <v>666</v>
      </c>
      <c r="E612" s="15" t="s">
        <v>1227</v>
      </c>
      <c r="F612" s="14" t="s">
        <v>1766</v>
      </c>
      <c r="G612" s="15" t="s">
        <v>485</v>
      </c>
      <c r="H612" s="15">
        <v>0</v>
      </c>
      <c r="I612" s="23" t="s">
        <v>1227</v>
      </c>
      <c r="J612" s="23" t="s">
        <v>1229</v>
      </c>
    </row>
    <row r="613" spans="1:10" s="16" customFormat="1" ht="30">
      <c r="A613" s="14" t="s">
        <v>660</v>
      </c>
      <c r="B613" s="15" t="s">
        <v>516</v>
      </c>
      <c r="C613" s="15" t="s">
        <v>741</v>
      </c>
      <c r="D613" s="15" t="s">
        <v>666</v>
      </c>
      <c r="E613" s="15" t="s">
        <v>1227</v>
      </c>
      <c r="F613" s="14" t="s">
        <v>1766</v>
      </c>
      <c r="G613" s="15" t="s">
        <v>485</v>
      </c>
      <c r="H613" s="15">
        <v>12</v>
      </c>
      <c r="I613" s="20" t="s">
        <v>1227</v>
      </c>
      <c r="J613" s="20" t="s">
        <v>1229</v>
      </c>
    </row>
    <row r="614" spans="1:10" s="16" customFormat="1" ht="30">
      <c r="A614" s="14" t="s">
        <v>660</v>
      </c>
      <c r="B614" s="15" t="s">
        <v>516</v>
      </c>
      <c r="C614" s="15" t="s">
        <v>742</v>
      </c>
      <c r="D614" s="15" t="s">
        <v>666</v>
      </c>
      <c r="E614" s="15" t="s">
        <v>1227</v>
      </c>
      <c r="F614" s="14" t="s">
        <v>1766</v>
      </c>
      <c r="G614" s="15" t="s">
        <v>485</v>
      </c>
      <c r="H614" s="15">
        <v>12</v>
      </c>
      <c r="I614" s="20" t="s">
        <v>1227</v>
      </c>
      <c r="J614" s="20" t="s">
        <v>1229</v>
      </c>
    </row>
    <row r="615" spans="1:10" s="16" customFormat="1" ht="30">
      <c r="A615" s="14" t="s">
        <v>660</v>
      </c>
      <c r="B615" s="15" t="s">
        <v>516</v>
      </c>
      <c r="C615" s="15" t="s">
        <v>743</v>
      </c>
      <c r="D615" s="15" t="s">
        <v>666</v>
      </c>
      <c r="E615" s="15" t="s">
        <v>1227</v>
      </c>
      <c r="F615" s="14" t="s">
        <v>1766</v>
      </c>
      <c r="G615" s="15" t="s">
        <v>485</v>
      </c>
      <c r="H615" s="15">
        <v>0</v>
      </c>
      <c r="I615" s="20" t="s">
        <v>1227</v>
      </c>
      <c r="J615" s="20" t="s">
        <v>1229</v>
      </c>
    </row>
    <row r="616" spans="1:10" s="16" customFormat="1" ht="30">
      <c r="A616" s="14" t="s">
        <v>660</v>
      </c>
      <c r="B616" s="15" t="s">
        <v>516</v>
      </c>
      <c r="C616" s="15" t="s">
        <v>744</v>
      </c>
      <c r="D616" s="15" t="s">
        <v>666</v>
      </c>
      <c r="E616" s="15" t="s">
        <v>1227</v>
      </c>
      <c r="F616" s="14" t="s">
        <v>1766</v>
      </c>
      <c r="G616" s="15" t="s">
        <v>485</v>
      </c>
      <c r="H616" s="15">
        <v>25</v>
      </c>
      <c r="I616" s="20" t="s">
        <v>1227</v>
      </c>
      <c r="J616" s="20" t="s">
        <v>1229</v>
      </c>
    </row>
    <row r="617" spans="1:10" s="16" customFormat="1" ht="30">
      <c r="A617" s="14" t="s">
        <v>660</v>
      </c>
      <c r="B617" s="15" t="s">
        <v>516</v>
      </c>
      <c r="C617" s="15" t="s">
        <v>336</v>
      </c>
      <c r="D617" s="15" t="s">
        <v>666</v>
      </c>
      <c r="E617" s="15" t="s">
        <v>1229</v>
      </c>
      <c r="F617" s="14" t="s">
        <v>1766</v>
      </c>
      <c r="G617" s="15" t="s">
        <v>485</v>
      </c>
      <c r="H617" s="15">
        <v>0</v>
      </c>
      <c r="I617" s="23" t="s">
        <v>1229</v>
      </c>
      <c r="J617" s="23"/>
    </row>
    <row r="618" spans="1:10" s="16" customFormat="1" ht="15">
      <c r="A618" s="14" t="s">
        <v>660</v>
      </c>
      <c r="B618" s="15" t="s">
        <v>516</v>
      </c>
      <c r="C618" s="15" t="s">
        <v>746</v>
      </c>
      <c r="D618" s="15" t="s">
        <v>666</v>
      </c>
      <c r="E618" s="15" t="s">
        <v>1227</v>
      </c>
      <c r="F618" s="14" t="s">
        <v>1766</v>
      </c>
      <c r="G618" s="15" t="s">
        <v>485</v>
      </c>
      <c r="H618" s="15">
        <v>0</v>
      </c>
      <c r="I618" s="20" t="s">
        <v>1227</v>
      </c>
      <c r="J618" s="20" t="s">
        <v>1229</v>
      </c>
    </row>
    <row r="619" spans="1:10" s="16" customFormat="1" ht="15">
      <c r="A619" s="14" t="s">
        <v>660</v>
      </c>
      <c r="B619" s="15" t="s">
        <v>516</v>
      </c>
      <c r="C619" s="15" t="s">
        <v>748</v>
      </c>
      <c r="D619" s="15" t="s">
        <v>666</v>
      </c>
      <c r="E619" s="15" t="s">
        <v>1227</v>
      </c>
      <c r="F619" s="14" t="s">
        <v>1766</v>
      </c>
      <c r="G619" s="15" t="s">
        <v>485</v>
      </c>
      <c r="H619" s="15">
        <v>0</v>
      </c>
      <c r="I619" s="20" t="s">
        <v>1227</v>
      </c>
      <c r="J619" s="20" t="s">
        <v>1229</v>
      </c>
    </row>
    <row r="620" spans="1:10" s="16" customFormat="1" ht="15">
      <c r="A620" s="14" t="s">
        <v>660</v>
      </c>
      <c r="B620" s="15" t="s">
        <v>516</v>
      </c>
      <c r="C620" s="15" t="s">
        <v>751</v>
      </c>
      <c r="D620" s="15" t="s">
        <v>666</v>
      </c>
      <c r="E620" s="15" t="s">
        <v>1227</v>
      </c>
      <c r="F620" s="14" t="s">
        <v>1766</v>
      </c>
      <c r="G620" s="15" t="s">
        <v>485</v>
      </c>
      <c r="H620" s="15">
        <v>0</v>
      </c>
      <c r="I620" s="20" t="s">
        <v>1227</v>
      </c>
      <c r="J620" s="20" t="s">
        <v>1229</v>
      </c>
    </row>
    <row r="621" spans="1:10" s="16" customFormat="1" ht="30">
      <c r="A621" s="14" t="s">
        <v>660</v>
      </c>
      <c r="B621" s="15" t="s">
        <v>516</v>
      </c>
      <c r="C621" s="15" t="s">
        <v>752</v>
      </c>
      <c r="D621" s="15" t="s">
        <v>666</v>
      </c>
      <c r="E621" s="15" t="s">
        <v>1227</v>
      </c>
      <c r="F621" s="14" t="s">
        <v>1766</v>
      </c>
      <c r="G621" s="15" t="s">
        <v>485</v>
      </c>
      <c r="H621" s="15">
        <v>18</v>
      </c>
      <c r="I621" s="20" t="s">
        <v>1227</v>
      </c>
      <c r="J621" s="20" t="s">
        <v>1229</v>
      </c>
    </row>
    <row r="622" spans="1:10" s="16" customFormat="1" ht="30">
      <c r="A622" s="14" t="s">
        <v>660</v>
      </c>
      <c r="B622" s="15" t="s">
        <v>516</v>
      </c>
      <c r="C622" s="21" t="s">
        <v>1834</v>
      </c>
      <c r="D622" s="15" t="s">
        <v>666</v>
      </c>
      <c r="E622" s="15" t="s">
        <v>1229</v>
      </c>
      <c r="F622" s="14" t="s">
        <v>1766</v>
      </c>
      <c r="G622" s="15" t="s">
        <v>1227</v>
      </c>
      <c r="H622" s="15">
        <v>35</v>
      </c>
      <c r="I622" s="21" t="s">
        <v>1229</v>
      </c>
      <c r="J622" s="21"/>
    </row>
    <row r="623" spans="1:10" s="16" customFormat="1" ht="15">
      <c r="A623" s="14" t="s">
        <v>660</v>
      </c>
      <c r="B623" s="15" t="s">
        <v>516</v>
      </c>
      <c r="C623" s="21" t="s">
        <v>1835</v>
      </c>
      <c r="D623" s="15" t="s">
        <v>666</v>
      </c>
      <c r="E623" s="15" t="s">
        <v>1227</v>
      </c>
      <c r="F623" s="14" t="s">
        <v>1766</v>
      </c>
      <c r="G623" s="15" t="s">
        <v>1227</v>
      </c>
      <c r="H623" s="15">
        <v>2</v>
      </c>
      <c r="I623" s="21" t="s">
        <v>1227</v>
      </c>
      <c r="J623" s="21" t="s">
        <v>1229</v>
      </c>
    </row>
    <row r="624" spans="1:10" s="16" customFormat="1" ht="15">
      <c r="A624" s="14" t="s">
        <v>660</v>
      </c>
      <c r="B624" s="15" t="s">
        <v>516</v>
      </c>
      <c r="C624" s="21" t="s">
        <v>1836</v>
      </c>
      <c r="D624" s="15" t="s">
        <v>666</v>
      </c>
      <c r="E624" s="15" t="s">
        <v>1227</v>
      </c>
      <c r="F624" s="14" t="s">
        <v>1766</v>
      </c>
      <c r="G624" s="15" t="s">
        <v>1227</v>
      </c>
      <c r="H624" s="15">
        <v>35</v>
      </c>
      <c r="I624" s="21" t="s">
        <v>1227</v>
      </c>
      <c r="J624" s="21" t="s">
        <v>1229</v>
      </c>
    </row>
    <row r="625" spans="1:10" s="16" customFormat="1" ht="15">
      <c r="A625" s="14" t="s">
        <v>660</v>
      </c>
      <c r="B625" s="15" t="s">
        <v>516</v>
      </c>
      <c r="C625" s="21" t="s">
        <v>1837</v>
      </c>
      <c r="D625" s="15" t="s">
        <v>666</v>
      </c>
      <c r="E625" s="15" t="s">
        <v>1227</v>
      </c>
      <c r="F625" s="14" t="s">
        <v>1766</v>
      </c>
      <c r="G625" s="15" t="s">
        <v>1227</v>
      </c>
      <c r="H625" s="15">
        <v>25</v>
      </c>
      <c r="I625" s="21" t="s">
        <v>1229</v>
      </c>
      <c r="J625" s="21"/>
    </row>
    <row r="626" spans="1:10" s="16" customFormat="1" ht="15">
      <c r="A626" s="14" t="s">
        <v>660</v>
      </c>
      <c r="B626" s="15" t="s">
        <v>516</v>
      </c>
      <c r="C626" s="21" t="s">
        <v>1838</v>
      </c>
      <c r="D626" s="15" t="s">
        <v>666</v>
      </c>
      <c r="E626" s="15" t="s">
        <v>1227</v>
      </c>
      <c r="F626" s="14" t="s">
        <v>1766</v>
      </c>
      <c r="G626" s="15" t="s">
        <v>1227</v>
      </c>
      <c r="H626" s="15">
        <v>35</v>
      </c>
      <c r="I626" s="21" t="s">
        <v>1229</v>
      </c>
      <c r="J626" s="21"/>
    </row>
    <row r="627" spans="1:9" s="16" customFormat="1" ht="30">
      <c r="A627" s="14" t="s">
        <v>660</v>
      </c>
      <c r="B627" s="17" t="s">
        <v>755</v>
      </c>
      <c r="C627" s="17" t="s">
        <v>1839</v>
      </c>
      <c r="D627" s="15" t="s">
        <v>666</v>
      </c>
      <c r="E627" s="15" t="s">
        <v>1229</v>
      </c>
      <c r="F627" s="15" t="s">
        <v>1766</v>
      </c>
      <c r="G627" s="15" t="s">
        <v>485</v>
      </c>
      <c r="H627" s="27"/>
      <c r="I627" s="16" t="s">
        <v>1229</v>
      </c>
    </row>
    <row r="628" spans="1:9" s="16" customFormat="1" ht="30">
      <c r="A628" s="14" t="s">
        <v>660</v>
      </c>
      <c r="B628" s="17" t="s">
        <v>755</v>
      </c>
      <c r="C628" s="17" t="s">
        <v>1840</v>
      </c>
      <c r="D628" s="15" t="s">
        <v>666</v>
      </c>
      <c r="E628" s="17" t="s">
        <v>1227</v>
      </c>
      <c r="F628" s="15" t="s">
        <v>1766</v>
      </c>
      <c r="G628" s="15" t="s">
        <v>485</v>
      </c>
      <c r="H628" s="27"/>
      <c r="I628" s="16" t="s">
        <v>1229</v>
      </c>
    </row>
    <row r="629" spans="1:9" s="16" customFormat="1" ht="30">
      <c r="A629" s="14" t="s">
        <v>660</v>
      </c>
      <c r="B629" s="17" t="s">
        <v>755</v>
      </c>
      <c r="C629" s="17" t="s">
        <v>1841</v>
      </c>
      <c r="D629" s="15" t="s">
        <v>666</v>
      </c>
      <c r="E629" s="15" t="s">
        <v>1227</v>
      </c>
      <c r="F629" s="15" t="s">
        <v>1766</v>
      </c>
      <c r="G629" s="15" t="s">
        <v>485</v>
      </c>
      <c r="H629" s="27"/>
      <c r="I629" s="16" t="s">
        <v>1229</v>
      </c>
    </row>
    <row r="630" spans="1:9" s="16" customFormat="1" ht="30">
      <c r="A630" s="14" t="s">
        <v>660</v>
      </c>
      <c r="B630" s="17" t="s">
        <v>755</v>
      </c>
      <c r="C630" s="17" t="s">
        <v>1842</v>
      </c>
      <c r="D630" s="15" t="s">
        <v>666</v>
      </c>
      <c r="E630" s="15" t="s">
        <v>1229</v>
      </c>
      <c r="F630" s="15" t="s">
        <v>1766</v>
      </c>
      <c r="G630" s="15" t="s">
        <v>485</v>
      </c>
      <c r="H630" s="27"/>
      <c r="I630" s="16" t="s">
        <v>1229</v>
      </c>
    </row>
    <row r="631" spans="1:9" s="16" customFormat="1" ht="30">
      <c r="A631" s="14" t="s">
        <v>660</v>
      </c>
      <c r="B631" s="17" t="s">
        <v>755</v>
      </c>
      <c r="C631" s="17" t="s">
        <v>1843</v>
      </c>
      <c r="D631" s="15" t="s">
        <v>666</v>
      </c>
      <c r="E631" s="15" t="s">
        <v>1229</v>
      </c>
      <c r="F631" s="15" t="s">
        <v>1766</v>
      </c>
      <c r="G631" s="15" t="s">
        <v>485</v>
      </c>
      <c r="H631" s="27"/>
      <c r="I631" s="16" t="s">
        <v>1229</v>
      </c>
    </row>
    <row r="632" spans="1:9" s="16" customFormat="1" ht="30">
      <c r="A632" s="14" t="s">
        <v>660</v>
      </c>
      <c r="B632" s="17" t="s">
        <v>755</v>
      </c>
      <c r="C632" s="17" t="s">
        <v>1844</v>
      </c>
      <c r="D632" s="15" t="s">
        <v>666</v>
      </c>
      <c r="E632" s="15" t="s">
        <v>1227</v>
      </c>
      <c r="F632" s="15" t="s">
        <v>1845</v>
      </c>
      <c r="G632" s="15" t="s">
        <v>485</v>
      </c>
      <c r="H632" s="27"/>
      <c r="I632" s="16" t="s">
        <v>1229</v>
      </c>
    </row>
    <row r="633" spans="1:9" s="16" customFormat="1" ht="30">
      <c r="A633" s="14" t="s">
        <v>660</v>
      </c>
      <c r="B633" s="17" t="s">
        <v>755</v>
      </c>
      <c r="C633" s="17" t="s">
        <v>1846</v>
      </c>
      <c r="D633" s="15" t="s">
        <v>666</v>
      </c>
      <c r="E633" s="15" t="s">
        <v>1229</v>
      </c>
      <c r="F633" s="15" t="s">
        <v>1845</v>
      </c>
      <c r="G633" s="15" t="s">
        <v>485</v>
      </c>
      <c r="H633" s="27"/>
      <c r="I633" s="16" t="s">
        <v>1229</v>
      </c>
    </row>
    <row r="634" spans="1:8" s="16" customFormat="1" ht="15">
      <c r="A634" s="16" t="s">
        <v>660</v>
      </c>
      <c r="B634" s="19" t="s">
        <v>1847</v>
      </c>
      <c r="C634" s="19" t="s">
        <v>1848</v>
      </c>
      <c r="D634" s="19" t="s">
        <v>666</v>
      </c>
      <c r="E634" s="19" t="s">
        <v>1229</v>
      </c>
      <c r="F634" s="19" t="s">
        <v>1766</v>
      </c>
      <c r="G634" s="19" t="s">
        <v>1229</v>
      </c>
      <c r="H634" s="19">
        <v>230</v>
      </c>
    </row>
    <row r="635" spans="1:8" s="16" customFormat="1" ht="15">
      <c r="A635" s="16" t="s">
        <v>660</v>
      </c>
      <c r="B635" s="19" t="s">
        <v>1847</v>
      </c>
      <c r="C635" s="19" t="s">
        <v>1849</v>
      </c>
      <c r="D635" s="19" t="s">
        <v>666</v>
      </c>
      <c r="E635" s="19" t="s">
        <v>1229</v>
      </c>
      <c r="F635" s="19" t="s">
        <v>1766</v>
      </c>
      <c r="G635" s="19" t="s">
        <v>1227</v>
      </c>
      <c r="H635" s="19">
        <v>80</v>
      </c>
    </row>
    <row r="636" spans="1:8" s="16" customFormat="1" ht="15">
      <c r="A636" s="16" t="s">
        <v>660</v>
      </c>
      <c r="B636" s="19" t="s">
        <v>1847</v>
      </c>
      <c r="C636" s="19" t="s">
        <v>1850</v>
      </c>
      <c r="D636" s="19" t="s">
        <v>666</v>
      </c>
      <c r="E636" s="19" t="s">
        <v>1229</v>
      </c>
      <c r="F636" s="19" t="s">
        <v>1766</v>
      </c>
      <c r="G636" s="19" t="s">
        <v>1227</v>
      </c>
      <c r="H636" s="19">
        <v>110</v>
      </c>
    </row>
    <row r="637" spans="1:8" s="16" customFormat="1" ht="15">
      <c r="A637" s="16" t="s">
        <v>660</v>
      </c>
      <c r="B637" s="19" t="s">
        <v>1847</v>
      </c>
      <c r="C637" s="19" t="s">
        <v>1851</v>
      </c>
      <c r="D637" s="19" t="s">
        <v>666</v>
      </c>
      <c r="E637" s="19" t="s">
        <v>1229</v>
      </c>
      <c r="F637" s="19" t="s">
        <v>1766</v>
      </c>
      <c r="G637" s="19" t="s">
        <v>1227</v>
      </c>
      <c r="H637" s="19">
        <v>150</v>
      </c>
    </row>
    <row r="638" spans="1:10" s="16" customFormat="1" ht="15">
      <c r="A638" s="14" t="s">
        <v>660</v>
      </c>
      <c r="B638" s="15" t="s">
        <v>495</v>
      </c>
      <c r="C638" s="15" t="s">
        <v>699</v>
      </c>
      <c r="D638" s="15" t="s">
        <v>666</v>
      </c>
      <c r="E638" s="15" t="s">
        <v>1227</v>
      </c>
      <c r="F638" s="14" t="s">
        <v>1766</v>
      </c>
      <c r="G638" s="15" t="s">
        <v>1227</v>
      </c>
      <c r="H638" s="15">
        <v>120</v>
      </c>
      <c r="I638" s="28" t="s">
        <v>1227</v>
      </c>
      <c r="J638" s="28" t="s">
        <v>1227</v>
      </c>
    </row>
    <row r="639" spans="1:10" s="16" customFormat="1" ht="15">
      <c r="A639" s="14" t="s">
        <v>660</v>
      </c>
      <c r="B639" s="15" t="s">
        <v>495</v>
      </c>
      <c r="C639" s="15" t="s">
        <v>702</v>
      </c>
      <c r="D639" s="15" t="s">
        <v>666</v>
      </c>
      <c r="E639" s="15" t="s">
        <v>1227</v>
      </c>
      <c r="F639" s="14" t="s">
        <v>1766</v>
      </c>
      <c r="G639" s="15" t="s">
        <v>1227</v>
      </c>
      <c r="H639" s="15">
        <v>120</v>
      </c>
      <c r="I639" s="28" t="s">
        <v>1227</v>
      </c>
      <c r="J639" s="28" t="s">
        <v>1227</v>
      </c>
    </row>
    <row r="640" spans="1:10" s="16" customFormat="1" ht="15">
      <c r="A640" s="14" t="s">
        <v>660</v>
      </c>
      <c r="B640" s="15" t="s">
        <v>495</v>
      </c>
      <c r="C640" s="15" t="s">
        <v>703</v>
      </c>
      <c r="D640" s="15" t="s">
        <v>666</v>
      </c>
      <c r="E640" s="15" t="s">
        <v>1227</v>
      </c>
      <c r="F640" s="14" t="s">
        <v>1766</v>
      </c>
      <c r="G640" s="15" t="s">
        <v>1227</v>
      </c>
      <c r="H640" s="15">
        <v>120</v>
      </c>
      <c r="I640" s="28" t="s">
        <v>1227</v>
      </c>
      <c r="J640" s="28" t="s">
        <v>1227</v>
      </c>
    </row>
    <row r="641" spans="1:10" s="16" customFormat="1" ht="15">
      <c r="A641" s="14" t="s">
        <v>660</v>
      </c>
      <c r="B641" s="15" t="s">
        <v>495</v>
      </c>
      <c r="C641" s="15" t="s">
        <v>704</v>
      </c>
      <c r="D641" s="15" t="s">
        <v>666</v>
      </c>
      <c r="E641" s="15" t="s">
        <v>1227</v>
      </c>
      <c r="F641" s="14" t="s">
        <v>1766</v>
      </c>
      <c r="G641" s="15" t="s">
        <v>1227</v>
      </c>
      <c r="H641" s="15">
        <v>120</v>
      </c>
      <c r="I641" s="28" t="s">
        <v>1227</v>
      </c>
      <c r="J641" s="28" t="s">
        <v>1227</v>
      </c>
    </row>
    <row r="642" spans="1:10" s="16" customFormat="1" ht="15">
      <c r="A642" s="14" t="s">
        <v>660</v>
      </c>
      <c r="B642" s="15" t="s">
        <v>495</v>
      </c>
      <c r="C642" s="15" t="s">
        <v>726</v>
      </c>
      <c r="D642" s="15" t="s">
        <v>666</v>
      </c>
      <c r="E642" s="15" t="s">
        <v>1227</v>
      </c>
      <c r="F642" s="14" t="s">
        <v>1766</v>
      </c>
      <c r="G642" s="15" t="s">
        <v>1227</v>
      </c>
      <c r="H642" s="15">
        <v>150</v>
      </c>
      <c r="I642" s="28" t="s">
        <v>1227</v>
      </c>
      <c r="J642" s="28" t="s">
        <v>1227</v>
      </c>
    </row>
    <row r="643" spans="1:10" s="16" customFormat="1" ht="15">
      <c r="A643" s="14" t="s">
        <v>660</v>
      </c>
      <c r="B643" s="15" t="s">
        <v>495</v>
      </c>
      <c r="C643" s="15" t="s">
        <v>725</v>
      </c>
      <c r="D643" s="15" t="s">
        <v>666</v>
      </c>
      <c r="E643" s="15" t="s">
        <v>1227</v>
      </c>
      <c r="F643" s="14" t="s">
        <v>1766</v>
      </c>
      <c r="G643" s="15" t="s">
        <v>1227</v>
      </c>
      <c r="H643" s="15">
        <v>150</v>
      </c>
      <c r="I643" s="28" t="s">
        <v>1227</v>
      </c>
      <c r="J643" s="28" t="s">
        <v>1227</v>
      </c>
    </row>
    <row r="644" spans="1:10" s="16" customFormat="1" ht="15">
      <c r="A644" s="14" t="s">
        <v>660</v>
      </c>
      <c r="B644" s="15" t="s">
        <v>495</v>
      </c>
      <c r="C644" s="15" t="s">
        <v>723</v>
      </c>
      <c r="D644" s="15" t="s">
        <v>666</v>
      </c>
      <c r="E644" s="15" t="s">
        <v>1227</v>
      </c>
      <c r="F644" s="14" t="s">
        <v>1766</v>
      </c>
      <c r="G644" s="15" t="s">
        <v>1227</v>
      </c>
      <c r="H644" s="15">
        <v>150</v>
      </c>
      <c r="I644" s="28" t="s">
        <v>1227</v>
      </c>
      <c r="J644" s="28" t="s">
        <v>1227</v>
      </c>
    </row>
    <row r="645" spans="1:10" s="16" customFormat="1" ht="15">
      <c r="A645" s="14" t="s">
        <v>660</v>
      </c>
      <c r="B645" s="15" t="s">
        <v>495</v>
      </c>
      <c r="C645" s="15" t="s">
        <v>1852</v>
      </c>
      <c r="D645" s="15" t="s">
        <v>666</v>
      </c>
      <c r="E645" s="15" t="s">
        <v>1229</v>
      </c>
      <c r="F645" s="14" t="s">
        <v>1766</v>
      </c>
      <c r="G645" s="15" t="s">
        <v>1227</v>
      </c>
      <c r="H645" s="15">
        <v>40</v>
      </c>
      <c r="I645" s="28" t="s">
        <v>1227</v>
      </c>
      <c r="J645" s="28" t="s">
        <v>1227</v>
      </c>
    </row>
    <row r="646" spans="1:10" s="16" customFormat="1" ht="15">
      <c r="A646" s="14" t="s">
        <v>660</v>
      </c>
      <c r="B646" s="15" t="s">
        <v>495</v>
      </c>
      <c r="C646" s="15" t="s">
        <v>1853</v>
      </c>
      <c r="D646" s="15" t="s">
        <v>666</v>
      </c>
      <c r="E646" s="15" t="s">
        <v>1229</v>
      </c>
      <c r="F646" s="14" t="s">
        <v>1766</v>
      </c>
      <c r="G646" s="15" t="s">
        <v>1227</v>
      </c>
      <c r="H646" s="15">
        <v>40</v>
      </c>
      <c r="I646" s="28" t="s">
        <v>1227</v>
      </c>
      <c r="J646" s="28" t="s">
        <v>1227</v>
      </c>
    </row>
    <row r="647" spans="1:10" s="16" customFormat="1" ht="15">
      <c r="A647" s="14" t="s">
        <v>660</v>
      </c>
      <c r="B647" s="15" t="s">
        <v>495</v>
      </c>
      <c r="C647" s="15" t="s">
        <v>705</v>
      </c>
      <c r="D647" s="15" t="s">
        <v>666</v>
      </c>
      <c r="E647" s="15" t="s">
        <v>1227</v>
      </c>
      <c r="F647" s="14" t="s">
        <v>1766</v>
      </c>
      <c r="G647" s="15" t="s">
        <v>1227</v>
      </c>
      <c r="H647" s="15">
        <v>320</v>
      </c>
      <c r="I647" s="26" t="s">
        <v>1229</v>
      </c>
      <c r="J647" s="26"/>
    </row>
    <row r="648" spans="1:10" s="16" customFormat="1" ht="15">
      <c r="A648" s="14" t="s">
        <v>660</v>
      </c>
      <c r="B648" s="15" t="s">
        <v>495</v>
      </c>
      <c r="C648" s="15" t="s">
        <v>708</v>
      </c>
      <c r="D648" s="15" t="s">
        <v>666</v>
      </c>
      <c r="E648" s="15" t="s">
        <v>1227</v>
      </c>
      <c r="F648" s="14" t="s">
        <v>1766</v>
      </c>
      <c r="G648" s="15" t="s">
        <v>1227</v>
      </c>
      <c r="H648" s="15">
        <v>400</v>
      </c>
      <c r="I648" s="26" t="s">
        <v>1229</v>
      </c>
      <c r="J648" s="26"/>
    </row>
    <row r="649" spans="1:10" s="16" customFormat="1" ht="15">
      <c r="A649" s="14" t="s">
        <v>660</v>
      </c>
      <c r="B649" s="15" t="s">
        <v>495</v>
      </c>
      <c r="C649" s="15" t="s">
        <v>710</v>
      </c>
      <c r="D649" s="15" t="s">
        <v>666</v>
      </c>
      <c r="E649" s="15" t="s">
        <v>1227</v>
      </c>
      <c r="F649" s="14" t="s">
        <v>1766</v>
      </c>
      <c r="G649" s="15" t="s">
        <v>1227</v>
      </c>
      <c r="H649" s="15">
        <v>124</v>
      </c>
      <c r="I649" s="26" t="s">
        <v>1227</v>
      </c>
      <c r="J649" s="26" t="s">
        <v>1227</v>
      </c>
    </row>
    <row r="650" spans="1:10" s="16" customFormat="1" ht="15">
      <c r="A650" s="14" t="s">
        <v>660</v>
      </c>
      <c r="B650" s="15" t="s">
        <v>495</v>
      </c>
      <c r="C650" s="15" t="s">
        <v>712</v>
      </c>
      <c r="D650" s="15" t="s">
        <v>666</v>
      </c>
      <c r="E650" s="15" t="s">
        <v>1227</v>
      </c>
      <c r="F650" s="14" t="s">
        <v>1766</v>
      </c>
      <c r="G650" s="15" t="s">
        <v>1227</v>
      </c>
      <c r="H650" s="15">
        <v>124</v>
      </c>
      <c r="I650" s="26" t="s">
        <v>1227</v>
      </c>
      <c r="J650" s="26" t="s">
        <v>1227</v>
      </c>
    </row>
    <row r="651" spans="1:10" s="16" customFormat="1" ht="15">
      <c r="A651" s="14" t="s">
        <v>660</v>
      </c>
      <c r="B651" s="15" t="s">
        <v>495</v>
      </c>
      <c r="C651" s="15" t="s">
        <v>713</v>
      </c>
      <c r="D651" s="15" t="s">
        <v>666</v>
      </c>
      <c r="E651" s="15" t="s">
        <v>1227</v>
      </c>
      <c r="F651" s="14" t="s">
        <v>1766</v>
      </c>
      <c r="G651" s="15" t="s">
        <v>1227</v>
      </c>
      <c r="H651" s="15">
        <v>124</v>
      </c>
      <c r="I651" s="26" t="s">
        <v>1227</v>
      </c>
      <c r="J651" s="26" t="s">
        <v>1227</v>
      </c>
    </row>
    <row r="652" spans="1:10" s="16" customFormat="1" ht="15">
      <c r="A652" s="14" t="s">
        <v>660</v>
      </c>
      <c r="B652" s="15" t="s">
        <v>495</v>
      </c>
      <c r="C652" s="15" t="s">
        <v>714</v>
      </c>
      <c r="D652" s="15" t="s">
        <v>666</v>
      </c>
      <c r="E652" s="15" t="s">
        <v>1227</v>
      </c>
      <c r="F652" s="14" t="s">
        <v>1766</v>
      </c>
      <c r="G652" s="15" t="s">
        <v>1227</v>
      </c>
      <c r="H652" s="15">
        <v>50</v>
      </c>
      <c r="I652" s="26" t="s">
        <v>1227</v>
      </c>
      <c r="J652" s="26" t="s">
        <v>1227</v>
      </c>
    </row>
    <row r="653" spans="1:10" s="16" customFormat="1" ht="15">
      <c r="A653" s="14" t="s">
        <v>660</v>
      </c>
      <c r="B653" s="15" t="s">
        <v>495</v>
      </c>
      <c r="C653" s="15" t="s">
        <v>715</v>
      </c>
      <c r="D653" s="15" t="s">
        <v>666</v>
      </c>
      <c r="E653" s="15" t="s">
        <v>1227</v>
      </c>
      <c r="F653" s="14" t="s">
        <v>1766</v>
      </c>
      <c r="G653" s="15" t="s">
        <v>1227</v>
      </c>
      <c r="H653" s="15">
        <v>50</v>
      </c>
      <c r="I653" s="26" t="s">
        <v>1227</v>
      </c>
      <c r="J653" s="26" t="s">
        <v>1227</v>
      </c>
    </row>
    <row r="654" spans="1:10" s="16" customFormat="1" ht="15">
      <c r="A654" s="14" t="s">
        <v>660</v>
      </c>
      <c r="B654" s="15" t="s">
        <v>495</v>
      </c>
      <c r="C654" s="15" t="s">
        <v>716</v>
      </c>
      <c r="D654" s="15" t="s">
        <v>666</v>
      </c>
      <c r="E654" s="15" t="s">
        <v>1227</v>
      </c>
      <c r="F654" s="14" t="s">
        <v>1766</v>
      </c>
      <c r="G654" s="15" t="s">
        <v>1227</v>
      </c>
      <c r="H654" s="15">
        <v>64</v>
      </c>
      <c r="I654" s="26" t="s">
        <v>1227</v>
      </c>
      <c r="J654" s="26" t="s">
        <v>1227</v>
      </c>
    </row>
    <row r="655" spans="1:10" s="16" customFormat="1" ht="15">
      <c r="A655" s="14" t="s">
        <v>660</v>
      </c>
      <c r="B655" s="15" t="s">
        <v>495</v>
      </c>
      <c r="C655" s="15" t="s">
        <v>717</v>
      </c>
      <c r="D655" s="15" t="s">
        <v>666</v>
      </c>
      <c r="E655" s="15" t="s">
        <v>1227</v>
      </c>
      <c r="F655" s="14" t="s">
        <v>1766</v>
      </c>
      <c r="G655" s="15" t="s">
        <v>1227</v>
      </c>
      <c r="H655" s="15">
        <v>240</v>
      </c>
      <c r="I655" s="26" t="s">
        <v>1229</v>
      </c>
      <c r="J655" s="26"/>
    </row>
    <row r="656" spans="1:10" s="16" customFormat="1" ht="15">
      <c r="A656" s="14" t="s">
        <v>660</v>
      </c>
      <c r="B656" s="15" t="s">
        <v>495</v>
      </c>
      <c r="C656" s="15" t="s">
        <v>718</v>
      </c>
      <c r="D656" s="15" t="s">
        <v>666</v>
      </c>
      <c r="E656" s="15" t="s">
        <v>1227</v>
      </c>
      <c r="F656" s="14" t="s">
        <v>1766</v>
      </c>
      <c r="G656" s="15" t="s">
        <v>1227</v>
      </c>
      <c r="H656" s="15">
        <v>240</v>
      </c>
      <c r="I656" s="26" t="s">
        <v>1229</v>
      </c>
      <c r="J656" s="26"/>
    </row>
    <row r="657" spans="1:10" s="16" customFormat="1" ht="15">
      <c r="A657" s="14" t="s">
        <v>660</v>
      </c>
      <c r="B657" s="15" t="s">
        <v>495</v>
      </c>
      <c r="C657" s="15" t="s">
        <v>719</v>
      </c>
      <c r="D657" s="15" t="s">
        <v>666</v>
      </c>
      <c r="E657" s="15" t="s">
        <v>1227</v>
      </c>
      <c r="F657" s="14" t="s">
        <v>1766</v>
      </c>
      <c r="G657" s="15" t="s">
        <v>1227</v>
      </c>
      <c r="H657" s="15">
        <v>240</v>
      </c>
      <c r="I657" s="26" t="s">
        <v>1229</v>
      </c>
      <c r="J657" s="26"/>
    </row>
    <row r="658" spans="1:10" s="16" customFormat="1" ht="15">
      <c r="A658" s="14" t="s">
        <v>660</v>
      </c>
      <c r="B658" s="15" t="s">
        <v>495</v>
      </c>
      <c r="C658" s="15" t="s">
        <v>720</v>
      </c>
      <c r="D658" s="15" t="s">
        <v>666</v>
      </c>
      <c r="E658" s="15" t="s">
        <v>1227</v>
      </c>
      <c r="F658" s="14" t="s">
        <v>1766</v>
      </c>
      <c r="G658" s="15" t="s">
        <v>1227</v>
      </c>
      <c r="H658" s="15">
        <v>64</v>
      </c>
      <c r="I658" s="26" t="s">
        <v>1227</v>
      </c>
      <c r="J658" s="26" t="s">
        <v>1227</v>
      </c>
    </row>
    <row r="659" spans="1:10" s="16" customFormat="1" ht="15">
      <c r="A659" s="14" t="s">
        <v>660</v>
      </c>
      <c r="B659" s="15" t="s">
        <v>495</v>
      </c>
      <c r="C659" s="15" t="s">
        <v>721</v>
      </c>
      <c r="D659" s="15" t="s">
        <v>666</v>
      </c>
      <c r="E659" s="15" t="s">
        <v>1227</v>
      </c>
      <c r="F659" s="14" t="s">
        <v>1766</v>
      </c>
      <c r="G659" s="15" t="s">
        <v>1227</v>
      </c>
      <c r="H659" s="15">
        <v>240</v>
      </c>
      <c r="I659" s="26" t="s">
        <v>1229</v>
      </c>
      <c r="J659" s="26"/>
    </row>
    <row r="660" spans="1:10" s="16" customFormat="1" ht="15">
      <c r="A660" s="14" t="s">
        <v>660</v>
      </c>
      <c r="B660" s="15" t="s">
        <v>495</v>
      </c>
      <c r="C660" s="15" t="s">
        <v>722</v>
      </c>
      <c r="D660" s="15" t="s">
        <v>666</v>
      </c>
      <c r="E660" s="15" t="s">
        <v>1227</v>
      </c>
      <c r="F660" s="14" t="s">
        <v>1766</v>
      </c>
      <c r="G660" s="15" t="s">
        <v>1227</v>
      </c>
      <c r="H660" s="15">
        <v>240</v>
      </c>
      <c r="I660" s="26" t="s">
        <v>1229</v>
      </c>
      <c r="J660" s="26"/>
    </row>
    <row r="661" spans="1:10" s="16" customFormat="1" ht="15">
      <c r="A661" s="14" t="s">
        <v>660</v>
      </c>
      <c r="B661" s="15" t="s">
        <v>495</v>
      </c>
      <c r="C661" s="15" t="s">
        <v>1854</v>
      </c>
      <c r="D661" s="15" t="s">
        <v>666</v>
      </c>
      <c r="E661" s="15" t="s">
        <v>1229</v>
      </c>
      <c r="F661" s="14" t="s">
        <v>1766</v>
      </c>
      <c r="G661" s="15" t="s">
        <v>1227</v>
      </c>
      <c r="H661" s="15">
        <v>110</v>
      </c>
      <c r="I661" s="26" t="s">
        <v>1229</v>
      </c>
      <c r="J661" s="26"/>
    </row>
    <row r="662" spans="1:8" s="16" customFormat="1" ht="15">
      <c r="A662" s="14" t="s">
        <v>660</v>
      </c>
      <c r="B662" s="15" t="s">
        <v>1479</v>
      </c>
      <c r="C662" s="15" t="s">
        <v>1855</v>
      </c>
      <c r="D662" s="15" t="s">
        <v>666</v>
      </c>
      <c r="E662" s="15" t="s">
        <v>1229</v>
      </c>
      <c r="F662" s="14" t="s">
        <v>1766</v>
      </c>
      <c r="G662" s="15" t="s">
        <v>1227</v>
      </c>
      <c r="H662" s="15"/>
    </row>
    <row r="663" spans="1:8" s="16" customFormat="1" ht="15">
      <c r="A663" s="14" t="s">
        <v>660</v>
      </c>
      <c r="B663" s="15" t="s">
        <v>1479</v>
      </c>
      <c r="C663" s="15" t="s">
        <v>1856</v>
      </c>
      <c r="D663" s="15" t="s">
        <v>666</v>
      </c>
      <c r="E663" s="15" t="s">
        <v>1229</v>
      </c>
      <c r="F663" s="15" t="s">
        <v>1766</v>
      </c>
      <c r="G663" s="15" t="s">
        <v>485</v>
      </c>
      <c r="H663" s="15"/>
    </row>
    <row r="664" spans="1:8" s="16" customFormat="1" ht="15">
      <c r="A664" s="14" t="s">
        <v>660</v>
      </c>
      <c r="B664" s="15" t="s">
        <v>1479</v>
      </c>
      <c r="C664" s="15" t="s">
        <v>1857</v>
      </c>
      <c r="D664" s="15" t="s">
        <v>666</v>
      </c>
      <c r="E664" s="15" t="s">
        <v>1229</v>
      </c>
      <c r="F664" s="14" t="s">
        <v>1766</v>
      </c>
      <c r="G664" s="15" t="s">
        <v>1227</v>
      </c>
      <c r="H664" s="15">
        <v>20</v>
      </c>
    </row>
    <row r="665" spans="1:8" s="16" customFormat="1" ht="15">
      <c r="A665" s="14" t="s">
        <v>660</v>
      </c>
      <c r="B665" s="15" t="s">
        <v>1479</v>
      </c>
      <c r="C665" s="15" t="s">
        <v>1858</v>
      </c>
      <c r="D665" s="15" t="s">
        <v>666</v>
      </c>
      <c r="E665" s="15" t="s">
        <v>1229</v>
      </c>
      <c r="F665" s="14" t="s">
        <v>1766</v>
      </c>
      <c r="G665" s="15" t="s">
        <v>1227</v>
      </c>
      <c r="H665" s="15">
        <v>20</v>
      </c>
    </row>
    <row r="666" spans="1:8" s="16" customFormat="1" ht="15">
      <c r="A666" s="14" t="s">
        <v>660</v>
      </c>
      <c r="B666" s="15" t="s">
        <v>1479</v>
      </c>
      <c r="C666" s="15" t="s">
        <v>1859</v>
      </c>
      <c r="D666" s="15" t="s">
        <v>666</v>
      </c>
      <c r="E666" s="15" t="s">
        <v>1229</v>
      </c>
      <c r="F666" s="15" t="s">
        <v>1766</v>
      </c>
      <c r="G666" s="15" t="s">
        <v>485</v>
      </c>
      <c r="H666" s="15"/>
    </row>
    <row r="667" spans="1:8" s="16" customFormat="1" ht="15">
      <c r="A667" s="14" t="s">
        <v>660</v>
      </c>
      <c r="B667" s="15" t="s">
        <v>1479</v>
      </c>
      <c r="C667" s="15" t="s">
        <v>1860</v>
      </c>
      <c r="D667" s="15" t="s">
        <v>666</v>
      </c>
      <c r="E667" s="15" t="s">
        <v>1229</v>
      </c>
      <c r="F667" s="15" t="s">
        <v>1766</v>
      </c>
      <c r="G667" s="15" t="s">
        <v>485</v>
      </c>
      <c r="H667" s="15"/>
    </row>
    <row r="668" spans="1:8" s="16" customFormat="1" ht="15">
      <c r="A668" s="14" t="s">
        <v>660</v>
      </c>
      <c r="B668" s="15" t="s">
        <v>1479</v>
      </c>
      <c r="C668" s="15" t="s">
        <v>1861</v>
      </c>
      <c r="D668" s="15" t="s">
        <v>666</v>
      </c>
      <c r="E668" s="15" t="s">
        <v>1229</v>
      </c>
      <c r="F668" s="14" t="s">
        <v>1766</v>
      </c>
      <c r="G668" s="15" t="s">
        <v>1227</v>
      </c>
      <c r="H668" s="15"/>
    </row>
    <row r="669" spans="1:8" s="16" customFormat="1" ht="15">
      <c r="A669" s="14" t="s">
        <v>660</v>
      </c>
      <c r="B669" s="15" t="s">
        <v>1479</v>
      </c>
      <c r="C669" s="15" t="s">
        <v>1862</v>
      </c>
      <c r="D669" s="15" t="s">
        <v>666</v>
      </c>
      <c r="E669" s="15" t="s">
        <v>1229</v>
      </c>
      <c r="F669" s="14" t="s">
        <v>1766</v>
      </c>
      <c r="G669" s="15" t="s">
        <v>1227</v>
      </c>
      <c r="H669" s="15"/>
    </row>
    <row r="670" spans="1:8" s="16" customFormat="1" ht="15">
      <c r="A670" s="14" t="s">
        <v>660</v>
      </c>
      <c r="B670" s="15" t="s">
        <v>1479</v>
      </c>
      <c r="C670" s="15" t="s">
        <v>1863</v>
      </c>
      <c r="D670" s="15" t="s">
        <v>666</v>
      </c>
      <c r="E670" s="15" t="s">
        <v>1229</v>
      </c>
      <c r="F670" s="15" t="s">
        <v>1766</v>
      </c>
      <c r="G670" s="15" t="s">
        <v>485</v>
      </c>
      <c r="H670" s="15"/>
    </row>
    <row r="671" spans="1:8" s="16" customFormat="1" ht="15">
      <c r="A671" s="14" t="s">
        <v>660</v>
      </c>
      <c r="B671" s="15" t="s">
        <v>1479</v>
      </c>
      <c r="C671" s="15" t="s">
        <v>1864</v>
      </c>
      <c r="D671" s="15" t="s">
        <v>666</v>
      </c>
      <c r="E671" s="15" t="s">
        <v>1229</v>
      </c>
      <c r="F671" s="15" t="s">
        <v>1766</v>
      </c>
      <c r="G671" s="15" t="s">
        <v>485</v>
      </c>
      <c r="H671" s="15"/>
    </row>
    <row r="672" spans="1:8" s="16" customFormat="1" ht="15">
      <c r="A672" s="14" t="s">
        <v>660</v>
      </c>
      <c r="B672" s="15" t="s">
        <v>1479</v>
      </c>
      <c r="C672" s="15" t="s">
        <v>1865</v>
      </c>
      <c r="D672" s="15" t="s">
        <v>666</v>
      </c>
      <c r="E672" s="15" t="s">
        <v>1229</v>
      </c>
      <c r="F672" s="14" t="s">
        <v>1766</v>
      </c>
      <c r="G672" s="15" t="s">
        <v>1227</v>
      </c>
      <c r="H672" s="15">
        <v>10</v>
      </c>
    </row>
    <row r="673" spans="1:8" s="16" customFormat="1" ht="15">
      <c r="A673" s="14" t="s">
        <v>660</v>
      </c>
      <c r="B673" s="15" t="s">
        <v>1479</v>
      </c>
      <c r="C673" s="15" t="s">
        <v>1866</v>
      </c>
      <c r="D673" s="15" t="s">
        <v>666</v>
      </c>
      <c r="E673" s="15" t="s">
        <v>1229</v>
      </c>
      <c r="F673" s="14" t="s">
        <v>1766</v>
      </c>
      <c r="G673" s="15" t="s">
        <v>1227</v>
      </c>
      <c r="H673" s="15">
        <v>10</v>
      </c>
    </row>
    <row r="674" spans="1:8" s="16" customFormat="1" ht="15">
      <c r="A674" s="14" t="s">
        <v>660</v>
      </c>
      <c r="B674" s="15" t="s">
        <v>1479</v>
      </c>
      <c r="C674" s="15" t="s">
        <v>1867</v>
      </c>
      <c r="D674" s="15" t="s">
        <v>666</v>
      </c>
      <c r="E674" s="15" t="s">
        <v>1229</v>
      </c>
      <c r="F674" s="15" t="s">
        <v>1766</v>
      </c>
      <c r="G674" s="15" t="s">
        <v>485</v>
      </c>
      <c r="H674" s="15"/>
    </row>
    <row r="675" spans="1:8" s="16" customFormat="1" ht="15">
      <c r="A675" s="14" t="s">
        <v>660</v>
      </c>
      <c r="B675" s="15" t="s">
        <v>1479</v>
      </c>
      <c r="C675" s="15" t="s">
        <v>1868</v>
      </c>
      <c r="D675" s="15" t="s">
        <v>666</v>
      </c>
      <c r="E675" s="15" t="s">
        <v>1229</v>
      </c>
      <c r="F675" s="14" t="s">
        <v>1766</v>
      </c>
      <c r="G675" s="15" t="s">
        <v>1227</v>
      </c>
      <c r="H675" s="15">
        <v>10</v>
      </c>
    </row>
    <row r="676" spans="1:8" s="16" customFormat="1" ht="15">
      <c r="A676" s="14" t="s">
        <v>660</v>
      </c>
      <c r="B676" s="15" t="s">
        <v>1479</v>
      </c>
      <c r="C676" s="15" t="s">
        <v>1869</v>
      </c>
      <c r="D676" s="15" t="s">
        <v>666</v>
      </c>
      <c r="E676" s="15" t="s">
        <v>1229</v>
      </c>
      <c r="F676" s="15" t="s">
        <v>1766</v>
      </c>
      <c r="G676" s="15" t="s">
        <v>485</v>
      </c>
      <c r="H676" s="15"/>
    </row>
    <row r="677" spans="1:8" s="16" customFormat="1" ht="15">
      <c r="A677" s="16" t="s">
        <v>660</v>
      </c>
      <c r="B677" s="19" t="s">
        <v>1870</v>
      </c>
      <c r="C677" s="19" t="s">
        <v>1871</v>
      </c>
      <c r="D677" s="19" t="s">
        <v>666</v>
      </c>
      <c r="E677" s="19" t="s">
        <v>1229</v>
      </c>
      <c r="F677" s="19" t="s">
        <v>1766</v>
      </c>
      <c r="G677" s="19" t="s">
        <v>1227</v>
      </c>
      <c r="H677" s="19">
        <v>80</v>
      </c>
    </row>
    <row r="678" spans="1:8" s="16" customFormat="1" ht="15">
      <c r="A678" s="16" t="s">
        <v>660</v>
      </c>
      <c r="B678" s="19" t="s">
        <v>1870</v>
      </c>
      <c r="C678" s="19" t="s">
        <v>1872</v>
      </c>
      <c r="D678" s="19" t="s">
        <v>666</v>
      </c>
      <c r="E678" s="19" t="s">
        <v>1229</v>
      </c>
      <c r="F678" s="19" t="s">
        <v>1766</v>
      </c>
      <c r="G678" s="19" t="s">
        <v>1229</v>
      </c>
      <c r="H678" s="19">
        <v>150</v>
      </c>
    </row>
    <row r="679" spans="1:8" s="16" customFormat="1" ht="15">
      <c r="A679" s="16" t="s">
        <v>660</v>
      </c>
      <c r="B679" s="19" t="s">
        <v>1870</v>
      </c>
      <c r="C679" s="19" t="s">
        <v>1873</v>
      </c>
      <c r="D679" s="19" t="s">
        <v>666</v>
      </c>
      <c r="E679" s="19" t="s">
        <v>1229</v>
      </c>
      <c r="F679" s="19" t="s">
        <v>1766</v>
      </c>
      <c r="G679" s="19" t="s">
        <v>1229</v>
      </c>
      <c r="H679" s="19">
        <v>120</v>
      </c>
    </row>
    <row r="680" spans="1:8" s="16" customFormat="1" ht="15">
      <c r="A680" s="16" t="s">
        <v>660</v>
      </c>
      <c r="B680" s="19" t="s">
        <v>1870</v>
      </c>
      <c r="C680" s="19" t="s">
        <v>1874</v>
      </c>
      <c r="D680" s="19" t="s">
        <v>666</v>
      </c>
      <c r="E680" s="19" t="s">
        <v>1229</v>
      </c>
      <c r="F680" s="19" t="s">
        <v>1766</v>
      </c>
      <c r="G680" s="19" t="s">
        <v>1227</v>
      </c>
      <c r="H680" s="19">
        <v>120</v>
      </c>
    </row>
    <row r="681" spans="1:8" s="16" customFormat="1" ht="15">
      <c r="A681" s="16" t="s">
        <v>660</v>
      </c>
      <c r="B681" s="19" t="s">
        <v>1870</v>
      </c>
      <c r="C681" s="19" t="s">
        <v>1875</v>
      </c>
      <c r="D681" s="19" t="s">
        <v>666</v>
      </c>
      <c r="E681" s="19" t="s">
        <v>1229</v>
      </c>
      <c r="F681" s="19" t="s">
        <v>1766</v>
      </c>
      <c r="G681" s="19" t="s">
        <v>1229</v>
      </c>
      <c r="H681" s="19">
        <v>240</v>
      </c>
    </row>
    <row r="682" spans="1:8" s="16" customFormat="1" ht="15">
      <c r="A682" s="16" t="s">
        <v>660</v>
      </c>
      <c r="B682" s="19" t="s">
        <v>1870</v>
      </c>
      <c r="C682" s="19" t="s">
        <v>1876</v>
      </c>
      <c r="D682" s="19" t="s">
        <v>666</v>
      </c>
      <c r="E682" s="19" t="s">
        <v>1229</v>
      </c>
      <c r="F682" s="19" t="s">
        <v>1766</v>
      </c>
      <c r="G682" s="19" t="s">
        <v>1229</v>
      </c>
      <c r="H682" s="19">
        <v>160</v>
      </c>
    </row>
    <row r="683" spans="1:8" s="16" customFormat="1" ht="15">
      <c r="A683" s="16" t="s">
        <v>660</v>
      </c>
      <c r="B683" s="19" t="s">
        <v>1870</v>
      </c>
      <c r="C683" s="19" t="s">
        <v>1877</v>
      </c>
      <c r="D683" s="19" t="s">
        <v>666</v>
      </c>
      <c r="E683" s="19" t="s">
        <v>1229</v>
      </c>
      <c r="F683" s="19" t="s">
        <v>1766</v>
      </c>
      <c r="G683" s="19" t="s">
        <v>1227</v>
      </c>
      <c r="H683" s="19">
        <v>160</v>
      </c>
    </row>
    <row r="684" spans="1:8" s="16" customFormat="1" ht="15">
      <c r="A684" s="16" t="s">
        <v>660</v>
      </c>
      <c r="B684" s="19" t="s">
        <v>1878</v>
      </c>
      <c r="C684" s="19" t="s">
        <v>1879</v>
      </c>
      <c r="D684" s="19" t="s">
        <v>666</v>
      </c>
      <c r="E684" s="19" t="s">
        <v>1229</v>
      </c>
      <c r="F684" s="19" t="s">
        <v>1880</v>
      </c>
      <c r="G684" s="19" t="s">
        <v>1227</v>
      </c>
      <c r="H684" s="19">
        <v>10</v>
      </c>
    </row>
    <row r="685" spans="1:8" s="16" customFormat="1" ht="15">
      <c r="A685" s="16" t="s">
        <v>660</v>
      </c>
      <c r="B685" s="19" t="s">
        <v>1878</v>
      </c>
      <c r="C685" s="19" t="s">
        <v>1881</v>
      </c>
      <c r="D685" s="19" t="s">
        <v>666</v>
      </c>
      <c r="E685" s="19" t="s">
        <v>1229</v>
      </c>
      <c r="F685" s="19" t="s">
        <v>1880</v>
      </c>
      <c r="G685" s="19" t="s">
        <v>1227</v>
      </c>
      <c r="H685" s="19">
        <v>10</v>
      </c>
    </row>
    <row r="686" spans="1:9" s="16" customFormat="1" ht="15">
      <c r="A686" s="16" t="s">
        <v>660</v>
      </c>
      <c r="B686" s="14" t="s">
        <v>1230</v>
      </c>
      <c r="C686" s="16" t="s">
        <v>1882</v>
      </c>
      <c r="E686" s="16" t="s">
        <v>1229</v>
      </c>
      <c r="F686" s="16" t="s">
        <v>1766</v>
      </c>
      <c r="G686" s="16" t="s">
        <v>1229</v>
      </c>
      <c r="H686" s="16">
        <v>54</v>
      </c>
      <c r="I686" s="16" t="s">
        <v>1229</v>
      </c>
    </row>
    <row r="687" spans="1:8" s="16" customFormat="1" ht="15">
      <c r="A687" s="16" t="s">
        <v>660</v>
      </c>
      <c r="B687" s="19" t="s">
        <v>1883</v>
      </c>
      <c r="C687" s="19" t="s">
        <v>1884</v>
      </c>
      <c r="D687" s="19" t="s">
        <v>666</v>
      </c>
      <c r="E687" s="19" t="s">
        <v>1229</v>
      </c>
      <c r="F687" s="19" t="s">
        <v>1766</v>
      </c>
      <c r="G687" s="19" t="s">
        <v>1227</v>
      </c>
      <c r="H687" s="19">
        <v>90</v>
      </c>
    </row>
    <row r="688" spans="1:8" s="16" customFormat="1" ht="15">
      <c r="A688" s="16" t="s">
        <v>660</v>
      </c>
      <c r="B688" s="19" t="s">
        <v>1883</v>
      </c>
      <c r="C688" s="19" t="s">
        <v>1885</v>
      </c>
      <c r="D688" s="19" t="s">
        <v>666</v>
      </c>
      <c r="E688" s="19" t="s">
        <v>1229</v>
      </c>
      <c r="F688" s="19" t="s">
        <v>1766</v>
      </c>
      <c r="G688" s="19" t="s">
        <v>1227</v>
      </c>
      <c r="H688" s="19">
        <v>90</v>
      </c>
    </row>
    <row r="689" spans="1:8" s="16" customFormat="1" ht="15">
      <c r="A689" s="16" t="s">
        <v>660</v>
      </c>
      <c r="B689" s="19" t="s">
        <v>1883</v>
      </c>
      <c r="C689" s="19" t="s">
        <v>1886</v>
      </c>
      <c r="D689" s="19" t="s">
        <v>666</v>
      </c>
      <c r="E689" s="19" t="s">
        <v>1229</v>
      </c>
      <c r="F689" s="19" t="s">
        <v>1766</v>
      </c>
      <c r="G689" s="19" t="s">
        <v>1227</v>
      </c>
      <c r="H689" s="19">
        <v>250</v>
      </c>
    </row>
    <row r="690" spans="1:8" s="16" customFormat="1" ht="15">
      <c r="A690" s="14" t="s">
        <v>660</v>
      </c>
      <c r="B690" s="15" t="s">
        <v>760</v>
      </c>
      <c r="C690" s="15" t="s">
        <v>761</v>
      </c>
      <c r="D690" s="15" t="s">
        <v>666</v>
      </c>
      <c r="E690" s="15" t="s">
        <v>1227</v>
      </c>
      <c r="F690" s="14" t="s">
        <v>1766</v>
      </c>
      <c r="G690" s="15" t="s">
        <v>1227</v>
      </c>
      <c r="H690" s="15">
        <v>26</v>
      </c>
    </row>
    <row r="691" spans="1:8" s="16" customFormat="1" ht="15">
      <c r="A691" s="14" t="s">
        <v>660</v>
      </c>
      <c r="B691" s="15" t="s">
        <v>760</v>
      </c>
      <c r="C691" s="15" t="s">
        <v>765</v>
      </c>
      <c r="D691" s="15" t="s">
        <v>666</v>
      </c>
      <c r="E691" s="15" t="s">
        <v>1227</v>
      </c>
      <c r="F691" s="14" t="s">
        <v>1766</v>
      </c>
      <c r="G691" s="15" t="s">
        <v>1227</v>
      </c>
      <c r="H691" s="15">
        <v>26</v>
      </c>
    </row>
    <row r="692" spans="1:8" s="16" customFormat="1" ht="15">
      <c r="A692" s="14" t="s">
        <v>660</v>
      </c>
      <c r="B692" s="15" t="s">
        <v>760</v>
      </c>
      <c r="C692" s="15" t="s">
        <v>1887</v>
      </c>
      <c r="D692" s="15" t="s">
        <v>666</v>
      </c>
      <c r="E692" s="15" t="s">
        <v>1229</v>
      </c>
      <c r="F692" s="14" t="s">
        <v>1766</v>
      </c>
      <c r="G692" s="15" t="s">
        <v>1227</v>
      </c>
      <c r="H692" s="15">
        <v>24</v>
      </c>
    </row>
    <row r="693" spans="1:8" s="16" customFormat="1" ht="15">
      <c r="A693" s="14" t="s">
        <v>660</v>
      </c>
      <c r="B693" s="15" t="s">
        <v>760</v>
      </c>
      <c r="C693" s="15" t="s">
        <v>766</v>
      </c>
      <c r="D693" s="15" t="s">
        <v>666</v>
      </c>
      <c r="E693" s="15" t="s">
        <v>1227</v>
      </c>
      <c r="F693" s="14" t="s">
        <v>1766</v>
      </c>
      <c r="G693" s="15" t="s">
        <v>1227</v>
      </c>
      <c r="H693" s="15">
        <v>24</v>
      </c>
    </row>
    <row r="694" spans="1:8" s="16" customFormat="1" ht="15">
      <c r="A694" s="14" t="s">
        <v>660</v>
      </c>
      <c r="B694" s="15" t="s">
        <v>760</v>
      </c>
      <c r="C694" s="15" t="s">
        <v>1888</v>
      </c>
      <c r="D694" s="15" t="s">
        <v>666</v>
      </c>
      <c r="E694" s="15" t="s">
        <v>1229</v>
      </c>
      <c r="F694" s="14" t="s">
        <v>1766</v>
      </c>
      <c r="G694" s="15" t="s">
        <v>1227</v>
      </c>
      <c r="H694" s="15">
        <v>43</v>
      </c>
    </row>
    <row r="695" spans="1:8" s="16" customFormat="1" ht="15">
      <c r="A695" s="14" t="s">
        <v>660</v>
      </c>
      <c r="B695" s="15" t="s">
        <v>760</v>
      </c>
      <c r="C695" s="15" t="s">
        <v>768</v>
      </c>
      <c r="D695" s="15" t="s">
        <v>666</v>
      </c>
      <c r="E695" s="15" t="s">
        <v>1227</v>
      </c>
      <c r="F695" s="14" t="s">
        <v>1766</v>
      </c>
      <c r="G695" s="15" t="s">
        <v>1227</v>
      </c>
      <c r="H695" s="15">
        <v>43</v>
      </c>
    </row>
    <row r="696" spans="1:8" s="16" customFormat="1" ht="15">
      <c r="A696" s="14" t="s">
        <v>660</v>
      </c>
      <c r="B696" s="15" t="s">
        <v>760</v>
      </c>
      <c r="C696" s="15" t="s">
        <v>1889</v>
      </c>
      <c r="D696" s="15" t="s">
        <v>666</v>
      </c>
      <c r="E696" s="17" t="s">
        <v>1229</v>
      </c>
      <c r="F696" s="14" t="s">
        <v>1766</v>
      </c>
      <c r="G696" s="15" t="s">
        <v>1227</v>
      </c>
      <c r="H696" s="15">
        <v>230</v>
      </c>
    </row>
    <row r="697" spans="1:8" s="16" customFormat="1" ht="15">
      <c r="A697" s="14" t="s">
        <v>660</v>
      </c>
      <c r="B697" s="15" t="s">
        <v>760</v>
      </c>
      <c r="C697" s="15" t="s">
        <v>771</v>
      </c>
      <c r="D697" s="15" t="s">
        <v>666</v>
      </c>
      <c r="E697" s="15" t="s">
        <v>1227</v>
      </c>
      <c r="F697" s="14" t="s">
        <v>1766</v>
      </c>
      <c r="G697" s="15" t="s">
        <v>1227</v>
      </c>
      <c r="H697" s="15">
        <v>65</v>
      </c>
    </row>
    <row r="698" spans="1:8" s="16" customFormat="1" ht="15">
      <c r="A698" s="14" t="s">
        <v>660</v>
      </c>
      <c r="B698" s="15" t="s">
        <v>760</v>
      </c>
      <c r="C698" s="15" t="s">
        <v>773</v>
      </c>
      <c r="D698" s="15" t="s">
        <v>666</v>
      </c>
      <c r="E698" s="15" t="s">
        <v>1227</v>
      </c>
      <c r="F698" s="14" t="s">
        <v>1766</v>
      </c>
      <c r="G698" s="15" t="s">
        <v>1227</v>
      </c>
      <c r="H698" s="15">
        <v>65</v>
      </c>
    </row>
    <row r="699" spans="1:8" s="16" customFormat="1" ht="15">
      <c r="A699" s="14" t="s">
        <v>660</v>
      </c>
      <c r="B699" s="15" t="s">
        <v>760</v>
      </c>
      <c r="C699" s="15" t="s">
        <v>774</v>
      </c>
      <c r="D699" s="15" t="s">
        <v>666</v>
      </c>
      <c r="E699" s="15" t="s">
        <v>1227</v>
      </c>
      <c r="F699" s="14" t="s">
        <v>1766</v>
      </c>
      <c r="G699" s="15" t="s">
        <v>1227</v>
      </c>
      <c r="H699" s="15">
        <v>190</v>
      </c>
    </row>
    <row r="700" spans="1:8" s="16" customFormat="1" ht="15">
      <c r="A700" s="14" t="s">
        <v>660</v>
      </c>
      <c r="B700" s="15" t="s">
        <v>760</v>
      </c>
      <c r="C700" s="15" t="s">
        <v>1890</v>
      </c>
      <c r="D700" s="15" t="s">
        <v>666</v>
      </c>
      <c r="E700" s="15" t="s">
        <v>1229</v>
      </c>
      <c r="F700" s="14" t="s">
        <v>1766</v>
      </c>
      <c r="G700" s="15" t="s">
        <v>1227</v>
      </c>
      <c r="H700" s="15">
        <v>160</v>
      </c>
    </row>
    <row r="701" spans="1:8" s="16" customFormat="1" ht="15">
      <c r="A701" s="14" t="s">
        <v>660</v>
      </c>
      <c r="B701" s="15" t="s">
        <v>760</v>
      </c>
      <c r="C701" s="15" t="s">
        <v>1891</v>
      </c>
      <c r="D701" s="15" t="s">
        <v>666</v>
      </c>
      <c r="E701" s="15" t="s">
        <v>1229</v>
      </c>
      <c r="F701" s="14" t="s">
        <v>1766</v>
      </c>
      <c r="G701" s="15" t="s">
        <v>1227</v>
      </c>
      <c r="H701" s="15">
        <v>160</v>
      </c>
    </row>
    <row r="702" spans="1:8" s="16" customFormat="1" ht="15">
      <c r="A702" s="14" t="s">
        <v>660</v>
      </c>
      <c r="B702" s="15" t="s">
        <v>760</v>
      </c>
      <c r="C702" s="15" t="s">
        <v>1892</v>
      </c>
      <c r="D702" s="15" t="s">
        <v>666</v>
      </c>
      <c r="E702" s="15" t="s">
        <v>1229</v>
      </c>
      <c r="F702" s="14" t="s">
        <v>1766</v>
      </c>
      <c r="G702" s="15" t="s">
        <v>1227</v>
      </c>
      <c r="H702" s="15">
        <v>200</v>
      </c>
    </row>
    <row r="703" spans="1:8" s="16" customFormat="1" ht="15">
      <c r="A703" s="14" t="s">
        <v>660</v>
      </c>
      <c r="B703" s="15" t="s">
        <v>760</v>
      </c>
      <c r="C703" s="15" t="s">
        <v>1893</v>
      </c>
      <c r="D703" s="15" t="s">
        <v>666</v>
      </c>
      <c r="E703" s="15" t="s">
        <v>1229</v>
      </c>
      <c r="F703" s="14" t="s">
        <v>1766</v>
      </c>
      <c r="G703" s="15" t="s">
        <v>1227</v>
      </c>
      <c r="H703" s="15">
        <v>200</v>
      </c>
    </row>
    <row r="704" spans="1:8" s="16" customFormat="1" ht="15">
      <c r="A704" s="14" t="s">
        <v>660</v>
      </c>
      <c r="B704" s="14" t="s">
        <v>760</v>
      </c>
      <c r="C704" s="14" t="s">
        <v>1894</v>
      </c>
      <c r="D704" s="14" t="s">
        <v>666</v>
      </c>
      <c r="E704" s="14" t="s">
        <v>1229</v>
      </c>
      <c r="F704" s="14" t="s">
        <v>1766</v>
      </c>
      <c r="G704" s="14" t="s">
        <v>1227</v>
      </c>
      <c r="H704" s="14">
        <v>26</v>
      </c>
    </row>
    <row r="705" spans="1:8" s="16" customFormat="1" ht="15">
      <c r="A705" s="14" t="s">
        <v>660</v>
      </c>
      <c r="B705" s="14" t="s">
        <v>760</v>
      </c>
      <c r="C705" s="14" t="s">
        <v>1895</v>
      </c>
      <c r="D705" s="14" t="s">
        <v>666</v>
      </c>
      <c r="E705" s="14" t="s">
        <v>1229</v>
      </c>
      <c r="F705" s="14" t="s">
        <v>1766</v>
      </c>
      <c r="G705" s="14" t="s">
        <v>1227</v>
      </c>
      <c r="H705" s="14">
        <v>43</v>
      </c>
    </row>
    <row r="706" spans="1:8" s="16" customFormat="1" ht="15">
      <c r="A706" s="14" t="s">
        <v>660</v>
      </c>
      <c r="B706" s="14" t="s">
        <v>760</v>
      </c>
      <c r="C706" s="14" t="s">
        <v>1896</v>
      </c>
      <c r="D706" s="14" t="s">
        <v>666</v>
      </c>
      <c r="E706" s="14" t="s">
        <v>1227</v>
      </c>
      <c r="F706" s="14" t="s">
        <v>1766</v>
      </c>
      <c r="G706" s="14" t="s">
        <v>1227</v>
      </c>
      <c r="H706" s="14">
        <v>230</v>
      </c>
    </row>
    <row r="707" spans="1:8" s="16" customFormat="1" ht="15">
      <c r="A707" s="14" t="s">
        <v>660</v>
      </c>
      <c r="B707" s="14" t="s">
        <v>760</v>
      </c>
      <c r="C707" s="14" t="s">
        <v>1897</v>
      </c>
      <c r="D707" s="14" t="s">
        <v>666</v>
      </c>
      <c r="E707" s="14" t="s">
        <v>1229</v>
      </c>
      <c r="F707" s="14" t="s">
        <v>1766</v>
      </c>
      <c r="G707" s="14" t="s">
        <v>1227</v>
      </c>
      <c r="H707" s="14">
        <v>65</v>
      </c>
    </row>
    <row r="708" spans="1:8" s="16" customFormat="1" ht="15">
      <c r="A708" s="14" t="s">
        <v>660</v>
      </c>
      <c r="B708" s="14" t="s">
        <v>760</v>
      </c>
      <c r="C708" s="14" t="s">
        <v>1898</v>
      </c>
      <c r="D708" s="14" t="s">
        <v>666</v>
      </c>
      <c r="E708" s="14" t="s">
        <v>1229</v>
      </c>
      <c r="F708" s="14" t="s">
        <v>1766</v>
      </c>
      <c r="G708" s="14" t="s">
        <v>1227</v>
      </c>
      <c r="H708" s="14">
        <v>85</v>
      </c>
    </row>
    <row r="709" spans="1:8" s="16" customFormat="1" ht="15">
      <c r="A709" s="14" t="s">
        <v>660</v>
      </c>
      <c r="B709" s="14" t="s">
        <v>760</v>
      </c>
      <c r="C709" s="14" t="s">
        <v>1899</v>
      </c>
      <c r="D709" s="14" t="s">
        <v>666</v>
      </c>
      <c r="E709" s="14" t="s">
        <v>1227</v>
      </c>
      <c r="F709" s="14" t="s">
        <v>1766</v>
      </c>
      <c r="G709" s="14" t="s">
        <v>1227</v>
      </c>
      <c r="H709" s="14">
        <v>100</v>
      </c>
    </row>
    <row r="710" spans="1:8" s="16" customFormat="1" ht="15">
      <c r="A710" s="16" t="s">
        <v>660</v>
      </c>
      <c r="B710" s="19" t="s">
        <v>1900</v>
      </c>
      <c r="C710" s="19" t="s">
        <v>1901</v>
      </c>
      <c r="D710" s="19" t="s">
        <v>666</v>
      </c>
      <c r="E710" s="19" t="s">
        <v>1229</v>
      </c>
      <c r="F710" s="19" t="s">
        <v>1766</v>
      </c>
      <c r="G710" s="19" t="s">
        <v>1227</v>
      </c>
      <c r="H710" s="19">
        <v>12</v>
      </c>
    </row>
    <row r="711" spans="1:8" s="16" customFormat="1" ht="15">
      <c r="A711" s="16" t="s">
        <v>660</v>
      </c>
      <c r="B711" s="19" t="s">
        <v>1900</v>
      </c>
      <c r="C711" s="19" t="s">
        <v>1902</v>
      </c>
      <c r="D711" s="19" t="s">
        <v>666</v>
      </c>
      <c r="E711" s="19" t="s">
        <v>1229</v>
      </c>
      <c r="F711" s="19" t="s">
        <v>1766</v>
      </c>
      <c r="G711" s="19" t="s">
        <v>1227</v>
      </c>
      <c r="H711" s="19">
        <v>15</v>
      </c>
    </row>
    <row r="712" spans="1:8" s="16" customFormat="1" ht="15">
      <c r="A712" s="16" t="s">
        <v>660</v>
      </c>
      <c r="B712" s="19" t="s">
        <v>1900</v>
      </c>
      <c r="C712" s="19" t="s">
        <v>1903</v>
      </c>
      <c r="D712" s="19" t="s">
        <v>666</v>
      </c>
      <c r="E712" s="19" t="s">
        <v>1229</v>
      </c>
      <c r="F712" s="19" t="s">
        <v>1766</v>
      </c>
      <c r="G712" s="19" t="s">
        <v>1227</v>
      </c>
      <c r="H712" s="19">
        <v>46</v>
      </c>
    </row>
    <row r="713" spans="1:8" s="16" customFormat="1" ht="15">
      <c r="A713" s="16" t="s">
        <v>660</v>
      </c>
      <c r="B713" s="19" t="s">
        <v>1900</v>
      </c>
      <c r="C713" s="19" t="s">
        <v>1904</v>
      </c>
      <c r="D713" s="19" t="s">
        <v>666</v>
      </c>
      <c r="E713" s="19" t="s">
        <v>1229</v>
      </c>
      <c r="F713" s="19" t="s">
        <v>1766</v>
      </c>
      <c r="G713" s="19" t="s">
        <v>1227</v>
      </c>
      <c r="H713" s="19">
        <v>30</v>
      </c>
    </row>
    <row r="714" spans="1:8" s="16" customFormat="1" ht="15">
      <c r="A714" s="16" t="s">
        <v>660</v>
      </c>
      <c r="B714" s="19" t="s">
        <v>1900</v>
      </c>
      <c r="C714" s="19" t="s">
        <v>1905</v>
      </c>
      <c r="D714" s="19" t="s">
        <v>666</v>
      </c>
      <c r="E714" s="19" t="s">
        <v>1229</v>
      </c>
      <c r="F714" s="19" t="s">
        <v>1766</v>
      </c>
      <c r="G714" s="19" t="s">
        <v>1227</v>
      </c>
      <c r="H714" s="19">
        <v>70</v>
      </c>
    </row>
    <row r="715" spans="1:8" s="16" customFormat="1" ht="15">
      <c r="A715" s="16" t="s">
        <v>660</v>
      </c>
      <c r="B715" s="19" t="s">
        <v>1900</v>
      </c>
      <c r="C715" s="19" t="s">
        <v>1906</v>
      </c>
      <c r="D715" s="19" t="s">
        <v>666</v>
      </c>
      <c r="E715" s="19" t="s">
        <v>1229</v>
      </c>
      <c r="F715" s="19" t="s">
        <v>1766</v>
      </c>
      <c r="G715" s="19" t="s">
        <v>1227</v>
      </c>
      <c r="H715" s="19">
        <v>75</v>
      </c>
    </row>
    <row r="716" spans="1:8" s="16" customFormat="1" ht="15">
      <c r="A716" s="16" t="s">
        <v>660</v>
      </c>
      <c r="B716" s="19" t="s">
        <v>1900</v>
      </c>
      <c r="C716" s="19" t="s">
        <v>1907</v>
      </c>
      <c r="D716" s="19" t="s">
        <v>666</v>
      </c>
      <c r="E716" s="19" t="s">
        <v>1229</v>
      </c>
      <c r="F716" s="19" t="s">
        <v>1766</v>
      </c>
      <c r="G716" s="19" t="s">
        <v>1227</v>
      </c>
      <c r="H716" s="19">
        <v>8</v>
      </c>
    </row>
    <row r="717" spans="1:8" s="16" customFormat="1" ht="15">
      <c r="A717" s="16" t="s">
        <v>660</v>
      </c>
      <c r="B717" s="19" t="s">
        <v>1900</v>
      </c>
      <c r="C717" s="19" t="s">
        <v>1908</v>
      </c>
      <c r="D717" s="19" t="s">
        <v>666</v>
      </c>
      <c r="E717" s="19" t="s">
        <v>1229</v>
      </c>
      <c r="F717" s="19" t="s">
        <v>1766</v>
      </c>
      <c r="G717" s="19" t="s">
        <v>1227</v>
      </c>
      <c r="H717" s="19">
        <v>8</v>
      </c>
    </row>
    <row r="718" spans="1:8" s="16" customFormat="1" ht="15">
      <c r="A718" s="16" t="s">
        <v>660</v>
      </c>
      <c r="B718" s="19" t="s">
        <v>1900</v>
      </c>
      <c r="C718" s="19" t="s">
        <v>1909</v>
      </c>
      <c r="D718" s="19" t="s">
        <v>666</v>
      </c>
      <c r="E718" s="19" t="s">
        <v>1229</v>
      </c>
      <c r="F718" s="19" t="s">
        <v>1766</v>
      </c>
      <c r="G718" s="19" t="s">
        <v>1227</v>
      </c>
      <c r="H718" s="19">
        <v>25</v>
      </c>
    </row>
    <row r="719" spans="1:8" s="16" customFormat="1" ht="15">
      <c r="A719" s="16" t="s">
        <v>660</v>
      </c>
      <c r="B719" s="19" t="s">
        <v>1900</v>
      </c>
      <c r="C719" s="19" t="s">
        <v>1910</v>
      </c>
      <c r="D719" s="19" t="s">
        <v>666</v>
      </c>
      <c r="E719" s="19" t="s">
        <v>1229</v>
      </c>
      <c r="F719" s="19" t="s">
        <v>1766</v>
      </c>
      <c r="G719" s="19" t="s">
        <v>1227</v>
      </c>
      <c r="H719" s="19">
        <v>25</v>
      </c>
    </row>
    <row r="720" spans="1:8" s="16" customFormat="1" ht="15">
      <c r="A720" s="16" t="s">
        <v>660</v>
      </c>
      <c r="B720" s="19" t="s">
        <v>1900</v>
      </c>
      <c r="C720" s="19" t="s">
        <v>1911</v>
      </c>
      <c r="D720" s="19" t="s">
        <v>666</v>
      </c>
      <c r="E720" s="19" t="s">
        <v>1229</v>
      </c>
      <c r="F720" s="19" t="s">
        <v>1766</v>
      </c>
      <c r="G720" s="19" t="s">
        <v>1227</v>
      </c>
      <c r="H720" s="19">
        <v>20</v>
      </c>
    </row>
    <row r="721" spans="1:8" s="16" customFormat="1" ht="15">
      <c r="A721" s="16" t="s">
        <v>660</v>
      </c>
      <c r="B721" s="19" t="s">
        <v>1900</v>
      </c>
      <c r="C721" s="19" t="s">
        <v>1912</v>
      </c>
      <c r="D721" s="19" t="s">
        <v>666</v>
      </c>
      <c r="E721" s="19" t="s">
        <v>1229</v>
      </c>
      <c r="F721" s="19" t="s">
        <v>1766</v>
      </c>
      <c r="G721" s="19" t="s">
        <v>1227</v>
      </c>
      <c r="H721" s="19">
        <v>25</v>
      </c>
    </row>
    <row r="722" spans="1:8" s="16" customFormat="1" ht="15">
      <c r="A722" s="16" t="s">
        <v>660</v>
      </c>
      <c r="B722" s="19" t="s">
        <v>1900</v>
      </c>
      <c r="C722" s="19" t="s">
        <v>1913</v>
      </c>
      <c r="D722" s="19" t="s">
        <v>666</v>
      </c>
      <c r="E722" s="19" t="s">
        <v>1229</v>
      </c>
      <c r="F722" s="19" t="s">
        <v>1766</v>
      </c>
      <c r="G722" s="19" t="s">
        <v>1227</v>
      </c>
      <c r="H722" s="19">
        <v>25</v>
      </c>
    </row>
    <row r="723" spans="1:8" s="16" customFormat="1" ht="15">
      <c r="A723" s="14" t="s">
        <v>660</v>
      </c>
      <c r="B723" s="15" t="s">
        <v>470</v>
      </c>
      <c r="C723" s="15" t="s">
        <v>1914</v>
      </c>
      <c r="D723" s="15" t="s">
        <v>666</v>
      </c>
      <c r="E723" s="15" t="s">
        <v>1229</v>
      </c>
      <c r="F723" s="14" t="s">
        <v>1766</v>
      </c>
      <c r="G723" s="15" t="s">
        <v>1227</v>
      </c>
      <c r="H723" s="15">
        <v>34</v>
      </c>
    </row>
    <row r="724" spans="1:8" s="16" customFormat="1" ht="15">
      <c r="A724" s="14" t="s">
        <v>660</v>
      </c>
      <c r="B724" s="15" t="s">
        <v>470</v>
      </c>
      <c r="C724" s="15" t="s">
        <v>1915</v>
      </c>
      <c r="D724" s="15" t="s">
        <v>666</v>
      </c>
      <c r="E724" s="15" t="s">
        <v>1229</v>
      </c>
      <c r="F724" s="14" t="s">
        <v>1766</v>
      </c>
      <c r="G724" s="15" t="s">
        <v>1227</v>
      </c>
      <c r="H724" s="15">
        <v>31</v>
      </c>
    </row>
    <row r="725" spans="1:8" s="16" customFormat="1" ht="15">
      <c r="A725" s="14" t="s">
        <v>660</v>
      </c>
      <c r="B725" s="15" t="s">
        <v>470</v>
      </c>
      <c r="C725" s="15" t="s">
        <v>1916</v>
      </c>
      <c r="D725" s="15" t="s">
        <v>666</v>
      </c>
      <c r="E725" s="15" t="s">
        <v>1229</v>
      </c>
      <c r="F725" s="14" t="s">
        <v>1766</v>
      </c>
      <c r="G725" s="15" t="s">
        <v>1227</v>
      </c>
      <c r="H725" s="15">
        <v>38</v>
      </c>
    </row>
    <row r="726" spans="1:8" s="16" customFormat="1" ht="15">
      <c r="A726" s="14" t="s">
        <v>660</v>
      </c>
      <c r="B726" s="15" t="s">
        <v>470</v>
      </c>
      <c r="C726" s="15" t="s">
        <v>1917</v>
      </c>
      <c r="D726" s="15" t="s">
        <v>666</v>
      </c>
      <c r="E726" s="15" t="s">
        <v>1229</v>
      </c>
      <c r="F726" s="14" t="s">
        <v>1766</v>
      </c>
      <c r="G726" s="15" t="s">
        <v>1229</v>
      </c>
      <c r="H726" s="15">
        <v>65</v>
      </c>
    </row>
    <row r="727" spans="1:8" s="16" customFormat="1" ht="15">
      <c r="A727" s="14" t="s">
        <v>660</v>
      </c>
      <c r="B727" s="15" t="s">
        <v>470</v>
      </c>
      <c r="C727" s="15" t="s">
        <v>1918</v>
      </c>
      <c r="D727" s="15" t="s">
        <v>666</v>
      </c>
      <c r="E727" s="15" t="s">
        <v>1229</v>
      </c>
      <c r="F727" s="14" t="s">
        <v>1766</v>
      </c>
      <c r="G727" s="15" t="s">
        <v>1227</v>
      </c>
      <c r="H727" s="15">
        <v>75</v>
      </c>
    </row>
    <row r="728" spans="1:8" s="16" customFormat="1" ht="15">
      <c r="A728" s="14" t="s">
        <v>660</v>
      </c>
      <c r="B728" s="15" t="s">
        <v>470</v>
      </c>
      <c r="C728" s="15" t="s">
        <v>1919</v>
      </c>
      <c r="D728" s="15" t="s">
        <v>666</v>
      </c>
      <c r="E728" s="15" t="s">
        <v>1229</v>
      </c>
      <c r="F728" s="14" t="s">
        <v>1766</v>
      </c>
      <c r="G728" s="15" t="s">
        <v>1227</v>
      </c>
      <c r="H728" s="15">
        <v>122</v>
      </c>
    </row>
    <row r="729" spans="1:8" s="16" customFormat="1" ht="15">
      <c r="A729" s="16" t="s">
        <v>660</v>
      </c>
      <c r="B729" s="19" t="s">
        <v>1920</v>
      </c>
      <c r="C729" s="19" t="s">
        <v>1921</v>
      </c>
      <c r="D729" s="19" t="s">
        <v>666</v>
      </c>
      <c r="E729" s="19" t="s">
        <v>1229</v>
      </c>
      <c r="F729" s="19" t="s">
        <v>1766</v>
      </c>
      <c r="G729" s="19" t="s">
        <v>1227</v>
      </c>
      <c r="H729" s="19">
        <v>240</v>
      </c>
    </row>
    <row r="730" spans="1:8" s="16" customFormat="1" ht="15">
      <c r="A730" s="14" t="s">
        <v>660</v>
      </c>
      <c r="B730" s="14" t="s">
        <v>312</v>
      </c>
      <c r="C730" s="14" t="s">
        <v>1922</v>
      </c>
      <c r="D730" s="14" t="s">
        <v>666</v>
      </c>
      <c r="E730" s="14" t="s">
        <v>1229</v>
      </c>
      <c r="F730" s="14" t="s">
        <v>1766</v>
      </c>
      <c r="G730" s="14"/>
      <c r="H730" s="14">
        <v>25</v>
      </c>
    </row>
    <row r="731" spans="1:8" s="16" customFormat="1" ht="15">
      <c r="A731" s="14" t="s">
        <v>660</v>
      </c>
      <c r="B731" s="14" t="s">
        <v>312</v>
      </c>
      <c r="C731" s="14" t="s">
        <v>1923</v>
      </c>
      <c r="D731" s="14" t="s">
        <v>666</v>
      </c>
      <c r="E731" s="14" t="s">
        <v>1229</v>
      </c>
      <c r="F731" s="14" t="s">
        <v>1766</v>
      </c>
      <c r="G731" s="14"/>
      <c r="H731" s="14">
        <v>25</v>
      </c>
    </row>
    <row r="732" spans="1:8" s="16" customFormat="1" ht="15">
      <c r="A732" s="14" t="s">
        <v>660</v>
      </c>
      <c r="B732" s="14" t="s">
        <v>312</v>
      </c>
      <c r="C732" s="14" t="s">
        <v>1924</v>
      </c>
      <c r="D732" s="14" t="s">
        <v>666</v>
      </c>
      <c r="E732" s="14" t="s">
        <v>1229</v>
      </c>
      <c r="F732" s="14" t="s">
        <v>1766</v>
      </c>
      <c r="G732" s="14"/>
      <c r="H732" s="14">
        <v>71</v>
      </c>
    </row>
    <row r="733" spans="1:8" s="16" customFormat="1" ht="15">
      <c r="A733" s="14" t="s">
        <v>660</v>
      </c>
      <c r="B733" s="14" t="s">
        <v>312</v>
      </c>
      <c r="C733" s="14" t="s">
        <v>1925</v>
      </c>
      <c r="D733" s="14" t="s">
        <v>666</v>
      </c>
      <c r="E733" s="14" t="s">
        <v>1229</v>
      </c>
      <c r="F733" s="14" t="s">
        <v>1766</v>
      </c>
      <c r="G733" s="14"/>
      <c r="H733" s="14">
        <v>120</v>
      </c>
    </row>
    <row r="734" spans="1:8" s="16" customFormat="1" ht="15">
      <c r="A734" s="14" t="s">
        <v>660</v>
      </c>
      <c r="B734" s="14" t="s">
        <v>312</v>
      </c>
      <c r="C734" s="14" t="s">
        <v>1926</v>
      </c>
      <c r="D734" s="14" t="s">
        <v>666</v>
      </c>
      <c r="E734" s="14" t="s">
        <v>1229</v>
      </c>
      <c r="F734" s="14" t="s">
        <v>1766</v>
      </c>
      <c r="G734" s="14"/>
      <c r="H734" s="14">
        <v>25</v>
      </c>
    </row>
    <row r="735" spans="1:8" s="16" customFormat="1" ht="15">
      <c r="A735" s="14" t="s">
        <v>660</v>
      </c>
      <c r="B735" s="15" t="s">
        <v>1927</v>
      </c>
      <c r="C735" s="15">
        <v>9750</v>
      </c>
      <c r="D735" s="15" t="s">
        <v>666</v>
      </c>
      <c r="E735" s="15" t="s">
        <v>1229</v>
      </c>
      <c r="F735" s="14" t="s">
        <v>1766</v>
      </c>
      <c r="G735" s="15" t="s">
        <v>1227</v>
      </c>
      <c r="H735" s="15">
        <v>20</v>
      </c>
    </row>
    <row r="736" spans="1:8" s="16" customFormat="1" ht="15">
      <c r="A736" s="14" t="s">
        <v>660</v>
      </c>
      <c r="B736" s="15" t="s">
        <v>1927</v>
      </c>
      <c r="C736" s="15" t="s">
        <v>1928</v>
      </c>
      <c r="D736" s="15" t="s">
        <v>666</v>
      </c>
      <c r="E736" s="15" t="s">
        <v>1229</v>
      </c>
      <c r="F736" s="14" t="s">
        <v>1766</v>
      </c>
      <c r="G736" s="15" t="s">
        <v>1227</v>
      </c>
      <c r="H736" s="15">
        <v>33</v>
      </c>
    </row>
    <row r="737" spans="1:8" s="16" customFormat="1" ht="15">
      <c r="A737" s="14" t="s">
        <v>660</v>
      </c>
      <c r="B737" s="15" t="s">
        <v>1927</v>
      </c>
      <c r="C737" s="15" t="s">
        <v>1929</v>
      </c>
      <c r="D737" s="15" t="s">
        <v>666</v>
      </c>
      <c r="E737" s="15" t="s">
        <v>1229</v>
      </c>
      <c r="F737" s="14" t="s">
        <v>1766</v>
      </c>
      <c r="G737" s="15" t="s">
        <v>1227</v>
      </c>
      <c r="H737" s="15">
        <v>40</v>
      </c>
    </row>
    <row r="738" spans="1:8" s="16" customFormat="1" ht="15">
      <c r="A738" s="14" t="s">
        <v>660</v>
      </c>
      <c r="B738" s="15" t="s">
        <v>1927</v>
      </c>
      <c r="C738" s="15" t="s">
        <v>1930</v>
      </c>
      <c r="D738" s="15" t="s">
        <v>666</v>
      </c>
      <c r="E738" s="15" t="s">
        <v>1229</v>
      </c>
      <c r="F738" s="14" t="s">
        <v>1766</v>
      </c>
      <c r="G738" s="15" t="s">
        <v>1227</v>
      </c>
      <c r="H738" s="15">
        <v>60</v>
      </c>
    </row>
    <row r="739" spans="1:8" s="16" customFormat="1" ht="15">
      <c r="A739" s="14" t="s">
        <v>660</v>
      </c>
      <c r="B739" s="15" t="s">
        <v>1927</v>
      </c>
      <c r="C739" s="15" t="s">
        <v>1931</v>
      </c>
      <c r="D739" s="15" t="s">
        <v>666</v>
      </c>
      <c r="E739" s="15" t="s">
        <v>1229</v>
      </c>
      <c r="F739" s="14" t="s">
        <v>1766</v>
      </c>
      <c r="G739" s="15" t="s">
        <v>1227</v>
      </c>
      <c r="H739" s="15">
        <v>30</v>
      </c>
    </row>
    <row r="740" spans="1:8" s="16" customFormat="1" ht="15">
      <c r="A740" s="14" t="s">
        <v>660</v>
      </c>
      <c r="B740" s="15" t="s">
        <v>1927</v>
      </c>
      <c r="C740" s="15" t="s">
        <v>1932</v>
      </c>
      <c r="D740" s="15" t="s">
        <v>666</v>
      </c>
      <c r="E740" s="15" t="s">
        <v>1229</v>
      </c>
      <c r="F740" s="14" t="s">
        <v>1766</v>
      </c>
      <c r="G740" s="15" t="s">
        <v>1227</v>
      </c>
      <c r="H740" s="15">
        <v>6</v>
      </c>
    </row>
    <row r="741" spans="1:8" s="16" customFormat="1" ht="15">
      <c r="A741" s="14" t="s">
        <v>660</v>
      </c>
      <c r="B741" s="15" t="s">
        <v>1927</v>
      </c>
      <c r="C741" s="15" t="s">
        <v>1933</v>
      </c>
      <c r="D741" s="15" t="s">
        <v>666</v>
      </c>
      <c r="E741" s="15" t="s">
        <v>1229</v>
      </c>
      <c r="F741" s="14" t="s">
        <v>1766</v>
      </c>
      <c r="G741" s="15" t="s">
        <v>1227</v>
      </c>
      <c r="H741" s="15">
        <v>12</v>
      </c>
    </row>
    <row r="742" spans="1:8" s="16" customFormat="1" ht="15">
      <c r="A742" s="14" t="s">
        <v>660</v>
      </c>
      <c r="B742" s="15" t="s">
        <v>1927</v>
      </c>
      <c r="C742" s="15" t="s">
        <v>1934</v>
      </c>
      <c r="D742" s="15" t="s">
        <v>666</v>
      </c>
      <c r="E742" s="15" t="s">
        <v>1229</v>
      </c>
      <c r="F742" s="14" t="s">
        <v>1766</v>
      </c>
      <c r="G742" s="15" t="s">
        <v>1227</v>
      </c>
      <c r="H742" s="15">
        <v>12</v>
      </c>
    </row>
    <row r="743" spans="1:8" s="16" customFormat="1" ht="15">
      <c r="A743" s="16" t="s">
        <v>660</v>
      </c>
      <c r="B743" s="19" t="s">
        <v>1935</v>
      </c>
      <c r="C743" s="19" t="s">
        <v>1936</v>
      </c>
      <c r="D743" s="19" t="s">
        <v>666</v>
      </c>
      <c r="E743" s="19" t="s">
        <v>1229</v>
      </c>
      <c r="F743" s="19" t="s">
        <v>1880</v>
      </c>
      <c r="G743" s="19" t="s">
        <v>1227</v>
      </c>
      <c r="H743" s="19">
        <v>65</v>
      </c>
    </row>
    <row r="744" spans="1:8" s="16" customFormat="1" ht="15">
      <c r="A744" s="16" t="s">
        <v>660</v>
      </c>
      <c r="B744" s="19" t="s">
        <v>1935</v>
      </c>
      <c r="C744" s="19" t="s">
        <v>1937</v>
      </c>
      <c r="D744" s="19" t="s">
        <v>666</v>
      </c>
      <c r="E744" s="19" t="s">
        <v>1229</v>
      </c>
      <c r="F744" s="19" t="s">
        <v>1880</v>
      </c>
      <c r="G744" s="19" t="s">
        <v>1229</v>
      </c>
      <c r="H744" s="19">
        <v>30</v>
      </c>
    </row>
    <row r="745" spans="1:8" s="16" customFormat="1" ht="15">
      <c r="A745" s="16" t="s">
        <v>660</v>
      </c>
      <c r="B745" s="19" t="s">
        <v>1935</v>
      </c>
      <c r="C745" s="19" t="s">
        <v>1938</v>
      </c>
      <c r="D745" s="19" t="s">
        <v>666</v>
      </c>
      <c r="E745" s="19" t="s">
        <v>1229</v>
      </c>
      <c r="F745" s="19" t="s">
        <v>1880</v>
      </c>
      <c r="G745" s="19" t="s">
        <v>1227</v>
      </c>
      <c r="H745" s="19">
        <v>90</v>
      </c>
    </row>
    <row r="746" spans="1:8" s="16" customFormat="1" ht="15">
      <c r="A746" s="16" t="s">
        <v>660</v>
      </c>
      <c r="B746" s="19" t="s">
        <v>1935</v>
      </c>
      <c r="C746" s="19" t="s">
        <v>1939</v>
      </c>
      <c r="D746" s="19" t="s">
        <v>666</v>
      </c>
      <c r="E746" s="19" t="s">
        <v>1229</v>
      </c>
      <c r="F746" s="19" t="s">
        <v>1880</v>
      </c>
      <c r="G746" s="19" t="s">
        <v>1227</v>
      </c>
      <c r="H746" s="19">
        <v>90</v>
      </c>
    </row>
    <row r="747" spans="1:8" s="16" customFormat="1" ht="15">
      <c r="A747" s="16" t="s">
        <v>660</v>
      </c>
      <c r="B747" s="19" t="s">
        <v>884</v>
      </c>
      <c r="C747" s="19" t="s">
        <v>1940</v>
      </c>
      <c r="D747" s="19" t="s">
        <v>666</v>
      </c>
      <c r="E747" s="19" t="s">
        <v>1229</v>
      </c>
      <c r="F747" s="19" t="s">
        <v>1766</v>
      </c>
      <c r="G747" s="19"/>
      <c r="H747" s="19">
        <v>40</v>
      </c>
    </row>
    <row r="748" spans="1:8" s="16" customFormat="1" ht="15">
      <c r="A748" s="16" t="s">
        <v>660</v>
      </c>
      <c r="B748" s="19" t="s">
        <v>884</v>
      </c>
      <c r="C748" s="19" t="s">
        <v>1941</v>
      </c>
      <c r="D748" s="19" t="s">
        <v>666</v>
      </c>
      <c r="E748" s="19" t="s">
        <v>1229</v>
      </c>
      <c r="F748" s="19" t="s">
        <v>1766</v>
      </c>
      <c r="G748" s="19"/>
      <c r="H748" s="19">
        <v>22</v>
      </c>
    </row>
    <row r="749" spans="1:8" s="16" customFormat="1" ht="15">
      <c r="A749" s="14" t="s">
        <v>660</v>
      </c>
      <c r="B749" s="15" t="s">
        <v>884</v>
      </c>
      <c r="C749" s="15" t="s">
        <v>1942</v>
      </c>
      <c r="D749" s="15" t="s">
        <v>666</v>
      </c>
      <c r="E749" s="15" t="s">
        <v>1229</v>
      </c>
      <c r="F749" s="15" t="s">
        <v>1766</v>
      </c>
      <c r="G749" s="15" t="s">
        <v>485</v>
      </c>
      <c r="H749" s="15">
        <v>19</v>
      </c>
    </row>
    <row r="750" spans="1:8" s="16" customFormat="1" ht="15">
      <c r="A750" s="14" t="s">
        <v>660</v>
      </c>
      <c r="B750" s="15" t="s">
        <v>884</v>
      </c>
      <c r="C750" s="15" t="s">
        <v>1943</v>
      </c>
      <c r="D750" s="15" t="s">
        <v>666</v>
      </c>
      <c r="E750" s="15" t="s">
        <v>1229</v>
      </c>
      <c r="F750" s="15" t="s">
        <v>1766</v>
      </c>
      <c r="G750" s="15" t="s">
        <v>485</v>
      </c>
      <c r="H750" s="15">
        <v>22</v>
      </c>
    </row>
    <row r="751" spans="1:8" s="16" customFormat="1" ht="15">
      <c r="A751" s="14" t="s">
        <v>660</v>
      </c>
      <c r="B751" s="15" t="s">
        <v>884</v>
      </c>
      <c r="C751" s="15" t="s">
        <v>1944</v>
      </c>
      <c r="D751" s="15" t="s">
        <v>666</v>
      </c>
      <c r="E751" s="15" t="s">
        <v>1229</v>
      </c>
      <c r="F751" s="15" t="s">
        <v>1766</v>
      </c>
      <c r="G751" s="15" t="s">
        <v>485</v>
      </c>
      <c r="H751" s="15">
        <v>25</v>
      </c>
    </row>
    <row r="752" spans="1:8" s="16" customFormat="1" ht="15">
      <c r="A752" s="14" t="s">
        <v>660</v>
      </c>
      <c r="B752" s="15" t="s">
        <v>884</v>
      </c>
      <c r="C752" s="15" t="s">
        <v>1945</v>
      </c>
      <c r="D752" s="15" t="s">
        <v>666</v>
      </c>
      <c r="E752" s="15" t="s">
        <v>1229</v>
      </c>
      <c r="F752" s="15" t="s">
        <v>1766</v>
      </c>
      <c r="G752" s="15" t="s">
        <v>485</v>
      </c>
      <c r="H752" s="15">
        <v>33</v>
      </c>
    </row>
    <row r="753" spans="1:8" s="16" customFormat="1" ht="15">
      <c r="A753" s="14" t="s">
        <v>660</v>
      </c>
      <c r="B753" s="15" t="s">
        <v>884</v>
      </c>
      <c r="C753" s="15" t="s">
        <v>1946</v>
      </c>
      <c r="D753" s="15" t="s">
        <v>666</v>
      </c>
      <c r="E753" s="15" t="s">
        <v>1229</v>
      </c>
      <c r="F753" s="15" t="s">
        <v>1766</v>
      </c>
      <c r="G753" s="15" t="s">
        <v>485</v>
      </c>
      <c r="H753" s="15">
        <v>38</v>
      </c>
    </row>
    <row r="754" spans="1:8" s="16" customFormat="1" ht="15">
      <c r="A754" s="14" t="s">
        <v>660</v>
      </c>
      <c r="B754" s="15" t="s">
        <v>884</v>
      </c>
      <c r="C754" s="15" t="s">
        <v>1947</v>
      </c>
      <c r="D754" s="15" t="s">
        <v>666</v>
      </c>
      <c r="E754" s="15" t="s">
        <v>1229</v>
      </c>
      <c r="F754" s="15" t="s">
        <v>1766</v>
      </c>
      <c r="G754" s="15" t="s">
        <v>485</v>
      </c>
      <c r="H754" s="15">
        <v>10</v>
      </c>
    </row>
    <row r="755" spans="1:8" s="16" customFormat="1" ht="15">
      <c r="A755" s="14" t="s">
        <v>660</v>
      </c>
      <c r="B755" s="15" t="s">
        <v>884</v>
      </c>
      <c r="C755" s="15" t="s">
        <v>1948</v>
      </c>
      <c r="D755" s="15" t="s">
        <v>666</v>
      </c>
      <c r="E755" s="15" t="s">
        <v>1229</v>
      </c>
      <c r="F755" s="15" t="s">
        <v>1766</v>
      </c>
      <c r="G755" s="15" t="s">
        <v>485</v>
      </c>
      <c r="H755" s="15">
        <v>20</v>
      </c>
    </row>
    <row r="756" spans="1:8" s="16" customFormat="1" ht="15">
      <c r="A756" s="14" t="s">
        <v>660</v>
      </c>
      <c r="B756" s="15" t="s">
        <v>884</v>
      </c>
      <c r="C756" s="15" t="s">
        <v>1949</v>
      </c>
      <c r="D756" s="15" t="s">
        <v>666</v>
      </c>
      <c r="E756" s="15" t="s">
        <v>1229</v>
      </c>
      <c r="F756" s="15" t="s">
        <v>1766</v>
      </c>
      <c r="G756" s="15" t="s">
        <v>485</v>
      </c>
      <c r="H756" s="15">
        <v>40</v>
      </c>
    </row>
    <row r="757" spans="1:8" s="16" customFormat="1" ht="15">
      <c r="A757" s="14" t="s">
        <v>660</v>
      </c>
      <c r="B757" s="15" t="s">
        <v>884</v>
      </c>
      <c r="C757" s="15" t="s">
        <v>1950</v>
      </c>
      <c r="D757" s="15" t="s">
        <v>666</v>
      </c>
      <c r="E757" s="15" t="s">
        <v>1229</v>
      </c>
      <c r="F757" s="15" t="s">
        <v>1766</v>
      </c>
      <c r="G757" s="15" t="s">
        <v>485</v>
      </c>
      <c r="H757" s="15">
        <v>60</v>
      </c>
    </row>
    <row r="758" spans="1:8" s="16" customFormat="1" ht="15">
      <c r="A758" s="14" t="s">
        <v>660</v>
      </c>
      <c r="B758" s="15" t="s">
        <v>884</v>
      </c>
      <c r="C758" s="15" t="s">
        <v>1951</v>
      </c>
      <c r="D758" s="15" t="s">
        <v>666</v>
      </c>
      <c r="E758" s="15" t="s">
        <v>1229</v>
      </c>
      <c r="F758" s="15" t="s">
        <v>1766</v>
      </c>
      <c r="G758" s="15" t="s">
        <v>485</v>
      </c>
      <c r="H758" s="15"/>
    </row>
    <row r="759" spans="1:8" s="16" customFormat="1" ht="15">
      <c r="A759" s="16" t="s">
        <v>660</v>
      </c>
      <c r="B759" s="19" t="s">
        <v>884</v>
      </c>
      <c r="C759" s="19" t="s">
        <v>1952</v>
      </c>
      <c r="D759" s="19" t="s">
        <v>666</v>
      </c>
      <c r="E759" s="19" t="s">
        <v>1229</v>
      </c>
      <c r="F759" s="19" t="s">
        <v>1766</v>
      </c>
      <c r="G759" s="19"/>
      <c r="H759" s="19">
        <v>40</v>
      </c>
    </row>
    <row r="760" spans="1:8" s="16" customFormat="1" ht="30">
      <c r="A760" s="14" t="s">
        <v>660</v>
      </c>
      <c r="B760" s="15" t="s">
        <v>884</v>
      </c>
      <c r="C760" s="15" t="s">
        <v>1953</v>
      </c>
      <c r="D760" s="15" t="s">
        <v>666</v>
      </c>
      <c r="E760" s="15" t="s">
        <v>1229</v>
      </c>
      <c r="F760" s="15" t="s">
        <v>1845</v>
      </c>
      <c r="G760" s="15" t="s">
        <v>485</v>
      </c>
      <c r="H760" s="15"/>
    </row>
    <row r="761" spans="1:8" s="16" customFormat="1" ht="30">
      <c r="A761" s="14" t="s">
        <v>660</v>
      </c>
      <c r="B761" s="15" t="s">
        <v>884</v>
      </c>
      <c r="C761" s="15" t="s">
        <v>1954</v>
      </c>
      <c r="D761" s="15" t="s">
        <v>666</v>
      </c>
      <c r="E761" s="15" t="s">
        <v>1229</v>
      </c>
      <c r="F761" s="15" t="s">
        <v>1845</v>
      </c>
      <c r="G761" s="15" t="s">
        <v>485</v>
      </c>
      <c r="H761" s="15"/>
    </row>
    <row r="762" spans="1:8" s="16" customFormat="1" ht="15">
      <c r="A762" s="14" t="s">
        <v>777</v>
      </c>
      <c r="B762" s="14" t="s">
        <v>778</v>
      </c>
      <c r="C762" s="14" t="s">
        <v>779</v>
      </c>
      <c r="D762" s="14" t="s">
        <v>646</v>
      </c>
      <c r="E762" s="14" t="s">
        <v>1227</v>
      </c>
      <c r="F762" s="14" t="s">
        <v>1403</v>
      </c>
      <c r="G762" s="14" t="s">
        <v>1229</v>
      </c>
      <c r="H762" s="14">
        <v>8</v>
      </c>
    </row>
    <row r="763" spans="1:9" s="16" customFormat="1" ht="15">
      <c r="A763" s="16" t="s">
        <v>777</v>
      </c>
      <c r="B763" s="14" t="s">
        <v>1230</v>
      </c>
      <c r="C763" s="16" t="s">
        <v>788</v>
      </c>
      <c r="D763" s="16" t="s">
        <v>1226</v>
      </c>
      <c r="E763" s="16" t="s">
        <v>1227</v>
      </c>
      <c r="F763" s="16" t="s">
        <v>1403</v>
      </c>
      <c r="G763" s="16" t="s">
        <v>1229</v>
      </c>
      <c r="H763" s="16" t="s">
        <v>1955</v>
      </c>
      <c r="I763" s="16" t="s">
        <v>1229</v>
      </c>
    </row>
    <row r="764" spans="1:9" s="16" customFormat="1" ht="15">
      <c r="A764" s="16" t="s">
        <v>777</v>
      </c>
      <c r="B764" s="14" t="s">
        <v>1230</v>
      </c>
      <c r="C764" s="16" t="s">
        <v>791</v>
      </c>
      <c r="D764" s="16" t="s">
        <v>1226</v>
      </c>
      <c r="E764" s="16" t="s">
        <v>1227</v>
      </c>
      <c r="F764" s="16" t="s">
        <v>1403</v>
      </c>
      <c r="G764" s="16" t="s">
        <v>1229</v>
      </c>
      <c r="H764" s="16" t="s">
        <v>1956</v>
      </c>
      <c r="I764" s="16" t="s">
        <v>1229</v>
      </c>
    </row>
    <row r="765" spans="1:9" s="16" customFormat="1" ht="30">
      <c r="A765" s="16" t="s">
        <v>777</v>
      </c>
      <c r="B765" s="14" t="s">
        <v>1230</v>
      </c>
      <c r="C765" s="17" t="s">
        <v>1957</v>
      </c>
      <c r="D765" s="17" t="s">
        <v>1958</v>
      </c>
      <c r="E765" s="17" t="s">
        <v>1227</v>
      </c>
      <c r="F765" s="17" t="s">
        <v>1403</v>
      </c>
      <c r="G765" s="18" t="s">
        <v>1227</v>
      </c>
      <c r="H765" s="19" t="s">
        <v>1959</v>
      </c>
      <c r="I765" s="16" t="s">
        <v>1229</v>
      </c>
    </row>
    <row r="766" spans="1:9" s="16" customFormat="1" ht="30">
      <c r="A766" s="16" t="s">
        <v>777</v>
      </c>
      <c r="B766" s="14" t="s">
        <v>1230</v>
      </c>
      <c r="C766" s="17" t="s">
        <v>1960</v>
      </c>
      <c r="D766" s="17" t="s">
        <v>1226</v>
      </c>
      <c r="E766" s="17" t="s">
        <v>1227</v>
      </c>
      <c r="F766" s="17" t="s">
        <v>1403</v>
      </c>
      <c r="G766" s="18" t="s">
        <v>1229</v>
      </c>
      <c r="H766" s="19">
        <v>58.5</v>
      </c>
      <c r="I766" s="16" t="s">
        <v>1229</v>
      </c>
    </row>
    <row r="767" spans="1:8" s="16" customFormat="1" ht="15">
      <c r="A767" s="14" t="s">
        <v>777</v>
      </c>
      <c r="B767" s="14" t="s">
        <v>1639</v>
      </c>
      <c r="C767" s="14" t="s">
        <v>1961</v>
      </c>
      <c r="D767" s="14" t="s">
        <v>646</v>
      </c>
      <c r="E767" s="14" t="s">
        <v>1227</v>
      </c>
      <c r="F767" s="14" t="s">
        <v>1403</v>
      </c>
      <c r="G767" s="14" t="s">
        <v>1229</v>
      </c>
      <c r="H767" s="14"/>
    </row>
    <row r="768" spans="1:8" s="16" customFormat="1" ht="15">
      <c r="A768" s="14" t="s">
        <v>777</v>
      </c>
      <c r="B768" s="14" t="s">
        <v>1639</v>
      </c>
      <c r="C768" s="14" t="s">
        <v>1962</v>
      </c>
      <c r="D768" s="14" t="s">
        <v>646</v>
      </c>
      <c r="E768" s="14" t="s">
        <v>1227</v>
      </c>
      <c r="F768" s="14" t="s">
        <v>1403</v>
      </c>
      <c r="G768" s="14" t="s">
        <v>1229</v>
      </c>
      <c r="H768" s="14"/>
    </row>
    <row r="769" spans="1:8" s="16" customFormat="1" ht="15">
      <c r="A769" s="14" t="s">
        <v>777</v>
      </c>
      <c r="B769" s="14" t="s">
        <v>1639</v>
      </c>
      <c r="C769" s="14" t="s">
        <v>1963</v>
      </c>
      <c r="D769" s="14" t="s">
        <v>646</v>
      </c>
      <c r="E769" s="14" t="s">
        <v>1229</v>
      </c>
      <c r="F769" s="14" t="s">
        <v>1403</v>
      </c>
      <c r="G769" s="14" t="s">
        <v>1229</v>
      </c>
      <c r="H769" s="14"/>
    </row>
    <row r="770" spans="1:8" s="16" customFormat="1" ht="15">
      <c r="A770" s="14" t="s">
        <v>777</v>
      </c>
      <c r="B770" s="14" t="s">
        <v>1639</v>
      </c>
      <c r="C770" s="14" t="s">
        <v>1964</v>
      </c>
      <c r="D770" s="14" t="s">
        <v>646</v>
      </c>
      <c r="E770" s="14" t="s">
        <v>1227</v>
      </c>
      <c r="F770" s="14" t="s">
        <v>1403</v>
      </c>
      <c r="G770" s="14" t="s">
        <v>1229</v>
      </c>
      <c r="H770" s="14"/>
    </row>
    <row r="771" spans="1:8" s="16" customFormat="1" ht="15">
      <c r="A771" s="14" t="s">
        <v>777</v>
      </c>
      <c r="B771" s="14" t="s">
        <v>1639</v>
      </c>
      <c r="C771" s="14" t="s">
        <v>1965</v>
      </c>
      <c r="D771" s="14" t="s">
        <v>646</v>
      </c>
      <c r="E771" s="14" t="s">
        <v>1227</v>
      </c>
      <c r="F771" s="14" t="s">
        <v>1403</v>
      </c>
      <c r="G771" s="14" t="s">
        <v>1229</v>
      </c>
      <c r="H771" s="14"/>
    </row>
    <row r="772" spans="1:8" s="16" customFormat="1" ht="15">
      <c r="A772" s="14" t="s">
        <v>777</v>
      </c>
      <c r="B772" s="14" t="s">
        <v>1639</v>
      </c>
      <c r="C772" s="14" t="s">
        <v>1966</v>
      </c>
      <c r="D772" s="14" t="s">
        <v>646</v>
      </c>
      <c r="E772" s="14" t="s">
        <v>1227</v>
      </c>
      <c r="F772" s="14" t="s">
        <v>1403</v>
      </c>
      <c r="G772" s="14" t="s">
        <v>1229</v>
      </c>
      <c r="H772" s="14"/>
    </row>
    <row r="773" spans="1:8" s="16" customFormat="1" ht="15">
      <c r="A773" s="14" t="s">
        <v>777</v>
      </c>
      <c r="B773" s="14" t="s">
        <v>1639</v>
      </c>
      <c r="C773" s="14" t="s">
        <v>1967</v>
      </c>
      <c r="D773" s="14" t="s">
        <v>646</v>
      </c>
      <c r="E773" s="14" t="s">
        <v>1227</v>
      </c>
      <c r="F773" s="14" t="s">
        <v>1403</v>
      </c>
      <c r="G773" s="14" t="s">
        <v>1229</v>
      </c>
      <c r="H773" s="14"/>
    </row>
    <row r="774" spans="1:8" s="16" customFormat="1" ht="15">
      <c r="A774" s="14" t="s">
        <v>777</v>
      </c>
      <c r="B774" s="14" t="s">
        <v>1639</v>
      </c>
      <c r="C774" s="14" t="s">
        <v>1968</v>
      </c>
      <c r="D774" s="14" t="s">
        <v>646</v>
      </c>
      <c r="E774" s="14" t="s">
        <v>1227</v>
      </c>
      <c r="F774" s="14" t="s">
        <v>1403</v>
      </c>
      <c r="G774" s="14" t="s">
        <v>1229</v>
      </c>
      <c r="H774" s="14"/>
    </row>
    <row r="775" spans="1:8" s="16" customFormat="1" ht="15">
      <c r="A775" s="14" t="s">
        <v>777</v>
      </c>
      <c r="B775" s="14" t="s">
        <v>1639</v>
      </c>
      <c r="C775" s="14" t="s">
        <v>1969</v>
      </c>
      <c r="D775" s="14" t="s">
        <v>646</v>
      </c>
      <c r="E775" s="14" t="s">
        <v>1227</v>
      </c>
      <c r="F775" s="14" t="s">
        <v>1403</v>
      </c>
      <c r="G775" s="14" t="s">
        <v>1229</v>
      </c>
      <c r="H775" s="14"/>
    </row>
    <row r="776" spans="1:8" s="16" customFormat="1" ht="15">
      <c r="A776" s="14" t="s">
        <v>777</v>
      </c>
      <c r="B776" s="14" t="s">
        <v>1639</v>
      </c>
      <c r="C776" s="14" t="s">
        <v>1970</v>
      </c>
      <c r="D776" s="14" t="s">
        <v>646</v>
      </c>
      <c r="E776" s="14" t="s">
        <v>1227</v>
      </c>
      <c r="F776" s="14" t="s">
        <v>1403</v>
      </c>
      <c r="G776" s="14" t="s">
        <v>1229</v>
      </c>
      <c r="H776" s="14"/>
    </row>
    <row r="777" spans="1:8" s="16" customFormat="1" ht="15">
      <c r="A777" s="14" t="s">
        <v>777</v>
      </c>
      <c r="B777" s="14" t="s">
        <v>1639</v>
      </c>
      <c r="C777" s="14" t="s">
        <v>1971</v>
      </c>
      <c r="D777" s="14" t="s">
        <v>646</v>
      </c>
      <c r="E777" s="14" t="s">
        <v>1227</v>
      </c>
      <c r="F777" s="14" t="s">
        <v>1403</v>
      </c>
      <c r="G777" s="14" t="s">
        <v>1229</v>
      </c>
      <c r="H777" s="14"/>
    </row>
    <row r="778" spans="1:8" s="16" customFormat="1" ht="30">
      <c r="A778" s="14" t="s">
        <v>777</v>
      </c>
      <c r="B778" s="15" t="s">
        <v>802</v>
      </c>
      <c r="C778" s="15" t="s">
        <v>803</v>
      </c>
      <c r="D778" s="15" t="s">
        <v>646</v>
      </c>
      <c r="E778" s="15" t="s">
        <v>1227</v>
      </c>
      <c r="F778" s="15" t="s">
        <v>1403</v>
      </c>
      <c r="G778" s="15" t="s">
        <v>1229</v>
      </c>
      <c r="H778" s="15">
        <v>58</v>
      </c>
    </row>
    <row r="779" spans="1:8" s="16" customFormat="1" ht="30">
      <c r="A779" s="14" t="s">
        <v>777</v>
      </c>
      <c r="B779" s="15" t="s">
        <v>802</v>
      </c>
      <c r="C779" s="15" t="s">
        <v>1972</v>
      </c>
      <c r="D779" s="15" t="s">
        <v>646</v>
      </c>
      <c r="E779" s="15" t="s">
        <v>1229</v>
      </c>
      <c r="F779" s="15" t="s">
        <v>1403</v>
      </c>
      <c r="G779" s="15" t="s">
        <v>1229</v>
      </c>
      <c r="H779" s="15"/>
    </row>
    <row r="780" spans="1:8" s="16" customFormat="1" ht="30">
      <c r="A780" s="14" t="s">
        <v>777</v>
      </c>
      <c r="B780" s="15" t="s">
        <v>802</v>
      </c>
      <c r="C780" s="15" t="s">
        <v>1973</v>
      </c>
      <c r="D780" s="15" t="s">
        <v>646</v>
      </c>
      <c r="E780" s="15" t="s">
        <v>1229</v>
      </c>
      <c r="F780" s="15" t="s">
        <v>1403</v>
      </c>
      <c r="G780" s="15" t="s">
        <v>1229</v>
      </c>
      <c r="H780" s="15"/>
    </row>
    <row r="781" spans="1:8" s="16" customFormat="1" ht="30">
      <c r="A781" s="14" t="s">
        <v>777</v>
      </c>
      <c r="B781" s="15" t="s">
        <v>802</v>
      </c>
      <c r="C781" s="15" t="s">
        <v>1974</v>
      </c>
      <c r="D781" s="15" t="s">
        <v>646</v>
      </c>
      <c r="E781" s="15" t="s">
        <v>1229</v>
      </c>
      <c r="F781" s="15" t="s">
        <v>1403</v>
      </c>
      <c r="G781" s="15" t="s">
        <v>1229</v>
      </c>
      <c r="H781" s="15"/>
    </row>
    <row r="782" spans="1:8" s="16" customFormat="1" ht="30">
      <c r="A782" s="14" t="s">
        <v>777</v>
      </c>
      <c r="B782" s="15" t="s">
        <v>884</v>
      </c>
      <c r="C782" s="15" t="s">
        <v>1975</v>
      </c>
      <c r="D782" s="15" t="s">
        <v>1226</v>
      </c>
      <c r="E782" s="15" t="s">
        <v>1229</v>
      </c>
      <c r="F782" s="15" t="s">
        <v>1403</v>
      </c>
      <c r="G782" s="15"/>
      <c r="H782" s="15"/>
    </row>
    <row r="783" spans="1:8" s="16" customFormat="1" ht="30">
      <c r="A783" s="14" t="s">
        <v>777</v>
      </c>
      <c r="B783" s="15" t="s">
        <v>884</v>
      </c>
      <c r="C783" s="15" t="s">
        <v>1976</v>
      </c>
      <c r="D783" s="15" t="s">
        <v>1226</v>
      </c>
      <c r="E783" s="15" t="s">
        <v>1229</v>
      </c>
      <c r="F783" s="15" t="s">
        <v>1403</v>
      </c>
      <c r="G783" s="15"/>
      <c r="H783" s="15"/>
    </row>
    <row r="784" spans="1:8" s="16" customFormat="1" ht="30">
      <c r="A784" s="14" t="s">
        <v>777</v>
      </c>
      <c r="B784" s="15" t="s">
        <v>884</v>
      </c>
      <c r="C784" s="15" t="s">
        <v>1977</v>
      </c>
      <c r="D784" s="15" t="s">
        <v>1226</v>
      </c>
      <c r="E784" s="15" t="s">
        <v>1229</v>
      </c>
      <c r="F784" s="15" t="s">
        <v>1403</v>
      </c>
      <c r="G784" s="15"/>
      <c r="H784" s="15"/>
    </row>
    <row r="785" spans="1:8" s="16" customFormat="1" ht="30">
      <c r="A785" s="14" t="s">
        <v>777</v>
      </c>
      <c r="B785" s="15" t="s">
        <v>884</v>
      </c>
      <c r="C785" s="15" t="s">
        <v>1978</v>
      </c>
      <c r="D785" s="15" t="s">
        <v>1226</v>
      </c>
      <c r="E785" s="15" t="s">
        <v>1229</v>
      </c>
      <c r="F785" s="15" t="s">
        <v>1403</v>
      </c>
      <c r="G785" s="15"/>
      <c r="H785" s="15"/>
    </row>
    <row r="786" spans="1:8" s="16" customFormat="1" ht="30">
      <c r="A786" s="14" t="s">
        <v>777</v>
      </c>
      <c r="B786" s="15" t="s">
        <v>884</v>
      </c>
      <c r="C786" s="15" t="s">
        <v>1979</v>
      </c>
      <c r="D786" s="15" t="s">
        <v>1226</v>
      </c>
      <c r="E786" s="15" t="s">
        <v>1229</v>
      </c>
      <c r="F786" s="15" t="s">
        <v>1403</v>
      </c>
      <c r="G786" s="15"/>
      <c r="H786" s="15"/>
    </row>
    <row r="787" spans="1:8" s="16" customFormat="1" ht="30">
      <c r="A787" s="14" t="s">
        <v>777</v>
      </c>
      <c r="B787" s="15" t="s">
        <v>884</v>
      </c>
      <c r="C787" s="15" t="s">
        <v>1980</v>
      </c>
      <c r="D787" s="15" t="s">
        <v>1226</v>
      </c>
      <c r="E787" s="15" t="s">
        <v>1229</v>
      </c>
      <c r="F787" s="15" t="s">
        <v>1403</v>
      </c>
      <c r="G787" s="15" t="s">
        <v>1229</v>
      </c>
      <c r="H787" s="15"/>
    </row>
    <row r="788" spans="1:8" s="16" customFormat="1" ht="30">
      <c r="A788" s="14" t="s">
        <v>777</v>
      </c>
      <c r="B788" s="15" t="s">
        <v>884</v>
      </c>
      <c r="C788" s="15" t="s">
        <v>1981</v>
      </c>
      <c r="D788" s="15" t="s">
        <v>1226</v>
      </c>
      <c r="E788" s="15" t="s">
        <v>1229</v>
      </c>
      <c r="F788" s="15" t="s">
        <v>1403</v>
      </c>
      <c r="G788" s="15"/>
      <c r="H788" s="15"/>
    </row>
    <row r="789" spans="1:8" s="16" customFormat="1" ht="15">
      <c r="A789" s="16" t="s">
        <v>1982</v>
      </c>
      <c r="B789" s="19" t="s">
        <v>884</v>
      </c>
      <c r="C789" s="19" t="s">
        <v>1983</v>
      </c>
      <c r="D789" s="19" t="s">
        <v>1226</v>
      </c>
      <c r="E789" s="19" t="s">
        <v>1229</v>
      </c>
      <c r="F789" s="19" t="s">
        <v>1253</v>
      </c>
      <c r="G789" s="19" t="s">
        <v>1229</v>
      </c>
      <c r="H789" s="19">
        <v>22</v>
      </c>
    </row>
    <row r="790" spans="1:8" s="16" customFormat="1" ht="15">
      <c r="A790" s="16" t="s">
        <v>1982</v>
      </c>
      <c r="B790" s="19" t="s">
        <v>884</v>
      </c>
      <c r="C790" s="19" t="s">
        <v>1984</v>
      </c>
      <c r="D790" s="19" t="s">
        <v>1226</v>
      </c>
      <c r="E790" s="19" t="s">
        <v>1229</v>
      </c>
      <c r="F790" s="19" t="s">
        <v>1253</v>
      </c>
      <c r="G790" s="19" t="s">
        <v>1229</v>
      </c>
      <c r="H790" s="19">
        <v>35</v>
      </c>
    </row>
    <row r="791" spans="1:8" s="16" customFormat="1" ht="15">
      <c r="A791" s="16" t="s">
        <v>1982</v>
      </c>
      <c r="B791" s="19" t="s">
        <v>884</v>
      </c>
      <c r="C791" s="19" t="s">
        <v>1985</v>
      </c>
      <c r="D791" s="19" t="s">
        <v>1226</v>
      </c>
      <c r="E791" s="19" t="s">
        <v>1229</v>
      </c>
      <c r="F791" s="19" t="s">
        <v>1253</v>
      </c>
      <c r="G791" s="19" t="s">
        <v>1229</v>
      </c>
      <c r="H791" s="19">
        <v>35</v>
      </c>
    </row>
    <row r="792" spans="1:8" s="16" customFormat="1" ht="15">
      <c r="A792" s="32" t="s">
        <v>1982</v>
      </c>
      <c r="B792" s="33" t="s">
        <v>884</v>
      </c>
      <c r="C792" s="33" t="s">
        <v>1987</v>
      </c>
      <c r="D792" s="33" t="s">
        <v>1226</v>
      </c>
      <c r="E792" s="33" t="s">
        <v>1227</v>
      </c>
      <c r="F792" s="33" t="s">
        <v>295</v>
      </c>
      <c r="G792" s="19" t="s">
        <v>1229</v>
      </c>
      <c r="H792" s="33">
        <v>35</v>
      </c>
    </row>
    <row r="793" spans="1:8" s="16" customFormat="1" ht="15">
      <c r="A793" s="16" t="s">
        <v>1986</v>
      </c>
      <c r="B793" s="19" t="s">
        <v>884</v>
      </c>
      <c r="C793" s="19" t="s">
        <v>1988</v>
      </c>
      <c r="D793" s="19" t="s">
        <v>1989</v>
      </c>
      <c r="E793" s="19" t="s">
        <v>1229</v>
      </c>
      <c r="F793" s="19" t="s">
        <v>1253</v>
      </c>
      <c r="G793" s="19" t="s">
        <v>1227</v>
      </c>
      <c r="H793" s="19">
        <v>30</v>
      </c>
    </row>
    <row r="794" spans="1:8" s="16" customFormat="1" ht="15">
      <c r="A794" s="16" t="s">
        <v>1982</v>
      </c>
      <c r="B794" s="19" t="s">
        <v>884</v>
      </c>
      <c r="C794" s="19" t="s">
        <v>1991</v>
      </c>
      <c r="D794" s="19" t="s">
        <v>1226</v>
      </c>
      <c r="E794" s="19" t="s">
        <v>1227</v>
      </c>
      <c r="F794" s="19" t="s">
        <v>2016</v>
      </c>
      <c r="G794" s="19" t="s">
        <v>1229</v>
      </c>
      <c r="H794" s="19">
        <v>23</v>
      </c>
    </row>
    <row r="795" spans="1:8" s="16" customFormat="1" ht="15">
      <c r="A795" s="16" t="s">
        <v>1990</v>
      </c>
      <c r="B795" s="19" t="s">
        <v>884</v>
      </c>
      <c r="C795" s="19" t="s">
        <v>1992</v>
      </c>
      <c r="D795" s="19" t="s">
        <v>1226</v>
      </c>
      <c r="E795" s="19" t="s">
        <v>1229</v>
      </c>
      <c r="F795" s="19" t="s">
        <v>295</v>
      </c>
      <c r="G795" s="19" t="s">
        <v>1229</v>
      </c>
      <c r="H795" s="19">
        <v>21</v>
      </c>
    </row>
    <row r="796" spans="1:8" s="16" customFormat="1" ht="15">
      <c r="A796" s="16" t="s">
        <v>1990</v>
      </c>
      <c r="B796" s="19" t="s">
        <v>884</v>
      </c>
      <c r="C796" s="19" t="s">
        <v>1993</v>
      </c>
      <c r="D796" s="19" t="s">
        <v>1226</v>
      </c>
      <c r="E796" s="19" t="s">
        <v>1227</v>
      </c>
      <c r="F796" s="19" t="s">
        <v>295</v>
      </c>
      <c r="G796" s="19" t="s">
        <v>1229</v>
      </c>
      <c r="H796" s="19">
        <v>24</v>
      </c>
    </row>
    <row r="797" spans="1:8" s="16" customFormat="1" ht="15">
      <c r="A797" s="32" t="s">
        <v>1990</v>
      </c>
      <c r="B797" s="33" t="s">
        <v>884</v>
      </c>
      <c r="C797" s="33" t="s">
        <v>1994</v>
      </c>
      <c r="D797" s="33" t="s">
        <v>1226</v>
      </c>
      <c r="E797" s="33" t="s">
        <v>1227</v>
      </c>
      <c r="F797" s="33" t="s">
        <v>295</v>
      </c>
      <c r="G797" s="19" t="s">
        <v>1229</v>
      </c>
      <c r="H797" s="33">
        <v>75</v>
      </c>
    </row>
    <row r="798" spans="1:8" s="16" customFormat="1" ht="15">
      <c r="A798" s="32" t="s">
        <v>1990</v>
      </c>
      <c r="B798" s="33" t="s">
        <v>884</v>
      </c>
      <c r="C798" s="33" t="s">
        <v>1995</v>
      </c>
      <c r="D798" s="33" t="s">
        <v>1226</v>
      </c>
      <c r="E798" s="33" t="s">
        <v>1227</v>
      </c>
      <c r="F798" s="33" t="s">
        <v>295</v>
      </c>
      <c r="G798" s="19" t="s">
        <v>1229</v>
      </c>
      <c r="H798" s="33">
        <v>45</v>
      </c>
    </row>
    <row r="799" spans="1:8" s="16" customFormat="1" ht="15">
      <c r="A799" s="32" t="s">
        <v>1990</v>
      </c>
      <c r="B799" s="33" t="s">
        <v>884</v>
      </c>
      <c r="C799" s="33" t="s">
        <v>1996</v>
      </c>
      <c r="D799" s="33" t="s">
        <v>1226</v>
      </c>
      <c r="E799" s="33" t="s">
        <v>1227</v>
      </c>
      <c r="F799" s="33" t="s">
        <v>295</v>
      </c>
      <c r="G799" s="19" t="s">
        <v>1229</v>
      </c>
      <c r="H799" s="33">
        <v>33</v>
      </c>
    </row>
    <row r="800" spans="1:8" s="16" customFormat="1" ht="15">
      <c r="A800" s="32" t="s">
        <v>1990</v>
      </c>
      <c r="B800" s="33" t="s">
        <v>884</v>
      </c>
      <c r="C800" s="33" t="s">
        <v>1997</v>
      </c>
      <c r="D800" s="33" t="s">
        <v>1226</v>
      </c>
      <c r="E800" s="33" t="s">
        <v>1227</v>
      </c>
      <c r="F800" s="33" t="s">
        <v>295</v>
      </c>
      <c r="G800" s="19" t="s">
        <v>1229</v>
      </c>
      <c r="H800" s="33">
        <v>33</v>
      </c>
    </row>
    <row r="801" spans="1:8" s="16" customFormat="1" ht="15">
      <c r="A801" s="32" t="s">
        <v>1990</v>
      </c>
      <c r="B801" s="33" t="s">
        <v>884</v>
      </c>
      <c r="C801" s="33" t="s">
        <v>1998</v>
      </c>
      <c r="D801" s="33" t="s">
        <v>1226</v>
      </c>
      <c r="E801" s="33" t="s">
        <v>1227</v>
      </c>
      <c r="F801" s="33" t="s">
        <v>295</v>
      </c>
      <c r="G801" s="19" t="s">
        <v>1229</v>
      </c>
      <c r="H801" s="33">
        <v>45</v>
      </c>
    </row>
    <row r="802" spans="1:8" s="16" customFormat="1" ht="15">
      <c r="A802" s="32" t="s">
        <v>1990</v>
      </c>
      <c r="B802" s="33" t="s">
        <v>884</v>
      </c>
      <c r="C802" s="33" t="s">
        <v>1999</v>
      </c>
      <c r="D802" s="33" t="s">
        <v>1226</v>
      </c>
      <c r="E802" s="33" t="s">
        <v>1227</v>
      </c>
      <c r="F802" s="33" t="s">
        <v>295</v>
      </c>
      <c r="G802" s="19" t="s">
        <v>1229</v>
      </c>
      <c r="H802" s="33">
        <v>75</v>
      </c>
    </row>
    <row r="803" spans="1:8" s="16" customFormat="1" ht="15">
      <c r="A803" s="16" t="s">
        <v>2000</v>
      </c>
      <c r="B803" s="19" t="s">
        <v>884</v>
      </c>
      <c r="C803" s="19" t="s">
        <v>2001</v>
      </c>
      <c r="D803" s="19" t="s">
        <v>1226</v>
      </c>
      <c r="E803" s="19" t="s">
        <v>1229</v>
      </c>
      <c r="F803" s="19" t="s">
        <v>295</v>
      </c>
      <c r="G803" s="19" t="s">
        <v>1227</v>
      </c>
      <c r="H803" s="19">
        <v>95</v>
      </c>
    </row>
    <row r="804" spans="1:8" s="16" customFormat="1" ht="15">
      <c r="A804" s="19" t="s">
        <v>806</v>
      </c>
      <c r="B804" s="19" t="s">
        <v>1313</v>
      </c>
      <c r="C804" s="19" t="s">
        <v>2002</v>
      </c>
      <c r="D804" s="19" t="s">
        <v>1572</v>
      </c>
      <c r="E804" s="19" t="s">
        <v>1229</v>
      </c>
      <c r="F804" s="19" t="s">
        <v>1393</v>
      </c>
      <c r="G804" s="19" t="s">
        <v>1229</v>
      </c>
      <c r="H804" s="19">
        <v>1</v>
      </c>
    </row>
    <row r="805" spans="1:8" s="16" customFormat="1" ht="15">
      <c r="A805" s="19" t="s">
        <v>806</v>
      </c>
      <c r="B805" s="19" t="s">
        <v>1313</v>
      </c>
      <c r="C805" s="19" t="s">
        <v>2003</v>
      </c>
      <c r="D805" s="19" t="s">
        <v>1226</v>
      </c>
      <c r="E805" s="19" t="s">
        <v>1229</v>
      </c>
      <c r="F805" s="19" t="s">
        <v>1393</v>
      </c>
      <c r="G805" s="19" t="s">
        <v>1229</v>
      </c>
      <c r="H805" s="19">
        <v>1</v>
      </c>
    </row>
    <row r="806" spans="1:8" s="16" customFormat="1" ht="15">
      <c r="A806" s="14" t="s">
        <v>806</v>
      </c>
      <c r="B806" s="14" t="s">
        <v>1313</v>
      </c>
      <c r="C806" s="14" t="s">
        <v>2004</v>
      </c>
      <c r="D806" s="14" t="s">
        <v>1226</v>
      </c>
      <c r="E806" s="14" t="s">
        <v>1229</v>
      </c>
      <c r="F806" s="14" t="s">
        <v>1253</v>
      </c>
      <c r="G806" s="14" t="s">
        <v>1229</v>
      </c>
      <c r="H806" s="14">
        <v>23</v>
      </c>
    </row>
    <row r="807" spans="1:8" s="16" customFormat="1" ht="15">
      <c r="A807" s="14" t="s">
        <v>806</v>
      </c>
      <c r="B807" s="14" t="s">
        <v>1313</v>
      </c>
      <c r="C807" s="14" t="s">
        <v>2005</v>
      </c>
      <c r="D807" s="14" t="s">
        <v>1226</v>
      </c>
      <c r="E807" s="14" t="s">
        <v>1229</v>
      </c>
      <c r="F807" s="14" t="s">
        <v>1253</v>
      </c>
      <c r="G807" s="14" t="s">
        <v>1229</v>
      </c>
      <c r="H807" s="14">
        <v>23</v>
      </c>
    </row>
    <row r="808" spans="1:8" s="16" customFormat="1" ht="15">
      <c r="A808" s="14" t="s">
        <v>806</v>
      </c>
      <c r="B808" s="14" t="s">
        <v>1313</v>
      </c>
      <c r="C808" s="14" t="s">
        <v>2006</v>
      </c>
      <c r="D808" s="14" t="s">
        <v>1226</v>
      </c>
      <c r="E808" s="14" t="s">
        <v>1229</v>
      </c>
      <c r="F808" s="14" t="s">
        <v>1253</v>
      </c>
      <c r="G808" s="14" t="s">
        <v>1229</v>
      </c>
      <c r="H808" s="14">
        <v>30</v>
      </c>
    </row>
    <row r="809" spans="1:8" s="16" customFormat="1" ht="15">
      <c r="A809" s="14" t="s">
        <v>806</v>
      </c>
      <c r="B809" s="14" t="s">
        <v>1313</v>
      </c>
      <c r="C809" s="14" t="s">
        <v>2007</v>
      </c>
      <c r="D809" s="14" t="s">
        <v>1226</v>
      </c>
      <c r="E809" s="14" t="s">
        <v>1229</v>
      </c>
      <c r="F809" s="14" t="s">
        <v>1253</v>
      </c>
      <c r="G809" s="14" t="s">
        <v>1229</v>
      </c>
      <c r="H809" s="14">
        <v>30</v>
      </c>
    </row>
    <row r="810" spans="1:8" s="16" customFormat="1" ht="15">
      <c r="A810" s="14" t="s">
        <v>806</v>
      </c>
      <c r="B810" s="14" t="s">
        <v>1313</v>
      </c>
      <c r="C810" s="14" t="s">
        <v>2008</v>
      </c>
      <c r="D810" s="14" t="s">
        <v>1226</v>
      </c>
      <c r="E810" s="14" t="s">
        <v>1229</v>
      </c>
      <c r="F810" s="14" t="s">
        <v>1253</v>
      </c>
      <c r="G810" s="14" t="s">
        <v>1229</v>
      </c>
      <c r="H810" s="14">
        <v>30</v>
      </c>
    </row>
    <row r="811" spans="1:8" s="16" customFormat="1" ht="15">
      <c r="A811" s="14" t="s">
        <v>806</v>
      </c>
      <c r="B811" s="14" t="s">
        <v>1313</v>
      </c>
      <c r="C811" s="14" t="s">
        <v>2009</v>
      </c>
      <c r="D811" s="14" t="s">
        <v>1226</v>
      </c>
      <c r="E811" s="14" t="s">
        <v>1229</v>
      </c>
      <c r="F811" s="14" t="s">
        <v>1253</v>
      </c>
      <c r="G811" s="14" t="s">
        <v>1229</v>
      </c>
      <c r="H811" s="14">
        <v>30</v>
      </c>
    </row>
    <row r="812" spans="1:8" s="16" customFormat="1" ht="15">
      <c r="A812" s="14" t="s">
        <v>806</v>
      </c>
      <c r="B812" s="14" t="s">
        <v>1313</v>
      </c>
      <c r="C812" s="14" t="s">
        <v>2010</v>
      </c>
      <c r="D812" s="14" t="s">
        <v>1226</v>
      </c>
      <c r="E812" s="14" t="s">
        <v>1229</v>
      </c>
      <c r="F812" s="14" t="s">
        <v>1253</v>
      </c>
      <c r="G812" s="14" t="s">
        <v>1229</v>
      </c>
      <c r="H812" s="14">
        <v>25</v>
      </c>
    </row>
    <row r="813" spans="1:8" s="16" customFormat="1" ht="15">
      <c r="A813" s="14" t="s">
        <v>806</v>
      </c>
      <c r="B813" s="14" t="s">
        <v>1313</v>
      </c>
      <c r="C813" s="14" t="s">
        <v>2011</v>
      </c>
      <c r="D813" s="14" t="s">
        <v>1226</v>
      </c>
      <c r="E813" s="14" t="s">
        <v>1229</v>
      </c>
      <c r="F813" s="14" t="s">
        <v>1253</v>
      </c>
      <c r="G813" s="14" t="s">
        <v>1229</v>
      </c>
      <c r="H813" s="14">
        <v>25</v>
      </c>
    </row>
    <row r="814" spans="1:8" s="16" customFormat="1" ht="15">
      <c r="A814" s="14" t="s">
        <v>806</v>
      </c>
      <c r="B814" s="14" t="s">
        <v>1313</v>
      </c>
      <c r="C814" s="14" t="s">
        <v>2012</v>
      </c>
      <c r="D814" s="14" t="s">
        <v>1226</v>
      </c>
      <c r="E814" s="14" t="s">
        <v>1229</v>
      </c>
      <c r="F814" s="14" t="s">
        <v>1253</v>
      </c>
      <c r="G814" s="14" t="s">
        <v>1229</v>
      </c>
      <c r="H814" s="14">
        <v>17</v>
      </c>
    </row>
    <row r="815" spans="1:8" s="16" customFormat="1" ht="15">
      <c r="A815" s="14" t="s">
        <v>806</v>
      </c>
      <c r="B815" s="14" t="s">
        <v>1313</v>
      </c>
      <c r="C815" s="14" t="s">
        <v>2013</v>
      </c>
      <c r="D815" s="14" t="s">
        <v>1226</v>
      </c>
      <c r="E815" s="14" t="s">
        <v>1229</v>
      </c>
      <c r="F815" s="14" t="s">
        <v>1253</v>
      </c>
      <c r="G815" s="14" t="s">
        <v>1229</v>
      </c>
      <c r="H815" s="14">
        <v>17</v>
      </c>
    </row>
    <row r="816" spans="1:8" s="16" customFormat="1" ht="15">
      <c r="A816" s="14" t="s">
        <v>806</v>
      </c>
      <c r="B816" s="14" t="s">
        <v>1313</v>
      </c>
      <c r="C816" s="14" t="s">
        <v>2014</v>
      </c>
      <c r="D816" s="14" t="s">
        <v>1226</v>
      </c>
      <c r="E816" s="14" t="s">
        <v>1229</v>
      </c>
      <c r="F816" s="14" t="s">
        <v>1253</v>
      </c>
      <c r="G816" s="14" t="s">
        <v>1229</v>
      </c>
      <c r="H816" s="14">
        <v>34</v>
      </c>
    </row>
    <row r="817" spans="1:10" s="16" customFormat="1" ht="15">
      <c r="A817" s="19" t="s">
        <v>806</v>
      </c>
      <c r="B817" s="19" t="s">
        <v>475</v>
      </c>
      <c r="C817" s="19" t="s">
        <v>2015</v>
      </c>
      <c r="D817" s="19" t="s">
        <v>1226</v>
      </c>
      <c r="E817" s="19" t="s">
        <v>1227</v>
      </c>
      <c r="F817" s="19" t="s">
        <v>2016</v>
      </c>
      <c r="G817" s="19" t="s">
        <v>1229</v>
      </c>
      <c r="H817" s="19">
        <v>22</v>
      </c>
      <c r="I817" s="21" t="s">
        <v>1229</v>
      </c>
      <c r="J817" s="23"/>
    </row>
    <row r="818" spans="1:10" s="16" customFormat="1" ht="15">
      <c r="A818" s="19" t="s">
        <v>806</v>
      </c>
      <c r="B818" s="19" t="s">
        <v>475</v>
      </c>
      <c r="C818" s="19" t="s">
        <v>2017</v>
      </c>
      <c r="D818" s="19" t="s">
        <v>1226</v>
      </c>
      <c r="E818" s="19" t="s">
        <v>1227</v>
      </c>
      <c r="F818" s="19" t="s">
        <v>2016</v>
      </c>
      <c r="G818" s="19" t="s">
        <v>1229</v>
      </c>
      <c r="H818" s="19">
        <v>28</v>
      </c>
      <c r="I818" s="21" t="s">
        <v>1229</v>
      </c>
      <c r="J818" s="23"/>
    </row>
    <row r="819" spans="1:10" s="16" customFormat="1" ht="15">
      <c r="A819" s="19" t="s">
        <v>806</v>
      </c>
      <c r="B819" s="19" t="s">
        <v>475</v>
      </c>
      <c r="C819" s="19" t="s">
        <v>2018</v>
      </c>
      <c r="D819" s="19" t="s">
        <v>1226</v>
      </c>
      <c r="E819" s="19" t="s">
        <v>1227</v>
      </c>
      <c r="F819" s="19" t="s">
        <v>2016</v>
      </c>
      <c r="G819" s="19" t="s">
        <v>1229</v>
      </c>
      <c r="H819" s="19">
        <v>25</v>
      </c>
      <c r="I819" s="21" t="s">
        <v>1229</v>
      </c>
      <c r="J819" s="23"/>
    </row>
    <row r="820" spans="1:10" s="16" customFormat="1" ht="15">
      <c r="A820" s="19" t="s">
        <v>806</v>
      </c>
      <c r="B820" s="14" t="s">
        <v>475</v>
      </c>
      <c r="C820" s="14" t="s">
        <v>2019</v>
      </c>
      <c r="D820" s="14" t="s">
        <v>1226</v>
      </c>
      <c r="E820" s="14" t="s">
        <v>1227</v>
      </c>
      <c r="F820" s="14" t="s">
        <v>2016</v>
      </c>
      <c r="G820" s="14" t="s">
        <v>1229</v>
      </c>
      <c r="H820" s="14">
        <v>30</v>
      </c>
      <c r="I820" s="21" t="s">
        <v>1229</v>
      </c>
      <c r="J820" s="23"/>
    </row>
    <row r="821" spans="1:10" s="16" customFormat="1" ht="15">
      <c r="A821" s="19" t="s">
        <v>806</v>
      </c>
      <c r="B821" s="19" t="s">
        <v>475</v>
      </c>
      <c r="C821" s="19" t="s">
        <v>2020</v>
      </c>
      <c r="D821" s="19" t="s">
        <v>1226</v>
      </c>
      <c r="E821" s="19" t="s">
        <v>1227</v>
      </c>
      <c r="F821" s="19" t="s">
        <v>2016</v>
      </c>
      <c r="G821" s="19" t="s">
        <v>1229</v>
      </c>
      <c r="H821" s="19">
        <v>35</v>
      </c>
      <c r="I821" s="21" t="s">
        <v>1229</v>
      </c>
      <c r="J821" s="23"/>
    </row>
    <row r="822" spans="1:10" s="16" customFormat="1" ht="15">
      <c r="A822" s="19" t="s">
        <v>806</v>
      </c>
      <c r="B822" s="19" t="s">
        <v>475</v>
      </c>
      <c r="C822" s="19" t="s">
        <v>2021</v>
      </c>
      <c r="D822" s="19" t="s">
        <v>1226</v>
      </c>
      <c r="E822" s="19" t="s">
        <v>1227</v>
      </c>
      <c r="F822" s="19" t="s">
        <v>2016</v>
      </c>
      <c r="G822" s="19" t="s">
        <v>1229</v>
      </c>
      <c r="H822" s="19">
        <v>45</v>
      </c>
      <c r="I822" s="21" t="s">
        <v>1229</v>
      </c>
      <c r="J822" s="23"/>
    </row>
    <row r="823" spans="1:10" s="16" customFormat="1" ht="15">
      <c r="A823" s="19" t="s">
        <v>806</v>
      </c>
      <c r="B823" s="19" t="s">
        <v>475</v>
      </c>
      <c r="C823" s="19" t="s">
        <v>2022</v>
      </c>
      <c r="D823" s="19" t="s">
        <v>1226</v>
      </c>
      <c r="E823" s="19" t="s">
        <v>1227</v>
      </c>
      <c r="F823" s="19" t="s">
        <v>2016</v>
      </c>
      <c r="G823" s="19" t="s">
        <v>1229</v>
      </c>
      <c r="H823" s="19">
        <v>33</v>
      </c>
      <c r="I823" s="21" t="s">
        <v>1229</v>
      </c>
      <c r="J823" s="23"/>
    </row>
    <row r="824" spans="1:10" s="16" customFormat="1" ht="15">
      <c r="A824" s="19" t="s">
        <v>806</v>
      </c>
      <c r="B824" s="19" t="s">
        <v>475</v>
      </c>
      <c r="C824" s="19" t="s">
        <v>2023</v>
      </c>
      <c r="D824" s="19" t="s">
        <v>1226</v>
      </c>
      <c r="E824" s="19" t="s">
        <v>1227</v>
      </c>
      <c r="F824" s="19" t="s">
        <v>2016</v>
      </c>
      <c r="G824" s="19" t="s">
        <v>1229</v>
      </c>
      <c r="H824" s="19">
        <v>35</v>
      </c>
      <c r="I824" s="21" t="s">
        <v>1229</v>
      </c>
      <c r="J824" s="23"/>
    </row>
    <row r="825" spans="1:10" s="16" customFormat="1" ht="15">
      <c r="A825" s="19" t="s">
        <v>806</v>
      </c>
      <c r="B825" s="19" t="s">
        <v>475</v>
      </c>
      <c r="C825" s="19" t="s">
        <v>2024</v>
      </c>
      <c r="D825" s="19" t="s">
        <v>1226</v>
      </c>
      <c r="E825" s="19" t="s">
        <v>1227</v>
      </c>
      <c r="F825" s="19" t="s">
        <v>2016</v>
      </c>
      <c r="G825" s="19" t="s">
        <v>1229</v>
      </c>
      <c r="H825" s="19">
        <v>55</v>
      </c>
      <c r="I825" s="21" t="s">
        <v>1229</v>
      </c>
      <c r="J825" s="23"/>
    </row>
    <row r="826" spans="1:10" s="16" customFormat="1" ht="15">
      <c r="A826" s="19" t="s">
        <v>806</v>
      </c>
      <c r="B826" s="19" t="s">
        <v>475</v>
      </c>
      <c r="C826" s="19" t="s">
        <v>2025</v>
      </c>
      <c r="D826" s="19" t="s">
        <v>1226</v>
      </c>
      <c r="E826" s="19" t="s">
        <v>1227</v>
      </c>
      <c r="F826" s="19" t="s">
        <v>2016</v>
      </c>
      <c r="G826" s="19" t="s">
        <v>1229</v>
      </c>
      <c r="H826" s="19">
        <v>50</v>
      </c>
      <c r="I826" s="21" t="s">
        <v>1229</v>
      </c>
      <c r="J826" s="23"/>
    </row>
    <row r="827" spans="1:10" s="16" customFormat="1" ht="15">
      <c r="A827" s="19" t="s">
        <v>806</v>
      </c>
      <c r="B827" s="14" t="s">
        <v>475</v>
      </c>
      <c r="C827" s="14" t="s">
        <v>2026</v>
      </c>
      <c r="D827" s="14" t="s">
        <v>1226</v>
      </c>
      <c r="E827" s="14" t="s">
        <v>1229</v>
      </c>
      <c r="F827" s="14" t="s">
        <v>2016</v>
      </c>
      <c r="G827" s="14" t="s">
        <v>1229</v>
      </c>
      <c r="H827" s="14">
        <v>75</v>
      </c>
      <c r="I827" s="21" t="s">
        <v>1229</v>
      </c>
      <c r="J827" s="23"/>
    </row>
    <row r="828" spans="1:10" s="16" customFormat="1" ht="15">
      <c r="A828" s="19" t="s">
        <v>806</v>
      </c>
      <c r="B828" s="19" t="s">
        <v>475</v>
      </c>
      <c r="C828" s="19" t="s">
        <v>2027</v>
      </c>
      <c r="D828" s="19" t="s">
        <v>1226</v>
      </c>
      <c r="E828" s="19" t="s">
        <v>1227</v>
      </c>
      <c r="F828" s="19" t="s">
        <v>2016</v>
      </c>
      <c r="G828" s="19" t="s">
        <v>1229</v>
      </c>
      <c r="H828" s="19">
        <v>55</v>
      </c>
      <c r="I828" s="21" t="s">
        <v>1229</v>
      </c>
      <c r="J828" s="23"/>
    </row>
    <row r="829" spans="1:10" s="16" customFormat="1" ht="15">
      <c r="A829" s="19" t="s">
        <v>806</v>
      </c>
      <c r="B829" s="19" t="s">
        <v>475</v>
      </c>
      <c r="C829" s="19" t="s">
        <v>2028</v>
      </c>
      <c r="D829" s="19" t="s">
        <v>1226</v>
      </c>
      <c r="E829" s="19" t="s">
        <v>1227</v>
      </c>
      <c r="F829" s="19" t="s">
        <v>2016</v>
      </c>
      <c r="G829" s="19" t="s">
        <v>1229</v>
      </c>
      <c r="H829" s="19">
        <v>65</v>
      </c>
      <c r="I829" s="21" t="s">
        <v>1229</v>
      </c>
      <c r="J829" s="23"/>
    </row>
    <row r="830" spans="1:10" s="16" customFormat="1" ht="15">
      <c r="A830" s="19" t="s">
        <v>806</v>
      </c>
      <c r="B830" s="19" t="s">
        <v>475</v>
      </c>
      <c r="C830" s="19" t="s">
        <v>2029</v>
      </c>
      <c r="D830" s="19" t="s">
        <v>1226</v>
      </c>
      <c r="E830" s="19" t="s">
        <v>1227</v>
      </c>
      <c r="F830" s="19" t="s">
        <v>2016</v>
      </c>
      <c r="G830" s="19" t="s">
        <v>1229</v>
      </c>
      <c r="H830" s="19">
        <v>86</v>
      </c>
      <c r="I830" s="21" t="s">
        <v>1229</v>
      </c>
      <c r="J830" s="23"/>
    </row>
    <row r="831" spans="1:10" s="16" customFormat="1" ht="15">
      <c r="A831" s="19" t="s">
        <v>806</v>
      </c>
      <c r="B831" s="19" t="s">
        <v>475</v>
      </c>
      <c r="C831" s="19" t="s">
        <v>2030</v>
      </c>
      <c r="D831" s="19" t="s">
        <v>1226</v>
      </c>
      <c r="E831" s="19" t="s">
        <v>1227</v>
      </c>
      <c r="F831" s="19" t="s">
        <v>2016</v>
      </c>
      <c r="G831" s="19" t="s">
        <v>1229</v>
      </c>
      <c r="H831" s="19">
        <v>95</v>
      </c>
      <c r="I831" s="21" t="s">
        <v>1229</v>
      </c>
      <c r="J831" s="23"/>
    </row>
    <row r="832" spans="1:10" s="16" customFormat="1" ht="15">
      <c r="A832" s="19" t="s">
        <v>806</v>
      </c>
      <c r="B832" s="19" t="s">
        <v>475</v>
      </c>
      <c r="C832" s="19" t="s">
        <v>2031</v>
      </c>
      <c r="D832" s="19" t="s">
        <v>1226</v>
      </c>
      <c r="E832" s="19" t="s">
        <v>1227</v>
      </c>
      <c r="F832" s="19" t="s">
        <v>2016</v>
      </c>
      <c r="G832" s="19" t="s">
        <v>1229</v>
      </c>
      <c r="H832" s="19">
        <v>105</v>
      </c>
      <c r="I832" s="21" t="s">
        <v>1229</v>
      </c>
      <c r="J832" s="23"/>
    </row>
    <row r="833" spans="1:10" s="16" customFormat="1" ht="15">
      <c r="A833" s="19" t="s">
        <v>806</v>
      </c>
      <c r="B833" s="19" t="s">
        <v>475</v>
      </c>
      <c r="C833" s="19" t="s">
        <v>2032</v>
      </c>
      <c r="D833" s="19" t="s">
        <v>1226</v>
      </c>
      <c r="E833" s="19" t="s">
        <v>1227</v>
      </c>
      <c r="F833" s="19" t="s">
        <v>2016</v>
      </c>
      <c r="G833" s="19" t="s">
        <v>1229</v>
      </c>
      <c r="H833" s="19">
        <v>80</v>
      </c>
      <c r="I833" s="21" t="s">
        <v>1229</v>
      </c>
      <c r="J833" s="23"/>
    </row>
    <row r="834" spans="1:10" s="16" customFormat="1" ht="15">
      <c r="A834" s="19" t="s">
        <v>806</v>
      </c>
      <c r="B834" s="19" t="s">
        <v>475</v>
      </c>
      <c r="C834" s="19" t="s">
        <v>2033</v>
      </c>
      <c r="D834" s="19" t="s">
        <v>1226</v>
      </c>
      <c r="E834" s="19" t="s">
        <v>1227</v>
      </c>
      <c r="F834" s="19" t="s">
        <v>2016</v>
      </c>
      <c r="G834" s="19" t="s">
        <v>1229</v>
      </c>
      <c r="H834" s="19">
        <v>4</v>
      </c>
      <c r="I834" s="21" t="s">
        <v>1229</v>
      </c>
      <c r="J834" s="23"/>
    </row>
    <row r="835" spans="1:10" s="16" customFormat="1" ht="15">
      <c r="A835" s="19" t="s">
        <v>806</v>
      </c>
      <c r="B835" s="14" t="s">
        <v>475</v>
      </c>
      <c r="C835" s="14" t="s">
        <v>2034</v>
      </c>
      <c r="D835" s="14" t="s">
        <v>1226</v>
      </c>
      <c r="E835" s="14" t="s">
        <v>1227</v>
      </c>
      <c r="F835" s="14" t="s">
        <v>1393</v>
      </c>
      <c r="G835" s="14" t="s">
        <v>1229</v>
      </c>
      <c r="H835" s="14">
        <v>23</v>
      </c>
      <c r="I835" s="20" t="s">
        <v>1229</v>
      </c>
      <c r="J835" s="23"/>
    </row>
    <row r="836" spans="1:10" s="16" customFormat="1" ht="15">
      <c r="A836" s="19" t="s">
        <v>806</v>
      </c>
      <c r="B836" s="14" t="s">
        <v>475</v>
      </c>
      <c r="C836" s="14" t="s">
        <v>2035</v>
      </c>
      <c r="D836" s="14" t="s">
        <v>1226</v>
      </c>
      <c r="E836" s="14" t="s">
        <v>1227</v>
      </c>
      <c r="F836" s="14" t="s">
        <v>1393</v>
      </c>
      <c r="G836" s="14" t="s">
        <v>1229</v>
      </c>
      <c r="H836" s="14">
        <v>23</v>
      </c>
      <c r="I836" s="20" t="s">
        <v>1229</v>
      </c>
      <c r="J836" s="23"/>
    </row>
    <row r="837" spans="1:9" s="16" customFormat="1" ht="15">
      <c r="A837" s="19" t="s">
        <v>806</v>
      </c>
      <c r="B837" s="19" t="s">
        <v>475</v>
      </c>
      <c r="C837" s="19" t="s">
        <v>337</v>
      </c>
      <c r="D837" s="34" t="s">
        <v>1226</v>
      </c>
      <c r="E837" s="19" t="s">
        <v>1229</v>
      </c>
      <c r="F837" s="34" t="s">
        <v>1253</v>
      </c>
      <c r="G837" s="34" t="s">
        <v>1229</v>
      </c>
      <c r="H837" s="19">
        <v>35</v>
      </c>
      <c r="I837" s="16" t="s">
        <v>1229</v>
      </c>
    </row>
    <row r="838" spans="1:8" s="16" customFormat="1" ht="15">
      <c r="A838" s="14" t="s">
        <v>806</v>
      </c>
      <c r="B838" s="14" t="s">
        <v>488</v>
      </c>
      <c r="C838" s="14" t="s">
        <v>2036</v>
      </c>
      <c r="D838" s="14" t="s">
        <v>1226</v>
      </c>
      <c r="E838" s="15" t="s">
        <v>1229</v>
      </c>
      <c r="F838" s="14" t="s">
        <v>1253</v>
      </c>
      <c r="G838" s="14" t="s">
        <v>1229</v>
      </c>
      <c r="H838" s="14">
        <v>15</v>
      </c>
    </row>
    <row r="839" spans="1:8" s="16" customFormat="1" ht="15">
      <c r="A839" s="14" t="s">
        <v>806</v>
      </c>
      <c r="B839" s="14" t="s">
        <v>488</v>
      </c>
      <c r="C839" s="14" t="s">
        <v>2037</v>
      </c>
      <c r="D839" s="14" t="s">
        <v>1226</v>
      </c>
      <c r="E839" s="14" t="s">
        <v>1229</v>
      </c>
      <c r="F839" s="14" t="s">
        <v>1253</v>
      </c>
      <c r="G839" s="14" t="s">
        <v>1229</v>
      </c>
      <c r="H839" s="14">
        <v>30</v>
      </c>
    </row>
    <row r="840" spans="1:8" s="16" customFormat="1" ht="15">
      <c r="A840" s="14" t="s">
        <v>806</v>
      </c>
      <c r="B840" s="14" t="s">
        <v>488</v>
      </c>
      <c r="C840" s="14" t="s">
        <v>2038</v>
      </c>
      <c r="D840" s="14" t="s">
        <v>1226</v>
      </c>
      <c r="E840" s="14" t="s">
        <v>1227</v>
      </c>
      <c r="F840" s="14" t="s">
        <v>1253</v>
      </c>
      <c r="G840" s="14" t="s">
        <v>1229</v>
      </c>
      <c r="H840" s="14">
        <v>30</v>
      </c>
    </row>
    <row r="841" spans="1:8" s="16" customFormat="1" ht="15">
      <c r="A841" s="14" t="s">
        <v>806</v>
      </c>
      <c r="B841" s="14" t="s">
        <v>488</v>
      </c>
      <c r="C841" s="14" t="s">
        <v>2039</v>
      </c>
      <c r="D841" s="14" t="s">
        <v>1226</v>
      </c>
      <c r="E841" s="14" t="s">
        <v>1227</v>
      </c>
      <c r="F841" s="14" t="s">
        <v>1253</v>
      </c>
      <c r="G841" s="14" t="s">
        <v>1229</v>
      </c>
      <c r="H841" s="14">
        <v>40</v>
      </c>
    </row>
    <row r="842" spans="1:8" s="16" customFormat="1" ht="15">
      <c r="A842" s="14" t="s">
        <v>806</v>
      </c>
      <c r="B842" s="14" t="s">
        <v>488</v>
      </c>
      <c r="C842" s="14" t="s">
        <v>2040</v>
      </c>
      <c r="D842" s="14" t="s">
        <v>1226</v>
      </c>
      <c r="E842" s="14" t="s">
        <v>1227</v>
      </c>
      <c r="F842" s="14" t="s">
        <v>1253</v>
      </c>
      <c r="G842" s="14" t="s">
        <v>1229</v>
      </c>
      <c r="H842" s="14">
        <v>50</v>
      </c>
    </row>
    <row r="843" spans="1:8" s="16" customFormat="1" ht="15">
      <c r="A843" s="19" t="s">
        <v>806</v>
      </c>
      <c r="B843" s="18" t="s">
        <v>821</v>
      </c>
      <c r="C843" s="18" t="s">
        <v>2041</v>
      </c>
      <c r="D843" s="18" t="s">
        <v>822</v>
      </c>
      <c r="E843" s="18" t="s">
        <v>1227</v>
      </c>
      <c r="F843" s="18" t="s">
        <v>2042</v>
      </c>
      <c r="G843" s="18" t="s">
        <v>1229</v>
      </c>
      <c r="H843" s="18">
        <v>130</v>
      </c>
    </row>
    <row r="844" spans="1:8" s="16" customFormat="1" ht="15">
      <c r="A844" s="19" t="s">
        <v>806</v>
      </c>
      <c r="B844" s="18" t="s">
        <v>821</v>
      </c>
      <c r="C844" s="18" t="s">
        <v>2043</v>
      </c>
      <c r="D844" s="18" t="s">
        <v>822</v>
      </c>
      <c r="E844" s="18" t="s">
        <v>1227</v>
      </c>
      <c r="F844" s="18" t="s">
        <v>2042</v>
      </c>
      <c r="G844" s="18" t="s">
        <v>1229</v>
      </c>
      <c r="H844" s="18">
        <v>130</v>
      </c>
    </row>
    <row r="845" spans="1:8" s="16" customFormat="1" ht="15">
      <c r="A845" s="19" t="s">
        <v>806</v>
      </c>
      <c r="B845" s="18" t="s">
        <v>821</v>
      </c>
      <c r="C845" s="18" t="s">
        <v>2044</v>
      </c>
      <c r="D845" s="18" t="s">
        <v>822</v>
      </c>
      <c r="E845" s="18" t="s">
        <v>1227</v>
      </c>
      <c r="F845" s="18" t="s">
        <v>2042</v>
      </c>
      <c r="G845" s="18" t="s">
        <v>1229</v>
      </c>
      <c r="H845" s="18">
        <v>150</v>
      </c>
    </row>
    <row r="846" spans="1:8" s="16" customFormat="1" ht="15">
      <c r="A846" s="19" t="s">
        <v>806</v>
      </c>
      <c r="B846" s="18" t="s">
        <v>821</v>
      </c>
      <c r="C846" s="18" t="s">
        <v>2045</v>
      </c>
      <c r="D846" s="18" t="s">
        <v>822</v>
      </c>
      <c r="E846" s="18" t="s">
        <v>1229</v>
      </c>
      <c r="F846" s="18" t="s">
        <v>2042</v>
      </c>
      <c r="G846" s="18" t="s">
        <v>1229</v>
      </c>
      <c r="H846" s="18">
        <v>130</v>
      </c>
    </row>
    <row r="847" spans="1:8" s="16" customFormat="1" ht="15">
      <c r="A847" s="19" t="s">
        <v>806</v>
      </c>
      <c r="B847" s="18" t="s">
        <v>821</v>
      </c>
      <c r="C847" s="18" t="s">
        <v>2046</v>
      </c>
      <c r="D847" s="18" t="s">
        <v>822</v>
      </c>
      <c r="E847" s="18" t="s">
        <v>1227</v>
      </c>
      <c r="F847" s="18" t="s">
        <v>2042</v>
      </c>
      <c r="G847" s="18" t="s">
        <v>1229</v>
      </c>
      <c r="H847" s="18">
        <v>130</v>
      </c>
    </row>
    <row r="848" spans="1:8" s="16" customFormat="1" ht="15">
      <c r="A848" s="19" t="s">
        <v>806</v>
      </c>
      <c r="B848" s="18" t="s">
        <v>821</v>
      </c>
      <c r="C848" s="18" t="s">
        <v>2047</v>
      </c>
      <c r="D848" s="18" t="s">
        <v>822</v>
      </c>
      <c r="E848" s="18" t="s">
        <v>1227</v>
      </c>
      <c r="F848" s="18" t="s">
        <v>2042</v>
      </c>
      <c r="G848" s="18" t="s">
        <v>1229</v>
      </c>
      <c r="H848" s="18">
        <v>150</v>
      </c>
    </row>
    <row r="849" spans="1:8" s="16" customFormat="1" ht="15">
      <c r="A849" s="19" t="s">
        <v>806</v>
      </c>
      <c r="B849" s="18" t="s">
        <v>821</v>
      </c>
      <c r="C849" s="18" t="s">
        <v>2048</v>
      </c>
      <c r="D849" s="18" t="s">
        <v>822</v>
      </c>
      <c r="E849" s="18" t="s">
        <v>1227</v>
      </c>
      <c r="F849" s="18" t="s">
        <v>2042</v>
      </c>
      <c r="G849" s="18" t="s">
        <v>1229</v>
      </c>
      <c r="H849" s="18">
        <v>150</v>
      </c>
    </row>
    <row r="850" spans="1:8" s="16" customFormat="1" ht="15">
      <c r="A850" s="19" t="s">
        <v>806</v>
      </c>
      <c r="B850" s="18" t="s">
        <v>821</v>
      </c>
      <c r="C850" s="18" t="s">
        <v>2049</v>
      </c>
      <c r="D850" s="18" t="s">
        <v>822</v>
      </c>
      <c r="E850" s="18" t="s">
        <v>1227</v>
      </c>
      <c r="F850" s="18" t="s">
        <v>2042</v>
      </c>
      <c r="G850" s="18" t="s">
        <v>1229</v>
      </c>
      <c r="H850" s="18">
        <v>150</v>
      </c>
    </row>
    <row r="851" spans="1:9" s="16" customFormat="1" ht="15">
      <c r="A851" s="16" t="s">
        <v>806</v>
      </c>
      <c r="B851" s="16" t="s">
        <v>516</v>
      </c>
      <c r="C851" s="15" t="s">
        <v>2050</v>
      </c>
      <c r="D851" s="16" t="s">
        <v>1226</v>
      </c>
      <c r="E851" s="16" t="s">
        <v>1229</v>
      </c>
      <c r="F851" s="16" t="s">
        <v>1253</v>
      </c>
      <c r="G851" s="16" t="s">
        <v>1229</v>
      </c>
      <c r="H851" s="16">
        <v>20</v>
      </c>
      <c r="I851" s="16" t="s">
        <v>1229</v>
      </c>
    </row>
    <row r="852" spans="1:10" s="16" customFormat="1" ht="15">
      <c r="A852" s="14" t="s">
        <v>806</v>
      </c>
      <c r="B852" s="14" t="s">
        <v>516</v>
      </c>
      <c r="C852" s="14" t="s">
        <v>2051</v>
      </c>
      <c r="D852" s="14" t="s">
        <v>1226</v>
      </c>
      <c r="E852" s="14" t="s">
        <v>1227</v>
      </c>
      <c r="F852" s="14" t="s">
        <v>1253</v>
      </c>
      <c r="G852" s="14" t="s">
        <v>1229</v>
      </c>
      <c r="H852" s="14">
        <v>35</v>
      </c>
      <c r="I852" s="21" t="s">
        <v>1229</v>
      </c>
      <c r="J852" s="21"/>
    </row>
    <row r="853" spans="1:10" s="16" customFormat="1" ht="15">
      <c r="A853" s="14" t="s">
        <v>806</v>
      </c>
      <c r="B853" s="14" t="s">
        <v>516</v>
      </c>
      <c r="C853" s="14" t="s">
        <v>2052</v>
      </c>
      <c r="D853" s="14" t="s">
        <v>1226</v>
      </c>
      <c r="E853" s="14" t="s">
        <v>1227</v>
      </c>
      <c r="F853" s="14" t="s">
        <v>1253</v>
      </c>
      <c r="G853" s="14" t="s">
        <v>1229</v>
      </c>
      <c r="H853" s="14">
        <v>35</v>
      </c>
      <c r="I853" s="21" t="s">
        <v>1229</v>
      </c>
      <c r="J853" s="21"/>
    </row>
    <row r="854" spans="1:10" s="16" customFormat="1" ht="15">
      <c r="A854" s="14" t="s">
        <v>806</v>
      </c>
      <c r="B854" s="14" t="s">
        <v>516</v>
      </c>
      <c r="C854" s="14" t="s">
        <v>2053</v>
      </c>
      <c r="D854" s="14" t="s">
        <v>1226</v>
      </c>
      <c r="E854" s="14" t="s">
        <v>1227</v>
      </c>
      <c r="F854" s="14" t="s">
        <v>1253</v>
      </c>
      <c r="G854" s="14" t="s">
        <v>1229</v>
      </c>
      <c r="H854" s="14">
        <v>35</v>
      </c>
      <c r="I854" s="21" t="s">
        <v>1229</v>
      </c>
      <c r="J854" s="21"/>
    </row>
    <row r="855" spans="1:10" s="16" customFormat="1" ht="15">
      <c r="A855" s="14" t="s">
        <v>806</v>
      </c>
      <c r="B855" s="14" t="s">
        <v>516</v>
      </c>
      <c r="C855" s="14" t="s">
        <v>2054</v>
      </c>
      <c r="D855" s="14" t="s">
        <v>1226</v>
      </c>
      <c r="E855" s="14" t="s">
        <v>1229</v>
      </c>
      <c r="F855" s="14" t="s">
        <v>1253</v>
      </c>
      <c r="G855" s="14" t="s">
        <v>1229</v>
      </c>
      <c r="H855" s="14">
        <v>40</v>
      </c>
      <c r="I855" s="21" t="s">
        <v>1229</v>
      </c>
      <c r="J855" s="21"/>
    </row>
    <row r="856" spans="1:10" s="16" customFormat="1" ht="15">
      <c r="A856" s="14" t="s">
        <v>806</v>
      </c>
      <c r="B856" s="14" t="s">
        <v>516</v>
      </c>
      <c r="C856" s="14" t="s">
        <v>2055</v>
      </c>
      <c r="D856" s="14" t="s">
        <v>1226</v>
      </c>
      <c r="E856" s="14" t="s">
        <v>1229</v>
      </c>
      <c r="F856" s="14" t="s">
        <v>1253</v>
      </c>
      <c r="G856" s="14" t="s">
        <v>1229</v>
      </c>
      <c r="H856" s="14">
        <v>40</v>
      </c>
      <c r="I856" s="21" t="s">
        <v>1229</v>
      </c>
      <c r="J856" s="21"/>
    </row>
    <row r="857" spans="1:10" s="16" customFormat="1" ht="15">
      <c r="A857" s="14" t="s">
        <v>806</v>
      </c>
      <c r="B857" s="14" t="s">
        <v>516</v>
      </c>
      <c r="C857" s="14" t="s">
        <v>2056</v>
      </c>
      <c r="D857" s="14" t="s">
        <v>1226</v>
      </c>
      <c r="E857" s="14" t="s">
        <v>1229</v>
      </c>
      <c r="F857" s="14" t="s">
        <v>1253</v>
      </c>
      <c r="G857" s="14" t="s">
        <v>1229</v>
      </c>
      <c r="H857" s="14">
        <v>40</v>
      </c>
      <c r="I857" s="21" t="s">
        <v>1229</v>
      </c>
      <c r="J857" s="21"/>
    </row>
    <row r="858" spans="1:9" s="16" customFormat="1" ht="15">
      <c r="A858" s="16" t="s">
        <v>806</v>
      </c>
      <c r="B858" s="16" t="s">
        <v>516</v>
      </c>
      <c r="C858" s="16" t="s">
        <v>2057</v>
      </c>
      <c r="D858" s="16" t="s">
        <v>1226</v>
      </c>
      <c r="E858" s="16" t="s">
        <v>1229</v>
      </c>
      <c r="F858" s="16" t="s">
        <v>1253</v>
      </c>
      <c r="G858" s="16" t="s">
        <v>1229</v>
      </c>
      <c r="H858" s="16">
        <v>50</v>
      </c>
      <c r="I858" s="16" t="s">
        <v>1229</v>
      </c>
    </row>
    <row r="859" spans="1:10" s="16" customFormat="1" ht="15">
      <c r="A859" s="14" t="s">
        <v>806</v>
      </c>
      <c r="B859" s="14" t="s">
        <v>516</v>
      </c>
      <c r="C859" s="14" t="s">
        <v>2058</v>
      </c>
      <c r="D859" s="14" t="s">
        <v>1226</v>
      </c>
      <c r="E859" s="14" t="s">
        <v>1229</v>
      </c>
      <c r="F859" s="14" t="s">
        <v>1253</v>
      </c>
      <c r="G859" s="14" t="s">
        <v>1229</v>
      </c>
      <c r="H859" s="14">
        <v>35</v>
      </c>
      <c r="I859" s="21" t="s">
        <v>1229</v>
      </c>
      <c r="J859" s="21"/>
    </row>
    <row r="860" spans="1:10" s="16" customFormat="1" ht="15">
      <c r="A860" s="14" t="s">
        <v>806</v>
      </c>
      <c r="B860" s="14" t="s">
        <v>516</v>
      </c>
      <c r="C860" s="14" t="s">
        <v>830</v>
      </c>
      <c r="D860" s="14" t="s">
        <v>1226</v>
      </c>
      <c r="E860" s="14" t="s">
        <v>1227</v>
      </c>
      <c r="F860" s="14" t="s">
        <v>1253</v>
      </c>
      <c r="G860" s="14" t="s">
        <v>1229</v>
      </c>
      <c r="H860" s="14">
        <v>15</v>
      </c>
      <c r="I860" s="21" t="s">
        <v>1229</v>
      </c>
      <c r="J860" s="20"/>
    </row>
    <row r="861" spans="1:10" s="16" customFormat="1" ht="15">
      <c r="A861" s="14" t="s">
        <v>806</v>
      </c>
      <c r="B861" s="14" t="s">
        <v>516</v>
      </c>
      <c r="C861" s="14" t="s">
        <v>831</v>
      </c>
      <c r="D861" s="14" t="s">
        <v>1226</v>
      </c>
      <c r="E861" s="14" t="s">
        <v>1227</v>
      </c>
      <c r="F861" s="14" t="s">
        <v>1253</v>
      </c>
      <c r="G861" s="14" t="s">
        <v>1229</v>
      </c>
      <c r="H861" s="14">
        <v>17</v>
      </c>
      <c r="I861" s="21" t="s">
        <v>1229</v>
      </c>
      <c r="J861" s="20"/>
    </row>
    <row r="862" spans="1:10" s="16" customFormat="1" ht="15">
      <c r="A862" s="14" t="s">
        <v>806</v>
      </c>
      <c r="B862" s="14" t="s">
        <v>516</v>
      </c>
      <c r="C862" s="14" t="s">
        <v>832</v>
      </c>
      <c r="D862" s="14" t="s">
        <v>1226</v>
      </c>
      <c r="E862" s="14" t="s">
        <v>1227</v>
      </c>
      <c r="F862" s="14" t="s">
        <v>1253</v>
      </c>
      <c r="G862" s="14" t="s">
        <v>1229</v>
      </c>
      <c r="H862" s="14">
        <v>24</v>
      </c>
      <c r="I862" s="21" t="s">
        <v>1229</v>
      </c>
      <c r="J862" s="20"/>
    </row>
    <row r="863" spans="1:10" s="16" customFormat="1" ht="15">
      <c r="A863" s="14" t="s">
        <v>806</v>
      </c>
      <c r="B863" s="14" t="s">
        <v>516</v>
      </c>
      <c r="C863" s="14" t="s">
        <v>833</v>
      </c>
      <c r="D863" s="14" t="s">
        <v>1226</v>
      </c>
      <c r="E863" s="14" t="s">
        <v>1227</v>
      </c>
      <c r="F863" s="14" t="s">
        <v>1253</v>
      </c>
      <c r="G863" s="14" t="s">
        <v>1229</v>
      </c>
      <c r="H863" s="14">
        <v>24</v>
      </c>
      <c r="I863" s="21" t="s">
        <v>1229</v>
      </c>
      <c r="J863" s="20"/>
    </row>
    <row r="864" spans="1:10" s="16" customFormat="1" ht="15">
      <c r="A864" s="14" t="s">
        <v>806</v>
      </c>
      <c r="B864" s="14" t="s">
        <v>516</v>
      </c>
      <c r="C864" s="14" t="s">
        <v>2059</v>
      </c>
      <c r="D864" s="14" t="s">
        <v>1226</v>
      </c>
      <c r="E864" s="14" t="s">
        <v>1229</v>
      </c>
      <c r="F864" s="14" t="s">
        <v>1253</v>
      </c>
      <c r="G864" s="14" t="s">
        <v>1229</v>
      </c>
      <c r="H864" s="14">
        <v>27</v>
      </c>
      <c r="I864" s="21" t="s">
        <v>1229</v>
      </c>
      <c r="J864" s="20"/>
    </row>
    <row r="865" spans="1:10" s="16" customFormat="1" ht="15">
      <c r="A865" s="14" t="s">
        <v>806</v>
      </c>
      <c r="B865" s="14" t="s">
        <v>516</v>
      </c>
      <c r="C865" s="14" t="s">
        <v>2060</v>
      </c>
      <c r="D865" s="14" t="s">
        <v>1226</v>
      </c>
      <c r="E865" s="14" t="s">
        <v>1227</v>
      </c>
      <c r="F865" s="14" t="s">
        <v>1253</v>
      </c>
      <c r="G865" s="14" t="s">
        <v>1229</v>
      </c>
      <c r="H865" s="14">
        <v>27</v>
      </c>
      <c r="I865" s="21" t="s">
        <v>1229</v>
      </c>
      <c r="J865" s="21"/>
    </row>
    <row r="866" spans="1:10" s="16" customFormat="1" ht="15">
      <c r="A866" s="14" t="s">
        <v>806</v>
      </c>
      <c r="B866" s="14" t="s">
        <v>516</v>
      </c>
      <c r="C866" s="14" t="s">
        <v>2061</v>
      </c>
      <c r="D866" s="14" t="s">
        <v>1226</v>
      </c>
      <c r="E866" s="14" t="s">
        <v>1227</v>
      </c>
      <c r="F866" s="14" t="s">
        <v>1253</v>
      </c>
      <c r="G866" s="14" t="s">
        <v>1229</v>
      </c>
      <c r="H866" s="14">
        <v>27</v>
      </c>
      <c r="I866" s="21" t="s">
        <v>1229</v>
      </c>
      <c r="J866" s="20"/>
    </row>
    <row r="867" spans="1:10" s="16" customFormat="1" ht="15">
      <c r="A867" s="14" t="s">
        <v>806</v>
      </c>
      <c r="B867" s="14" t="s">
        <v>516</v>
      </c>
      <c r="C867" s="14" t="s">
        <v>2062</v>
      </c>
      <c r="D867" s="14" t="s">
        <v>1226</v>
      </c>
      <c r="E867" s="14" t="s">
        <v>1229</v>
      </c>
      <c r="F867" s="14" t="s">
        <v>1253</v>
      </c>
      <c r="G867" s="14" t="s">
        <v>1229</v>
      </c>
      <c r="H867" s="14">
        <v>27</v>
      </c>
      <c r="I867" s="21" t="s">
        <v>1229</v>
      </c>
      <c r="J867" s="21"/>
    </row>
    <row r="868" spans="1:10" s="16" customFormat="1" ht="15">
      <c r="A868" s="14" t="s">
        <v>806</v>
      </c>
      <c r="B868" s="14" t="s">
        <v>516</v>
      </c>
      <c r="C868" s="14" t="s">
        <v>2063</v>
      </c>
      <c r="D868" s="14" t="s">
        <v>1226</v>
      </c>
      <c r="E868" s="14" t="s">
        <v>1227</v>
      </c>
      <c r="F868" s="14" t="s">
        <v>1253</v>
      </c>
      <c r="G868" s="14" t="s">
        <v>1229</v>
      </c>
      <c r="H868" s="14">
        <v>27</v>
      </c>
      <c r="I868" s="21" t="s">
        <v>1229</v>
      </c>
      <c r="J868" s="21"/>
    </row>
    <row r="869" spans="1:10" s="16" customFormat="1" ht="15">
      <c r="A869" s="14" t="s">
        <v>806</v>
      </c>
      <c r="B869" s="14" t="s">
        <v>516</v>
      </c>
      <c r="C869" s="14" t="s">
        <v>2064</v>
      </c>
      <c r="D869" s="14" t="s">
        <v>1226</v>
      </c>
      <c r="E869" s="14" t="s">
        <v>1229</v>
      </c>
      <c r="F869" s="14" t="s">
        <v>1253</v>
      </c>
      <c r="G869" s="14" t="s">
        <v>1229</v>
      </c>
      <c r="H869" s="14">
        <v>35</v>
      </c>
      <c r="I869" s="21" t="s">
        <v>1229</v>
      </c>
      <c r="J869" s="21"/>
    </row>
    <row r="870" spans="1:10" s="16" customFormat="1" ht="15">
      <c r="A870" s="14" t="s">
        <v>806</v>
      </c>
      <c r="B870" s="14" t="s">
        <v>516</v>
      </c>
      <c r="C870" s="14" t="s">
        <v>2065</v>
      </c>
      <c r="D870" s="14" t="s">
        <v>1226</v>
      </c>
      <c r="E870" s="14" t="s">
        <v>1227</v>
      </c>
      <c r="F870" s="14" t="s">
        <v>1253</v>
      </c>
      <c r="G870" s="14" t="s">
        <v>1229</v>
      </c>
      <c r="H870" s="14">
        <v>35</v>
      </c>
      <c r="I870" s="21" t="s">
        <v>1229</v>
      </c>
      <c r="J870" s="21"/>
    </row>
    <row r="871" spans="1:10" s="16" customFormat="1" ht="15">
      <c r="A871" s="14" t="s">
        <v>806</v>
      </c>
      <c r="B871" s="14" t="s">
        <v>516</v>
      </c>
      <c r="C871" s="14" t="s">
        <v>2066</v>
      </c>
      <c r="D871" s="14" t="s">
        <v>1226</v>
      </c>
      <c r="E871" s="14" t="s">
        <v>1227</v>
      </c>
      <c r="F871" s="14" t="s">
        <v>1253</v>
      </c>
      <c r="G871" s="14" t="s">
        <v>1229</v>
      </c>
      <c r="H871" s="14">
        <v>35</v>
      </c>
      <c r="I871" s="21" t="s">
        <v>1229</v>
      </c>
      <c r="J871" s="21"/>
    </row>
    <row r="872" spans="1:10" s="16" customFormat="1" ht="15">
      <c r="A872" s="14" t="s">
        <v>806</v>
      </c>
      <c r="B872" s="14" t="s">
        <v>516</v>
      </c>
      <c r="C872" s="14" t="s">
        <v>2067</v>
      </c>
      <c r="D872" s="14" t="s">
        <v>1226</v>
      </c>
      <c r="E872" s="14" t="s">
        <v>1229</v>
      </c>
      <c r="F872" s="14" t="s">
        <v>1253</v>
      </c>
      <c r="G872" s="14" t="s">
        <v>1229</v>
      </c>
      <c r="H872" s="14">
        <v>35</v>
      </c>
      <c r="I872" s="21" t="s">
        <v>1229</v>
      </c>
      <c r="J872" s="21"/>
    </row>
    <row r="873" spans="1:10" s="16" customFormat="1" ht="15">
      <c r="A873" s="14" t="s">
        <v>806</v>
      </c>
      <c r="B873" s="14" t="s">
        <v>516</v>
      </c>
      <c r="C873" s="14" t="s">
        <v>2068</v>
      </c>
      <c r="D873" s="14" t="s">
        <v>1226</v>
      </c>
      <c r="E873" s="14" t="s">
        <v>1227</v>
      </c>
      <c r="F873" s="14" t="s">
        <v>1253</v>
      </c>
      <c r="G873" s="14" t="s">
        <v>1229</v>
      </c>
      <c r="H873" s="14">
        <v>35</v>
      </c>
      <c r="I873" s="21" t="s">
        <v>1229</v>
      </c>
      <c r="J873" s="21"/>
    </row>
    <row r="874" spans="1:10" s="16" customFormat="1" ht="15">
      <c r="A874" s="14" t="s">
        <v>806</v>
      </c>
      <c r="B874" s="14" t="s">
        <v>516</v>
      </c>
      <c r="C874" s="14" t="s">
        <v>2069</v>
      </c>
      <c r="D874" s="14" t="s">
        <v>1226</v>
      </c>
      <c r="E874" s="14" t="s">
        <v>1229</v>
      </c>
      <c r="F874" s="14" t="s">
        <v>1253</v>
      </c>
      <c r="G874" s="14" t="s">
        <v>1229</v>
      </c>
      <c r="H874" s="14">
        <v>45</v>
      </c>
      <c r="I874" s="21" t="s">
        <v>1229</v>
      </c>
      <c r="J874" s="21"/>
    </row>
    <row r="875" spans="1:10" s="16" customFormat="1" ht="15">
      <c r="A875" s="14" t="s">
        <v>806</v>
      </c>
      <c r="B875" s="14" t="s">
        <v>516</v>
      </c>
      <c r="C875" s="14" t="s">
        <v>2070</v>
      </c>
      <c r="D875" s="14" t="s">
        <v>1226</v>
      </c>
      <c r="E875" s="14" t="s">
        <v>1229</v>
      </c>
      <c r="F875" s="14" t="s">
        <v>1253</v>
      </c>
      <c r="G875" s="14" t="s">
        <v>1229</v>
      </c>
      <c r="H875" s="14">
        <v>52</v>
      </c>
      <c r="I875" s="21" t="s">
        <v>1229</v>
      </c>
      <c r="J875" s="21"/>
    </row>
    <row r="876" spans="1:10" s="16" customFormat="1" ht="15">
      <c r="A876" s="14" t="s">
        <v>806</v>
      </c>
      <c r="B876" s="14" t="s">
        <v>516</v>
      </c>
      <c r="C876" s="14" t="s">
        <v>2071</v>
      </c>
      <c r="D876" s="14" t="s">
        <v>1226</v>
      </c>
      <c r="E876" s="14" t="s">
        <v>1229</v>
      </c>
      <c r="F876" s="14" t="s">
        <v>1253</v>
      </c>
      <c r="G876" s="14" t="s">
        <v>1229</v>
      </c>
      <c r="H876" s="14">
        <v>52</v>
      </c>
      <c r="I876" s="21" t="s">
        <v>1229</v>
      </c>
      <c r="J876" s="20"/>
    </row>
    <row r="877" spans="1:10" s="16" customFormat="1" ht="15">
      <c r="A877" s="14" t="s">
        <v>806</v>
      </c>
      <c r="B877" s="14" t="s">
        <v>516</v>
      </c>
      <c r="C877" s="14" t="s">
        <v>834</v>
      </c>
      <c r="D877" s="14" t="s">
        <v>1226</v>
      </c>
      <c r="E877" s="14" t="s">
        <v>1227</v>
      </c>
      <c r="F877" s="14" t="s">
        <v>1253</v>
      </c>
      <c r="G877" s="14" t="s">
        <v>1229</v>
      </c>
      <c r="H877" s="14">
        <v>52</v>
      </c>
      <c r="I877" s="21" t="s">
        <v>1229</v>
      </c>
      <c r="J877" s="20"/>
    </row>
    <row r="878" spans="1:10" s="16" customFormat="1" ht="15">
      <c r="A878" s="14" t="s">
        <v>806</v>
      </c>
      <c r="B878" s="14" t="s">
        <v>516</v>
      </c>
      <c r="C878" s="14" t="s">
        <v>2072</v>
      </c>
      <c r="D878" s="14" t="s">
        <v>1226</v>
      </c>
      <c r="E878" s="14" t="s">
        <v>1229</v>
      </c>
      <c r="F878" s="14" t="s">
        <v>1253</v>
      </c>
      <c r="G878" s="14" t="s">
        <v>1229</v>
      </c>
      <c r="H878" s="14">
        <v>62</v>
      </c>
      <c r="I878" s="21" t="s">
        <v>1229</v>
      </c>
      <c r="J878" s="20"/>
    </row>
    <row r="879" spans="1:10" s="16" customFormat="1" ht="15">
      <c r="A879" s="14" t="s">
        <v>806</v>
      </c>
      <c r="B879" s="14" t="s">
        <v>516</v>
      </c>
      <c r="C879" s="14" t="s">
        <v>2073</v>
      </c>
      <c r="D879" s="14" t="s">
        <v>1226</v>
      </c>
      <c r="E879" s="14" t="s">
        <v>1229</v>
      </c>
      <c r="F879" s="14" t="s">
        <v>1253</v>
      </c>
      <c r="G879" s="14" t="s">
        <v>1229</v>
      </c>
      <c r="H879" s="14">
        <v>62</v>
      </c>
      <c r="I879" s="21" t="s">
        <v>1229</v>
      </c>
      <c r="J879" s="20"/>
    </row>
    <row r="880" spans="1:10" s="16" customFormat="1" ht="15">
      <c r="A880" s="14" t="s">
        <v>806</v>
      </c>
      <c r="B880" s="14" t="s">
        <v>516</v>
      </c>
      <c r="C880" s="14" t="s">
        <v>338</v>
      </c>
      <c r="D880" s="14" t="s">
        <v>1226</v>
      </c>
      <c r="E880" s="14" t="s">
        <v>1229</v>
      </c>
      <c r="F880" s="14" t="s">
        <v>1253</v>
      </c>
      <c r="G880" s="14" t="s">
        <v>1229</v>
      </c>
      <c r="H880" s="14">
        <v>62</v>
      </c>
      <c r="I880" s="21" t="s">
        <v>1229</v>
      </c>
      <c r="J880" s="20"/>
    </row>
    <row r="881" spans="1:8" s="16" customFormat="1" ht="15">
      <c r="A881" s="14" t="s">
        <v>806</v>
      </c>
      <c r="B881" s="14" t="s">
        <v>778</v>
      </c>
      <c r="C881" s="14" t="s">
        <v>2074</v>
      </c>
      <c r="D881" s="14" t="s">
        <v>1226</v>
      </c>
      <c r="E881" s="14" t="s">
        <v>1227</v>
      </c>
      <c r="F881" s="14" t="s">
        <v>1253</v>
      </c>
      <c r="G881" s="14" t="s">
        <v>1229</v>
      </c>
      <c r="H881" s="14">
        <v>40</v>
      </c>
    </row>
    <row r="882" spans="1:8" s="16" customFormat="1" ht="15">
      <c r="A882" s="14" t="s">
        <v>806</v>
      </c>
      <c r="B882" s="14" t="s">
        <v>778</v>
      </c>
      <c r="C882" s="14" t="s">
        <v>2075</v>
      </c>
      <c r="D882" s="14" t="s">
        <v>1226</v>
      </c>
      <c r="E882" s="14" t="s">
        <v>1229</v>
      </c>
      <c r="F882" s="14" t="s">
        <v>1253</v>
      </c>
      <c r="G882" s="14" t="s">
        <v>1229</v>
      </c>
      <c r="H882" s="14">
        <v>50</v>
      </c>
    </row>
    <row r="883" spans="1:8" s="16" customFormat="1" ht="15">
      <c r="A883" s="14" t="s">
        <v>806</v>
      </c>
      <c r="B883" s="14" t="s">
        <v>778</v>
      </c>
      <c r="C883" s="14" t="s">
        <v>2076</v>
      </c>
      <c r="D883" s="14" t="s">
        <v>1226</v>
      </c>
      <c r="E883" s="14" t="s">
        <v>1227</v>
      </c>
      <c r="F883" s="14" t="s">
        <v>1253</v>
      </c>
      <c r="G883" s="14" t="s">
        <v>1229</v>
      </c>
      <c r="H883" s="14">
        <v>35</v>
      </c>
    </row>
    <row r="884" spans="1:9" s="16" customFormat="1" ht="15">
      <c r="A884" s="16" t="s">
        <v>806</v>
      </c>
      <c r="B884" s="19" t="s">
        <v>495</v>
      </c>
      <c r="C884" s="19" t="s">
        <v>2077</v>
      </c>
      <c r="D884" s="19" t="s">
        <v>1226</v>
      </c>
      <c r="E884" s="19" t="s">
        <v>1229</v>
      </c>
      <c r="F884" s="19" t="s">
        <v>1253</v>
      </c>
      <c r="G884" s="19" t="s">
        <v>1229</v>
      </c>
      <c r="H884" s="19">
        <v>110</v>
      </c>
      <c r="I884" s="16" t="s">
        <v>1229</v>
      </c>
    </row>
    <row r="885" spans="1:9" s="16" customFormat="1" ht="15">
      <c r="A885" s="16" t="s">
        <v>806</v>
      </c>
      <c r="B885" s="19" t="s">
        <v>495</v>
      </c>
      <c r="C885" s="19" t="s">
        <v>2078</v>
      </c>
      <c r="D885" s="19" t="s">
        <v>1226</v>
      </c>
      <c r="E885" s="19" t="s">
        <v>1229</v>
      </c>
      <c r="F885" s="19" t="s">
        <v>1253</v>
      </c>
      <c r="G885" s="19" t="s">
        <v>1229</v>
      </c>
      <c r="H885" s="19">
        <v>110</v>
      </c>
      <c r="I885" s="16" t="s">
        <v>1229</v>
      </c>
    </row>
    <row r="886" spans="1:9" s="16" customFormat="1" ht="15">
      <c r="A886" s="16" t="s">
        <v>806</v>
      </c>
      <c r="B886" s="19" t="s">
        <v>495</v>
      </c>
      <c r="C886" s="19" t="s">
        <v>2079</v>
      </c>
      <c r="D886" s="19" t="s">
        <v>1226</v>
      </c>
      <c r="E886" s="19" t="s">
        <v>1229</v>
      </c>
      <c r="F886" s="19" t="s">
        <v>1253</v>
      </c>
      <c r="G886" s="19" t="s">
        <v>1229</v>
      </c>
      <c r="H886" s="19">
        <v>125</v>
      </c>
      <c r="I886" s="16" t="s">
        <v>1229</v>
      </c>
    </row>
    <row r="887" spans="1:9" s="16" customFormat="1" ht="15">
      <c r="A887" s="16" t="s">
        <v>806</v>
      </c>
      <c r="B887" s="19" t="s">
        <v>495</v>
      </c>
      <c r="C887" s="19" t="s">
        <v>2080</v>
      </c>
      <c r="D887" s="19" t="s">
        <v>1226</v>
      </c>
      <c r="E887" s="19" t="s">
        <v>1229</v>
      </c>
      <c r="F887" s="19" t="s">
        <v>1253</v>
      </c>
      <c r="G887" s="19" t="s">
        <v>1229</v>
      </c>
      <c r="H887" s="19">
        <v>138</v>
      </c>
      <c r="I887" s="16" t="s">
        <v>1229</v>
      </c>
    </row>
    <row r="888" spans="1:9" s="16" customFormat="1" ht="15">
      <c r="A888" s="16" t="s">
        <v>806</v>
      </c>
      <c r="B888" s="19" t="s">
        <v>495</v>
      </c>
      <c r="C888" s="19" t="s">
        <v>2081</v>
      </c>
      <c r="D888" s="19" t="s">
        <v>1226</v>
      </c>
      <c r="E888" s="19" t="s">
        <v>1229</v>
      </c>
      <c r="F888" s="19" t="s">
        <v>1253</v>
      </c>
      <c r="G888" s="19" t="s">
        <v>1229</v>
      </c>
      <c r="H888" s="19">
        <v>150</v>
      </c>
      <c r="I888" s="16" t="s">
        <v>1229</v>
      </c>
    </row>
    <row r="889" spans="1:8" s="16" customFormat="1" ht="15">
      <c r="A889" s="19" t="s">
        <v>806</v>
      </c>
      <c r="B889" s="19" t="s">
        <v>1479</v>
      </c>
      <c r="C889" s="19" t="s">
        <v>2082</v>
      </c>
      <c r="D889" s="19" t="s">
        <v>1226</v>
      </c>
      <c r="E889" s="19" t="s">
        <v>1229</v>
      </c>
      <c r="F889" s="19" t="s">
        <v>2016</v>
      </c>
      <c r="G889" s="19" t="s">
        <v>1229</v>
      </c>
      <c r="H889" s="19" t="s">
        <v>1239</v>
      </c>
    </row>
    <row r="890" spans="1:8" s="16" customFormat="1" ht="15">
      <c r="A890" s="19" t="s">
        <v>806</v>
      </c>
      <c r="B890" s="15" t="s">
        <v>1479</v>
      </c>
      <c r="C890" s="15" t="s">
        <v>2083</v>
      </c>
      <c r="D890" s="15" t="s">
        <v>1226</v>
      </c>
      <c r="E890" s="15" t="s">
        <v>1227</v>
      </c>
      <c r="F890" s="15" t="s">
        <v>2016</v>
      </c>
      <c r="G890" s="15" t="s">
        <v>1229</v>
      </c>
      <c r="H890" s="15">
        <v>92</v>
      </c>
    </row>
    <row r="891" spans="1:8" s="16" customFormat="1" ht="15">
      <c r="A891" s="14" t="s">
        <v>806</v>
      </c>
      <c r="B891" s="14" t="s">
        <v>1479</v>
      </c>
      <c r="C891" s="14" t="s">
        <v>2084</v>
      </c>
      <c r="D891" s="14" t="s">
        <v>1226</v>
      </c>
      <c r="E891" s="14" t="s">
        <v>1227</v>
      </c>
      <c r="F891" s="14" t="s">
        <v>1253</v>
      </c>
      <c r="G891" s="14" t="s">
        <v>1229</v>
      </c>
      <c r="H891" s="14">
        <v>35</v>
      </c>
    </row>
    <row r="892" spans="1:8" s="16" customFormat="1" ht="15">
      <c r="A892" s="14" t="s">
        <v>806</v>
      </c>
      <c r="B892" s="14" t="s">
        <v>1479</v>
      </c>
      <c r="C892" s="14" t="s">
        <v>2085</v>
      </c>
      <c r="D892" s="14" t="s">
        <v>1226</v>
      </c>
      <c r="E892" s="15" t="s">
        <v>1229</v>
      </c>
      <c r="F892" s="14" t="s">
        <v>1253</v>
      </c>
      <c r="G892" s="14" t="s">
        <v>1229</v>
      </c>
      <c r="H892" s="14">
        <v>46</v>
      </c>
    </row>
    <row r="893" spans="1:8" s="16" customFormat="1" ht="15">
      <c r="A893" s="14" t="s">
        <v>806</v>
      </c>
      <c r="B893" s="14" t="s">
        <v>1479</v>
      </c>
      <c r="C893" s="14" t="s">
        <v>2086</v>
      </c>
      <c r="D893" s="14" t="s">
        <v>1226</v>
      </c>
      <c r="E893" s="14" t="s">
        <v>1229</v>
      </c>
      <c r="F893" s="14" t="s">
        <v>1253</v>
      </c>
      <c r="G893" s="14" t="s">
        <v>1229</v>
      </c>
      <c r="H893" s="14">
        <v>35</v>
      </c>
    </row>
    <row r="894" spans="1:8" s="16" customFormat="1" ht="15">
      <c r="A894" s="19" t="s">
        <v>806</v>
      </c>
      <c r="B894" s="14" t="s">
        <v>1479</v>
      </c>
      <c r="C894" s="14" t="s">
        <v>2087</v>
      </c>
      <c r="D894" s="14" t="s">
        <v>1226</v>
      </c>
      <c r="E894" s="14" t="s">
        <v>1227</v>
      </c>
      <c r="F894" s="14" t="s">
        <v>1253</v>
      </c>
      <c r="G894" s="14" t="s">
        <v>1229</v>
      </c>
      <c r="H894" s="14">
        <v>45</v>
      </c>
    </row>
    <row r="895" spans="1:9" s="16" customFormat="1" ht="15">
      <c r="A895" s="19" t="s">
        <v>806</v>
      </c>
      <c r="B895" s="19" t="s">
        <v>453</v>
      </c>
      <c r="C895" s="19" t="s">
        <v>2088</v>
      </c>
      <c r="D895" s="19" t="s">
        <v>1226</v>
      </c>
      <c r="E895" s="19" t="s">
        <v>1227</v>
      </c>
      <c r="F895" s="19" t="s">
        <v>2016</v>
      </c>
      <c r="G895" s="19" t="s">
        <v>1229</v>
      </c>
      <c r="H895" s="19">
        <v>60</v>
      </c>
      <c r="I895" s="16" t="s">
        <v>1229</v>
      </c>
    </row>
    <row r="896" spans="1:9" s="16" customFormat="1" ht="15">
      <c r="A896" s="19" t="s">
        <v>806</v>
      </c>
      <c r="B896" s="14" t="s">
        <v>453</v>
      </c>
      <c r="C896" s="14" t="s">
        <v>2089</v>
      </c>
      <c r="D896" s="14" t="s">
        <v>1226</v>
      </c>
      <c r="E896" s="14" t="s">
        <v>1227</v>
      </c>
      <c r="F896" s="14" t="s">
        <v>2016</v>
      </c>
      <c r="G896" s="14" t="s">
        <v>1229</v>
      </c>
      <c r="H896" s="14">
        <v>80</v>
      </c>
      <c r="I896" s="16" t="s">
        <v>1229</v>
      </c>
    </row>
    <row r="897" spans="1:9" s="16" customFormat="1" ht="15">
      <c r="A897" s="19" t="s">
        <v>806</v>
      </c>
      <c r="B897" s="14" t="s">
        <v>453</v>
      </c>
      <c r="C897" s="14" t="s">
        <v>2090</v>
      </c>
      <c r="D897" s="14" t="s">
        <v>1226</v>
      </c>
      <c r="E897" s="14" t="s">
        <v>1227</v>
      </c>
      <c r="F897" s="14" t="s">
        <v>295</v>
      </c>
      <c r="G897" s="14" t="s">
        <v>1229</v>
      </c>
      <c r="H897" s="14">
        <v>19</v>
      </c>
      <c r="I897" s="16" t="s">
        <v>1229</v>
      </c>
    </row>
    <row r="898" spans="1:9" s="16" customFormat="1" ht="15">
      <c r="A898" s="19" t="s">
        <v>806</v>
      </c>
      <c r="B898" s="14" t="s">
        <v>453</v>
      </c>
      <c r="C898" s="14" t="s">
        <v>2091</v>
      </c>
      <c r="D898" s="14" t="s">
        <v>1226</v>
      </c>
      <c r="E898" s="14" t="s">
        <v>1227</v>
      </c>
      <c r="F898" s="14" t="s">
        <v>295</v>
      </c>
      <c r="G898" s="14" t="s">
        <v>1229</v>
      </c>
      <c r="H898" s="14" t="s">
        <v>1239</v>
      </c>
      <c r="I898" s="16" t="s">
        <v>1229</v>
      </c>
    </row>
    <row r="899" spans="1:9" s="16" customFormat="1" ht="15">
      <c r="A899" s="14" t="s">
        <v>806</v>
      </c>
      <c r="B899" s="14" t="s">
        <v>453</v>
      </c>
      <c r="C899" s="14" t="s">
        <v>2092</v>
      </c>
      <c r="D899" s="14" t="s">
        <v>1226</v>
      </c>
      <c r="E899" s="14" t="s">
        <v>1227</v>
      </c>
      <c r="F899" s="14" t="s">
        <v>1253</v>
      </c>
      <c r="G899" s="14" t="s">
        <v>1229</v>
      </c>
      <c r="H899" s="14">
        <v>35</v>
      </c>
      <c r="I899" s="16" t="s">
        <v>1229</v>
      </c>
    </row>
    <row r="900" spans="1:9" s="16" customFormat="1" ht="15">
      <c r="A900" s="14" t="s">
        <v>806</v>
      </c>
      <c r="B900" s="14" t="s">
        <v>453</v>
      </c>
      <c r="C900" s="14" t="s">
        <v>2093</v>
      </c>
      <c r="D900" s="14" t="s">
        <v>1226</v>
      </c>
      <c r="E900" s="14" t="s">
        <v>1227</v>
      </c>
      <c r="F900" s="14" t="s">
        <v>1253</v>
      </c>
      <c r="G900" s="14" t="s">
        <v>1229</v>
      </c>
      <c r="H900" s="14">
        <v>45</v>
      </c>
      <c r="I900" s="16" t="s">
        <v>1229</v>
      </c>
    </row>
    <row r="901" spans="1:9" s="16" customFormat="1" ht="15">
      <c r="A901" s="14" t="s">
        <v>806</v>
      </c>
      <c r="B901" s="14" t="s">
        <v>453</v>
      </c>
      <c r="C901" s="14" t="s">
        <v>2094</v>
      </c>
      <c r="D901" s="14" t="s">
        <v>1226</v>
      </c>
      <c r="E901" s="14" t="s">
        <v>1227</v>
      </c>
      <c r="F901" s="14" t="s">
        <v>1253</v>
      </c>
      <c r="G901" s="14" t="s">
        <v>1229</v>
      </c>
      <c r="H901" s="14">
        <v>51</v>
      </c>
      <c r="I901" s="16" t="s">
        <v>1229</v>
      </c>
    </row>
    <row r="902" spans="1:9" s="16" customFormat="1" ht="15">
      <c r="A902" s="14" t="s">
        <v>806</v>
      </c>
      <c r="B902" s="14" t="s">
        <v>453</v>
      </c>
      <c r="C902" s="14" t="s">
        <v>2095</v>
      </c>
      <c r="D902" s="14" t="s">
        <v>1226</v>
      </c>
      <c r="E902" s="14" t="s">
        <v>1227</v>
      </c>
      <c r="F902" s="14" t="s">
        <v>1253</v>
      </c>
      <c r="G902" s="14" t="s">
        <v>1229</v>
      </c>
      <c r="H902" s="14">
        <v>23</v>
      </c>
      <c r="I902" s="16" t="s">
        <v>1229</v>
      </c>
    </row>
    <row r="903" spans="1:9" s="16" customFormat="1" ht="15">
      <c r="A903" s="14" t="s">
        <v>806</v>
      </c>
      <c r="B903" s="14" t="s">
        <v>453</v>
      </c>
      <c r="C903" s="14" t="s">
        <v>2096</v>
      </c>
      <c r="D903" s="14" t="s">
        <v>1226</v>
      </c>
      <c r="E903" s="14" t="s">
        <v>1229</v>
      </c>
      <c r="F903" s="14" t="s">
        <v>1253</v>
      </c>
      <c r="G903" s="14" t="s">
        <v>1229</v>
      </c>
      <c r="H903" s="14">
        <v>30</v>
      </c>
      <c r="I903" s="16" t="s">
        <v>1229</v>
      </c>
    </row>
    <row r="904" spans="1:9" s="16" customFormat="1" ht="15">
      <c r="A904" s="14" t="s">
        <v>806</v>
      </c>
      <c r="B904" s="14" t="s">
        <v>453</v>
      </c>
      <c r="C904" s="14" t="s">
        <v>2097</v>
      </c>
      <c r="D904" s="14" t="s">
        <v>1226</v>
      </c>
      <c r="E904" s="14" t="s">
        <v>1227</v>
      </c>
      <c r="F904" s="14" t="s">
        <v>1253</v>
      </c>
      <c r="G904" s="14" t="s">
        <v>1229</v>
      </c>
      <c r="H904" s="14">
        <v>30</v>
      </c>
      <c r="I904" s="16" t="s">
        <v>1229</v>
      </c>
    </row>
    <row r="905" spans="1:9" s="16" customFormat="1" ht="15">
      <c r="A905" s="14" t="s">
        <v>806</v>
      </c>
      <c r="B905" s="14" t="s">
        <v>453</v>
      </c>
      <c r="C905" s="14" t="s">
        <v>2098</v>
      </c>
      <c r="D905" s="14" t="s">
        <v>1226</v>
      </c>
      <c r="E905" s="14" t="s">
        <v>1227</v>
      </c>
      <c r="F905" s="14" t="s">
        <v>1253</v>
      </c>
      <c r="G905" s="14" t="s">
        <v>1229</v>
      </c>
      <c r="H905" s="14">
        <v>31</v>
      </c>
      <c r="I905" s="16" t="s">
        <v>1229</v>
      </c>
    </row>
    <row r="906" spans="1:9" s="16" customFormat="1" ht="15">
      <c r="A906" s="14" t="s">
        <v>806</v>
      </c>
      <c r="B906" s="14" t="s">
        <v>453</v>
      </c>
      <c r="C906" s="14" t="s">
        <v>2099</v>
      </c>
      <c r="D906" s="14" t="s">
        <v>1226</v>
      </c>
      <c r="E906" s="14" t="s">
        <v>1229</v>
      </c>
      <c r="F906" s="14" t="s">
        <v>1253</v>
      </c>
      <c r="G906" s="14" t="s">
        <v>1229</v>
      </c>
      <c r="H906" s="14">
        <v>18</v>
      </c>
      <c r="I906" s="16" t="s">
        <v>1229</v>
      </c>
    </row>
    <row r="907" spans="1:9" s="16" customFormat="1" ht="15">
      <c r="A907" s="14" t="s">
        <v>806</v>
      </c>
      <c r="B907" s="14" t="s">
        <v>453</v>
      </c>
      <c r="C907" s="14" t="s">
        <v>2100</v>
      </c>
      <c r="D907" s="14" t="s">
        <v>1226</v>
      </c>
      <c r="E907" s="14" t="s">
        <v>1227</v>
      </c>
      <c r="F907" s="14" t="s">
        <v>1253</v>
      </c>
      <c r="G907" s="14" t="s">
        <v>1229</v>
      </c>
      <c r="H907" s="14">
        <v>37</v>
      </c>
      <c r="I907" s="16" t="s">
        <v>1229</v>
      </c>
    </row>
    <row r="908" spans="1:9" s="16" customFormat="1" ht="15">
      <c r="A908" s="14" t="s">
        <v>806</v>
      </c>
      <c r="B908" s="14" t="s">
        <v>453</v>
      </c>
      <c r="C908" s="14" t="s">
        <v>2101</v>
      </c>
      <c r="D908" s="14" t="s">
        <v>1226</v>
      </c>
      <c r="E908" s="14" t="s">
        <v>1227</v>
      </c>
      <c r="F908" s="14" t="s">
        <v>1253</v>
      </c>
      <c r="G908" s="14" t="s">
        <v>1229</v>
      </c>
      <c r="H908" s="14">
        <v>47</v>
      </c>
      <c r="I908" s="16" t="s">
        <v>1229</v>
      </c>
    </row>
    <row r="909" spans="1:9" s="16" customFormat="1" ht="15">
      <c r="A909" s="14" t="s">
        <v>806</v>
      </c>
      <c r="B909" s="14" t="s">
        <v>453</v>
      </c>
      <c r="C909" s="14" t="s">
        <v>2102</v>
      </c>
      <c r="D909" s="14" t="s">
        <v>1226</v>
      </c>
      <c r="E909" s="14" t="s">
        <v>1227</v>
      </c>
      <c r="F909" s="14" t="s">
        <v>1253</v>
      </c>
      <c r="G909" s="14" t="s">
        <v>1229</v>
      </c>
      <c r="H909" s="14">
        <v>16</v>
      </c>
      <c r="I909" s="16" t="s">
        <v>1229</v>
      </c>
    </row>
    <row r="910" spans="1:9" s="16" customFormat="1" ht="15">
      <c r="A910" s="14" t="s">
        <v>806</v>
      </c>
      <c r="B910" s="14" t="s">
        <v>453</v>
      </c>
      <c r="C910" s="14" t="s">
        <v>2103</v>
      </c>
      <c r="D910" s="14" t="s">
        <v>1226</v>
      </c>
      <c r="E910" s="14" t="s">
        <v>1227</v>
      </c>
      <c r="F910" s="14" t="s">
        <v>1253</v>
      </c>
      <c r="G910" s="14" t="s">
        <v>1229</v>
      </c>
      <c r="H910" s="14">
        <v>40</v>
      </c>
      <c r="I910" s="16" t="s">
        <v>1229</v>
      </c>
    </row>
    <row r="911" spans="1:9" s="16" customFormat="1" ht="15">
      <c r="A911" s="14" t="s">
        <v>806</v>
      </c>
      <c r="B911" s="14" t="s">
        <v>453</v>
      </c>
      <c r="C911" s="14" t="s">
        <v>2104</v>
      </c>
      <c r="D911" s="14" t="s">
        <v>1226</v>
      </c>
      <c r="E911" s="14" t="s">
        <v>1227</v>
      </c>
      <c r="F911" s="14" t="s">
        <v>1253</v>
      </c>
      <c r="G911" s="14" t="s">
        <v>1229</v>
      </c>
      <c r="H911" s="14">
        <v>51</v>
      </c>
      <c r="I911" s="16" t="s">
        <v>1229</v>
      </c>
    </row>
    <row r="912" spans="1:10" s="16" customFormat="1" ht="15">
      <c r="A912" s="14" t="s">
        <v>806</v>
      </c>
      <c r="B912" s="14" t="s">
        <v>541</v>
      </c>
      <c r="C912" s="14" t="s">
        <v>2105</v>
      </c>
      <c r="D912" s="14" t="s">
        <v>1226</v>
      </c>
      <c r="E912" s="14" t="s">
        <v>1227</v>
      </c>
      <c r="F912" s="14" t="s">
        <v>1253</v>
      </c>
      <c r="G912" s="14" t="s">
        <v>1229</v>
      </c>
      <c r="H912" s="14">
        <v>20</v>
      </c>
      <c r="I912" s="21" t="s">
        <v>1229</v>
      </c>
      <c r="J912" s="23"/>
    </row>
    <row r="913" spans="1:10" s="16" customFormat="1" ht="15">
      <c r="A913" s="14" t="s">
        <v>806</v>
      </c>
      <c r="B913" s="14" t="s">
        <v>541</v>
      </c>
      <c r="C913" s="14" t="s">
        <v>2106</v>
      </c>
      <c r="D913" s="14" t="s">
        <v>1226</v>
      </c>
      <c r="E913" s="14" t="s">
        <v>1227</v>
      </c>
      <c r="F913" s="14" t="s">
        <v>1253</v>
      </c>
      <c r="G913" s="14" t="s">
        <v>1229</v>
      </c>
      <c r="H913" s="14">
        <v>30</v>
      </c>
      <c r="I913" s="21" t="s">
        <v>1229</v>
      </c>
      <c r="J913" s="23"/>
    </row>
    <row r="914" spans="1:10" s="16" customFormat="1" ht="15">
      <c r="A914" s="14" t="s">
        <v>806</v>
      </c>
      <c r="B914" s="14" t="s">
        <v>541</v>
      </c>
      <c r="C914" s="14" t="s">
        <v>2107</v>
      </c>
      <c r="D914" s="14" t="s">
        <v>1226</v>
      </c>
      <c r="E914" s="14" t="s">
        <v>1227</v>
      </c>
      <c r="F914" s="14" t="s">
        <v>1253</v>
      </c>
      <c r="G914" s="14" t="s">
        <v>1229</v>
      </c>
      <c r="H914" s="14">
        <v>30</v>
      </c>
      <c r="I914" s="21" t="s">
        <v>1229</v>
      </c>
      <c r="J914" s="23"/>
    </row>
    <row r="915" spans="1:10" s="16" customFormat="1" ht="15">
      <c r="A915" s="14" t="s">
        <v>806</v>
      </c>
      <c r="B915" s="14" t="s">
        <v>541</v>
      </c>
      <c r="C915" s="14" t="s">
        <v>2108</v>
      </c>
      <c r="D915" s="14" t="s">
        <v>1226</v>
      </c>
      <c r="E915" s="14" t="s">
        <v>1227</v>
      </c>
      <c r="F915" s="14" t="s">
        <v>1253</v>
      </c>
      <c r="G915" s="14" t="s">
        <v>1229</v>
      </c>
      <c r="H915" s="14">
        <v>35</v>
      </c>
      <c r="I915" s="21" t="s">
        <v>1229</v>
      </c>
      <c r="J915" s="23"/>
    </row>
    <row r="916" spans="1:10" s="16" customFormat="1" ht="15">
      <c r="A916" s="14" t="s">
        <v>806</v>
      </c>
      <c r="B916" s="14" t="s">
        <v>541</v>
      </c>
      <c r="C916" s="14" t="s">
        <v>2109</v>
      </c>
      <c r="D916" s="14" t="s">
        <v>1226</v>
      </c>
      <c r="E916" s="14" t="s">
        <v>1227</v>
      </c>
      <c r="F916" s="14" t="s">
        <v>1253</v>
      </c>
      <c r="G916" s="14" t="s">
        <v>1229</v>
      </c>
      <c r="H916" s="14">
        <v>35</v>
      </c>
      <c r="I916" s="21" t="s">
        <v>1229</v>
      </c>
      <c r="J916" s="23"/>
    </row>
    <row r="917" spans="1:10" s="16" customFormat="1" ht="15">
      <c r="A917" s="14" t="s">
        <v>806</v>
      </c>
      <c r="B917" s="14" t="s">
        <v>541</v>
      </c>
      <c r="C917" s="14" t="s">
        <v>2110</v>
      </c>
      <c r="D917" s="14" t="s">
        <v>1226</v>
      </c>
      <c r="E917" s="14" t="s">
        <v>1227</v>
      </c>
      <c r="F917" s="14" t="s">
        <v>1253</v>
      </c>
      <c r="G917" s="14" t="s">
        <v>1229</v>
      </c>
      <c r="H917" s="14">
        <v>35</v>
      </c>
      <c r="I917" s="21" t="s">
        <v>1229</v>
      </c>
      <c r="J917" s="23"/>
    </row>
    <row r="918" spans="1:10" s="16" customFormat="1" ht="15">
      <c r="A918" s="14" t="s">
        <v>806</v>
      </c>
      <c r="B918" s="14" t="s">
        <v>541</v>
      </c>
      <c r="C918" s="14" t="s">
        <v>2111</v>
      </c>
      <c r="D918" s="14" t="s">
        <v>1226</v>
      </c>
      <c r="E918" s="14" t="s">
        <v>1227</v>
      </c>
      <c r="F918" s="14" t="s">
        <v>1253</v>
      </c>
      <c r="G918" s="14" t="s">
        <v>1229</v>
      </c>
      <c r="H918" s="14">
        <v>35</v>
      </c>
      <c r="I918" s="21" t="s">
        <v>1229</v>
      </c>
      <c r="J918" s="23"/>
    </row>
    <row r="919" spans="1:10" s="16" customFormat="1" ht="15">
      <c r="A919" s="14" t="s">
        <v>806</v>
      </c>
      <c r="B919" s="14" t="s">
        <v>541</v>
      </c>
      <c r="C919" s="14" t="s">
        <v>2112</v>
      </c>
      <c r="D919" s="14" t="s">
        <v>1226</v>
      </c>
      <c r="E919" s="14" t="s">
        <v>1229</v>
      </c>
      <c r="F919" s="14" t="s">
        <v>1253</v>
      </c>
      <c r="G919" s="14" t="s">
        <v>1229</v>
      </c>
      <c r="H919" s="14">
        <v>45</v>
      </c>
      <c r="I919" s="21" t="s">
        <v>1229</v>
      </c>
      <c r="J919" s="23"/>
    </row>
    <row r="920" spans="1:10" s="16" customFormat="1" ht="15">
      <c r="A920" s="14" t="s">
        <v>806</v>
      </c>
      <c r="B920" s="14" t="s">
        <v>541</v>
      </c>
      <c r="C920" s="14" t="s">
        <v>2113</v>
      </c>
      <c r="D920" s="14" t="s">
        <v>1226</v>
      </c>
      <c r="E920" s="14" t="s">
        <v>1227</v>
      </c>
      <c r="F920" s="14" t="s">
        <v>1253</v>
      </c>
      <c r="G920" s="14" t="s">
        <v>1229</v>
      </c>
      <c r="H920" s="14">
        <v>45</v>
      </c>
      <c r="I920" s="21" t="s">
        <v>1229</v>
      </c>
      <c r="J920" s="23"/>
    </row>
    <row r="921" spans="1:10" s="16" customFormat="1" ht="15">
      <c r="A921" s="14" t="s">
        <v>806</v>
      </c>
      <c r="B921" s="14" t="s">
        <v>541</v>
      </c>
      <c r="C921" s="14" t="s">
        <v>2114</v>
      </c>
      <c r="D921" s="14" t="s">
        <v>1226</v>
      </c>
      <c r="E921" s="14" t="s">
        <v>1229</v>
      </c>
      <c r="F921" s="14" t="s">
        <v>1253</v>
      </c>
      <c r="G921" s="14" t="s">
        <v>1229</v>
      </c>
      <c r="H921" s="14">
        <v>50</v>
      </c>
      <c r="I921" s="21" t="s">
        <v>1229</v>
      </c>
      <c r="J921" s="23"/>
    </row>
    <row r="922" spans="1:10" s="16" customFormat="1" ht="15">
      <c r="A922" s="14" t="s">
        <v>806</v>
      </c>
      <c r="B922" s="14" t="s">
        <v>541</v>
      </c>
      <c r="C922" s="14" t="s">
        <v>2115</v>
      </c>
      <c r="D922" s="14" t="s">
        <v>1226</v>
      </c>
      <c r="E922" s="14" t="s">
        <v>1227</v>
      </c>
      <c r="F922" s="14" t="s">
        <v>1253</v>
      </c>
      <c r="G922" s="14" t="s">
        <v>1229</v>
      </c>
      <c r="H922" s="14">
        <v>50</v>
      </c>
      <c r="I922" s="21" t="s">
        <v>1229</v>
      </c>
      <c r="J922" s="23"/>
    </row>
    <row r="923" spans="1:10" s="16" customFormat="1" ht="15">
      <c r="A923" s="35" t="s">
        <v>806</v>
      </c>
      <c r="B923" s="35" t="s">
        <v>541</v>
      </c>
      <c r="C923" s="35" t="s">
        <v>2116</v>
      </c>
      <c r="D923" s="35" t="s">
        <v>1226</v>
      </c>
      <c r="E923" s="35" t="s">
        <v>1229</v>
      </c>
      <c r="F923" s="35" t="s">
        <v>1253</v>
      </c>
      <c r="G923" s="35" t="s">
        <v>1229</v>
      </c>
      <c r="H923" s="35">
        <v>50</v>
      </c>
      <c r="I923" s="21" t="s">
        <v>1229</v>
      </c>
      <c r="J923" s="23"/>
    </row>
    <row r="924" spans="1:10" s="16" customFormat="1" ht="15">
      <c r="A924" s="35" t="s">
        <v>806</v>
      </c>
      <c r="B924" s="35" t="s">
        <v>541</v>
      </c>
      <c r="C924" s="35" t="s">
        <v>2117</v>
      </c>
      <c r="D924" s="35" t="s">
        <v>1226</v>
      </c>
      <c r="E924" s="35" t="s">
        <v>1227</v>
      </c>
      <c r="F924" s="35" t="s">
        <v>1253</v>
      </c>
      <c r="G924" s="35" t="s">
        <v>1229</v>
      </c>
      <c r="H924" s="35">
        <v>50</v>
      </c>
      <c r="I924" s="21" t="s">
        <v>1229</v>
      </c>
      <c r="J924" s="23"/>
    </row>
    <row r="925" spans="1:9" s="16" customFormat="1" ht="15">
      <c r="A925" s="16" t="s">
        <v>806</v>
      </c>
      <c r="B925" s="14" t="s">
        <v>1230</v>
      </c>
      <c r="C925" s="16" t="s">
        <v>2118</v>
      </c>
      <c r="D925" s="16" t="s">
        <v>1226</v>
      </c>
      <c r="E925" s="16" t="s">
        <v>1229</v>
      </c>
      <c r="F925" s="16" t="s">
        <v>2016</v>
      </c>
      <c r="G925" s="16" t="s">
        <v>1229</v>
      </c>
      <c r="H925" s="16">
        <v>55</v>
      </c>
      <c r="I925" s="16" t="s">
        <v>1229</v>
      </c>
    </row>
    <row r="926" spans="1:9" s="16" customFormat="1" ht="15">
      <c r="A926" s="16" t="s">
        <v>806</v>
      </c>
      <c r="B926" s="14" t="s">
        <v>1230</v>
      </c>
      <c r="C926" s="16" t="s">
        <v>2119</v>
      </c>
      <c r="D926" s="16" t="s">
        <v>1226</v>
      </c>
      <c r="E926" s="16" t="s">
        <v>1229</v>
      </c>
      <c r="F926" s="16" t="s">
        <v>1253</v>
      </c>
      <c r="G926" s="16" t="s">
        <v>1229</v>
      </c>
      <c r="H926" s="16">
        <v>55</v>
      </c>
      <c r="I926" s="16" t="s">
        <v>1229</v>
      </c>
    </row>
    <row r="927" spans="1:9" s="16" customFormat="1" ht="15">
      <c r="A927" s="16" t="s">
        <v>806</v>
      </c>
      <c r="B927" s="14" t="s">
        <v>1230</v>
      </c>
      <c r="C927" s="16" t="s">
        <v>2120</v>
      </c>
      <c r="D927" s="16" t="s">
        <v>1226</v>
      </c>
      <c r="E927" s="16" t="s">
        <v>1227</v>
      </c>
      <c r="F927" s="16" t="s">
        <v>1253</v>
      </c>
      <c r="G927" s="16" t="s">
        <v>1229</v>
      </c>
      <c r="H927" s="16">
        <v>72</v>
      </c>
      <c r="I927" s="16" t="s">
        <v>1229</v>
      </c>
    </row>
    <row r="928" spans="1:9" s="16" customFormat="1" ht="15">
      <c r="A928" s="16" t="s">
        <v>806</v>
      </c>
      <c r="B928" s="14" t="s">
        <v>1230</v>
      </c>
      <c r="C928" s="16" t="s">
        <v>2121</v>
      </c>
      <c r="D928" s="16" t="s">
        <v>1226</v>
      </c>
      <c r="E928" s="16" t="s">
        <v>1227</v>
      </c>
      <c r="F928" s="16" t="s">
        <v>1253</v>
      </c>
      <c r="G928" s="16" t="s">
        <v>1229</v>
      </c>
      <c r="H928" s="16">
        <v>85</v>
      </c>
      <c r="I928" s="16" t="s">
        <v>1229</v>
      </c>
    </row>
    <row r="929" spans="1:9" s="16" customFormat="1" ht="15">
      <c r="A929" s="16" t="s">
        <v>806</v>
      </c>
      <c r="B929" s="14" t="s">
        <v>1230</v>
      </c>
      <c r="C929" s="16" t="s">
        <v>2122</v>
      </c>
      <c r="D929" s="16" t="s">
        <v>1226</v>
      </c>
      <c r="E929" s="16" t="s">
        <v>1227</v>
      </c>
      <c r="F929" s="16" t="s">
        <v>1253</v>
      </c>
      <c r="G929" s="16" t="s">
        <v>1229</v>
      </c>
      <c r="H929" s="16">
        <v>105</v>
      </c>
      <c r="I929" s="16" t="s">
        <v>1229</v>
      </c>
    </row>
    <row r="930" spans="1:9" s="16" customFormat="1" ht="15">
      <c r="A930" s="16" t="s">
        <v>806</v>
      </c>
      <c r="B930" s="14" t="s">
        <v>1230</v>
      </c>
      <c r="C930" s="16" t="s">
        <v>2123</v>
      </c>
      <c r="D930" s="16" t="s">
        <v>1226</v>
      </c>
      <c r="E930" s="16" t="s">
        <v>1227</v>
      </c>
      <c r="F930" s="16" t="s">
        <v>1253</v>
      </c>
      <c r="G930" s="16" t="s">
        <v>1229</v>
      </c>
      <c r="H930" s="16">
        <v>160</v>
      </c>
      <c r="I930" s="16" t="s">
        <v>1229</v>
      </c>
    </row>
    <row r="931" spans="1:9" s="16" customFormat="1" ht="15">
      <c r="A931" s="16" t="s">
        <v>806</v>
      </c>
      <c r="B931" s="14" t="s">
        <v>1230</v>
      </c>
      <c r="C931" s="16" t="s">
        <v>2124</v>
      </c>
      <c r="D931" s="16" t="s">
        <v>1226</v>
      </c>
      <c r="E931" s="16" t="s">
        <v>1227</v>
      </c>
      <c r="F931" s="16" t="s">
        <v>1253</v>
      </c>
      <c r="G931" s="16" t="s">
        <v>1229</v>
      </c>
      <c r="H931" s="16">
        <v>200</v>
      </c>
      <c r="I931" s="16" t="s">
        <v>1229</v>
      </c>
    </row>
    <row r="932" spans="1:9" s="16" customFormat="1" ht="15">
      <c r="A932" s="16" t="s">
        <v>806</v>
      </c>
      <c r="B932" s="14" t="s">
        <v>1230</v>
      </c>
      <c r="C932" s="16" t="s">
        <v>2125</v>
      </c>
      <c r="D932" s="16" t="s">
        <v>1226</v>
      </c>
      <c r="E932" s="16" t="s">
        <v>1227</v>
      </c>
      <c r="F932" s="16" t="s">
        <v>1253</v>
      </c>
      <c r="G932" s="16" t="s">
        <v>1229</v>
      </c>
      <c r="H932" s="16">
        <v>250</v>
      </c>
      <c r="I932" s="16" t="s">
        <v>1229</v>
      </c>
    </row>
    <row r="933" spans="1:8" s="16" customFormat="1" ht="15">
      <c r="A933" s="14" t="s">
        <v>806</v>
      </c>
      <c r="B933" s="14" t="s">
        <v>1639</v>
      </c>
      <c r="C933" s="14" t="s">
        <v>2126</v>
      </c>
      <c r="D933" s="14" t="s">
        <v>1226</v>
      </c>
      <c r="E933" s="14" t="s">
        <v>1227</v>
      </c>
      <c r="F933" s="14" t="s">
        <v>1253</v>
      </c>
      <c r="G933" s="14" t="s">
        <v>1229</v>
      </c>
      <c r="H933" s="14">
        <v>21</v>
      </c>
    </row>
    <row r="934" spans="1:8" s="16" customFormat="1" ht="15">
      <c r="A934" s="14" t="s">
        <v>806</v>
      </c>
      <c r="B934" s="14" t="s">
        <v>1639</v>
      </c>
      <c r="C934" s="14" t="s">
        <v>2127</v>
      </c>
      <c r="D934" s="14" t="s">
        <v>1226</v>
      </c>
      <c r="E934" s="14" t="s">
        <v>1227</v>
      </c>
      <c r="F934" s="14" t="s">
        <v>1253</v>
      </c>
      <c r="G934" s="14" t="s">
        <v>1229</v>
      </c>
      <c r="H934" s="14">
        <v>21</v>
      </c>
    </row>
    <row r="935" spans="1:8" s="16" customFormat="1" ht="15">
      <c r="A935" s="14" t="s">
        <v>806</v>
      </c>
      <c r="B935" s="14" t="s">
        <v>1639</v>
      </c>
      <c r="C935" s="14" t="s">
        <v>2128</v>
      </c>
      <c r="D935" s="14" t="s">
        <v>1226</v>
      </c>
      <c r="E935" s="14" t="s">
        <v>1227</v>
      </c>
      <c r="F935" s="14" t="s">
        <v>1253</v>
      </c>
      <c r="G935" s="14" t="s">
        <v>1229</v>
      </c>
      <c r="H935" s="14">
        <v>21</v>
      </c>
    </row>
    <row r="936" spans="1:8" s="16" customFormat="1" ht="15">
      <c r="A936" s="14" t="s">
        <v>806</v>
      </c>
      <c r="B936" s="14" t="s">
        <v>1639</v>
      </c>
      <c r="C936" s="14" t="s">
        <v>2129</v>
      </c>
      <c r="D936" s="14" t="s">
        <v>1226</v>
      </c>
      <c r="E936" s="14" t="s">
        <v>1227</v>
      </c>
      <c r="F936" s="14" t="s">
        <v>1253</v>
      </c>
      <c r="G936" s="14" t="s">
        <v>1229</v>
      </c>
      <c r="H936" s="14">
        <v>21</v>
      </c>
    </row>
    <row r="937" spans="1:8" s="16" customFormat="1" ht="15">
      <c r="A937" s="14" t="s">
        <v>806</v>
      </c>
      <c r="B937" s="14" t="s">
        <v>1639</v>
      </c>
      <c r="C937" s="14" t="s">
        <v>2130</v>
      </c>
      <c r="D937" s="14" t="s">
        <v>1226</v>
      </c>
      <c r="E937" s="14" t="s">
        <v>1229</v>
      </c>
      <c r="F937" s="14" t="s">
        <v>1253</v>
      </c>
      <c r="G937" s="14" t="s">
        <v>1229</v>
      </c>
      <c r="H937" s="14">
        <v>27</v>
      </c>
    </row>
    <row r="938" spans="1:8" s="16" customFormat="1" ht="15">
      <c r="A938" s="14" t="s">
        <v>806</v>
      </c>
      <c r="B938" s="14" t="s">
        <v>1639</v>
      </c>
      <c r="C938" s="14" t="s">
        <v>2131</v>
      </c>
      <c r="D938" s="14" t="s">
        <v>1226</v>
      </c>
      <c r="E938" s="14" t="s">
        <v>1229</v>
      </c>
      <c r="F938" s="14" t="s">
        <v>1253</v>
      </c>
      <c r="G938" s="14" t="s">
        <v>1229</v>
      </c>
      <c r="H938" s="14">
        <v>27</v>
      </c>
    </row>
    <row r="939" spans="1:8" s="16" customFormat="1" ht="15">
      <c r="A939" s="14" t="s">
        <v>806</v>
      </c>
      <c r="B939" s="14" t="s">
        <v>1639</v>
      </c>
      <c r="C939" s="14" t="s">
        <v>2132</v>
      </c>
      <c r="D939" s="14" t="s">
        <v>1226</v>
      </c>
      <c r="E939" s="14" t="s">
        <v>1227</v>
      </c>
      <c r="F939" s="14" t="s">
        <v>1253</v>
      </c>
      <c r="G939" s="14" t="s">
        <v>1229</v>
      </c>
      <c r="H939" s="14">
        <v>24</v>
      </c>
    </row>
    <row r="940" spans="1:8" s="16" customFormat="1" ht="15">
      <c r="A940" s="14" t="s">
        <v>806</v>
      </c>
      <c r="B940" s="14" t="s">
        <v>1639</v>
      </c>
      <c r="C940" s="14" t="s">
        <v>2133</v>
      </c>
      <c r="D940" s="14" t="s">
        <v>1226</v>
      </c>
      <c r="E940" s="14" t="s">
        <v>1227</v>
      </c>
      <c r="F940" s="14" t="s">
        <v>1253</v>
      </c>
      <c r="G940" s="14" t="s">
        <v>1229</v>
      </c>
      <c r="H940" s="14">
        <v>24</v>
      </c>
    </row>
    <row r="941" spans="1:8" s="16" customFormat="1" ht="15">
      <c r="A941" s="14" t="s">
        <v>806</v>
      </c>
      <c r="B941" s="14" t="s">
        <v>1639</v>
      </c>
      <c r="C941" s="14" t="s">
        <v>2134</v>
      </c>
      <c r="D941" s="14" t="s">
        <v>1226</v>
      </c>
      <c r="E941" s="14" t="s">
        <v>1227</v>
      </c>
      <c r="F941" s="14" t="s">
        <v>1253</v>
      </c>
      <c r="G941" s="14" t="s">
        <v>1229</v>
      </c>
      <c r="H941" s="14">
        <v>24</v>
      </c>
    </row>
    <row r="942" spans="1:8" s="16" customFormat="1" ht="15">
      <c r="A942" s="14" t="s">
        <v>806</v>
      </c>
      <c r="B942" s="14" t="s">
        <v>1639</v>
      </c>
      <c r="C942" s="14" t="s">
        <v>2135</v>
      </c>
      <c r="D942" s="14" t="s">
        <v>1226</v>
      </c>
      <c r="E942" s="14" t="s">
        <v>1227</v>
      </c>
      <c r="F942" s="14" t="s">
        <v>1253</v>
      </c>
      <c r="G942" s="14" t="s">
        <v>1229</v>
      </c>
      <c r="H942" s="14">
        <v>24</v>
      </c>
    </row>
    <row r="943" spans="1:8" s="16" customFormat="1" ht="15">
      <c r="A943" s="14" t="s">
        <v>806</v>
      </c>
      <c r="B943" s="14" t="s">
        <v>1639</v>
      </c>
      <c r="C943" s="14" t="s">
        <v>2136</v>
      </c>
      <c r="D943" s="14" t="s">
        <v>1226</v>
      </c>
      <c r="E943" s="14" t="s">
        <v>1229</v>
      </c>
      <c r="F943" s="14" t="s">
        <v>1253</v>
      </c>
      <c r="G943" s="14" t="s">
        <v>1229</v>
      </c>
      <c r="H943" s="14">
        <v>27</v>
      </c>
    </row>
    <row r="944" spans="1:8" s="16" customFormat="1" ht="15">
      <c r="A944" s="14" t="s">
        <v>806</v>
      </c>
      <c r="B944" s="14" t="s">
        <v>1639</v>
      </c>
      <c r="C944" s="14" t="s">
        <v>2137</v>
      </c>
      <c r="D944" s="14" t="s">
        <v>1226</v>
      </c>
      <c r="E944" s="14" t="s">
        <v>1229</v>
      </c>
      <c r="F944" s="14" t="s">
        <v>1253</v>
      </c>
      <c r="G944" s="14" t="s">
        <v>1229</v>
      </c>
      <c r="H944" s="14">
        <v>27</v>
      </c>
    </row>
    <row r="945" spans="1:8" s="16" customFormat="1" ht="15">
      <c r="A945" s="14" t="s">
        <v>806</v>
      </c>
      <c r="B945" s="14" t="s">
        <v>1639</v>
      </c>
      <c r="C945" s="14" t="s">
        <v>2138</v>
      </c>
      <c r="D945" s="14" t="s">
        <v>1226</v>
      </c>
      <c r="E945" s="14" t="s">
        <v>1229</v>
      </c>
      <c r="F945" s="14" t="s">
        <v>1253</v>
      </c>
      <c r="G945" s="14" t="s">
        <v>1229</v>
      </c>
      <c r="H945" s="14">
        <v>27</v>
      </c>
    </row>
    <row r="946" spans="1:8" s="16" customFormat="1" ht="15">
      <c r="A946" s="14" t="s">
        <v>806</v>
      </c>
      <c r="B946" s="14" t="s">
        <v>1639</v>
      </c>
      <c r="C946" s="14" t="s">
        <v>2139</v>
      </c>
      <c r="D946" s="14" t="s">
        <v>1226</v>
      </c>
      <c r="E946" s="14" t="s">
        <v>1227</v>
      </c>
      <c r="F946" s="14" t="s">
        <v>1253</v>
      </c>
      <c r="G946" s="14" t="s">
        <v>1229</v>
      </c>
      <c r="H946" s="14">
        <v>25</v>
      </c>
    </row>
    <row r="947" spans="1:8" s="16" customFormat="1" ht="15">
      <c r="A947" s="14" t="s">
        <v>806</v>
      </c>
      <c r="B947" s="14" t="s">
        <v>1639</v>
      </c>
      <c r="C947" s="14" t="s">
        <v>2140</v>
      </c>
      <c r="D947" s="14" t="s">
        <v>1226</v>
      </c>
      <c r="E947" s="14" t="s">
        <v>1227</v>
      </c>
      <c r="F947" s="14" t="s">
        <v>1253</v>
      </c>
      <c r="G947" s="14" t="s">
        <v>1229</v>
      </c>
      <c r="H947" s="14">
        <v>25</v>
      </c>
    </row>
    <row r="948" spans="1:8" s="16" customFormat="1" ht="15">
      <c r="A948" s="14" t="s">
        <v>806</v>
      </c>
      <c r="B948" s="14" t="s">
        <v>1639</v>
      </c>
      <c r="C948" s="14" t="s">
        <v>2141</v>
      </c>
      <c r="D948" s="14" t="s">
        <v>1226</v>
      </c>
      <c r="E948" s="14" t="s">
        <v>1229</v>
      </c>
      <c r="F948" s="14" t="s">
        <v>1253</v>
      </c>
      <c r="G948" s="14" t="s">
        <v>1229</v>
      </c>
      <c r="H948" s="14">
        <v>30</v>
      </c>
    </row>
    <row r="949" spans="1:8" s="16" customFormat="1" ht="15">
      <c r="A949" s="14" t="s">
        <v>806</v>
      </c>
      <c r="B949" s="14" t="s">
        <v>1639</v>
      </c>
      <c r="C949" s="14" t="s">
        <v>2142</v>
      </c>
      <c r="D949" s="14" t="s">
        <v>1226</v>
      </c>
      <c r="E949" s="14" t="s">
        <v>1229</v>
      </c>
      <c r="F949" s="14" t="s">
        <v>1253</v>
      </c>
      <c r="G949" s="14" t="s">
        <v>1229</v>
      </c>
      <c r="H949" s="14">
        <v>30</v>
      </c>
    </row>
    <row r="950" spans="1:8" s="16" customFormat="1" ht="15">
      <c r="A950" s="14" t="s">
        <v>806</v>
      </c>
      <c r="B950" s="14" t="s">
        <v>1639</v>
      </c>
      <c r="C950" s="14" t="s">
        <v>2143</v>
      </c>
      <c r="D950" s="14" t="s">
        <v>1226</v>
      </c>
      <c r="E950" s="14" t="s">
        <v>1227</v>
      </c>
      <c r="F950" s="14" t="s">
        <v>1253</v>
      </c>
      <c r="G950" s="14" t="s">
        <v>1229</v>
      </c>
      <c r="H950" s="14">
        <v>35</v>
      </c>
    </row>
    <row r="951" spans="1:8" s="16" customFormat="1" ht="15">
      <c r="A951" s="14" t="s">
        <v>806</v>
      </c>
      <c r="B951" s="14" t="s">
        <v>1639</v>
      </c>
      <c r="C951" s="14" t="s">
        <v>2144</v>
      </c>
      <c r="D951" s="14" t="s">
        <v>1226</v>
      </c>
      <c r="E951" s="14" t="s">
        <v>1227</v>
      </c>
      <c r="F951" s="14" t="s">
        <v>1253</v>
      </c>
      <c r="G951" s="14" t="s">
        <v>1229</v>
      </c>
      <c r="H951" s="14">
        <v>35</v>
      </c>
    </row>
    <row r="952" spans="1:8" s="16" customFormat="1" ht="15">
      <c r="A952" s="14" t="s">
        <v>806</v>
      </c>
      <c r="B952" s="14" t="s">
        <v>1639</v>
      </c>
      <c r="C952" s="14" t="s">
        <v>2145</v>
      </c>
      <c r="D952" s="14" t="s">
        <v>1226</v>
      </c>
      <c r="E952" s="14" t="s">
        <v>1227</v>
      </c>
      <c r="F952" s="14" t="s">
        <v>1253</v>
      </c>
      <c r="G952" s="14" t="s">
        <v>1229</v>
      </c>
      <c r="H952" s="14">
        <v>35</v>
      </c>
    </row>
    <row r="953" spans="1:8" s="16" customFormat="1" ht="15">
      <c r="A953" s="14" t="s">
        <v>806</v>
      </c>
      <c r="B953" s="14" t="s">
        <v>1639</v>
      </c>
      <c r="C953" s="14" t="s">
        <v>2146</v>
      </c>
      <c r="D953" s="14" t="s">
        <v>1226</v>
      </c>
      <c r="E953" s="14" t="s">
        <v>1229</v>
      </c>
      <c r="F953" s="14" t="s">
        <v>1253</v>
      </c>
      <c r="G953" s="14" t="s">
        <v>1229</v>
      </c>
      <c r="H953" s="14">
        <v>35</v>
      </c>
    </row>
    <row r="954" spans="1:8" s="16" customFormat="1" ht="15">
      <c r="A954" s="14" t="s">
        <v>806</v>
      </c>
      <c r="B954" s="14" t="s">
        <v>1639</v>
      </c>
      <c r="C954" s="14" t="s">
        <v>2147</v>
      </c>
      <c r="D954" s="14" t="s">
        <v>1226</v>
      </c>
      <c r="E954" s="14" t="s">
        <v>1229</v>
      </c>
      <c r="F954" s="14" t="s">
        <v>1253</v>
      </c>
      <c r="G954" s="14" t="s">
        <v>1229</v>
      </c>
      <c r="H954" s="14">
        <v>35</v>
      </c>
    </row>
    <row r="955" spans="1:8" s="16" customFormat="1" ht="15">
      <c r="A955" s="14" t="s">
        <v>806</v>
      </c>
      <c r="B955" s="14" t="s">
        <v>1639</v>
      </c>
      <c r="C955" s="14" t="s">
        <v>2148</v>
      </c>
      <c r="D955" s="14" t="s">
        <v>1226</v>
      </c>
      <c r="E955" s="14" t="s">
        <v>1229</v>
      </c>
      <c r="F955" s="14" t="s">
        <v>1253</v>
      </c>
      <c r="G955" s="14" t="s">
        <v>1229</v>
      </c>
      <c r="H955" s="14">
        <v>45</v>
      </c>
    </row>
    <row r="956" spans="1:8" s="16" customFormat="1" ht="15">
      <c r="A956" s="14" t="s">
        <v>806</v>
      </c>
      <c r="B956" s="14" t="s">
        <v>1639</v>
      </c>
      <c r="C956" s="14" t="s">
        <v>2149</v>
      </c>
      <c r="D956" s="14" t="s">
        <v>1226</v>
      </c>
      <c r="E956" s="14" t="s">
        <v>1227</v>
      </c>
      <c r="F956" s="14" t="s">
        <v>1253</v>
      </c>
      <c r="G956" s="14" t="s">
        <v>1229</v>
      </c>
      <c r="H956" s="14">
        <v>45</v>
      </c>
    </row>
    <row r="957" spans="1:8" s="16" customFormat="1" ht="15">
      <c r="A957" s="14" t="s">
        <v>806</v>
      </c>
      <c r="B957" s="14" t="s">
        <v>1639</v>
      </c>
      <c r="C957" s="14" t="s">
        <v>2150</v>
      </c>
      <c r="D957" s="14" t="s">
        <v>1226</v>
      </c>
      <c r="E957" s="14" t="s">
        <v>1227</v>
      </c>
      <c r="F957" s="14" t="s">
        <v>1253</v>
      </c>
      <c r="G957" s="14" t="s">
        <v>1229</v>
      </c>
      <c r="H957" s="14">
        <v>45</v>
      </c>
    </row>
    <row r="958" spans="1:8" s="16" customFormat="1" ht="15">
      <c r="A958" s="14" t="s">
        <v>806</v>
      </c>
      <c r="B958" s="14" t="s">
        <v>1639</v>
      </c>
      <c r="C958" s="14" t="s">
        <v>2151</v>
      </c>
      <c r="D958" s="14" t="s">
        <v>1226</v>
      </c>
      <c r="E958" s="14" t="s">
        <v>1229</v>
      </c>
      <c r="F958" s="14" t="s">
        <v>1253</v>
      </c>
      <c r="G958" s="14" t="s">
        <v>1229</v>
      </c>
      <c r="H958" s="14">
        <v>45</v>
      </c>
    </row>
    <row r="959" spans="1:8" s="16" customFormat="1" ht="15">
      <c r="A959" s="14" t="s">
        <v>806</v>
      </c>
      <c r="B959" s="14" t="s">
        <v>1639</v>
      </c>
      <c r="C959" s="14" t="s">
        <v>2152</v>
      </c>
      <c r="D959" s="14" t="s">
        <v>1226</v>
      </c>
      <c r="E959" s="14" t="s">
        <v>1229</v>
      </c>
      <c r="F959" s="14" t="s">
        <v>1253</v>
      </c>
      <c r="G959" s="14" t="s">
        <v>1229</v>
      </c>
      <c r="H959" s="14">
        <v>50</v>
      </c>
    </row>
    <row r="960" spans="1:8" s="16" customFormat="1" ht="15">
      <c r="A960" s="14" t="s">
        <v>806</v>
      </c>
      <c r="B960" s="14" t="s">
        <v>1639</v>
      </c>
      <c r="C960" s="14" t="s">
        <v>2153</v>
      </c>
      <c r="D960" s="14" t="s">
        <v>1226</v>
      </c>
      <c r="E960" s="14" t="s">
        <v>1229</v>
      </c>
      <c r="F960" s="14" t="s">
        <v>1253</v>
      </c>
      <c r="G960" s="14" t="s">
        <v>1229</v>
      </c>
      <c r="H960" s="14">
        <v>50</v>
      </c>
    </row>
    <row r="961" spans="1:8" s="16" customFormat="1" ht="15">
      <c r="A961" s="19" t="s">
        <v>806</v>
      </c>
      <c r="B961" s="19" t="s">
        <v>760</v>
      </c>
      <c r="C961" s="19" t="s">
        <v>2154</v>
      </c>
      <c r="D961" s="19" t="s">
        <v>1226</v>
      </c>
      <c r="E961" s="19" t="s">
        <v>1229</v>
      </c>
      <c r="F961" s="19" t="s">
        <v>2016</v>
      </c>
      <c r="G961" s="19" t="s">
        <v>1229</v>
      </c>
      <c r="H961" s="19">
        <v>72</v>
      </c>
    </row>
    <row r="962" spans="1:8" s="16" customFormat="1" ht="15">
      <c r="A962" s="19" t="s">
        <v>806</v>
      </c>
      <c r="B962" s="19" t="s">
        <v>760</v>
      </c>
      <c r="C962" s="19" t="s">
        <v>2155</v>
      </c>
      <c r="D962" s="19" t="s">
        <v>1226</v>
      </c>
      <c r="E962" s="19" t="s">
        <v>1229</v>
      </c>
      <c r="F962" s="19" t="s">
        <v>2016</v>
      </c>
      <c r="G962" s="19" t="s">
        <v>1229</v>
      </c>
      <c r="H962" s="19">
        <v>85</v>
      </c>
    </row>
    <row r="963" spans="1:8" s="16" customFormat="1" ht="15">
      <c r="A963" s="19" t="s">
        <v>806</v>
      </c>
      <c r="B963" s="19" t="s">
        <v>760</v>
      </c>
      <c r="C963" s="19" t="s">
        <v>2156</v>
      </c>
      <c r="D963" s="19" t="s">
        <v>2157</v>
      </c>
      <c r="E963" s="19" t="s">
        <v>1227</v>
      </c>
      <c r="F963" s="19" t="s">
        <v>1393</v>
      </c>
      <c r="G963" s="19" t="s">
        <v>1229</v>
      </c>
      <c r="H963" s="19">
        <v>2</v>
      </c>
    </row>
    <row r="964" spans="1:8" s="16" customFormat="1" ht="15">
      <c r="A964" s="19" t="s">
        <v>806</v>
      </c>
      <c r="B964" s="19" t="s">
        <v>760</v>
      </c>
      <c r="C964" s="19" t="s">
        <v>2158</v>
      </c>
      <c r="D964" s="19" t="s">
        <v>2157</v>
      </c>
      <c r="E964" s="19" t="s">
        <v>1227</v>
      </c>
      <c r="F964" s="19" t="s">
        <v>1393</v>
      </c>
      <c r="G964" s="19" t="s">
        <v>1229</v>
      </c>
      <c r="H964" s="19">
        <v>1</v>
      </c>
    </row>
    <row r="965" spans="1:8" s="16" customFormat="1" ht="15">
      <c r="A965" s="19" t="s">
        <v>806</v>
      </c>
      <c r="B965" s="19" t="s">
        <v>760</v>
      </c>
      <c r="C965" s="19" t="s">
        <v>2159</v>
      </c>
      <c r="D965" s="19" t="s">
        <v>2157</v>
      </c>
      <c r="E965" s="19" t="s">
        <v>1227</v>
      </c>
      <c r="F965" s="19" t="s">
        <v>1393</v>
      </c>
      <c r="G965" s="19" t="s">
        <v>1229</v>
      </c>
      <c r="H965" s="19">
        <v>1</v>
      </c>
    </row>
    <row r="966" spans="1:8" s="16" customFormat="1" ht="15">
      <c r="A966" s="19" t="s">
        <v>806</v>
      </c>
      <c r="B966" s="19" t="s">
        <v>760</v>
      </c>
      <c r="C966" s="19" t="s">
        <v>2160</v>
      </c>
      <c r="D966" s="19" t="s">
        <v>2157</v>
      </c>
      <c r="E966" s="19" t="s">
        <v>1227</v>
      </c>
      <c r="F966" s="19" t="s">
        <v>1393</v>
      </c>
      <c r="G966" s="19" t="s">
        <v>1229</v>
      </c>
      <c r="H966" s="19">
        <v>1</v>
      </c>
    </row>
    <row r="967" spans="1:8" s="16" customFormat="1" ht="15">
      <c r="A967" s="19" t="s">
        <v>806</v>
      </c>
      <c r="B967" s="19" t="s">
        <v>760</v>
      </c>
      <c r="C967" s="19" t="s">
        <v>2161</v>
      </c>
      <c r="D967" s="19" t="s">
        <v>2157</v>
      </c>
      <c r="E967" s="19" t="s">
        <v>1227</v>
      </c>
      <c r="F967" s="19" t="s">
        <v>1393</v>
      </c>
      <c r="G967" s="19" t="s">
        <v>1229</v>
      </c>
      <c r="H967" s="19">
        <v>2</v>
      </c>
    </row>
    <row r="968" spans="1:8" s="16" customFormat="1" ht="15">
      <c r="A968" s="19" t="s">
        <v>806</v>
      </c>
      <c r="B968" s="19" t="s">
        <v>760</v>
      </c>
      <c r="C968" s="19" t="s">
        <v>2162</v>
      </c>
      <c r="D968" s="19" t="s">
        <v>2157</v>
      </c>
      <c r="E968" s="19" t="s">
        <v>1227</v>
      </c>
      <c r="F968" s="19" t="s">
        <v>1393</v>
      </c>
      <c r="G968" s="19" t="s">
        <v>1229</v>
      </c>
      <c r="H968" s="19">
        <v>1</v>
      </c>
    </row>
    <row r="969" spans="1:8" s="16" customFormat="1" ht="15">
      <c r="A969" s="14" t="s">
        <v>806</v>
      </c>
      <c r="B969" s="15" t="s">
        <v>802</v>
      </c>
      <c r="C969" s="15" t="s">
        <v>2163</v>
      </c>
      <c r="D969" s="15" t="s">
        <v>1226</v>
      </c>
      <c r="E969" s="15" t="s">
        <v>1229</v>
      </c>
      <c r="F969" s="15" t="s">
        <v>1253</v>
      </c>
      <c r="G969" s="15" t="s">
        <v>1229</v>
      </c>
      <c r="H969" s="15">
        <v>32</v>
      </c>
    </row>
    <row r="970" spans="1:8" s="16" customFormat="1" ht="15">
      <c r="A970" s="19" t="s">
        <v>806</v>
      </c>
      <c r="B970" s="14" t="s">
        <v>470</v>
      </c>
      <c r="C970" s="14" t="s">
        <v>2164</v>
      </c>
      <c r="D970" s="14" t="s">
        <v>1226</v>
      </c>
      <c r="E970" s="14" t="s">
        <v>1227</v>
      </c>
      <c r="F970" s="14" t="s">
        <v>2016</v>
      </c>
      <c r="G970" s="14" t="s">
        <v>1229</v>
      </c>
      <c r="H970" s="14">
        <v>16</v>
      </c>
    </row>
    <row r="971" spans="1:8" s="16" customFormat="1" ht="15">
      <c r="A971" s="19" t="s">
        <v>806</v>
      </c>
      <c r="B971" s="14" t="s">
        <v>470</v>
      </c>
      <c r="C971" s="14" t="s">
        <v>2165</v>
      </c>
      <c r="D971" s="14" t="s">
        <v>1226</v>
      </c>
      <c r="E971" s="14" t="s">
        <v>1227</v>
      </c>
      <c r="F971" s="14" t="s">
        <v>2016</v>
      </c>
      <c r="G971" s="14" t="s">
        <v>1229</v>
      </c>
      <c r="H971" s="14">
        <v>16</v>
      </c>
    </row>
    <row r="972" spans="1:8" s="16" customFormat="1" ht="15">
      <c r="A972" s="19" t="s">
        <v>806</v>
      </c>
      <c r="B972" s="14" t="s">
        <v>470</v>
      </c>
      <c r="C972" s="14" t="s">
        <v>2166</v>
      </c>
      <c r="D972" s="14" t="s">
        <v>1226</v>
      </c>
      <c r="E972" s="14" t="s">
        <v>1227</v>
      </c>
      <c r="F972" s="14" t="s">
        <v>2016</v>
      </c>
      <c r="G972" s="14" t="s">
        <v>1229</v>
      </c>
      <c r="H972" s="14">
        <v>21</v>
      </c>
    </row>
    <row r="973" spans="1:8" s="16" customFormat="1" ht="15">
      <c r="A973" s="19" t="s">
        <v>806</v>
      </c>
      <c r="B973" s="14" t="s">
        <v>470</v>
      </c>
      <c r="C973" s="14" t="s">
        <v>2167</v>
      </c>
      <c r="D973" s="14" t="s">
        <v>1226</v>
      </c>
      <c r="E973" s="14" t="s">
        <v>1227</v>
      </c>
      <c r="F973" s="14" t="s">
        <v>2016</v>
      </c>
      <c r="G973" s="14" t="s">
        <v>1229</v>
      </c>
      <c r="H973" s="14">
        <v>110</v>
      </c>
    </row>
    <row r="974" spans="1:8" s="16" customFormat="1" ht="15">
      <c r="A974" s="19" t="s">
        <v>806</v>
      </c>
      <c r="B974" s="14" t="s">
        <v>470</v>
      </c>
      <c r="C974" s="14" t="s">
        <v>2168</v>
      </c>
      <c r="D974" s="14" t="s">
        <v>1226</v>
      </c>
      <c r="E974" s="14" t="s">
        <v>1227</v>
      </c>
      <c r="F974" s="14" t="s">
        <v>2016</v>
      </c>
      <c r="G974" s="14" t="s">
        <v>1229</v>
      </c>
      <c r="H974" s="14">
        <v>135</v>
      </c>
    </row>
    <row r="975" spans="1:8" s="16" customFormat="1" ht="15">
      <c r="A975" s="19" t="s">
        <v>806</v>
      </c>
      <c r="B975" s="14" t="s">
        <v>470</v>
      </c>
      <c r="C975" s="14" t="s">
        <v>2169</v>
      </c>
      <c r="D975" s="14" t="s">
        <v>1226</v>
      </c>
      <c r="E975" s="14" t="s">
        <v>1227</v>
      </c>
      <c r="F975" s="14" t="s">
        <v>2016</v>
      </c>
      <c r="G975" s="14" t="s">
        <v>1229</v>
      </c>
      <c r="H975" s="14">
        <v>25</v>
      </c>
    </row>
    <row r="976" spans="1:8" s="16" customFormat="1" ht="15">
      <c r="A976" s="19" t="s">
        <v>806</v>
      </c>
      <c r="B976" s="14" t="s">
        <v>470</v>
      </c>
      <c r="C976" s="14" t="s">
        <v>2170</v>
      </c>
      <c r="D976" s="14" t="s">
        <v>1226</v>
      </c>
      <c r="E976" s="14" t="s">
        <v>1227</v>
      </c>
      <c r="F976" s="14" t="s">
        <v>2016</v>
      </c>
      <c r="G976" s="14" t="s">
        <v>1229</v>
      </c>
      <c r="H976" s="14">
        <v>30</v>
      </c>
    </row>
    <row r="977" spans="1:8" s="16" customFormat="1" ht="15">
      <c r="A977" s="19" t="s">
        <v>806</v>
      </c>
      <c r="B977" s="14" t="s">
        <v>470</v>
      </c>
      <c r="C977" s="14" t="s">
        <v>2171</v>
      </c>
      <c r="D977" s="14" t="s">
        <v>1226</v>
      </c>
      <c r="E977" s="14" t="s">
        <v>1227</v>
      </c>
      <c r="F977" s="14" t="s">
        <v>2016</v>
      </c>
      <c r="G977" s="14" t="s">
        <v>1229</v>
      </c>
      <c r="H977" s="14">
        <v>35</v>
      </c>
    </row>
    <row r="978" spans="1:8" s="16" customFormat="1" ht="15">
      <c r="A978" s="19" t="s">
        <v>806</v>
      </c>
      <c r="B978" s="14" t="s">
        <v>470</v>
      </c>
      <c r="C978" s="14" t="s">
        <v>2172</v>
      </c>
      <c r="D978" s="14" t="s">
        <v>1226</v>
      </c>
      <c r="E978" s="14" t="s">
        <v>1227</v>
      </c>
      <c r="F978" s="14" t="s">
        <v>2016</v>
      </c>
      <c r="G978" s="14" t="s">
        <v>1229</v>
      </c>
      <c r="H978" s="14">
        <v>45</v>
      </c>
    </row>
    <row r="979" spans="1:8" s="16" customFormat="1" ht="15">
      <c r="A979" s="19" t="s">
        <v>806</v>
      </c>
      <c r="B979" s="14" t="s">
        <v>470</v>
      </c>
      <c r="C979" s="14" t="s">
        <v>2173</v>
      </c>
      <c r="D979" s="14" t="s">
        <v>1226</v>
      </c>
      <c r="E979" s="14" t="s">
        <v>1227</v>
      </c>
      <c r="F979" s="14" t="s">
        <v>2016</v>
      </c>
      <c r="G979" s="14" t="s">
        <v>1229</v>
      </c>
      <c r="H979" s="14">
        <v>55</v>
      </c>
    </row>
    <row r="980" spans="1:8" s="16" customFormat="1" ht="15">
      <c r="A980" s="19" t="s">
        <v>806</v>
      </c>
      <c r="B980" s="14" t="s">
        <v>470</v>
      </c>
      <c r="C980" s="14" t="s">
        <v>2174</v>
      </c>
      <c r="D980" s="14" t="s">
        <v>1226</v>
      </c>
      <c r="E980" s="14" t="s">
        <v>1227</v>
      </c>
      <c r="F980" s="14" t="s">
        <v>2016</v>
      </c>
      <c r="G980" s="14" t="s">
        <v>1229</v>
      </c>
      <c r="H980" s="14">
        <v>65</v>
      </c>
    </row>
    <row r="981" spans="1:8" s="16" customFormat="1" ht="15">
      <c r="A981" s="19" t="s">
        <v>806</v>
      </c>
      <c r="B981" s="14" t="s">
        <v>470</v>
      </c>
      <c r="C981" s="14" t="s">
        <v>2175</v>
      </c>
      <c r="D981" s="14" t="s">
        <v>1226</v>
      </c>
      <c r="E981" s="14" t="s">
        <v>1227</v>
      </c>
      <c r="F981" s="14" t="s">
        <v>2016</v>
      </c>
      <c r="G981" s="14" t="s">
        <v>1229</v>
      </c>
      <c r="H981" s="14">
        <v>75</v>
      </c>
    </row>
    <row r="982" spans="1:8" s="16" customFormat="1" ht="15">
      <c r="A982" s="19" t="s">
        <v>806</v>
      </c>
      <c r="B982" s="14" t="s">
        <v>470</v>
      </c>
      <c r="C982" s="14" t="s">
        <v>2176</v>
      </c>
      <c r="D982" s="14" t="s">
        <v>1226</v>
      </c>
      <c r="E982" s="14" t="s">
        <v>1227</v>
      </c>
      <c r="F982" s="14" t="s">
        <v>2016</v>
      </c>
      <c r="G982" s="14" t="s">
        <v>1229</v>
      </c>
      <c r="H982" s="14">
        <v>90</v>
      </c>
    </row>
    <row r="983" spans="1:8" s="16" customFormat="1" ht="15">
      <c r="A983" s="19" t="s">
        <v>806</v>
      </c>
      <c r="B983" s="19" t="s">
        <v>470</v>
      </c>
      <c r="C983" s="19" t="s">
        <v>2177</v>
      </c>
      <c r="D983" s="19" t="s">
        <v>822</v>
      </c>
      <c r="E983" s="19" t="s">
        <v>1227</v>
      </c>
      <c r="F983" s="19" t="s">
        <v>2042</v>
      </c>
      <c r="G983" s="19" t="s">
        <v>1229</v>
      </c>
      <c r="H983" s="19">
        <v>130</v>
      </c>
    </row>
    <row r="984" spans="1:8" s="16" customFormat="1" ht="15">
      <c r="A984" s="19" t="s">
        <v>806</v>
      </c>
      <c r="B984" s="19" t="s">
        <v>470</v>
      </c>
      <c r="C984" s="19" t="s">
        <v>2178</v>
      </c>
      <c r="D984" s="19" t="s">
        <v>822</v>
      </c>
      <c r="E984" s="19" t="s">
        <v>1227</v>
      </c>
      <c r="F984" s="19" t="s">
        <v>2042</v>
      </c>
      <c r="G984" s="19" t="s">
        <v>1229</v>
      </c>
      <c r="H984" s="19">
        <v>120</v>
      </c>
    </row>
    <row r="985" spans="1:8" s="16" customFormat="1" ht="15">
      <c r="A985" s="19" t="s">
        <v>806</v>
      </c>
      <c r="B985" s="19" t="s">
        <v>470</v>
      </c>
      <c r="C985" s="19" t="s">
        <v>2179</v>
      </c>
      <c r="D985" s="19" t="s">
        <v>822</v>
      </c>
      <c r="E985" s="19" t="s">
        <v>1227</v>
      </c>
      <c r="F985" s="19" t="s">
        <v>2042</v>
      </c>
      <c r="G985" s="19" t="s">
        <v>1229</v>
      </c>
      <c r="H985" s="19">
        <v>135</v>
      </c>
    </row>
    <row r="986" spans="1:8" s="16" customFormat="1" ht="15">
      <c r="A986" s="19" t="s">
        <v>806</v>
      </c>
      <c r="B986" s="19" t="s">
        <v>470</v>
      </c>
      <c r="C986" s="19" t="s">
        <v>2180</v>
      </c>
      <c r="D986" s="19" t="s">
        <v>822</v>
      </c>
      <c r="E986" s="19" t="s">
        <v>1227</v>
      </c>
      <c r="F986" s="19" t="s">
        <v>2042</v>
      </c>
      <c r="G986" s="19" t="s">
        <v>1229</v>
      </c>
      <c r="H986" s="19">
        <v>135</v>
      </c>
    </row>
    <row r="987" spans="1:8" s="16" customFormat="1" ht="15">
      <c r="A987" s="19" t="s">
        <v>806</v>
      </c>
      <c r="B987" s="19" t="s">
        <v>470</v>
      </c>
      <c r="C987" s="19" t="s">
        <v>2181</v>
      </c>
      <c r="D987" s="19" t="s">
        <v>822</v>
      </c>
      <c r="E987" s="19" t="s">
        <v>1227</v>
      </c>
      <c r="F987" s="19" t="s">
        <v>2042</v>
      </c>
      <c r="G987" s="19" t="s">
        <v>1229</v>
      </c>
      <c r="H987" s="19">
        <v>135</v>
      </c>
    </row>
    <row r="988" spans="1:8" s="16" customFormat="1" ht="15">
      <c r="A988" s="19" t="s">
        <v>806</v>
      </c>
      <c r="B988" s="14" t="s">
        <v>470</v>
      </c>
      <c r="C988" s="14" t="s">
        <v>2182</v>
      </c>
      <c r="D988" s="14" t="s">
        <v>1226</v>
      </c>
      <c r="E988" s="14" t="s">
        <v>1229</v>
      </c>
      <c r="F988" s="14" t="s">
        <v>1393</v>
      </c>
      <c r="G988" s="14" t="s">
        <v>1229</v>
      </c>
      <c r="H988" s="14">
        <v>16</v>
      </c>
    </row>
    <row r="989" spans="1:8" s="16" customFormat="1" ht="15">
      <c r="A989" s="19" t="s">
        <v>806</v>
      </c>
      <c r="B989" s="14" t="s">
        <v>470</v>
      </c>
      <c r="C989" s="14" t="s">
        <v>2183</v>
      </c>
      <c r="D989" s="14" t="s">
        <v>1226</v>
      </c>
      <c r="E989" s="14" t="s">
        <v>1229</v>
      </c>
      <c r="F989" s="14" t="s">
        <v>1393</v>
      </c>
      <c r="G989" s="14" t="s">
        <v>1229</v>
      </c>
      <c r="H989" s="14">
        <v>1</v>
      </c>
    </row>
    <row r="990" spans="1:8" s="16" customFormat="1" ht="15">
      <c r="A990" s="19" t="s">
        <v>806</v>
      </c>
      <c r="B990" s="14" t="s">
        <v>470</v>
      </c>
      <c r="C990" s="14" t="s">
        <v>2184</v>
      </c>
      <c r="D990" s="14" t="s">
        <v>1226</v>
      </c>
      <c r="E990" s="14" t="s">
        <v>1229</v>
      </c>
      <c r="F990" s="14" t="s">
        <v>1393</v>
      </c>
      <c r="G990" s="14" t="s">
        <v>1229</v>
      </c>
      <c r="H990" s="14">
        <v>17</v>
      </c>
    </row>
    <row r="991" spans="1:8" s="16" customFormat="1" ht="15">
      <c r="A991" s="19" t="s">
        <v>806</v>
      </c>
      <c r="B991" s="14" t="s">
        <v>470</v>
      </c>
      <c r="C991" s="14" t="s">
        <v>2185</v>
      </c>
      <c r="D991" s="14" t="s">
        <v>1226</v>
      </c>
      <c r="E991" s="14" t="s">
        <v>1229</v>
      </c>
      <c r="F991" s="14" t="s">
        <v>1393</v>
      </c>
      <c r="G991" s="14" t="s">
        <v>1229</v>
      </c>
      <c r="H991" s="14">
        <v>16</v>
      </c>
    </row>
    <row r="992" spans="1:8" s="16" customFormat="1" ht="15">
      <c r="A992" s="19" t="s">
        <v>806</v>
      </c>
      <c r="B992" s="14" t="s">
        <v>470</v>
      </c>
      <c r="C992" s="14" t="s">
        <v>2186</v>
      </c>
      <c r="D992" s="14" t="s">
        <v>1226</v>
      </c>
      <c r="E992" s="14" t="s">
        <v>1227</v>
      </c>
      <c r="F992" s="14" t="s">
        <v>1393</v>
      </c>
      <c r="G992" s="14" t="s">
        <v>1229</v>
      </c>
      <c r="H992" s="14">
        <v>15</v>
      </c>
    </row>
    <row r="993" spans="1:8" s="16" customFormat="1" ht="15">
      <c r="A993" s="19" t="s">
        <v>806</v>
      </c>
      <c r="B993" s="14" t="s">
        <v>470</v>
      </c>
      <c r="C993" s="14" t="s">
        <v>2187</v>
      </c>
      <c r="D993" s="14" t="s">
        <v>1226</v>
      </c>
      <c r="E993" s="14" t="s">
        <v>1229</v>
      </c>
      <c r="F993" s="14" t="s">
        <v>1393</v>
      </c>
      <c r="G993" s="14" t="s">
        <v>1229</v>
      </c>
      <c r="H993" s="14">
        <v>15</v>
      </c>
    </row>
    <row r="994" spans="1:8" s="16" customFormat="1" ht="15">
      <c r="A994" s="19" t="s">
        <v>806</v>
      </c>
      <c r="B994" s="14" t="s">
        <v>470</v>
      </c>
      <c r="C994" s="14" t="s">
        <v>2188</v>
      </c>
      <c r="D994" s="14" t="s">
        <v>1226</v>
      </c>
      <c r="E994" s="14" t="s">
        <v>1229</v>
      </c>
      <c r="F994" s="14" t="s">
        <v>1393</v>
      </c>
      <c r="G994" s="14" t="s">
        <v>1229</v>
      </c>
      <c r="H994" s="14">
        <v>15</v>
      </c>
    </row>
    <row r="995" spans="1:8" s="16" customFormat="1" ht="15">
      <c r="A995" s="19" t="s">
        <v>806</v>
      </c>
      <c r="B995" s="14" t="s">
        <v>470</v>
      </c>
      <c r="C995" s="14" t="s">
        <v>2189</v>
      </c>
      <c r="D995" s="14" t="s">
        <v>1226</v>
      </c>
      <c r="E995" s="14" t="s">
        <v>1227</v>
      </c>
      <c r="F995" s="14" t="s">
        <v>1393</v>
      </c>
      <c r="G995" s="14" t="s">
        <v>1229</v>
      </c>
      <c r="H995" s="14">
        <v>15</v>
      </c>
    </row>
    <row r="996" spans="1:8" s="16" customFormat="1" ht="15">
      <c r="A996" s="19" t="s">
        <v>806</v>
      </c>
      <c r="B996" s="14" t="s">
        <v>470</v>
      </c>
      <c r="C996" s="14" t="s">
        <v>2190</v>
      </c>
      <c r="D996" s="14" t="s">
        <v>1226</v>
      </c>
      <c r="E996" s="14" t="s">
        <v>1227</v>
      </c>
      <c r="F996" s="14" t="s">
        <v>1393</v>
      </c>
      <c r="G996" s="14" t="s">
        <v>1229</v>
      </c>
      <c r="H996" s="14">
        <v>15</v>
      </c>
    </row>
    <row r="997" spans="1:8" s="16" customFormat="1" ht="15">
      <c r="A997" s="19" t="s">
        <v>806</v>
      </c>
      <c r="B997" s="14" t="s">
        <v>470</v>
      </c>
      <c r="C997" s="14" t="s">
        <v>2191</v>
      </c>
      <c r="D997" s="14" t="s">
        <v>1226</v>
      </c>
      <c r="E997" s="14" t="s">
        <v>1227</v>
      </c>
      <c r="F997" s="14" t="s">
        <v>1393</v>
      </c>
      <c r="G997" s="14" t="s">
        <v>1229</v>
      </c>
      <c r="H997" s="14">
        <v>23</v>
      </c>
    </row>
    <row r="998" spans="1:8" s="16" customFormat="1" ht="15">
      <c r="A998" s="19" t="s">
        <v>806</v>
      </c>
      <c r="B998" s="14" t="s">
        <v>470</v>
      </c>
      <c r="C998" s="14" t="s">
        <v>2192</v>
      </c>
      <c r="D998" s="14" t="s">
        <v>1226</v>
      </c>
      <c r="E998" s="14" t="s">
        <v>1227</v>
      </c>
      <c r="F998" s="14" t="s">
        <v>1393</v>
      </c>
      <c r="G998" s="14" t="s">
        <v>1229</v>
      </c>
      <c r="H998" s="14">
        <v>23</v>
      </c>
    </row>
    <row r="999" spans="1:8" s="16" customFormat="1" ht="15">
      <c r="A999" s="19" t="s">
        <v>806</v>
      </c>
      <c r="B999" s="19" t="s">
        <v>470</v>
      </c>
      <c r="C999" s="19" t="s">
        <v>2193</v>
      </c>
      <c r="D999" s="19" t="s">
        <v>1226</v>
      </c>
      <c r="E999" s="19" t="s">
        <v>1229</v>
      </c>
      <c r="F999" s="19" t="s">
        <v>1393</v>
      </c>
      <c r="G999" s="19" t="s">
        <v>1229</v>
      </c>
      <c r="H999" s="19">
        <v>6</v>
      </c>
    </row>
    <row r="1000" spans="1:8" s="16" customFormat="1" ht="15">
      <c r="A1000" s="19" t="s">
        <v>806</v>
      </c>
      <c r="B1000" s="19" t="s">
        <v>470</v>
      </c>
      <c r="C1000" s="19" t="s">
        <v>2194</v>
      </c>
      <c r="D1000" s="19" t="s">
        <v>1226</v>
      </c>
      <c r="E1000" s="19" t="s">
        <v>1229</v>
      </c>
      <c r="F1000" s="19" t="s">
        <v>1393</v>
      </c>
      <c r="G1000" s="19" t="s">
        <v>1229</v>
      </c>
      <c r="H1000" s="19">
        <v>6</v>
      </c>
    </row>
    <row r="1001" spans="1:8" s="16" customFormat="1" ht="15">
      <c r="A1001" s="19" t="s">
        <v>806</v>
      </c>
      <c r="B1001" s="19" t="s">
        <v>470</v>
      </c>
      <c r="C1001" s="19" t="s">
        <v>2195</v>
      </c>
      <c r="D1001" s="19" t="s">
        <v>1226</v>
      </c>
      <c r="E1001" s="19" t="s">
        <v>1229</v>
      </c>
      <c r="F1001" s="19" t="s">
        <v>1393</v>
      </c>
      <c r="G1001" s="19" t="s">
        <v>1229</v>
      </c>
      <c r="H1001" s="19">
        <v>23</v>
      </c>
    </row>
    <row r="1002" spans="1:8" s="16" customFormat="1" ht="15">
      <c r="A1002" s="36" t="s">
        <v>806</v>
      </c>
      <c r="B1002" s="36" t="s">
        <v>470</v>
      </c>
      <c r="C1002" s="36" t="s">
        <v>2196</v>
      </c>
      <c r="D1002" s="36" t="s">
        <v>1226</v>
      </c>
      <c r="E1002" s="15" t="s">
        <v>1229</v>
      </c>
      <c r="F1002" s="36" t="s">
        <v>1253</v>
      </c>
      <c r="G1002" s="36" t="s">
        <v>1229</v>
      </c>
      <c r="H1002" s="36">
        <v>31</v>
      </c>
    </row>
    <row r="1003" spans="1:8" s="16" customFormat="1" ht="15">
      <c r="A1003" s="36" t="s">
        <v>806</v>
      </c>
      <c r="B1003" s="36" t="s">
        <v>470</v>
      </c>
      <c r="C1003" s="36" t="s">
        <v>2197</v>
      </c>
      <c r="D1003" s="36" t="s">
        <v>1226</v>
      </c>
      <c r="E1003" s="15" t="s">
        <v>1229</v>
      </c>
      <c r="F1003" s="36" t="s">
        <v>1253</v>
      </c>
      <c r="G1003" s="36" t="s">
        <v>1229</v>
      </c>
      <c r="H1003" s="36">
        <v>50</v>
      </c>
    </row>
    <row r="1004" spans="1:8" s="16" customFormat="1" ht="15">
      <c r="A1004" s="14" t="s">
        <v>806</v>
      </c>
      <c r="B1004" s="14" t="s">
        <v>470</v>
      </c>
      <c r="C1004" s="14" t="s">
        <v>2198</v>
      </c>
      <c r="D1004" s="14" t="s">
        <v>1226</v>
      </c>
      <c r="E1004" s="14" t="s">
        <v>1227</v>
      </c>
      <c r="F1004" s="14" t="s">
        <v>1253</v>
      </c>
      <c r="G1004" s="14" t="s">
        <v>1229</v>
      </c>
      <c r="H1004" s="14">
        <v>35</v>
      </c>
    </row>
    <row r="1005" spans="1:8" s="16" customFormat="1" ht="15">
      <c r="A1005" s="14" t="s">
        <v>806</v>
      </c>
      <c r="B1005" s="14" t="s">
        <v>470</v>
      </c>
      <c r="C1005" s="14" t="s">
        <v>2199</v>
      </c>
      <c r="D1005" s="14" t="s">
        <v>1226</v>
      </c>
      <c r="E1005" s="14" t="s">
        <v>1227</v>
      </c>
      <c r="F1005" s="14" t="s">
        <v>1253</v>
      </c>
      <c r="G1005" s="14" t="s">
        <v>1229</v>
      </c>
      <c r="H1005" s="14">
        <v>22</v>
      </c>
    </row>
    <row r="1006" spans="1:8" s="16" customFormat="1" ht="15">
      <c r="A1006" s="14" t="s">
        <v>806</v>
      </c>
      <c r="B1006" s="14" t="s">
        <v>470</v>
      </c>
      <c r="C1006" s="14" t="s">
        <v>2200</v>
      </c>
      <c r="D1006" s="14" t="s">
        <v>1226</v>
      </c>
      <c r="E1006" s="14" t="s">
        <v>1227</v>
      </c>
      <c r="F1006" s="14" t="s">
        <v>1253</v>
      </c>
      <c r="G1006" s="14" t="s">
        <v>1229</v>
      </c>
      <c r="H1006" s="14">
        <v>22</v>
      </c>
    </row>
    <row r="1007" spans="1:8" s="16" customFormat="1" ht="15">
      <c r="A1007" s="14" t="s">
        <v>806</v>
      </c>
      <c r="B1007" s="14" t="s">
        <v>470</v>
      </c>
      <c r="C1007" s="14" t="s">
        <v>2201</v>
      </c>
      <c r="D1007" s="14" t="s">
        <v>1226</v>
      </c>
      <c r="E1007" s="14" t="s">
        <v>1229</v>
      </c>
      <c r="F1007" s="14" t="s">
        <v>1253</v>
      </c>
      <c r="G1007" s="14" t="s">
        <v>1229</v>
      </c>
      <c r="H1007" s="14">
        <v>30</v>
      </c>
    </row>
    <row r="1008" spans="1:8" s="16" customFormat="1" ht="15">
      <c r="A1008" s="14" t="s">
        <v>806</v>
      </c>
      <c r="B1008" s="14" t="s">
        <v>470</v>
      </c>
      <c r="C1008" s="14" t="s">
        <v>2202</v>
      </c>
      <c r="D1008" s="14" t="s">
        <v>1226</v>
      </c>
      <c r="E1008" s="14" t="s">
        <v>1227</v>
      </c>
      <c r="F1008" s="14" t="s">
        <v>1253</v>
      </c>
      <c r="G1008" s="14" t="s">
        <v>1229</v>
      </c>
      <c r="H1008" s="14">
        <v>31</v>
      </c>
    </row>
    <row r="1009" spans="1:8" s="16" customFormat="1" ht="15">
      <c r="A1009" s="14" t="s">
        <v>806</v>
      </c>
      <c r="B1009" s="14" t="s">
        <v>470</v>
      </c>
      <c r="C1009" s="14" t="s">
        <v>2203</v>
      </c>
      <c r="D1009" s="14" t="s">
        <v>1226</v>
      </c>
      <c r="E1009" s="14" t="s">
        <v>1227</v>
      </c>
      <c r="F1009" s="14" t="s">
        <v>1253</v>
      </c>
      <c r="G1009" s="14" t="s">
        <v>1229</v>
      </c>
      <c r="H1009" s="14">
        <v>36</v>
      </c>
    </row>
    <row r="1010" spans="1:8" s="16" customFormat="1" ht="15">
      <c r="A1010" s="14" t="s">
        <v>806</v>
      </c>
      <c r="B1010" s="14" t="s">
        <v>470</v>
      </c>
      <c r="C1010" s="14" t="s">
        <v>2204</v>
      </c>
      <c r="D1010" s="14" t="s">
        <v>1226</v>
      </c>
      <c r="E1010" s="14" t="s">
        <v>1227</v>
      </c>
      <c r="F1010" s="14" t="s">
        <v>1253</v>
      </c>
      <c r="G1010" s="14" t="s">
        <v>1229</v>
      </c>
      <c r="H1010" s="14">
        <v>45</v>
      </c>
    </row>
    <row r="1011" spans="1:8" s="16" customFormat="1" ht="15">
      <c r="A1011" s="14" t="s">
        <v>806</v>
      </c>
      <c r="B1011" s="14" t="s">
        <v>470</v>
      </c>
      <c r="C1011" s="14" t="s">
        <v>2205</v>
      </c>
      <c r="D1011" s="14" t="s">
        <v>1226</v>
      </c>
      <c r="E1011" s="14" t="s">
        <v>1227</v>
      </c>
      <c r="F1011" s="14" t="s">
        <v>1253</v>
      </c>
      <c r="G1011" s="14" t="s">
        <v>1229</v>
      </c>
      <c r="H1011" s="14">
        <v>45</v>
      </c>
    </row>
    <row r="1012" spans="1:8" s="16" customFormat="1" ht="15">
      <c r="A1012" s="14" t="s">
        <v>806</v>
      </c>
      <c r="B1012" s="14" t="s">
        <v>470</v>
      </c>
      <c r="C1012" s="14" t="s">
        <v>2206</v>
      </c>
      <c r="D1012" s="14" t="s">
        <v>1226</v>
      </c>
      <c r="E1012" s="14" t="s">
        <v>1227</v>
      </c>
      <c r="F1012" s="14" t="s">
        <v>1253</v>
      </c>
      <c r="G1012" s="14" t="s">
        <v>1229</v>
      </c>
      <c r="H1012" s="14">
        <v>75</v>
      </c>
    </row>
    <row r="1013" spans="1:8" s="16" customFormat="1" ht="15">
      <c r="A1013" s="14" t="s">
        <v>806</v>
      </c>
      <c r="B1013" s="14" t="s">
        <v>470</v>
      </c>
      <c r="C1013" s="14" t="s">
        <v>2207</v>
      </c>
      <c r="D1013" s="14" t="s">
        <v>1226</v>
      </c>
      <c r="E1013" s="14" t="s">
        <v>1229</v>
      </c>
      <c r="F1013" s="14" t="s">
        <v>1253</v>
      </c>
      <c r="G1013" s="14" t="s">
        <v>1229</v>
      </c>
      <c r="H1013" s="14">
        <v>184</v>
      </c>
    </row>
    <row r="1014" spans="1:8" s="16" customFormat="1" ht="15">
      <c r="A1014" s="14" t="s">
        <v>806</v>
      </c>
      <c r="B1014" s="14" t="s">
        <v>470</v>
      </c>
      <c r="C1014" s="14" t="s">
        <v>2208</v>
      </c>
      <c r="D1014" s="14" t="s">
        <v>1226</v>
      </c>
      <c r="E1014" s="14" t="s">
        <v>1229</v>
      </c>
      <c r="F1014" s="14" t="s">
        <v>1253</v>
      </c>
      <c r="G1014" s="14" t="s">
        <v>1229</v>
      </c>
      <c r="H1014" s="14">
        <v>70</v>
      </c>
    </row>
    <row r="1015" spans="1:8" s="16" customFormat="1" ht="15">
      <c r="A1015" s="14" t="s">
        <v>806</v>
      </c>
      <c r="B1015" s="14" t="s">
        <v>470</v>
      </c>
      <c r="C1015" s="14" t="s">
        <v>2209</v>
      </c>
      <c r="D1015" s="14" t="s">
        <v>1226</v>
      </c>
      <c r="E1015" s="14" t="s">
        <v>1229</v>
      </c>
      <c r="F1015" s="14" t="s">
        <v>1253</v>
      </c>
      <c r="G1015" s="14" t="s">
        <v>1229</v>
      </c>
      <c r="H1015" s="14">
        <v>92</v>
      </c>
    </row>
    <row r="1016" spans="1:8" s="16" customFormat="1" ht="15">
      <c r="A1016" s="14" t="s">
        <v>806</v>
      </c>
      <c r="B1016" s="14" t="s">
        <v>470</v>
      </c>
      <c r="C1016" s="14" t="s">
        <v>2210</v>
      </c>
      <c r="D1016" s="14" t="s">
        <v>1226</v>
      </c>
      <c r="E1016" s="14" t="s">
        <v>1229</v>
      </c>
      <c r="F1016" s="14" t="s">
        <v>1253</v>
      </c>
      <c r="G1016" s="14" t="s">
        <v>1229</v>
      </c>
      <c r="H1016" s="14">
        <v>156</v>
      </c>
    </row>
    <row r="1017" spans="1:8" s="16" customFormat="1" ht="15">
      <c r="A1017" s="19" t="s">
        <v>806</v>
      </c>
      <c r="B1017" s="18" t="s">
        <v>856</v>
      </c>
      <c r="C1017" s="18" t="s">
        <v>2211</v>
      </c>
      <c r="D1017" s="18" t="s">
        <v>822</v>
      </c>
      <c r="E1017" s="18" t="s">
        <v>1229</v>
      </c>
      <c r="F1017" s="18" t="s">
        <v>2042</v>
      </c>
      <c r="G1017" s="18" t="s">
        <v>1229</v>
      </c>
      <c r="H1017" s="18">
        <v>130</v>
      </c>
    </row>
    <row r="1018" spans="1:8" s="16" customFormat="1" ht="15">
      <c r="A1018" s="19" t="s">
        <v>806</v>
      </c>
      <c r="B1018" s="18" t="s">
        <v>856</v>
      </c>
      <c r="C1018" s="18" t="s">
        <v>2212</v>
      </c>
      <c r="D1018" s="18" t="s">
        <v>822</v>
      </c>
      <c r="E1018" s="18" t="s">
        <v>1229</v>
      </c>
      <c r="F1018" s="18" t="s">
        <v>2042</v>
      </c>
      <c r="G1018" s="18" t="s">
        <v>1229</v>
      </c>
      <c r="H1018" s="18">
        <v>130</v>
      </c>
    </row>
    <row r="1019" spans="1:8" s="16" customFormat="1" ht="15">
      <c r="A1019" s="19" t="s">
        <v>806</v>
      </c>
      <c r="B1019" s="18" t="s">
        <v>856</v>
      </c>
      <c r="C1019" s="18" t="s">
        <v>2213</v>
      </c>
      <c r="D1019" s="18" t="s">
        <v>822</v>
      </c>
      <c r="E1019" s="18" t="s">
        <v>1229</v>
      </c>
      <c r="F1019" s="18" t="s">
        <v>2042</v>
      </c>
      <c r="G1019" s="18" t="s">
        <v>1229</v>
      </c>
      <c r="H1019" s="18">
        <v>130</v>
      </c>
    </row>
    <row r="1020" spans="1:8" s="16" customFormat="1" ht="15">
      <c r="A1020" s="19" t="s">
        <v>806</v>
      </c>
      <c r="B1020" s="18" t="s">
        <v>856</v>
      </c>
      <c r="C1020" s="18" t="s">
        <v>2214</v>
      </c>
      <c r="D1020" s="18" t="s">
        <v>822</v>
      </c>
      <c r="E1020" s="18" t="s">
        <v>1229</v>
      </c>
      <c r="F1020" s="18" t="s">
        <v>2042</v>
      </c>
      <c r="G1020" s="18" t="s">
        <v>1229</v>
      </c>
      <c r="H1020" s="18">
        <v>130</v>
      </c>
    </row>
    <row r="1021" spans="1:8" s="16" customFormat="1" ht="15">
      <c r="A1021" s="19" t="s">
        <v>806</v>
      </c>
      <c r="B1021" s="18" t="s">
        <v>856</v>
      </c>
      <c r="C1021" s="18" t="s">
        <v>2215</v>
      </c>
      <c r="D1021" s="18" t="s">
        <v>822</v>
      </c>
      <c r="E1021" s="18" t="s">
        <v>1227</v>
      </c>
      <c r="F1021" s="18" t="s">
        <v>2042</v>
      </c>
      <c r="G1021" s="18" t="s">
        <v>1229</v>
      </c>
      <c r="H1021" s="18">
        <v>130</v>
      </c>
    </row>
    <row r="1022" spans="1:8" s="16" customFormat="1" ht="15">
      <c r="A1022" s="19" t="s">
        <v>806</v>
      </c>
      <c r="B1022" s="18" t="s">
        <v>856</v>
      </c>
      <c r="C1022" s="18" t="s">
        <v>2216</v>
      </c>
      <c r="D1022" s="18" t="s">
        <v>822</v>
      </c>
      <c r="E1022" s="18" t="s">
        <v>1227</v>
      </c>
      <c r="F1022" s="18" t="s">
        <v>2042</v>
      </c>
      <c r="G1022" s="18" t="s">
        <v>1229</v>
      </c>
      <c r="H1022" s="18">
        <v>130</v>
      </c>
    </row>
    <row r="1023" spans="1:8" s="16" customFormat="1" ht="15">
      <c r="A1023" s="19" t="s">
        <v>806</v>
      </c>
      <c r="B1023" s="18" t="s">
        <v>856</v>
      </c>
      <c r="C1023" s="18" t="s">
        <v>2217</v>
      </c>
      <c r="D1023" s="18" t="s">
        <v>822</v>
      </c>
      <c r="E1023" s="18" t="s">
        <v>1227</v>
      </c>
      <c r="F1023" s="18" t="s">
        <v>2042</v>
      </c>
      <c r="G1023" s="18" t="s">
        <v>1229</v>
      </c>
      <c r="H1023" s="18">
        <v>130</v>
      </c>
    </row>
    <row r="1024" spans="1:8" s="16" customFormat="1" ht="15">
      <c r="A1024" s="19" t="s">
        <v>806</v>
      </c>
      <c r="B1024" s="18" t="s">
        <v>856</v>
      </c>
      <c r="C1024" s="18" t="s">
        <v>2218</v>
      </c>
      <c r="D1024" s="18" t="s">
        <v>822</v>
      </c>
      <c r="E1024" s="18" t="s">
        <v>1227</v>
      </c>
      <c r="F1024" s="18" t="s">
        <v>2042</v>
      </c>
      <c r="G1024" s="18" t="s">
        <v>1229</v>
      </c>
      <c r="H1024" s="18">
        <v>130</v>
      </c>
    </row>
    <row r="1025" spans="1:8" s="16" customFormat="1" ht="15">
      <c r="A1025" s="19" t="s">
        <v>806</v>
      </c>
      <c r="B1025" s="18" t="s">
        <v>856</v>
      </c>
      <c r="C1025" s="18" t="s">
        <v>2219</v>
      </c>
      <c r="D1025" s="18" t="s">
        <v>822</v>
      </c>
      <c r="E1025" s="18" t="s">
        <v>1227</v>
      </c>
      <c r="F1025" s="18" t="s">
        <v>2042</v>
      </c>
      <c r="G1025" s="18" t="s">
        <v>1229</v>
      </c>
      <c r="H1025" s="18">
        <v>130</v>
      </c>
    </row>
    <row r="1026" spans="1:8" s="16" customFormat="1" ht="15">
      <c r="A1026" s="14" t="s">
        <v>806</v>
      </c>
      <c r="B1026" s="14" t="s">
        <v>858</v>
      </c>
      <c r="C1026" s="14" t="s">
        <v>2220</v>
      </c>
      <c r="D1026" s="14" t="s">
        <v>1226</v>
      </c>
      <c r="E1026" s="14" t="s">
        <v>1227</v>
      </c>
      <c r="F1026" s="14" t="s">
        <v>1253</v>
      </c>
      <c r="G1026" s="14" t="s">
        <v>1229</v>
      </c>
      <c r="H1026" s="14">
        <v>17</v>
      </c>
    </row>
    <row r="1027" spans="1:8" s="16" customFormat="1" ht="15">
      <c r="A1027" s="14" t="s">
        <v>806</v>
      </c>
      <c r="B1027" s="14" t="s">
        <v>858</v>
      </c>
      <c r="C1027" s="14" t="s">
        <v>2221</v>
      </c>
      <c r="D1027" s="14" t="s">
        <v>1226</v>
      </c>
      <c r="E1027" s="14" t="s">
        <v>1229</v>
      </c>
      <c r="F1027" s="14" t="s">
        <v>1253</v>
      </c>
      <c r="G1027" s="14" t="s">
        <v>1229</v>
      </c>
      <c r="H1027" s="14">
        <v>25</v>
      </c>
    </row>
    <row r="1028" spans="1:8" s="16" customFormat="1" ht="15">
      <c r="A1028" s="14" t="s">
        <v>806</v>
      </c>
      <c r="B1028" s="14" t="s">
        <v>858</v>
      </c>
      <c r="C1028" s="14" t="s">
        <v>2222</v>
      </c>
      <c r="D1028" s="14" t="s">
        <v>1226</v>
      </c>
      <c r="E1028" s="14" t="s">
        <v>1227</v>
      </c>
      <c r="F1028" s="14" t="s">
        <v>1253</v>
      </c>
      <c r="G1028" s="14" t="s">
        <v>1229</v>
      </c>
      <c r="H1028" s="14">
        <v>25</v>
      </c>
    </row>
    <row r="1029" spans="1:8" s="16" customFormat="1" ht="15">
      <c r="A1029" s="14" t="s">
        <v>806</v>
      </c>
      <c r="B1029" s="14" t="s">
        <v>858</v>
      </c>
      <c r="C1029" s="14" t="s">
        <v>2223</v>
      </c>
      <c r="D1029" s="14" t="s">
        <v>1226</v>
      </c>
      <c r="E1029" s="14" t="s">
        <v>1227</v>
      </c>
      <c r="F1029" s="14" t="s">
        <v>1253</v>
      </c>
      <c r="G1029" s="14" t="s">
        <v>1229</v>
      </c>
      <c r="H1029" s="14">
        <v>30</v>
      </c>
    </row>
    <row r="1030" spans="1:8" s="16" customFormat="1" ht="15">
      <c r="A1030" s="14" t="s">
        <v>806</v>
      </c>
      <c r="B1030" s="14" t="s">
        <v>858</v>
      </c>
      <c r="C1030" s="14" t="s">
        <v>2224</v>
      </c>
      <c r="D1030" s="14" t="s">
        <v>1226</v>
      </c>
      <c r="E1030" s="14" t="s">
        <v>1229</v>
      </c>
      <c r="F1030" s="14" t="s">
        <v>1253</v>
      </c>
      <c r="G1030" s="14" t="s">
        <v>1229</v>
      </c>
      <c r="H1030" s="14">
        <v>30</v>
      </c>
    </row>
    <row r="1031" spans="1:8" s="16" customFormat="1" ht="15">
      <c r="A1031" s="14" t="s">
        <v>806</v>
      </c>
      <c r="B1031" s="14" t="s">
        <v>858</v>
      </c>
      <c r="C1031" s="14" t="s">
        <v>2225</v>
      </c>
      <c r="D1031" s="14" t="s">
        <v>1226</v>
      </c>
      <c r="E1031" s="14" t="s">
        <v>1227</v>
      </c>
      <c r="F1031" s="14" t="s">
        <v>1253</v>
      </c>
      <c r="G1031" s="14" t="s">
        <v>1229</v>
      </c>
      <c r="H1031" s="14">
        <v>30</v>
      </c>
    </row>
    <row r="1032" spans="1:8" s="16" customFormat="1" ht="15">
      <c r="A1032" s="14" t="s">
        <v>806</v>
      </c>
      <c r="B1032" s="14" t="s">
        <v>858</v>
      </c>
      <c r="C1032" s="14" t="s">
        <v>2226</v>
      </c>
      <c r="D1032" s="14" t="s">
        <v>1226</v>
      </c>
      <c r="E1032" s="14" t="s">
        <v>1229</v>
      </c>
      <c r="F1032" s="14" t="s">
        <v>1253</v>
      </c>
      <c r="G1032" s="14" t="s">
        <v>1229</v>
      </c>
      <c r="H1032" s="14">
        <v>35</v>
      </c>
    </row>
    <row r="1033" spans="1:8" s="16" customFormat="1" ht="15">
      <c r="A1033" s="14" t="s">
        <v>806</v>
      </c>
      <c r="B1033" s="14" t="s">
        <v>858</v>
      </c>
      <c r="C1033" s="14" t="s">
        <v>2227</v>
      </c>
      <c r="D1033" s="14" t="s">
        <v>1226</v>
      </c>
      <c r="E1033" s="14" t="s">
        <v>1227</v>
      </c>
      <c r="F1033" s="14" t="s">
        <v>1253</v>
      </c>
      <c r="G1033" s="14" t="s">
        <v>1229</v>
      </c>
      <c r="H1033" s="14">
        <v>40</v>
      </c>
    </row>
    <row r="1034" spans="1:8" s="16" customFormat="1" ht="15">
      <c r="A1034" s="14" t="s">
        <v>806</v>
      </c>
      <c r="B1034" s="14" t="s">
        <v>858</v>
      </c>
      <c r="C1034" s="14" t="s">
        <v>2228</v>
      </c>
      <c r="D1034" s="14" t="s">
        <v>1226</v>
      </c>
      <c r="E1034" s="14" t="s">
        <v>1227</v>
      </c>
      <c r="F1034" s="14" t="s">
        <v>1253</v>
      </c>
      <c r="G1034" s="14" t="s">
        <v>1229</v>
      </c>
      <c r="H1034" s="14">
        <v>45</v>
      </c>
    </row>
    <row r="1035" spans="1:8" s="16" customFormat="1" ht="15">
      <c r="A1035" s="14" t="s">
        <v>806</v>
      </c>
      <c r="B1035" s="14" t="s">
        <v>858</v>
      </c>
      <c r="C1035" s="14" t="s">
        <v>2229</v>
      </c>
      <c r="D1035" s="14" t="s">
        <v>1226</v>
      </c>
      <c r="E1035" s="14" t="s">
        <v>1227</v>
      </c>
      <c r="F1035" s="14" t="s">
        <v>1253</v>
      </c>
      <c r="G1035" s="14" t="s">
        <v>1229</v>
      </c>
      <c r="H1035" s="14">
        <v>45</v>
      </c>
    </row>
    <row r="1036" spans="1:9" s="16" customFormat="1" ht="15">
      <c r="A1036" s="19" t="s">
        <v>806</v>
      </c>
      <c r="B1036" s="19" t="s">
        <v>867</v>
      </c>
      <c r="C1036" s="19" t="s">
        <v>2230</v>
      </c>
      <c r="D1036" s="19" t="s">
        <v>1226</v>
      </c>
      <c r="E1036" s="19" t="s">
        <v>1227</v>
      </c>
      <c r="F1036" s="19" t="s">
        <v>2016</v>
      </c>
      <c r="G1036" s="19" t="s">
        <v>1229</v>
      </c>
      <c r="H1036" s="19">
        <v>16</v>
      </c>
      <c r="I1036" s="16" t="s">
        <v>1229</v>
      </c>
    </row>
    <row r="1037" spans="1:9" s="16" customFormat="1" ht="15">
      <c r="A1037" s="19" t="s">
        <v>806</v>
      </c>
      <c r="B1037" s="19" t="s">
        <v>867</v>
      </c>
      <c r="C1037" s="19" t="s">
        <v>2231</v>
      </c>
      <c r="D1037" s="19" t="s">
        <v>1226</v>
      </c>
      <c r="E1037" s="19" t="s">
        <v>1229</v>
      </c>
      <c r="F1037" s="19" t="s">
        <v>2016</v>
      </c>
      <c r="G1037" s="19" t="s">
        <v>1229</v>
      </c>
      <c r="H1037" s="19">
        <v>16</v>
      </c>
      <c r="I1037" s="16" t="s">
        <v>1229</v>
      </c>
    </row>
    <row r="1038" spans="1:9" s="16" customFormat="1" ht="15">
      <c r="A1038" s="19" t="s">
        <v>806</v>
      </c>
      <c r="B1038" s="19" t="s">
        <v>867</v>
      </c>
      <c r="C1038" s="19" t="s">
        <v>2232</v>
      </c>
      <c r="D1038" s="19" t="s">
        <v>1226</v>
      </c>
      <c r="E1038" s="19" t="s">
        <v>1227</v>
      </c>
      <c r="F1038" s="19" t="s">
        <v>2016</v>
      </c>
      <c r="G1038" s="19" t="s">
        <v>1229</v>
      </c>
      <c r="H1038" s="19">
        <v>110</v>
      </c>
      <c r="I1038" s="16" t="s">
        <v>1229</v>
      </c>
    </row>
    <row r="1039" spans="1:9" s="16" customFormat="1" ht="15">
      <c r="A1039" s="19" t="s">
        <v>806</v>
      </c>
      <c r="B1039" s="19" t="s">
        <v>867</v>
      </c>
      <c r="C1039" s="19" t="s">
        <v>2233</v>
      </c>
      <c r="D1039" s="19" t="s">
        <v>1226</v>
      </c>
      <c r="E1039" s="19" t="s">
        <v>1227</v>
      </c>
      <c r="F1039" s="19" t="s">
        <v>2016</v>
      </c>
      <c r="G1039" s="19" t="s">
        <v>1229</v>
      </c>
      <c r="H1039" s="19">
        <v>85</v>
      </c>
      <c r="I1039" s="16" t="s">
        <v>1229</v>
      </c>
    </row>
    <row r="1040" spans="1:9" s="16" customFormat="1" ht="15">
      <c r="A1040" s="19" t="s">
        <v>806</v>
      </c>
      <c r="B1040" s="19" t="s">
        <v>867</v>
      </c>
      <c r="C1040" s="19" t="s">
        <v>2234</v>
      </c>
      <c r="D1040" s="19" t="s">
        <v>1226</v>
      </c>
      <c r="E1040" s="19" t="s">
        <v>1227</v>
      </c>
      <c r="F1040" s="19" t="s">
        <v>1393</v>
      </c>
      <c r="G1040" s="19" t="s">
        <v>1229</v>
      </c>
      <c r="H1040" s="19">
        <v>1</v>
      </c>
      <c r="I1040" s="16" t="s">
        <v>1229</v>
      </c>
    </row>
    <row r="1041" spans="1:9" s="16" customFormat="1" ht="15">
      <c r="A1041" s="19" t="s">
        <v>806</v>
      </c>
      <c r="B1041" s="19" t="s">
        <v>867</v>
      </c>
      <c r="C1041" s="19" t="s">
        <v>2235</v>
      </c>
      <c r="D1041" s="19" t="s">
        <v>1226</v>
      </c>
      <c r="E1041" s="19" t="s">
        <v>1227</v>
      </c>
      <c r="F1041" s="19" t="s">
        <v>1393</v>
      </c>
      <c r="G1041" s="19" t="s">
        <v>1229</v>
      </c>
      <c r="H1041" s="19">
        <v>1</v>
      </c>
      <c r="I1041" s="16" t="s">
        <v>1229</v>
      </c>
    </row>
    <row r="1042" spans="1:9" s="16" customFormat="1" ht="15">
      <c r="A1042" s="19" t="s">
        <v>806</v>
      </c>
      <c r="B1042" s="19" t="s">
        <v>867</v>
      </c>
      <c r="C1042" s="19" t="s">
        <v>2236</v>
      </c>
      <c r="D1042" s="19" t="s">
        <v>1226</v>
      </c>
      <c r="E1042" s="19" t="s">
        <v>1229</v>
      </c>
      <c r="F1042" s="19" t="s">
        <v>1393</v>
      </c>
      <c r="G1042" s="19" t="s">
        <v>1229</v>
      </c>
      <c r="H1042" s="19">
        <v>16</v>
      </c>
      <c r="I1042" s="16" t="s">
        <v>1229</v>
      </c>
    </row>
    <row r="1043" spans="1:9" s="16" customFormat="1" ht="15">
      <c r="A1043" s="19" t="s">
        <v>806</v>
      </c>
      <c r="B1043" s="19" t="s">
        <v>867</v>
      </c>
      <c r="C1043" s="19" t="s">
        <v>2237</v>
      </c>
      <c r="D1043" s="19" t="s">
        <v>1226</v>
      </c>
      <c r="E1043" s="19" t="s">
        <v>1229</v>
      </c>
      <c r="F1043" s="19" t="s">
        <v>1393</v>
      </c>
      <c r="G1043" s="19" t="s">
        <v>1229</v>
      </c>
      <c r="H1043" s="19">
        <v>16</v>
      </c>
      <c r="I1043" s="16" t="s">
        <v>1229</v>
      </c>
    </row>
    <row r="1044" spans="1:9" s="16" customFormat="1" ht="15">
      <c r="A1044" s="19" t="s">
        <v>806</v>
      </c>
      <c r="B1044" s="19" t="s">
        <v>867</v>
      </c>
      <c r="C1044" s="19" t="s">
        <v>2238</v>
      </c>
      <c r="D1044" s="19" t="s">
        <v>1226</v>
      </c>
      <c r="E1044" s="19" t="s">
        <v>1227</v>
      </c>
      <c r="F1044" s="19" t="s">
        <v>1393</v>
      </c>
      <c r="G1044" s="19" t="s">
        <v>1229</v>
      </c>
      <c r="H1044" s="19">
        <v>12</v>
      </c>
      <c r="I1044" s="16" t="s">
        <v>1229</v>
      </c>
    </row>
    <row r="1045" spans="1:9" s="16" customFormat="1" ht="15">
      <c r="A1045" s="19" t="s">
        <v>806</v>
      </c>
      <c r="B1045" s="19" t="s">
        <v>867</v>
      </c>
      <c r="C1045" s="19" t="s">
        <v>2239</v>
      </c>
      <c r="D1045" s="19" t="s">
        <v>1226</v>
      </c>
      <c r="E1045" s="19" t="s">
        <v>1229</v>
      </c>
      <c r="F1045" s="19" t="s">
        <v>1393</v>
      </c>
      <c r="G1045" s="19" t="s">
        <v>1229</v>
      </c>
      <c r="H1045" s="19">
        <v>1</v>
      </c>
      <c r="I1045" s="16" t="s">
        <v>1229</v>
      </c>
    </row>
    <row r="1046" spans="1:9" s="16" customFormat="1" ht="15">
      <c r="A1046" s="19" t="s">
        <v>806</v>
      </c>
      <c r="B1046" s="19" t="s">
        <v>867</v>
      </c>
      <c r="C1046" s="19" t="s">
        <v>2240</v>
      </c>
      <c r="D1046" s="19" t="s">
        <v>1226</v>
      </c>
      <c r="E1046" s="19" t="s">
        <v>1229</v>
      </c>
      <c r="F1046" s="19" t="s">
        <v>1393</v>
      </c>
      <c r="G1046" s="19" t="s">
        <v>1229</v>
      </c>
      <c r="H1046" s="19">
        <v>1</v>
      </c>
      <c r="I1046" s="16" t="s">
        <v>1229</v>
      </c>
    </row>
    <row r="1047" spans="1:9" s="16" customFormat="1" ht="15">
      <c r="A1047" s="19" t="s">
        <v>806</v>
      </c>
      <c r="B1047" s="19" t="s">
        <v>867</v>
      </c>
      <c r="C1047" s="19" t="s">
        <v>2241</v>
      </c>
      <c r="D1047" s="19" t="s">
        <v>1226</v>
      </c>
      <c r="E1047" s="19" t="s">
        <v>1229</v>
      </c>
      <c r="F1047" s="19" t="s">
        <v>1393</v>
      </c>
      <c r="G1047" s="19" t="s">
        <v>1229</v>
      </c>
      <c r="H1047" s="19">
        <v>1</v>
      </c>
      <c r="I1047" s="16" t="s">
        <v>1229</v>
      </c>
    </row>
    <row r="1048" spans="1:9" s="16" customFormat="1" ht="15">
      <c r="A1048" s="19" t="s">
        <v>806</v>
      </c>
      <c r="B1048" s="19" t="s">
        <v>867</v>
      </c>
      <c r="C1048" s="19" t="s">
        <v>2242</v>
      </c>
      <c r="D1048" s="19" t="s">
        <v>1226</v>
      </c>
      <c r="E1048" s="19" t="s">
        <v>1229</v>
      </c>
      <c r="F1048" s="19" t="s">
        <v>1393</v>
      </c>
      <c r="G1048" s="19" t="s">
        <v>1229</v>
      </c>
      <c r="H1048" s="19">
        <v>1</v>
      </c>
      <c r="I1048" s="16" t="s">
        <v>1229</v>
      </c>
    </row>
    <row r="1049" spans="1:9" s="16" customFormat="1" ht="15">
      <c r="A1049" s="19" t="s">
        <v>806</v>
      </c>
      <c r="B1049" s="19" t="s">
        <v>867</v>
      </c>
      <c r="C1049" s="19" t="s">
        <v>2243</v>
      </c>
      <c r="D1049" s="19" t="s">
        <v>1226</v>
      </c>
      <c r="E1049" s="19" t="s">
        <v>1229</v>
      </c>
      <c r="F1049" s="19" t="s">
        <v>1393</v>
      </c>
      <c r="G1049" s="19" t="s">
        <v>1229</v>
      </c>
      <c r="H1049" s="19">
        <v>1</v>
      </c>
      <c r="I1049" s="16" t="s">
        <v>1229</v>
      </c>
    </row>
    <row r="1050" spans="1:9" s="16" customFormat="1" ht="15">
      <c r="A1050" s="19" t="s">
        <v>806</v>
      </c>
      <c r="B1050" s="19" t="s">
        <v>867</v>
      </c>
      <c r="C1050" s="19" t="s">
        <v>2244</v>
      </c>
      <c r="D1050" s="19" t="s">
        <v>1226</v>
      </c>
      <c r="E1050" s="19" t="s">
        <v>1229</v>
      </c>
      <c r="F1050" s="19" t="s">
        <v>1393</v>
      </c>
      <c r="G1050" s="19" t="s">
        <v>1229</v>
      </c>
      <c r="H1050" s="19">
        <v>1</v>
      </c>
      <c r="I1050" s="16" t="s">
        <v>1229</v>
      </c>
    </row>
    <row r="1051" spans="1:8" s="16" customFormat="1" ht="45">
      <c r="A1051" s="14" t="s">
        <v>806</v>
      </c>
      <c r="B1051" s="15" t="s">
        <v>871</v>
      </c>
      <c r="C1051" s="37" t="s">
        <v>2245</v>
      </c>
      <c r="D1051" s="37" t="s">
        <v>1226</v>
      </c>
      <c r="E1051" s="37" t="s">
        <v>1229</v>
      </c>
      <c r="F1051" s="37" t="s">
        <v>1253</v>
      </c>
      <c r="G1051" s="14" t="s">
        <v>1229</v>
      </c>
      <c r="H1051" s="15">
        <v>30</v>
      </c>
    </row>
    <row r="1052" spans="1:8" s="16" customFormat="1" ht="45">
      <c r="A1052" s="14" t="s">
        <v>806</v>
      </c>
      <c r="B1052" s="15" t="s">
        <v>871</v>
      </c>
      <c r="C1052" s="37" t="s">
        <v>872</v>
      </c>
      <c r="D1052" s="37" t="s">
        <v>1226</v>
      </c>
      <c r="E1052" s="38" t="s">
        <v>1227</v>
      </c>
      <c r="F1052" s="37" t="s">
        <v>1253</v>
      </c>
      <c r="G1052" s="14" t="s">
        <v>1229</v>
      </c>
      <c r="H1052" s="15">
        <v>35</v>
      </c>
    </row>
    <row r="1053" spans="1:8" s="16" customFormat="1" ht="45">
      <c r="A1053" s="19" t="s">
        <v>806</v>
      </c>
      <c r="B1053" s="18" t="s">
        <v>873</v>
      </c>
      <c r="C1053" s="18" t="s">
        <v>874</v>
      </c>
      <c r="D1053" s="18" t="s">
        <v>822</v>
      </c>
      <c r="E1053" s="18" t="s">
        <v>1227</v>
      </c>
      <c r="F1053" s="18" t="s">
        <v>2042</v>
      </c>
      <c r="G1053" s="18" t="s">
        <v>1229</v>
      </c>
      <c r="H1053" s="18">
        <v>130</v>
      </c>
    </row>
    <row r="1054" spans="1:8" s="16" customFormat="1" ht="45">
      <c r="A1054" s="19" t="s">
        <v>806</v>
      </c>
      <c r="B1054" s="18" t="s">
        <v>873</v>
      </c>
      <c r="C1054" s="18" t="s">
        <v>876</v>
      </c>
      <c r="D1054" s="18" t="s">
        <v>822</v>
      </c>
      <c r="E1054" s="18" t="s">
        <v>1227</v>
      </c>
      <c r="F1054" s="18" t="s">
        <v>2042</v>
      </c>
      <c r="G1054" s="18" t="s">
        <v>1229</v>
      </c>
      <c r="H1054" s="18">
        <v>120</v>
      </c>
    </row>
    <row r="1055" spans="1:8" s="16" customFormat="1" ht="45">
      <c r="A1055" s="19" t="s">
        <v>806</v>
      </c>
      <c r="B1055" s="18" t="s">
        <v>873</v>
      </c>
      <c r="C1055" s="18" t="s">
        <v>878</v>
      </c>
      <c r="D1055" s="18" t="s">
        <v>822</v>
      </c>
      <c r="E1055" s="18" t="s">
        <v>1227</v>
      </c>
      <c r="F1055" s="18" t="s">
        <v>2042</v>
      </c>
      <c r="G1055" s="18" t="s">
        <v>1229</v>
      </c>
      <c r="H1055" s="18">
        <v>135</v>
      </c>
    </row>
    <row r="1056" spans="1:8" s="16" customFormat="1" ht="45">
      <c r="A1056" s="19" t="s">
        <v>806</v>
      </c>
      <c r="B1056" s="18" t="s">
        <v>873</v>
      </c>
      <c r="C1056" s="18" t="s">
        <v>879</v>
      </c>
      <c r="D1056" s="18" t="s">
        <v>822</v>
      </c>
      <c r="E1056" s="18" t="s">
        <v>1227</v>
      </c>
      <c r="F1056" s="18" t="s">
        <v>2042</v>
      </c>
      <c r="G1056" s="18" t="s">
        <v>1229</v>
      </c>
      <c r="H1056" s="18">
        <v>135</v>
      </c>
    </row>
    <row r="1057" spans="1:8" s="16" customFormat="1" ht="45">
      <c r="A1057" s="19" t="s">
        <v>806</v>
      </c>
      <c r="B1057" s="18" t="s">
        <v>873</v>
      </c>
      <c r="C1057" s="18" t="s">
        <v>880</v>
      </c>
      <c r="D1057" s="18" t="s">
        <v>822</v>
      </c>
      <c r="E1057" s="18" t="s">
        <v>1227</v>
      </c>
      <c r="F1057" s="18" t="s">
        <v>2042</v>
      </c>
      <c r="G1057" s="18" t="s">
        <v>1229</v>
      </c>
      <c r="H1057" s="18">
        <v>135</v>
      </c>
    </row>
    <row r="1058" spans="1:8" s="16" customFormat="1" ht="15">
      <c r="A1058" s="14" t="s">
        <v>806</v>
      </c>
      <c r="B1058" s="14" t="s">
        <v>2246</v>
      </c>
      <c r="C1058" s="14" t="s">
        <v>2247</v>
      </c>
      <c r="D1058" s="14" t="s">
        <v>1226</v>
      </c>
      <c r="E1058" s="14" t="s">
        <v>1227</v>
      </c>
      <c r="F1058" s="14" t="s">
        <v>1253</v>
      </c>
      <c r="G1058" s="14" t="s">
        <v>1229</v>
      </c>
      <c r="H1058" s="14">
        <v>35</v>
      </c>
    </row>
    <row r="1059" spans="1:8" s="16" customFormat="1" ht="15">
      <c r="A1059" s="14" t="s">
        <v>806</v>
      </c>
      <c r="B1059" s="14" t="s">
        <v>2246</v>
      </c>
      <c r="C1059" s="14" t="s">
        <v>2248</v>
      </c>
      <c r="D1059" s="14" t="s">
        <v>1226</v>
      </c>
      <c r="E1059" s="14" t="s">
        <v>1229</v>
      </c>
      <c r="F1059" s="14" t="s">
        <v>1253</v>
      </c>
      <c r="G1059" s="14" t="s">
        <v>1229</v>
      </c>
      <c r="H1059" s="14">
        <v>45</v>
      </c>
    </row>
    <row r="1060" spans="1:8" s="16" customFormat="1" ht="15">
      <c r="A1060" s="14" t="s">
        <v>806</v>
      </c>
      <c r="B1060" s="14" t="s">
        <v>2246</v>
      </c>
      <c r="C1060" s="14" t="s">
        <v>2249</v>
      </c>
      <c r="D1060" s="14" t="s">
        <v>1226</v>
      </c>
      <c r="E1060" s="14" t="s">
        <v>1229</v>
      </c>
      <c r="F1060" s="14" t="s">
        <v>1253</v>
      </c>
      <c r="G1060" s="14" t="s">
        <v>1229</v>
      </c>
      <c r="H1060" s="14">
        <v>50</v>
      </c>
    </row>
    <row r="1061" spans="1:8" s="16" customFormat="1" ht="15">
      <c r="A1061" s="14" t="s">
        <v>806</v>
      </c>
      <c r="B1061" s="14" t="s">
        <v>2246</v>
      </c>
      <c r="C1061" s="14" t="s">
        <v>2250</v>
      </c>
      <c r="D1061" s="14" t="s">
        <v>1226</v>
      </c>
      <c r="E1061" s="14" t="s">
        <v>1227</v>
      </c>
      <c r="F1061" s="14" t="s">
        <v>1253</v>
      </c>
      <c r="G1061" s="14" t="s">
        <v>1229</v>
      </c>
      <c r="H1061" s="14">
        <v>30</v>
      </c>
    </row>
    <row r="1062" spans="1:8" s="16" customFormat="1" ht="15">
      <c r="A1062" s="14" t="s">
        <v>806</v>
      </c>
      <c r="B1062" s="14" t="s">
        <v>2246</v>
      </c>
      <c r="C1062" s="14" t="s">
        <v>2251</v>
      </c>
      <c r="D1062" s="14" t="s">
        <v>1226</v>
      </c>
      <c r="E1062" s="14" t="s">
        <v>1229</v>
      </c>
      <c r="F1062" s="14" t="s">
        <v>1253</v>
      </c>
      <c r="G1062" s="14" t="s">
        <v>1229</v>
      </c>
      <c r="H1062" s="14">
        <v>45</v>
      </c>
    </row>
    <row r="1063" spans="1:8" s="16" customFormat="1" ht="15">
      <c r="A1063" s="19" t="s">
        <v>806</v>
      </c>
      <c r="B1063" s="19" t="s">
        <v>312</v>
      </c>
      <c r="C1063" s="19" t="s">
        <v>2252</v>
      </c>
      <c r="D1063" s="19" t="s">
        <v>1226</v>
      </c>
      <c r="E1063" s="19" t="s">
        <v>1229</v>
      </c>
      <c r="F1063" s="19" t="s">
        <v>1393</v>
      </c>
      <c r="G1063" s="19" t="s">
        <v>1229</v>
      </c>
      <c r="H1063" s="19">
        <v>5</v>
      </c>
    </row>
    <row r="1064" spans="1:8" s="16" customFormat="1" ht="15">
      <c r="A1064" s="14" t="s">
        <v>806</v>
      </c>
      <c r="B1064" s="14" t="s">
        <v>312</v>
      </c>
      <c r="C1064" s="14" t="s">
        <v>2253</v>
      </c>
      <c r="D1064" s="14" t="s">
        <v>1226</v>
      </c>
      <c r="E1064" s="14" t="s">
        <v>1229</v>
      </c>
      <c r="F1064" s="14" t="s">
        <v>1253</v>
      </c>
      <c r="G1064" s="14" t="s">
        <v>1229</v>
      </c>
      <c r="H1064" s="14">
        <v>35</v>
      </c>
    </row>
    <row r="1065" spans="1:8" s="16" customFormat="1" ht="15">
      <c r="A1065" s="14" t="s">
        <v>806</v>
      </c>
      <c r="B1065" s="14" t="s">
        <v>312</v>
      </c>
      <c r="C1065" s="14" t="s">
        <v>2254</v>
      </c>
      <c r="D1065" s="14" t="s">
        <v>1226</v>
      </c>
      <c r="E1065" s="14" t="s">
        <v>1229</v>
      </c>
      <c r="F1065" s="14" t="s">
        <v>1253</v>
      </c>
      <c r="G1065" s="14" t="s">
        <v>1229</v>
      </c>
      <c r="H1065" s="14">
        <v>50</v>
      </c>
    </row>
    <row r="1066" spans="1:8" s="16" customFormat="1" ht="15">
      <c r="A1066" s="19" t="s">
        <v>806</v>
      </c>
      <c r="B1066" s="19" t="s">
        <v>884</v>
      </c>
      <c r="C1066" s="19" t="s">
        <v>2255</v>
      </c>
      <c r="D1066" s="19" t="s">
        <v>1226</v>
      </c>
      <c r="E1066" s="19" t="s">
        <v>1227</v>
      </c>
      <c r="F1066" s="19" t="s">
        <v>2016</v>
      </c>
      <c r="G1066" s="19" t="s">
        <v>1229</v>
      </c>
      <c r="H1066" s="19">
        <v>33</v>
      </c>
    </row>
    <row r="1067" spans="1:8" s="16" customFormat="1" ht="15">
      <c r="A1067" s="19" t="s">
        <v>806</v>
      </c>
      <c r="B1067" s="19" t="s">
        <v>884</v>
      </c>
      <c r="C1067" s="19" t="s">
        <v>2256</v>
      </c>
      <c r="D1067" s="19" t="s">
        <v>1226</v>
      </c>
      <c r="E1067" s="19" t="s">
        <v>1229</v>
      </c>
      <c r="F1067" s="19" t="s">
        <v>2016</v>
      </c>
      <c r="G1067" s="19" t="s">
        <v>1229</v>
      </c>
      <c r="H1067" s="19">
        <v>32</v>
      </c>
    </row>
    <row r="1068" spans="1:8" s="16" customFormat="1" ht="15">
      <c r="A1068" s="19" t="s">
        <v>806</v>
      </c>
      <c r="B1068" s="19" t="s">
        <v>884</v>
      </c>
      <c r="C1068" s="19" t="s">
        <v>2257</v>
      </c>
      <c r="D1068" s="19" t="s">
        <v>1226</v>
      </c>
      <c r="E1068" s="19" t="s">
        <v>1229</v>
      </c>
      <c r="F1068" s="19" t="s">
        <v>2016</v>
      </c>
      <c r="G1068" s="19" t="s">
        <v>1229</v>
      </c>
      <c r="H1068" s="19">
        <v>38</v>
      </c>
    </row>
    <row r="1069" spans="1:8" s="16" customFormat="1" ht="15">
      <c r="A1069" s="19" t="s">
        <v>806</v>
      </c>
      <c r="B1069" s="19" t="s">
        <v>884</v>
      </c>
      <c r="C1069" s="19" t="s">
        <v>2258</v>
      </c>
      <c r="D1069" s="19" t="s">
        <v>1226</v>
      </c>
      <c r="E1069" s="19" t="s">
        <v>1229</v>
      </c>
      <c r="F1069" s="19" t="s">
        <v>2016</v>
      </c>
      <c r="G1069" s="19" t="s">
        <v>1229</v>
      </c>
      <c r="H1069" s="19">
        <v>45</v>
      </c>
    </row>
    <row r="1070" spans="1:8" s="16" customFormat="1" ht="15">
      <c r="A1070" s="19" t="s">
        <v>806</v>
      </c>
      <c r="B1070" s="19" t="s">
        <v>884</v>
      </c>
      <c r="C1070" s="19" t="s">
        <v>2259</v>
      </c>
      <c r="D1070" s="19" t="s">
        <v>1226</v>
      </c>
      <c r="E1070" s="19" t="s">
        <v>1227</v>
      </c>
      <c r="F1070" s="19" t="s">
        <v>2016</v>
      </c>
      <c r="G1070" s="19" t="s">
        <v>1229</v>
      </c>
      <c r="H1070" s="19">
        <v>55</v>
      </c>
    </row>
    <row r="1071" spans="1:8" s="16" customFormat="1" ht="15">
      <c r="A1071" s="19" t="s">
        <v>806</v>
      </c>
      <c r="B1071" s="19" t="s">
        <v>884</v>
      </c>
      <c r="C1071" s="19" t="s">
        <v>2260</v>
      </c>
      <c r="D1071" s="19" t="s">
        <v>1226</v>
      </c>
      <c r="E1071" s="19" t="s">
        <v>1227</v>
      </c>
      <c r="F1071" s="19" t="s">
        <v>2016</v>
      </c>
      <c r="G1071" s="19" t="s">
        <v>1229</v>
      </c>
      <c r="H1071" s="19">
        <v>65</v>
      </c>
    </row>
    <row r="1072" spans="1:8" s="16" customFormat="1" ht="15">
      <c r="A1072" s="19" t="s">
        <v>806</v>
      </c>
      <c r="B1072" s="19" t="s">
        <v>884</v>
      </c>
      <c r="C1072" s="19" t="s">
        <v>2261</v>
      </c>
      <c r="D1072" s="19" t="s">
        <v>1226</v>
      </c>
      <c r="E1072" s="19" t="s">
        <v>1227</v>
      </c>
      <c r="F1072" s="19" t="s">
        <v>2016</v>
      </c>
      <c r="G1072" s="19" t="s">
        <v>1229</v>
      </c>
      <c r="H1072" s="19">
        <v>75</v>
      </c>
    </row>
    <row r="1073" spans="1:8" s="16" customFormat="1" ht="15">
      <c r="A1073" s="19" t="s">
        <v>806</v>
      </c>
      <c r="B1073" s="19" t="s">
        <v>884</v>
      </c>
      <c r="C1073" s="19" t="s">
        <v>2262</v>
      </c>
      <c r="D1073" s="19" t="s">
        <v>1226</v>
      </c>
      <c r="E1073" s="19" t="s">
        <v>1227</v>
      </c>
      <c r="F1073" s="19" t="s">
        <v>2016</v>
      </c>
      <c r="G1073" s="19" t="s">
        <v>1229</v>
      </c>
      <c r="H1073" s="19">
        <v>18</v>
      </c>
    </row>
    <row r="1074" spans="1:8" s="16" customFormat="1" ht="15">
      <c r="A1074" s="19" t="s">
        <v>806</v>
      </c>
      <c r="B1074" s="19" t="s">
        <v>884</v>
      </c>
      <c r="C1074" s="19" t="s">
        <v>2263</v>
      </c>
      <c r="D1074" s="19" t="s">
        <v>1226</v>
      </c>
      <c r="E1074" s="19" t="s">
        <v>1227</v>
      </c>
      <c r="F1074" s="19" t="s">
        <v>2016</v>
      </c>
      <c r="G1074" s="19" t="s">
        <v>1229</v>
      </c>
      <c r="H1074" s="19">
        <v>22</v>
      </c>
    </row>
    <row r="1075" spans="1:8" s="16" customFormat="1" ht="15">
      <c r="A1075" s="19" t="s">
        <v>806</v>
      </c>
      <c r="B1075" s="19" t="s">
        <v>884</v>
      </c>
      <c r="C1075" s="19" t="s">
        <v>2264</v>
      </c>
      <c r="D1075" s="19" t="s">
        <v>1226</v>
      </c>
      <c r="E1075" s="19" t="s">
        <v>1229</v>
      </c>
      <c r="F1075" s="19" t="s">
        <v>2016</v>
      </c>
      <c r="G1075" s="19" t="s">
        <v>1229</v>
      </c>
      <c r="H1075" s="19">
        <v>96</v>
      </c>
    </row>
    <row r="1076" spans="1:8" s="16" customFormat="1" ht="15">
      <c r="A1076" s="19" t="s">
        <v>806</v>
      </c>
      <c r="B1076" s="19" t="s">
        <v>884</v>
      </c>
      <c r="C1076" s="19" t="s">
        <v>2265</v>
      </c>
      <c r="D1076" s="19" t="s">
        <v>1226</v>
      </c>
      <c r="E1076" s="19" t="s">
        <v>1229</v>
      </c>
      <c r="F1076" s="19" t="s">
        <v>2016</v>
      </c>
      <c r="G1076" s="19" t="s">
        <v>1229</v>
      </c>
      <c r="H1076" s="19">
        <v>115</v>
      </c>
    </row>
    <row r="1077" spans="1:8" s="16" customFormat="1" ht="15">
      <c r="A1077" s="19" t="s">
        <v>806</v>
      </c>
      <c r="B1077" s="19" t="s">
        <v>884</v>
      </c>
      <c r="C1077" s="19" t="s">
        <v>2266</v>
      </c>
      <c r="D1077" s="19" t="s">
        <v>1226</v>
      </c>
      <c r="E1077" s="19" t="s">
        <v>1229</v>
      </c>
      <c r="F1077" s="19" t="s">
        <v>2016</v>
      </c>
      <c r="G1077" s="19" t="s">
        <v>1229</v>
      </c>
      <c r="H1077" s="19">
        <v>135</v>
      </c>
    </row>
    <row r="1078" spans="1:8" s="16" customFormat="1" ht="15">
      <c r="A1078" s="19" t="s">
        <v>806</v>
      </c>
      <c r="B1078" s="19" t="s">
        <v>884</v>
      </c>
      <c r="C1078" s="19" t="s">
        <v>2267</v>
      </c>
      <c r="D1078" s="19" t="s">
        <v>1226</v>
      </c>
      <c r="E1078" s="19" t="s">
        <v>1229</v>
      </c>
      <c r="F1078" s="19" t="s">
        <v>2016</v>
      </c>
      <c r="G1078" s="19" t="s">
        <v>1229</v>
      </c>
      <c r="H1078" s="19">
        <v>155</v>
      </c>
    </row>
    <row r="1079" spans="1:8" s="16" customFormat="1" ht="15">
      <c r="A1079" s="19" t="s">
        <v>806</v>
      </c>
      <c r="B1079" s="19" t="s">
        <v>884</v>
      </c>
      <c r="C1079" s="19" t="s">
        <v>2268</v>
      </c>
      <c r="D1079" s="19" t="s">
        <v>1226</v>
      </c>
      <c r="E1079" s="19" t="s">
        <v>1229</v>
      </c>
      <c r="F1079" s="19" t="s">
        <v>2016</v>
      </c>
      <c r="G1079" s="19" t="s">
        <v>1229</v>
      </c>
      <c r="H1079" s="19">
        <v>180</v>
      </c>
    </row>
    <row r="1080" spans="1:8" s="16" customFormat="1" ht="15">
      <c r="A1080" s="19" t="s">
        <v>806</v>
      </c>
      <c r="B1080" s="19" t="s">
        <v>884</v>
      </c>
      <c r="C1080" s="19" t="s">
        <v>2269</v>
      </c>
      <c r="D1080" s="19" t="s">
        <v>1226</v>
      </c>
      <c r="E1080" s="19" t="s">
        <v>1227</v>
      </c>
      <c r="F1080" s="19" t="s">
        <v>2016</v>
      </c>
      <c r="G1080" s="19" t="s">
        <v>1229</v>
      </c>
      <c r="H1080" s="19">
        <v>100</v>
      </c>
    </row>
    <row r="1081" spans="1:8" s="16" customFormat="1" ht="15">
      <c r="A1081" s="19" t="s">
        <v>806</v>
      </c>
      <c r="B1081" s="19" t="s">
        <v>884</v>
      </c>
      <c r="C1081" s="19" t="s">
        <v>2270</v>
      </c>
      <c r="D1081" s="19" t="s">
        <v>1226</v>
      </c>
      <c r="E1081" s="19" t="s">
        <v>1227</v>
      </c>
      <c r="F1081" s="19" t="s">
        <v>2016</v>
      </c>
      <c r="G1081" s="19" t="s">
        <v>1229</v>
      </c>
      <c r="H1081" s="19">
        <v>144</v>
      </c>
    </row>
    <row r="1082" spans="1:8" s="16" customFormat="1" ht="15">
      <c r="A1082" s="19" t="s">
        <v>806</v>
      </c>
      <c r="B1082" s="19" t="s">
        <v>884</v>
      </c>
      <c r="C1082" s="19" t="s">
        <v>2271</v>
      </c>
      <c r="D1082" s="19" t="s">
        <v>1226</v>
      </c>
      <c r="E1082" s="19" t="s">
        <v>1227</v>
      </c>
      <c r="F1082" s="19" t="s">
        <v>2016</v>
      </c>
      <c r="G1082" s="19" t="s">
        <v>1229</v>
      </c>
      <c r="H1082" s="19">
        <v>144</v>
      </c>
    </row>
    <row r="1083" spans="1:8" s="16" customFormat="1" ht="15">
      <c r="A1083" s="19" t="s">
        <v>806</v>
      </c>
      <c r="B1083" s="14" t="s">
        <v>884</v>
      </c>
      <c r="C1083" s="14" t="s">
        <v>2272</v>
      </c>
      <c r="D1083" s="14" t="s">
        <v>1226</v>
      </c>
      <c r="E1083" s="14" t="s">
        <v>1227</v>
      </c>
      <c r="F1083" s="14" t="s">
        <v>295</v>
      </c>
      <c r="G1083" s="14" t="s">
        <v>1229</v>
      </c>
      <c r="H1083" s="14">
        <v>23</v>
      </c>
    </row>
    <row r="1084" spans="1:8" s="16" customFormat="1" ht="15">
      <c r="A1084" s="14" t="s">
        <v>806</v>
      </c>
      <c r="B1084" s="15" t="s">
        <v>884</v>
      </c>
      <c r="C1084" s="15" t="s">
        <v>2273</v>
      </c>
      <c r="D1084" s="15" t="s">
        <v>1226</v>
      </c>
      <c r="E1084" s="15" t="s">
        <v>1229</v>
      </c>
      <c r="F1084" s="15" t="s">
        <v>1253</v>
      </c>
      <c r="G1084" s="15" t="s">
        <v>1229</v>
      </c>
      <c r="H1084" s="15"/>
    </row>
    <row r="1085" spans="1:8" s="16" customFormat="1" ht="15">
      <c r="A1085" s="14" t="s">
        <v>806</v>
      </c>
      <c r="B1085" s="15" t="s">
        <v>884</v>
      </c>
      <c r="C1085" s="15" t="s">
        <v>2274</v>
      </c>
      <c r="D1085" s="15" t="s">
        <v>1226</v>
      </c>
      <c r="E1085" s="15" t="s">
        <v>1229</v>
      </c>
      <c r="F1085" s="15" t="s">
        <v>1253</v>
      </c>
      <c r="G1085" s="15" t="s">
        <v>1229</v>
      </c>
      <c r="H1085" s="15"/>
    </row>
    <row r="1086" spans="1:8" s="16" customFormat="1" ht="15">
      <c r="A1086" s="14" t="s">
        <v>806</v>
      </c>
      <c r="B1086" s="15" t="s">
        <v>884</v>
      </c>
      <c r="C1086" s="15" t="s">
        <v>2275</v>
      </c>
      <c r="D1086" s="15" t="s">
        <v>1226</v>
      </c>
      <c r="E1086" s="15" t="s">
        <v>1229</v>
      </c>
      <c r="F1086" s="15" t="s">
        <v>1253</v>
      </c>
      <c r="G1086" s="15" t="s">
        <v>1229</v>
      </c>
      <c r="H1086" s="15"/>
    </row>
    <row r="1087" spans="1:8" s="16" customFormat="1" ht="15">
      <c r="A1087" s="14" t="s">
        <v>806</v>
      </c>
      <c r="B1087" s="15" t="s">
        <v>884</v>
      </c>
      <c r="C1087" s="15" t="s">
        <v>2276</v>
      </c>
      <c r="D1087" s="15" t="s">
        <v>1226</v>
      </c>
      <c r="E1087" s="15" t="s">
        <v>1229</v>
      </c>
      <c r="F1087" s="15" t="s">
        <v>1253</v>
      </c>
      <c r="G1087" s="15" t="s">
        <v>1229</v>
      </c>
      <c r="H1087" s="15"/>
    </row>
    <row r="1088" spans="1:8" s="16" customFormat="1" ht="15">
      <c r="A1088" s="14" t="s">
        <v>806</v>
      </c>
      <c r="B1088" s="15" t="s">
        <v>884</v>
      </c>
      <c r="C1088" s="15" t="s">
        <v>2277</v>
      </c>
      <c r="D1088" s="15" t="s">
        <v>1226</v>
      </c>
      <c r="E1088" s="15" t="s">
        <v>1229</v>
      </c>
      <c r="F1088" s="15" t="s">
        <v>1253</v>
      </c>
      <c r="G1088" s="15" t="s">
        <v>1229</v>
      </c>
      <c r="H1088" s="15"/>
    </row>
    <row r="1089" spans="1:8" s="16" customFormat="1" ht="15">
      <c r="A1089" s="14" t="s">
        <v>806</v>
      </c>
      <c r="B1089" s="15" t="s">
        <v>884</v>
      </c>
      <c r="C1089" s="15" t="s">
        <v>2278</v>
      </c>
      <c r="D1089" s="15" t="s">
        <v>1226</v>
      </c>
      <c r="E1089" s="15" t="s">
        <v>1229</v>
      </c>
      <c r="F1089" s="15" t="s">
        <v>1253</v>
      </c>
      <c r="G1089" s="15" t="s">
        <v>1229</v>
      </c>
      <c r="H1089" s="15"/>
    </row>
    <row r="1090" spans="1:8" s="16" customFormat="1" ht="15">
      <c r="A1090" s="14" t="s">
        <v>806</v>
      </c>
      <c r="B1090" s="15" t="s">
        <v>884</v>
      </c>
      <c r="C1090" s="15" t="s">
        <v>2279</v>
      </c>
      <c r="D1090" s="15" t="s">
        <v>1226</v>
      </c>
      <c r="E1090" s="15" t="s">
        <v>1229</v>
      </c>
      <c r="F1090" s="15" t="s">
        <v>1253</v>
      </c>
      <c r="G1090" s="15" t="s">
        <v>1229</v>
      </c>
      <c r="H1090" s="15"/>
    </row>
    <row r="1091" spans="1:8" s="16" customFormat="1" ht="30">
      <c r="A1091" s="14" t="s">
        <v>806</v>
      </c>
      <c r="B1091" s="15" t="s">
        <v>884</v>
      </c>
      <c r="C1091" s="15" t="s">
        <v>2280</v>
      </c>
      <c r="D1091" s="15" t="s">
        <v>1226</v>
      </c>
      <c r="E1091" s="15" t="s">
        <v>1229</v>
      </c>
      <c r="F1091" s="15" t="s">
        <v>1253</v>
      </c>
      <c r="G1091" s="15" t="s">
        <v>1229</v>
      </c>
      <c r="H1091" s="15"/>
    </row>
    <row r="1092" spans="1:8" s="16" customFormat="1" ht="30">
      <c r="A1092" s="14" t="s">
        <v>806</v>
      </c>
      <c r="B1092" s="15" t="s">
        <v>884</v>
      </c>
      <c r="C1092" s="15" t="s">
        <v>2281</v>
      </c>
      <c r="D1092" s="15" t="s">
        <v>1226</v>
      </c>
      <c r="E1092" s="15" t="s">
        <v>1229</v>
      </c>
      <c r="F1092" s="15" t="s">
        <v>1253</v>
      </c>
      <c r="G1092" s="15" t="s">
        <v>1229</v>
      </c>
      <c r="H1092" s="15"/>
    </row>
    <row r="1093" spans="1:8" s="16" customFormat="1" ht="15">
      <c r="A1093" s="14" t="s">
        <v>806</v>
      </c>
      <c r="B1093" s="14" t="s">
        <v>884</v>
      </c>
      <c r="C1093" s="14" t="s">
        <v>2282</v>
      </c>
      <c r="D1093" s="14" t="s">
        <v>1226</v>
      </c>
      <c r="E1093" s="14" t="s">
        <v>1229</v>
      </c>
      <c r="F1093" s="14" t="s">
        <v>1253</v>
      </c>
      <c r="G1093" s="14" t="s">
        <v>1229</v>
      </c>
      <c r="H1093" s="14">
        <v>96</v>
      </c>
    </row>
    <row r="1094" spans="1:8" s="16" customFormat="1" ht="15">
      <c r="A1094" s="14" t="s">
        <v>806</v>
      </c>
      <c r="B1094" s="14" t="s">
        <v>884</v>
      </c>
      <c r="C1094" s="14" t="s">
        <v>2283</v>
      </c>
      <c r="D1094" s="14" t="s">
        <v>1226</v>
      </c>
      <c r="E1094" s="14" t="s">
        <v>1229</v>
      </c>
      <c r="F1094" s="14" t="s">
        <v>1253</v>
      </c>
      <c r="G1094" s="14" t="s">
        <v>1229</v>
      </c>
      <c r="H1094" s="14">
        <v>115</v>
      </c>
    </row>
    <row r="1095" spans="1:8" s="16" customFormat="1" ht="15">
      <c r="A1095" s="14" t="s">
        <v>806</v>
      </c>
      <c r="B1095" s="14" t="s">
        <v>884</v>
      </c>
      <c r="C1095" s="14" t="s">
        <v>2284</v>
      </c>
      <c r="D1095" s="14" t="s">
        <v>1226</v>
      </c>
      <c r="E1095" s="14" t="s">
        <v>1229</v>
      </c>
      <c r="F1095" s="14" t="s">
        <v>1253</v>
      </c>
      <c r="G1095" s="14" t="s">
        <v>1229</v>
      </c>
      <c r="H1095" s="14">
        <v>135</v>
      </c>
    </row>
    <row r="1096" spans="1:8" s="16" customFormat="1" ht="15">
      <c r="A1096" s="14" t="s">
        <v>806</v>
      </c>
      <c r="B1096" s="14" t="s">
        <v>884</v>
      </c>
      <c r="C1096" s="14" t="s">
        <v>2285</v>
      </c>
      <c r="D1096" s="14" t="s">
        <v>1226</v>
      </c>
      <c r="E1096" s="14" t="s">
        <v>1229</v>
      </c>
      <c r="F1096" s="14" t="s">
        <v>1253</v>
      </c>
      <c r="G1096" s="14" t="s">
        <v>1229</v>
      </c>
      <c r="H1096" s="14">
        <v>155</v>
      </c>
    </row>
    <row r="1097" spans="1:8" s="16" customFormat="1" ht="15">
      <c r="A1097" s="14" t="s">
        <v>806</v>
      </c>
      <c r="B1097" s="14" t="s">
        <v>884</v>
      </c>
      <c r="C1097" s="14" t="s">
        <v>2286</v>
      </c>
      <c r="D1097" s="14" t="s">
        <v>1226</v>
      </c>
      <c r="E1097" s="14" t="s">
        <v>1229</v>
      </c>
      <c r="F1097" s="14" t="s">
        <v>1253</v>
      </c>
      <c r="G1097" s="14" t="s">
        <v>1229</v>
      </c>
      <c r="H1097" s="14">
        <v>180</v>
      </c>
    </row>
    <row r="1098" spans="1:8" s="16" customFormat="1" ht="15">
      <c r="A1098" s="14" t="s">
        <v>806</v>
      </c>
      <c r="B1098" s="14" t="s">
        <v>884</v>
      </c>
      <c r="C1098" s="14" t="s">
        <v>2287</v>
      </c>
      <c r="D1098" s="14" t="s">
        <v>1226</v>
      </c>
      <c r="E1098" s="14" t="s">
        <v>1227</v>
      </c>
      <c r="F1098" s="14" t="s">
        <v>1253</v>
      </c>
      <c r="G1098" s="14" t="s">
        <v>1229</v>
      </c>
      <c r="H1098" s="14">
        <v>75</v>
      </c>
    </row>
    <row r="1099" spans="1:8" s="16" customFormat="1" ht="30">
      <c r="A1099" s="14" t="s">
        <v>806</v>
      </c>
      <c r="B1099" s="15" t="s">
        <v>884</v>
      </c>
      <c r="C1099" s="15" t="s">
        <v>2288</v>
      </c>
      <c r="D1099" s="15" t="s">
        <v>1226</v>
      </c>
      <c r="E1099" s="15" t="s">
        <v>1229</v>
      </c>
      <c r="F1099" s="15" t="s">
        <v>1253</v>
      </c>
      <c r="G1099" s="15" t="s">
        <v>1229</v>
      </c>
      <c r="H1099" s="15">
        <v>144</v>
      </c>
    </row>
    <row r="1100" spans="1:8" s="16" customFormat="1" ht="15">
      <c r="A1100" s="14" t="s">
        <v>806</v>
      </c>
      <c r="B1100" s="14" t="s">
        <v>884</v>
      </c>
      <c r="C1100" s="14" t="s">
        <v>2289</v>
      </c>
      <c r="D1100" s="14" t="s">
        <v>1226</v>
      </c>
      <c r="E1100" s="14" t="s">
        <v>1229</v>
      </c>
      <c r="F1100" s="14" t="s">
        <v>1253</v>
      </c>
      <c r="G1100" s="14" t="s">
        <v>1229</v>
      </c>
      <c r="H1100" s="14">
        <v>21</v>
      </c>
    </row>
    <row r="1101" spans="1:8" s="16" customFormat="1" ht="15">
      <c r="A1101" s="14" t="s">
        <v>806</v>
      </c>
      <c r="B1101" s="14" t="s">
        <v>884</v>
      </c>
      <c r="C1101" s="14" t="s">
        <v>2290</v>
      </c>
      <c r="D1101" s="14" t="s">
        <v>1226</v>
      </c>
      <c r="E1101" s="14" t="s">
        <v>1229</v>
      </c>
      <c r="F1101" s="14" t="s">
        <v>1253</v>
      </c>
      <c r="G1101" s="14" t="s">
        <v>1229</v>
      </c>
      <c r="H1101" s="14">
        <v>25</v>
      </c>
    </row>
    <row r="1102" spans="1:8" s="16" customFormat="1" ht="15">
      <c r="A1102" s="14" t="s">
        <v>806</v>
      </c>
      <c r="B1102" s="14" t="s">
        <v>884</v>
      </c>
      <c r="C1102" s="14" t="s">
        <v>2291</v>
      </c>
      <c r="D1102" s="14" t="s">
        <v>1226</v>
      </c>
      <c r="E1102" s="14" t="s">
        <v>1229</v>
      </c>
      <c r="F1102" s="14" t="s">
        <v>1253</v>
      </c>
      <c r="G1102" s="14" t="s">
        <v>1229</v>
      </c>
      <c r="H1102" s="14">
        <v>22</v>
      </c>
    </row>
    <row r="1103" spans="1:8" s="16" customFormat="1" ht="15">
      <c r="A1103" s="14" t="s">
        <v>806</v>
      </c>
      <c r="B1103" s="14" t="s">
        <v>884</v>
      </c>
      <c r="C1103" s="14" t="s">
        <v>2292</v>
      </c>
      <c r="D1103" s="14" t="s">
        <v>1226</v>
      </c>
      <c r="E1103" s="14" t="s">
        <v>1229</v>
      </c>
      <c r="F1103" s="14" t="s">
        <v>1253</v>
      </c>
      <c r="G1103" s="14" t="s">
        <v>1229</v>
      </c>
      <c r="H1103" s="14">
        <v>35</v>
      </c>
    </row>
    <row r="1104" spans="1:8" s="16" customFormat="1" ht="15">
      <c r="A1104" s="14" t="s">
        <v>806</v>
      </c>
      <c r="B1104" s="14" t="s">
        <v>884</v>
      </c>
      <c r="C1104" s="14" t="s">
        <v>2293</v>
      </c>
      <c r="D1104" s="14" t="s">
        <v>1226</v>
      </c>
      <c r="E1104" s="14" t="s">
        <v>1227</v>
      </c>
      <c r="F1104" s="14" t="s">
        <v>1253</v>
      </c>
      <c r="G1104" s="14" t="s">
        <v>1229</v>
      </c>
      <c r="H1104" s="14">
        <v>45</v>
      </c>
    </row>
    <row r="1105" spans="1:8" s="16" customFormat="1" ht="15">
      <c r="A1105" s="14" t="s">
        <v>806</v>
      </c>
      <c r="B1105" s="14" t="s">
        <v>884</v>
      </c>
      <c r="C1105" s="14" t="s">
        <v>2294</v>
      </c>
      <c r="D1105" s="14" t="s">
        <v>1226</v>
      </c>
      <c r="E1105" s="14" t="s">
        <v>1227</v>
      </c>
      <c r="F1105" s="14" t="s">
        <v>1253</v>
      </c>
      <c r="G1105" s="14" t="s">
        <v>1229</v>
      </c>
      <c r="H1105" s="14">
        <v>45</v>
      </c>
    </row>
    <row r="1106" spans="1:8" s="16" customFormat="1" ht="15">
      <c r="A1106" s="33" t="s">
        <v>806</v>
      </c>
      <c r="B1106" s="33" t="s">
        <v>884</v>
      </c>
      <c r="C1106" s="33" t="s">
        <v>2295</v>
      </c>
      <c r="D1106" s="33" t="s">
        <v>1226</v>
      </c>
      <c r="E1106" s="33" t="s">
        <v>1229</v>
      </c>
      <c r="F1106" s="33" t="s">
        <v>1253</v>
      </c>
      <c r="G1106" s="19" t="s">
        <v>1229</v>
      </c>
      <c r="H1106" s="33">
        <v>35</v>
      </c>
    </row>
    <row r="1107" spans="1:8" s="16" customFormat="1" ht="15">
      <c r="A1107" s="33" t="s">
        <v>806</v>
      </c>
      <c r="B1107" s="33" t="s">
        <v>884</v>
      </c>
      <c r="C1107" s="33" t="s">
        <v>2296</v>
      </c>
      <c r="D1107" s="33" t="s">
        <v>1226</v>
      </c>
      <c r="E1107" s="33" t="s">
        <v>1229</v>
      </c>
      <c r="F1107" s="33" t="s">
        <v>1253</v>
      </c>
      <c r="G1107" s="19" t="s">
        <v>1229</v>
      </c>
      <c r="H1107" s="33">
        <v>35</v>
      </c>
    </row>
    <row r="1108" spans="1:8" s="16" customFormat="1" ht="15">
      <c r="A1108" s="33" t="s">
        <v>806</v>
      </c>
      <c r="B1108" s="33" t="s">
        <v>884</v>
      </c>
      <c r="C1108" s="33" t="s">
        <v>2297</v>
      </c>
      <c r="D1108" s="33" t="s">
        <v>1226</v>
      </c>
      <c r="E1108" s="33" t="s">
        <v>1227</v>
      </c>
      <c r="F1108" s="33" t="s">
        <v>1253</v>
      </c>
      <c r="G1108" s="19" t="s">
        <v>1229</v>
      </c>
      <c r="H1108" s="33">
        <v>35</v>
      </c>
    </row>
    <row r="1109" spans="1:8" s="16" customFormat="1" ht="15">
      <c r="A1109" s="33" t="s">
        <v>806</v>
      </c>
      <c r="B1109" s="33" t="s">
        <v>884</v>
      </c>
      <c r="C1109" s="33" t="s">
        <v>2298</v>
      </c>
      <c r="D1109" s="33" t="s">
        <v>1226</v>
      </c>
      <c r="E1109" s="33" t="s">
        <v>1229</v>
      </c>
      <c r="F1109" s="33" t="s">
        <v>1253</v>
      </c>
      <c r="G1109" s="19" t="s">
        <v>1229</v>
      </c>
      <c r="H1109" s="33">
        <v>45</v>
      </c>
    </row>
    <row r="1110" spans="1:8" s="16" customFormat="1" ht="15">
      <c r="A1110" s="33" t="s">
        <v>806</v>
      </c>
      <c r="B1110" s="33" t="s">
        <v>884</v>
      </c>
      <c r="C1110" s="33" t="s">
        <v>2299</v>
      </c>
      <c r="D1110" s="33" t="s">
        <v>1226</v>
      </c>
      <c r="E1110" s="33" t="s">
        <v>1229</v>
      </c>
      <c r="F1110" s="33" t="s">
        <v>1253</v>
      </c>
      <c r="G1110" s="19" t="s">
        <v>1229</v>
      </c>
      <c r="H1110" s="33">
        <v>45</v>
      </c>
    </row>
    <row r="1111" spans="1:8" s="16" customFormat="1" ht="15">
      <c r="A1111" s="39" t="s">
        <v>806</v>
      </c>
      <c r="B1111" s="40" t="s">
        <v>884</v>
      </c>
      <c r="C1111" s="40" t="s">
        <v>2300</v>
      </c>
      <c r="D1111" s="40" t="s">
        <v>1226</v>
      </c>
      <c r="E1111" s="40" t="s">
        <v>1229</v>
      </c>
      <c r="F1111" s="40" t="s">
        <v>1253</v>
      </c>
      <c r="G1111" s="19" t="s">
        <v>1229</v>
      </c>
      <c r="H1111" s="40">
        <v>50</v>
      </c>
    </row>
    <row r="1112" spans="1:8" s="16" customFormat="1" ht="15">
      <c r="A1112" s="39" t="s">
        <v>806</v>
      </c>
      <c r="B1112" s="40" t="s">
        <v>2301</v>
      </c>
      <c r="C1112" s="40" t="s">
        <v>2302</v>
      </c>
      <c r="D1112" s="40" t="s">
        <v>1226</v>
      </c>
      <c r="E1112" s="40" t="s">
        <v>1227</v>
      </c>
      <c r="F1112" s="40" t="s">
        <v>1253</v>
      </c>
      <c r="G1112" s="19" t="s">
        <v>1229</v>
      </c>
      <c r="H1112" s="40">
        <v>50</v>
      </c>
    </row>
    <row r="1113" spans="1:8" s="16" customFormat="1" ht="15">
      <c r="A1113" s="39" t="s">
        <v>806</v>
      </c>
      <c r="B1113" s="40" t="s">
        <v>2301</v>
      </c>
      <c r="C1113" s="40" t="s">
        <v>2303</v>
      </c>
      <c r="D1113" s="40" t="s">
        <v>1226</v>
      </c>
      <c r="E1113" s="40" t="s">
        <v>1227</v>
      </c>
      <c r="F1113" s="40" t="s">
        <v>1253</v>
      </c>
      <c r="G1113" s="19" t="s">
        <v>1229</v>
      </c>
      <c r="H1113" s="40">
        <v>50</v>
      </c>
    </row>
    <row r="1114" spans="1:8" s="16" customFormat="1" ht="15">
      <c r="A1114" s="39" t="s">
        <v>806</v>
      </c>
      <c r="B1114" s="40" t="s">
        <v>2301</v>
      </c>
      <c r="C1114" s="40" t="s">
        <v>2304</v>
      </c>
      <c r="D1114" s="40" t="s">
        <v>1226</v>
      </c>
      <c r="E1114" s="40" t="s">
        <v>1227</v>
      </c>
      <c r="F1114" s="40" t="s">
        <v>1253</v>
      </c>
      <c r="G1114" s="19" t="s">
        <v>1229</v>
      </c>
      <c r="H1114" s="40">
        <v>50</v>
      </c>
    </row>
    <row r="1115" spans="1:8" s="16" customFormat="1" ht="15">
      <c r="A1115" s="39" t="s">
        <v>806</v>
      </c>
      <c r="B1115" s="40" t="s">
        <v>2301</v>
      </c>
      <c r="C1115" s="40" t="s">
        <v>2305</v>
      </c>
      <c r="D1115" s="40" t="s">
        <v>1226</v>
      </c>
      <c r="E1115" s="40" t="s">
        <v>1229</v>
      </c>
      <c r="F1115" s="40" t="s">
        <v>1253</v>
      </c>
      <c r="G1115" s="19" t="s">
        <v>1229</v>
      </c>
      <c r="H1115" s="40">
        <v>50</v>
      </c>
    </row>
    <row r="1116" spans="1:8" s="16" customFormat="1" ht="15">
      <c r="A1116" s="39" t="s">
        <v>806</v>
      </c>
      <c r="B1116" s="40" t="s">
        <v>2301</v>
      </c>
      <c r="C1116" s="40" t="s">
        <v>2306</v>
      </c>
      <c r="D1116" s="40" t="s">
        <v>1226</v>
      </c>
      <c r="E1116" s="40" t="s">
        <v>1229</v>
      </c>
      <c r="F1116" s="40" t="s">
        <v>1253</v>
      </c>
      <c r="G1116" s="19" t="s">
        <v>1229</v>
      </c>
      <c r="H1116" s="40">
        <v>50</v>
      </c>
    </row>
    <row r="1117" spans="1:8" s="16" customFormat="1" ht="15">
      <c r="A1117" s="39" t="s">
        <v>806</v>
      </c>
      <c r="B1117" s="40" t="s">
        <v>2301</v>
      </c>
      <c r="C1117" s="40" t="s">
        <v>2307</v>
      </c>
      <c r="D1117" s="40" t="s">
        <v>1226</v>
      </c>
      <c r="E1117" s="40" t="s">
        <v>1227</v>
      </c>
      <c r="F1117" s="40" t="s">
        <v>1253</v>
      </c>
      <c r="G1117" s="19" t="s">
        <v>1229</v>
      </c>
      <c r="H1117" s="40">
        <v>50</v>
      </c>
    </row>
    <row r="1118" spans="1:8" s="16" customFormat="1" ht="15">
      <c r="A1118" s="39" t="s">
        <v>806</v>
      </c>
      <c r="B1118" s="40" t="s">
        <v>2301</v>
      </c>
      <c r="C1118" s="40" t="s">
        <v>2308</v>
      </c>
      <c r="D1118" s="40" t="s">
        <v>1226</v>
      </c>
      <c r="E1118" s="40" t="s">
        <v>1227</v>
      </c>
      <c r="F1118" s="40" t="s">
        <v>1253</v>
      </c>
      <c r="G1118" s="19" t="s">
        <v>1229</v>
      </c>
      <c r="H1118" s="40">
        <v>50</v>
      </c>
    </row>
    <row r="1119" spans="1:8" s="16" customFormat="1" ht="15">
      <c r="A1119" s="39" t="s">
        <v>806</v>
      </c>
      <c r="B1119" s="40" t="s">
        <v>2301</v>
      </c>
      <c r="C1119" s="40" t="s">
        <v>2309</v>
      </c>
      <c r="D1119" s="40" t="s">
        <v>1226</v>
      </c>
      <c r="E1119" s="40" t="s">
        <v>1229</v>
      </c>
      <c r="F1119" s="40" t="s">
        <v>1253</v>
      </c>
      <c r="G1119" s="19" t="s">
        <v>1229</v>
      </c>
      <c r="H1119" s="40">
        <v>50</v>
      </c>
    </row>
    <row r="1120" spans="1:10" s="16" customFormat="1" ht="15">
      <c r="A1120" s="14" t="s">
        <v>889</v>
      </c>
      <c r="B1120" s="14" t="s">
        <v>475</v>
      </c>
      <c r="C1120" s="14" t="s">
        <v>2310</v>
      </c>
      <c r="D1120" s="14" t="s">
        <v>1226</v>
      </c>
      <c r="E1120" s="14" t="s">
        <v>1227</v>
      </c>
      <c r="F1120" s="14" t="s">
        <v>1253</v>
      </c>
      <c r="G1120" s="14" t="s">
        <v>1227</v>
      </c>
      <c r="H1120" s="14">
        <v>32</v>
      </c>
      <c r="I1120" s="20" t="s">
        <v>1229</v>
      </c>
      <c r="J1120" s="22"/>
    </row>
    <row r="1121" spans="1:10" s="16" customFormat="1" ht="15">
      <c r="A1121" s="14" t="s">
        <v>889</v>
      </c>
      <c r="B1121" s="14" t="s">
        <v>475</v>
      </c>
      <c r="C1121" s="14" t="s">
        <v>2311</v>
      </c>
      <c r="D1121" s="14" t="s">
        <v>1226</v>
      </c>
      <c r="E1121" s="14" t="s">
        <v>1227</v>
      </c>
      <c r="F1121" s="14" t="s">
        <v>1253</v>
      </c>
      <c r="G1121" s="14" t="s">
        <v>1227</v>
      </c>
      <c r="H1121" s="14">
        <v>32</v>
      </c>
      <c r="I1121" s="20" t="s">
        <v>1229</v>
      </c>
      <c r="J1121" s="22"/>
    </row>
    <row r="1122" spans="1:9" s="16" customFormat="1" ht="15">
      <c r="A1122" s="19" t="s">
        <v>889</v>
      </c>
      <c r="B1122" s="19" t="s">
        <v>475</v>
      </c>
      <c r="C1122" s="19" t="s">
        <v>339</v>
      </c>
      <c r="D1122" s="34" t="s">
        <v>1226</v>
      </c>
      <c r="E1122" s="19" t="s">
        <v>1229</v>
      </c>
      <c r="F1122" s="34" t="s">
        <v>1253</v>
      </c>
      <c r="G1122" s="34" t="s">
        <v>1227</v>
      </c>
      <c r="H1122" s="19">
        <v>22</v>
      </c>
      <c r="I1122" s="16" t="s">
        <v>1229</v>
      </c>
    </row>
    <row r="1123" spans="1:9" s="16" customFormat="1" ht="15">
      <c r="A1123" s="34" t="s">
        <v>889</v>
      </c>
      <c r="B1123" s="34" t="s">
        <v>475</v>
      </c>
      <c r="C1123" s="34" t="s">
        <v>340</v>
      </c>
      <c r="D1123" s="34" t="s">
        <v>1226</v>
      </c>
      <c r="E1123" s="19" t="s">
        <v>1229</v>
      </c>
      <c r="F1123" s="34" t="s">
        <v>1253</v>
      </c>
      <c r="G1123" s="34" t="s">
        <v>1227</v>
      </c>
      <c r="H1123" s="34">
        <v>30</v>
      </c>
      <c r="I1123" s="16" t="s">
        <v>1229</v>
      </c>
    </row>
    <row r="1124" spans="1:8" s="16" customFormat="1" ht="15">
      <c r="A1124" s="14" t="s">
        <v>889</v>
      </c>
      <c r="B1124" s="14" t="s">
        <v>488</v>
      </c>
      <c r="C1124" s="14" t="s">
        <v>2312</v>
      </c>
      <c r="D1124" s="14" t="s">
        <v>1226</v>
      </c>
      <c r="E1124" s="14" t="s">
        <v>1227</v>
      </c>
      <c r="F1124" s="14" t="s">
        <v>1253</v>
      </c>
      <c r="G1124" s="14" t="s">
        <v>1227</v>
      </c>
      <c r="H1124" s="14">
        <v>16</v>
      </c>
    </row>
    <row r="1125" spans="1:8" s="16" customFormat="1" ht="15">
      <c r="A1125" s="14" t="s">
        <v>889</v>
      </c>
      <c r="B1125" s="14" t="s">
        <v>488</v>
      </c>
      <c r="C1125" s="14" t="s">
        <v>2313</v>
      </c>
      <c r="D1125" s="14" t="s">
        <v>1226</v>
      </c>
      <c r="E1125" s="14" t="s">
        <v>1227</v>
      </c>
      <c r="F1125" s="14" t="s">
        <v>1253</v>
      </c>
      <c r="G1125" s="14" t="s">
        <v>1227</v>
      </c>
      <c r="H1125" s="14">
        <v>30</v>
      </c>
    </row>
    <row r="1126" spans="1:8" s="16" customFormat="1" ht="15">
      <c r="A1126" s="14" t="s">
        <v>889</v>
      </c>
      <c r="B1126" s="14" t="s">
        <v>488</v>
      </c>
      <c r="C1126" s="14" t="s">
        <v>2314</v>
      </c>
      <c r="D1126" s="14" t="s">
        <v>1226</v>
      </c>
      <c r="E1126" s="14" t="s">
        <v>1227</v>
      </c>
      <c r="F1126" s="14" t="s">
        <v>1253</v>
      </c>
      <c r="G1126" s="14" t="s">
        <v>1227</v>
      </c>
      <c r="H1126" s="14">
        <v>40</v>
      </c>
    </row>
    <row r="1127" spans="1:8" s="16" customFormat="1" ht="15">
      <c r="A1127" s="16" t="s">
        <v>889</v>
      </c>
      <c r="B1127" s="19" t="s">
        <v>1592</v>
      </c>
      <c r="C1127" s="19" t="s">
        <v>2315</v>
      </c>
      <c r="D1127" s="19" t="s">
        <v>1589</v>
      </c>
      <c r="E1127" s="19" t="s">
        <v>1229</v>
      </c>
      <c r="F1127" s="19" t="s">
        <v>1253</v>
      </c>
      <c r="G1127" s="19" t="s">
        <v>1227</v>
      </c>
      <c r="H1127" s="19">
        <v>2</v>
      </c>
    </row>
    <row r="1128" spans="1:8" s="16" customFormat="1" ht="15">
      <c r="A1128" s="16" t="s">
        <v>889</v>
      </c>
      <c r="B1128" s="19" t="s">
        <v>1592</v>
      </c>
      <c r="C1128" s="19" t="s">
        <v>2316</v>
      </c>
      <c r="D1128" s="19" t="s">
        <v>1589</v>
      </c>
      <c r="E1128" s="19" t="s">
        <v>1229</v>
      </c>
      <c r="F1128" s="19" t="s">
        <v>1253</v>
      </c>
      <c r="G1128" s="19" t="s">
        <v>1227</v>
      </c>
      <c r="H1128" s="19">
        <v>2</v>
      </c>
    </row>
    <row r="1129" spans="1:8" s="16" customFormat="1" ht="15">
      <c r="A1129" s="16" t="s">
        <v>889</v>
      </c>
      <c r="B1129" s="19" t="s">
        <v>1623</v>
      </c>
      <c r="C1129" s="19" t="s">
        <v>2317</v>
      </c>
      <c r="D1129" s="19" t="s">
        <v>1589</v>
      </c>
      <c r="E1129" s="19" t="s">
        <v>1229</v>
      </c>
      <c r="F1129" s="19" t="s">
        <v>1253</v>
      </c>
      <c r="G1129" s="19" t="s">
        <v>1227</v>
      </c>
      <c r="H1129" s="19">
        <v>2</v>
      </c>
    </row>
    <row r="1130" spans="1:10" s="16" customFormat="1" ht="15">
      <c r="A1130" s="14" t="s">
        <v>889</v>
      </c>
      <c r="B1130" s="14" t="s">
        <v>516</v>
      </c>
      <c r="C1130" s="14" t="s">
        <v>2318</v>
      </c>
      <c r="D1130" s="14" t="s">
        <v>1226</v>
      </c>
      <c r="E1130" s="14" t="s">
        <v>1227</v>
      </c>
      <c r="F1130" s="14" t="s">
        <v>1253</v>
      </c>
      <c r="G1130" s="14" t="s">
        <v>1227</v>
      </c>
      <c r="H1130" s="14">
        <v>30</v>
      </c>
      <c r="I1130" s="21" t="s">
        <v>1229</v>
      </c>
      <c r="J1130" s="22"/>
    </row>
    <row r="1131" spans="1:10" s="16" customFormat="1" ht="15">
      <c r="A1131" s="14" t="s">
        <v>889</v>
      </c>
      <c r="B1131" s="14" t="s">
        <v>516</v>
      </c>
      <c r="C1131" s="14" t="s">
        <v>2319</v>
      </c>
      <c r="D1131" s="14" t="s">
        <v>1226</v>
      </c>
      <c r="E1131" s="15" t="s">
        <v>1229</v>
      </c>
      <c r="F1131" s="14" t="s">
        <v>1253</v>
      </c>
      <c r="G1131" s="14" t="s">
        <v>1227</v>
      </c>
      <c r="H1131" s="14">
        <v>30</v>
      </c>
      <c r="I1131" s="21" t="s">
        <v>1229</v>
      </c>
      <c r="J1131" s="22"/>
    </row>
    <row r="1132" spans="1:10" s="16" customFormat="1" ht="15">
      <c r="A1132" s="14" t="s">
        <v>889</v>
      </c>
      <c r="B1132" s="14" t="s">
        <v>516</v>
      </c>
      <c r="C1132" s="14" t="s">
        <v>2320</v>
      </c>
      <c r="D1132" s="14" t="s">
        <v>1226</v>
      </c>
      <c r="E1132" s="14" t="s">
        <v>1227</v>
      </c>
      <c r="F1132" s="14" t="s">
        <v>1253</v>
      </c>
      <c r="G1132" s="14" t="s">
        <v>1227</v>
      </c>
      <c r="H1132" s="14">
        <v>17</v>
      </c>
      <c r="I1132" s="21" t="s">
        <v>1229</v>
      </c>
      <c r="J1132" s="22"/>
    </row>
    <row r="1133" spans="1:10" s="16" customFormat="1" ht="15">
      <c r="A1133" s="14" t="s">
        <v>889</v>
      </c>
      <c r="B1133" s="14" t="s">
        <v>516</v>
      </c>
      <c r="C1133" s="14" t="s">
        <v>2321</v>
      </c>
      <c r="D1133" s="14" t="s">
        <v>1226</v>
      </c>
      <c r="E1133" s="14" t="s">
        <v>1227</v>
      </c>
      <c r="F1133" s="14" t="s">
        <v>1253</v>
      </c>
      <c r="G1133" s="14" t="s">
        <v>1227</v>
      </c>
      <c r="H1133" s="14">
        <v>17</v>
      </c>
      <c r="I1133" s="21" t="s">
        <v>1229</v>
      </c>
      <c r="J1133" s="22"/>
    </row>
    <row r="1134" spans="1:10" s="16" customFormat="1" ht="15">
      <c r="A1134" s="14" t="s">
        <v>889</v>
      </c>
      <c r="B1134" s="14" t="s">
        <v>516</v>
      </c>
      <c r="C1134" s="14" t="s">
        <v>2322</v>
      </c>
      <c r="D1134" s="14" t="s">
        <v>1226</v>
      </c>
      <c r="E1134" s="14" t="s">
        <v>1229</v>
      </c>
      <c r="F1134" s="14" t="s">
        <v>1253</v>
      </c>
      <c r="G1134" s="14" t="s">
        <v>1227</v>
      </c>
      <c r="H1134" s="14">
        <v>30</v>
      </c>
      <c r="I1134" s="21" t="s">
        <v>1229</v>
      </c>
      <c r="J1134" s="22"/>
    </row>
    <row r="1135" spans="1:10" s="16" customFormat="1" ht="15">
      <c r="A1135" s="14" t="s">
        <v>889</v>
      </c>
      <c r="B1135" s="14" t="s">
        <v>516</v>
      </c>
      <c r="C1135" s="14" t="s">
        <v>2323</v>
      </c>
      <c r="D1135" s="14" t="s">
        <v>1226</v>
      </c>
      <c r="E1135" s="14" t="s">
        <v>1227</v>
      </c>
      <c r="F1135" s="14" t="s">
        <v>1253</v>
      </c>
      <c r="G1135" s="14" t="s">
        <v>1227</v>
      </c>
      <c r="H1135" s="14">
        <v>30</v>
      </c>
      <c r="I1135" s="21" t="s">
        <v>1229</v>
      </c>
      <c r="J1135" s="22"/>
    </row>
    <row r="1136" spans="1:10" s="16" customFormat="1" ht="15">
      <c r="A1136" s="14" t="s">
        <v>889</v>
      </c>
      <c r="B1136" s="14" t="s">
        <v>516</v>
      </c>
      <c r="C1136" s="14" t="s">
        <v>2324</v>
      </c>
      <c r="D1136" s="14" t="s">
        <v>1226</v>
      </c>
      <c r="E1136" s="14" t="s">
        <v>1227</v>
      </c>
      <c r="F1136" s="14" t="s">
        <v>1253</v>
      </c>
      <c r="G1136" s="14" t="s">
        <v>1227</v>
      </c>
      <c r="H1136" s="14">
        <v>30</v>
      </c>
      <c r="I1136" s="21" t="s">
        <v>1229</v>
      </c>
      <c r="J1136" s="22"/>
    </row>
    <row r="1137" spans="1:10" s="16" customFormat="1" ht="15">
      <c r="A1137" s="14" t="s">
        <v>889</v>
      </c>
      <c r="B1137" s="14" t="s">
        <v>516</v>
      </c>
      <c r="C1137" s="14" t="s">
        <v>2325</v>
      </c>
      <c r="D1137" s="14" t="s">
        <v>1226</v>
      </c>
      <c r="E1137" s="14" t="s">
        <v>1227</v>
      </c>
      <c r="F1137" s="14" t="s">
        <v>1253</v>
      </c>
      <c r="G1137" s="14" t="s">
        <v>1227</v>
      </c>
      <c r="H1137" s="14">
        <v>30</v>
      </c>
      <c r="I1137" s="21" t="s">
        <v>1229</v>
      </c>
      <c r="J1137" s="22"/>
    </row>
    <row r="1138" spans="1:10" s="16" customFormat="1" ht="15">
      <c r="A1138" s="14" t="s">
        <v>889</v>
      </c>
      <c r="B1138" s="14" t="s">
        <v>516</v>
      </c>
      <c r="C1138" s="14" t="s">
        <v>2326</v>
      </c>
      <c r="D1138" s="14" t="s">
        <v>1226</v>
      </c>
      <c r="E1138" s="14" t="s">
        <v>1229</v>
      </c>
      <c r="F1138" s="14" t="s">
        <v>1253</v>
      </c>
      <c r="G1138" s="14" t="s">
        <v>1227</v>
      </c>
      <c r="H1138" s="14">
        <v>30</v>
      </c>
      <c r="I1138" s="21" t="s">
        <v>1229</v>
      </c>
      <c r="J1138" s="22"/>
    </row>
    <row r="1139" spans="1:10" s="16" customFormat="1" ht="15">
      <c r="A1139" s="14" t="s">
        <v>889</v>
      </c>
      <c r="B1139" s="14" t="s">
        <v>516</v>
      </c>
      <c r="C1139" s="14" t="s">
        <v>2327</v>
      </c>
      <c r="D1139" s="14" t="s">
        <v>1226</v>
      </c>
      <c r="E1139" s="14" t="s">
        <v>1229</v>
      </c>
      <c r="F1139" s="14" t="s">
        <v>1253</v>
      </c>
      <c r="G1139" s="14" t="s">
        <v>1227</v>
      </c>
      <c r="H1139" s="14">
        <v>27</v>
      </c>
      <c r="I1139" s="21" t="s">
        <v>1229</v>
      </c>
      <c r="J1139" s="21"/>
    </row>
    <row r="1140" spans="1:10" s="16" customFormat="1" ht="15">
      <c r="A1140" s="14" t="s">
        <v>889</v>
      </c>
      <c r="B1140" s="14" t="s">
        <v>516</v>
      </c>
      <c r="C1140" s="14" t="s">
        <v>2328</v>
      </c>
      <c r="D1140" s="14" t="s">
        <v>1226</v>
      </c>
      <c r="E1140" s="14" t="s">
        <v>1227</v>
      </c>
      <c r="F1140" s="14" t="s">
        <v>1253</v>
      </c>
      <c r="G1140" s="14" t="s">
        <v>1227</v>
      </c>
      <c r="H1140" s="14">
        <v>27</v>
      </c>
      <c r="I1140" s="21" t="s">
        <v>1229</v>
      </c>
      <c r="J1140" s="21"/>
    </row>
    <row r="1141" spans="1:10" s="16" customFormat="1" ht="15">
      <c r="A1141" s="14" t="s">
        <v>889</v>
      </c>
      <c r="B1141" s="14" t="s">
        <v>516</v>
      </c>
      <c r="C1141" s="14" t="s">
        <v>2329</v>
      </c>
      <c r="D1141" s="14" t="s">
        <v>1226</v>
      </c>
      <c r="E1141" s="14" t="s">
        <v>1227</v>
      </c>
      <c r="F1141" s="14" t="s">
        <v>1253</v>
      </c>
      <c r="G1141" s="14" t="s">
        <v>1227</v>
      </c>
      <c r="H1141" s="14">
        <v>27</v>
      </c>
      <c r="I1141" s="21" t="s">
        <v>1229</v>
      </c>
      <c r="J1141" s="21"/>
    </row>
    <row r="1142" spans="1:10" s="16" customFormat="1" ht="15">
      <c r="A1142" s="14" t="s">
        <v>889</v>
      </c>
      <c r="B1142" s="14" t="s">
        <v>516</v>
      </c>
      <c r="C1142" s="14" t="s">
        <v>2330</v>
      </c>
      <c r="D1142" s="14" t="s">
        <v>1226</v>
      </c>
      <c r="E1142" s="14" t="s">
        <v>1229</v>
      </c>
      <c r="F1142" s="14" t="s">
        <v>1253</v>
      </c>
      <c r="G1142" s="14" t="s">
        <v>1227</v>
      </c>
      <c r="H1142" s="14">
        <v>27</v>
      </c>
      <c r="I1142" s="21" t="s">
        <v>1229</v>
      </c>
      <c r="J1142" s="21"/>
    </row>
    <row r="1143" spans="1:10" s="16" customFormat="1" ht="15">
      <c r="A1143" s="14" t="s">
        <v>889</v>
      </c>
      <c r="B1143" s="14" t="s">
        <v>516</v>
      </c>
      <c r="C1143" s="14" t="s">
        <v>2331</v>
      </c>
      <c r="D1143" s="14" t="s">
        <v>1226</v>
      </c>
      <c r="E1143" s="14" t="s">
        <v>1229</v>
      </c>
      <c r="F1143" s="14" t="s">
        <v>1253</v>
      </c>
      <c r="G1143" s="14" t="s">
        <v>1227</v>
      </c>
      <c r="H1143" s="14">
        <v>27</v>
      </c>
      <c r="I1143" s="21" t="s">
        <v>1229</v>
      </c>
      <c r="J1143" s="21"/>
    </row>
    <row r="1144" spans="1:10" s="16" customFormat="1" ht="15">
      <c r="A1144" s="14" t="s">
        <v>889</v>
      </c>
      <c r="B1144" s="14" t="s">
        <v>516</v>
      </c>
      <c r="C1144" s="14" t="s">
        <v>2332</v>
      </c>
      <c r="D1144" s="14" t="s">
        <v>1226</v>
      </c>
      <c r="E1144" s="14" t="s">
        <v>1227</v>
      </c>
      <c r="F1144" s="14" t="s">
        <v>1253</v>
      </c>
      <c r="G1144" s="14" t="s">
        <v>1227</v>
      </c>
      <c r="H1144" s="14">
        <v>12</v>
      </c>
      <c r="I1144" s="21" t="s">
        <v>1229</v>
      </c>
      <c r="J1144" s="22"/>
    </row>
    <row r="1145" spans="1:10" s="16" customFormat="1" ht="15">
      <c r="A1145" s="14" t="s">
        <v>889</v>
      </c>
      <c r="B1145" s="14" t="s">
        <v>516</v>
      </c>
      <c r="C1145" s="14" t="s">
        <v>2333</v>
      </c>
      <c r="D1145" s="14" t="s">
        <v>1226</v>
      </c>
      <c r="E1145" s="14" t="s">
        <v>1227</v>
      </c>
      <c r="F1145" s="14" t="s">
        <v>1253</v>
      </c>
      <c r="G1145" s="14" t="s">
        <v>1227</v>
      </c>
      <c r="H1145" s="14">
        <v>12</v>
      </c>
      <c r="I1145" s="21" t="s">
        <v>1229</v>
      </c>
      <c r="J1145" s="22"/>
    </row>
    <row r="1146" spans="1:10" s="16" customFormat="1" ht="15">
      <c r="A1146" s="14" t="s">
        <v>889</v>
      </c>
      <c r="B1146" s="14" t="s">
        <v>516</v>
      </c>
      <c r="C1146" s="14" t="s">
        <v>2334</v>
      </c>
      <c r="D1146" s="14" t="s">
        <v>1226</v>
      </c>
      <c r="E1146" s="14" t="s">
        <v>1227</v>
      </c>
      <c r="F1146" s="14" t="s">
        <v>1253</v>
      </c>
      <c r="G1146" s="14" t="s">
        <v>1227</v>
      </c>
      <c r="H1146" s="14">
        <v>12</v>
      </c>
      <c r="I1146" s="21" t="s">
        <v>1229</v>
      </c>
      <c r="J1146" s="22"/>
    </row>
    <row r="1147" spans="1:10" s="16" customFormat="1" ht="15">
      <c r="A1147" s="14" t="s">
        <v>889</v>
      </c>
      <c r="B1147" s="14" t="s">
        <v>516</v>
      </c>
      <c r="C1147" s="14" t="s">
        <v>2335</v>
      </c>
      <c r="D1147" s="14" t="s">
        <v>1226</v>
      </c>
      <c r="E1147" s="15" t="s">
        <v>1229</v>
      </c>
      <c r="F1147" s="14" t="s">
        <v>1253</v>
      </c>
      <c r="G1147" s="14" t="s">
        <v>1227</v>
      </c>
      <c r="H1147" s="14">
        <v>22</v>
      </c>
      <c r="I1147" s="21" t="s">
        <v>1229</v>
      </c>
      <c r="J1147" s="22"/>
    </row>
    <row r="1148" spans="1:10" s="16" customFormat="1" ht="15">
      <c r="A1148" s="14" t="s">
        <v>889</v>
      </c>
      <c r="B1148" s="14" t="s">
        <v>516</v>
      </c>
      <c r="C1148" s="14" t="s">
        <v>2336</v>
      </c>
      <c r="D1148" s="14" t="s">
        <v>1226</v>
      </c>
      <c r="E1148" s="14" t="s">
        <v>1227</v>
      </c>
      <c r="F1148" s="14" t="s">
        <v>1253</v>
      </c>
      <c r="G1148" s="14" t="s">
        <v>1227</v>
      </c>
      <c r="H1148" s="14">
        <v>22</v>
      </c>
      <c r="I1148" s="21" t="s">
        <v>1229</v>
      </c>
      <c r="J1148" s="22"/>
    </row>
    <row r="1149" spans="1:10" s="16" customFormat="1" ht="15">
      <c r="A1149" s="14" t="s">
        <v>889</v>
      </c>
      <c r="B1149" s="14" t="s">
        <v>516</v>
      </c>
      <c r="C1149" s="14" t="s">
        <v>2337</v>
      </c>
      <c r="D1149" s="14" t="s">
        <v>1226</v>
      </c>
      <c r="E1149" s="15" t="s">
        <v>1229</v>
      </c>
      <c r="F1149" s="14" t="s">
        <v>1253</v>
      </c>
      <c r="G1149" s="14" t="s">
        <v>1227</v>
      </c>
      <c r="H1149" s="14">
        <v>22</v>
      </c>
      <c r="I1149" s="21" t="s">
        <v>1229</v>
      </c>
      <c r="J1149" s="22"/>
    </row>
    <row r="1150" spans="1:10" s="16" customFormat="1" ht="15">
      <c r="A1150" s="14" t="s">
        <v>889</v>
      </c>
      <c r="B1150" s="14" t="s">
        <v>516</v>
      </c>
      <c r="C1150" s="14" t="s">
        <v>2338</v>
      </c>
      <c r="D1150" s="14" t="s">
        <v>1226</v>
      </c>
      <c r="E1150" s="14" t="s">
        <v>1227</v>
      </c>
      <c r="F1150" s="14" t="s">
        <v>1253</v>
      </c>
      <c r="G1150" s="14" t="s">
        <v>1227</v>
      </c>
      <c r="H1150" s="14">
        <v>22</v>
      </c>
      <c r="I1150" s="21" t="s">
        <v>1229</v>
      </c>
      <c r="J1150" s="22"/>
    </row>
    <row r="1151" spans="1:10" s="16" customFormat="1" ht="15">
      <c r="A1151" s="14" t="s">
        <v>889</v>
      </c>
      <c r="B1151" s="14" t="s">
        <v>516</v>
      </c>
      <c r="C1151" s="14" t="s">
        <v>2339</v>
      </c>
      <c r="D1151" s="14" t="s">
        <v>1226</v>
      </c>
      <c r="E1151" s="14" t="s">
        <v>1227</v>
      </c>
      <c r="F1151" s="14" t="s">
        <v>1253</v>
      </c>
      <c r="G1151" s="14" t="s">
        <v>1227</v>
      </c>
      <c r="H1151" s="14">
        <v>30</v>
      </c>
      <c r="I1151" s="21" t="s">
        <v>1229</v>
      </c>
      <c r="J1151" s="22"/>
    </row>
    <row r="1152" spans="1:8" s="16" customFormat="1" ht="15">
      <c r="A1152" s="14" t="s">
        <v>889</v>
      </c>
      <c r="B1152" s="14" t="s">
        <v>778</v>
      </c>
      <c r="C1152" s="14" t="s">
        <v>2340</v>
      </c>
      <c r="D1152" s="14" t="s">
        <v>1226</v>
      </c>
      <c r="E1152" s="14" t="s">
        <v>1227</v>
      </c>
      <c r="F1152" s="14" t="s">
        <v>1253</v>
      </c>
      <c r="G1152" s="14" t="s">
        <v>1227</v>
      </c>
      <c r="H1152" s="14">
        <v>35</v>
      </c>
    </row>
    <row r="1153" spans="1:8" s="16" customFormat="1" ht="15">
      <c r="A1153" s="14" t="s">
        <v>889</v>
      </c>
      <c r="B1153" s="14" t="s">
        <v>778</v>
      </c>
      <c r="C1153" s="14" t="s">
        <v>2341</v>
      </c>
      <c r="D1153" s="14" t="s">
        <v>1226</v>
      </c>
      <c r="E1153" s="14" t="s">
        <v>1227</v>
      </c>
      <c r="F1153" s="14" t="s">
        <v>1253</v>
      </c>
      <c r="G1153" s="14" t="s">
        <v>1227</v>
      </c>
      <c r="H1153" s="14">
        <v>40</v>
      </c>
    </row>
    <row r="1154" spans="1:9" s="16" customFormat="1" ht="15">
      <c r="A1154" s="16" t="s">
        <v>889</v>
      </c>
      <c r="B1154" s="19" t="s">
        <v>495</v>
      </c>
      <c r="C1154" s="19" t="s">
        <v>2342</v>
      </c>
      <c r="D1154" s="19" t="s">
        <v>1226</v>
      </c>
      <c r="E1154" s="19" t="s">
        <v>1229</v>
      </c>
      <c r="F1154" s="19" t="s">
        <v>1253</v>
      </c>
      <c r="G1154" s="15" t="s">
        <v>1227</v>
      </c>
      <c r="H1154" s="19">
        <v>70</v>
      </c>
      <c r="I1154" s="16" t="s">
        <v>1229</v>
      </c>
    </row>
    <row r="1155" spans="1:9" s="16" customFormat="1" ht="15">
      <c r="A1155" s="16" t="s">
        <v>889</v>
      </c>
      <c r="B1155" s="19" t="s">
        <v>495</v>
      </c>
      <c r="C1155" s="19" t="s">
        <v>2343</v>
      </c>
      <c r="D1155" s="19" t="s">
        <v>1226</v>
      </c>
      <c r="E1155" s="19" t="s">
        <v>1229</v>
      </c>
      <c r="F1155" s="19" t="s">
        <v>1253</v>
      </c>
      <c r="G1155" s="15" t="s">
        <v>1227</v>
      </c>
      <c r="H1155" s="19">
        <v>70</v>
      </c>
      <c r="I1155" s="16" t="s">
        <v>1229</v>
      </c>
    </row>
    <row r="1156" spans="1:9" s="16" customFormat="1" ht="15">
      <c r="A1156" s="16" t="s">
        <v>889</v>
      </c>
      <c r="B1156" s="19" t="s">
        <v>495</v>
      </c>
      <c r="C1156" s="19" t="s">
        <v>2344</v>
      </c>
      <c r="D1156" s="19" t="s">
        <v>1226</v>
      </c>
      <c r="E1156" s="19" t="s">
        <v>1229</v>
      </c>
      <c r="F1156" s="19" t="s">
        <v>1253</v>
      </c>
      <c r="G1156" s="15" t="s">
        <v>1227</v>
      </c>
      <c r="H1156" s="19">
        <v>70</v>
      </c>
      <c r="I1156" s="16" t="s">
        <v>1229</v>
      </c>
    </row>
    <row r="1157" spans="1:9" s="16" customFormat="1" ht="15">
      <c r="A1157" s="16" t="s">
        <v>889</v>
      </c>
      <c r="B1157" s="19" t="s">
        <v>495</v>
      </c>
      <c r="C1157" s="19" t="s">
        <v>2345</v>
      </c>
      <c r="D1157" s="19" t="s">
        <v>1226</v>
      </c>
      <c r="E1157" s="19" t="s">
        <v>1229</v>
      </c>
      <c r="F1157" s="19" t="s">
        <v>1253</v>
      </c>
      <c r="G1157" s="15" t="s">
        <v>1227</v>
      </c>
      <c r="H1157" s="19">
        <v>83</v>
      </c>
      <c r="I1157" s="16" t="s">
        <v>1229</v>
      </c>
    </row>
    <row r="1158" spans="1:9" s="16" customFormat="1" ht="15">
      <c r="A1158" s="16" t="s">
        <v>889</v>
      </c>
      <c r="B1158" s="19" t="s">
        <v>495</v>
      </c>
      <c r="C1158" s="19" t="s">
        <v>2346</v>
      </c>
      <c r="D1158" s="19" t="s">
        <v>1226</v>
      </c>
      <c r="E1158" s="19" t="s">
        <v>1229</v>
      </c>
      <c r="F1158" s="19" t="s">
        <v>1253</v>
      </c>
      <c r="G1158" s="15" t="s">
        <v>1227</v>
      </c>
      <c r="H1158" s="19">
        <v>100</v>
      </c>
      <c r="I1158" s="16" t="s">
        <v>1229</v>
      </c>
    </row>
    <row r="1159" spans="1:9" s="16" customFormat="1" ht="15">
      <c r="A1159" s="29" t="s">
        <v>889</v>
      </c>
      <c r="B1159" s="30" t="s">
        <v>495</v>
      </c>
      <c r="C1159" s="30" t="s">
        <v>2347</v>
      </c>
      <c r="D1159" s="30" t="s">
        <v>1589</v>
      </c>
      <c r="E1159" s="30" t="s">
        <v>1229</v>
      </c>
      <c r="F1159" s="30" t="s">
        <v>1253</v>
      </c>
      <c r="G1159" s="30" t="s">
        <v>1227</v>
      </c>
      <c r="H1159" s="30">
        <v>1.4</v>
      </c>
      <c r="I1159" s="16" t="s">
        <v>1229</v>
      </c>
    </row>
    <row r="1160" spans="1:8" s="16" customFormat="1" ht="15">
      <c r="A1160" s="14" t="s">
        <v>889</v>
      </c>
      <c r="B1160" s="15" t="s">
        <v>1479</v>
      </c>
      <c r="C1160" s="15" t="s">
        <v>900</v>
      </c>
      <c r="D1160" s="15" t="s">
        <v>1226</v>
      </c>
      <c r="E1160" s="15" t="s">
        <v>1227</v>
      </c>
      <c r="F1160" s="15" t="s">
        <v>2016</v>
      </c>
      <c r="G1160" s="15" t="s">
        <v>1227</v>
      </c>
      <c r="H1160" s="15">
        <v>55</v>
      </c>
    </row>
    <row r="1161" spans="1:8" s="16" customFormat="1" ht="15">
      <c r="A1161" s="14" t="s">
        <v>889</v>
      </c>
      <c r="B1161" s="15" t="s">
        <v>1479</v>
      </c>
      <c r="C1161" s="15" t="s">
        <v>2348</v>
      </c>
      <c r="D1161" s="15" t="s">
        <v>1226</v>
      </c>
      <c r="E1161" s="15" t="s">
        <v>1227</v>
      </c>
      <c r="F1161" s="15" t="s">
        <v>2016</v>
      </c>
      <c r="G1161" s="15" t="s">
        <v>1227</v>
      </c>
      <c r="H1161" s="15">
        <v>65</v>
      </c>
    </row>
    <row r="1162" spans="1:8" s="16" customFormat="1" ht="15">
      <c r="A1162" s="14" t="s">
        <v>889</v>
      </c>
      <c r="B1162" s="14" t="s">
        <v>1479</v>
      </c>
      <c r="C1162" s="14" t="s">
        <v>2349</v>
      </c>
      <c r="D1162" s="14" t="s">
        <v>1226</v>
      </c>
      <c r="E1162" s="14" t="s">
        <v>1227</v>
      </c>
      <c r="F1162" s="14" t="s">
        <v>1253</v>
      </c>
      <c r="G1162" s="14" t="s">
        <v>1227</v>
      </c>
      <c r="H1162" s="14">
        <v>20</v>
      </c>
    </row>
    <row r="1163" spans="1:8" s="16" customFormat="1" ht="15">
      <c r="A1163" s="14" t="s">
        <v>889</v>
      </c>
      <c r="B1163" s="14" t="s">
        <v>1479</v>
      </c>
      <c r="C1163" s="14" t="s">
        <v>2350</v>
      </c>
      <c r="D1163" s="14" t="s">
        <v>1226</v>
      </c>
      <c r="E1163" s="14" t="s">
        <v>1227</v>
      </c>
      <c r="F1163" s="14" t="s">
        <v>1253</v>
      </c>
      <c r="G1163" s="14" t="s">
        <v>1227</v>
      </c>
      <c r="H1163" s="14">
        <v>20</v>
      </c>
    </row>
    <row r="1164" spans="1:8" s="16" customFormat="1" ht="15">
      <c r="A1164" s="14" t="s">
        <v>889</v>
      </c>
      <c r="B1164" s="14" t="s">
        <v>1479</v>
      </c>
      <c r="C1164" s="14" t="s">
        <v>2351</v>
      </c>
      <c r="D1164" s="14" t="s">
        <v>1226</v>
      </c>
      <c r="E1164" s="14" t="s">
        <v>1227</v>
      </c>
      <c r="F1164" s="14" t="s">
        <v>1253</v>
      </c>
      <c r="G1164" s="14" t="s">
        <v>1227</v>
      </c>
      <c r="H1164" s="14">
        <v>25</v>
      </c>
    </row>
    <row r="1165" spans="1:8" s="16" customFormat="1" ht="15">
      <c r="A1165" s="14" t="s">
        <v>889</v>
      </c>
      <c r="B1165" s="14" t="s">
        <v>1479</v>
      </c>
      <c r="C1165" s="14" t="s">
        <v>2352</v>
      </c>
      <c r="D1165" s="14" t="s">
        <v>1226</v>
      </c>
      <c r="E1165" s="14" t="s">
        <v>1227</v>
      </c>
      <c r="F1165" s="14" t="s">
        <v>1253</v>
      </c>
      <c r="G1165" s="14" t="s">
        <v>1227</v>
      </c>
      <c r="H1165" s="14">
        <v>27</v>
      </c>
    </row>
    <row r="1166" spans="1:8" s="16" customFormat="1" ht="15">
      <c r="A1166" s="14" t="s">
        <v>889</v>
      </c>
      <c r="B1166" s="14" t="s">
        <v>1479</v>
      </c>
      <c r="C1166" s="14" t="s">
        <v>2353</v>
      </c>
      <c r="D1166" s="14" t="s">
        <v>1226</v>
      </c>
      <c r="E1166" s="14" t="s">
        <v>1227</v>
      </c>
      <c r="F1166" s="14" t="s">
        <v>1253</v>
      </c>
      <c r="G1166" s="14" t="s">
        <v>1227</v>
      </c>
      <c r="H1166" s="14">
        <v>32</v>
      </c>
    </row>
    <row r="1167" spans="1:8" s="16" customFormat="1" ht="15">
      <c r="A1167" s="14" t="s">
        <v>889</v>
      </c>
      <c r="B1167" s="14" t="s">
        <v>1479</v>
      </c>
      <c r="C1167" s="14" t="s">
        <v>2354</v>
      </c>
      <c r="D1167" s="14" t="s">
        <v>1226</v>
      </c>
      <c r="E1167" s="14" t="s">
        <v>1227</v>
      </c>
      <c r="F1167" s="14" t="s">
        <v>1253</v>
      </c>
      <c r="G1167" s="14" t="s">
        <v>1227</v>
      </c>
      <c r="H1167" s="14">
        <v>37</v>
      </c>
    </row>
    <row r="1168" spans="1:8" s="16" customFormat="1" ht="15">
      <c r="A1168" s="14" t="s">
        <v>889</v>
      </c>
      <c r="B1168" s="14" t="s">
        <v>1479</v>
      </c>
      <c r="C1168" s="14" t="s">
        <v>2355</v>
      </c>
      <c r="D1168" s="14" t="s">
        <v>1226</v>
      </c>
      <c r="E1168" s="14" t="s">
        <v>1229</v>
      </c>
      <c r="F1168" s="14" t="s">
        <v>1253</v>
      </c>
      <c r="G1168" s="14" t="s">
        <v>1227</v>
      </c>
      <c r="H1168" s="14">
        <v>24</v>
      </c>
    </row>
    <row r="1169" spans="1:8" s="16" customFormat="1" ht="15">
      <c r="A1169" s="14" t="s">
        <v>889</v>
      </c>
      <c r="B1169" s="14" t="s">
        <v>1479</v>
      </c>
      <c r="C1169" s="14" t="s">
        <v>2356</v>
      </c>
      <c r="D1169" s="14" t="s">
        <v>1226</v>
      </c>
      <c r="E1169" s="14" t="s">
        <v>1229</v>
      </c>
      <c r="F1169" s="14" t="s">
        <v>1253</v>
      </c>
      <c r="G1169" s="14" t="s">
        <v>1227</v>
      </c>
      <c r="H1169" s="14">
        <v>24</v>
      </c>
    </row>
    <row r="1170" spans="1:8" s="16" customFormat="1" ht="15">
      <c r="A1170" s="14" t="s">
        <v>889</v>
      </c>
      <c r="B1170" s="14" t="s">
        <v>1479</v>
      </c>
      <c r="C1170" s="14" t="s">
        <v>2357</v>
      </c>
      <c r="D1170" s="14" t="s">
        <v>1226</v>
      </c>
      <c r="E1170" s="14" t="s">
        <v>1227</v>
      </c>
      <c r="F1170" s="14" t="s">
        <v>1253</v>
      </c>
      <c r="G1170" s="14" t="s">
        <v>1227</v>
      </c>
      <c r="H1170" s="14">
        <v>35</v>
      </c>
    </row>
    <row r="1171" spans="1:8" s="16" customFormat="1" ht="15">
      <c r="A1171" s="14" t="s">
        <v>889</v>
      </c>
      <c r="B1171" s="14" t="s">
        <v>1479</v>
      </c>
      <c r="C1171" s="14" t="s">
        <v>2358</v>
      </c>
      <c r="D1171" s="14" t="s">
        <v>1226</v>
      </c>
      <c r="E1171" s="14" t="s">
        <v>1227</v>
      </c>
      <c r="F1171" s="14" t="s">
        <v>1253</v>
      </c>
      <c r="G1171" s="14" t="s">
        <v>1227</v>
      </c>
      <c r="H1171" s="14">
        <v>25</v>
      </c>
    </row>
    <row r="1172" spans="1:8" s="16" customFormat="1" ht="15">
      <c r="A1172" s="14" t="s">
        <v>889</v>
      </c>
      <c r="B1172" s="14" t="s">
        <v>1479</v>
      </c>
      <c r="C1172" s="14" t="s">
        <v>2359</v>
      </c>
      <c r="D1172" s="14" t="s">
        <v>1226</v>
      </c>
      <c r="E1172" s="14" t="s">
        <v>1227</v>
      </c>
      <c r="F1172" s="14" t="s">
        <v>1253</v>
      </c>
      <c r="G1172" s="14" t="s">
        <v>1227</v>
      </c>
      <c r="H1172" s="14">
        <v>25</v>
      </c>
    </row>
    <row r="1173" spans="1:8" s="16" customFormat="1" ht="15">
      <c r="A1173" s="14" t="s">
        <v>889</v>
      </c>
      <c r="B1173" s="14" t="s">
        <v>1479</v>
      </c>
      <c r="C1173" s="14" t="s">
        <v>2360</v>
      </c>
      <c r="D1173" s="14" t="s">
        <v>1226</v>
      </c>
      <c r="E1173" s="14" t="s">
        <v>1227</v>
      </c>
      <c r="F1173" s="14" t="s">
        <v>1253</v>
      </c>
      <c r="G1173" s="14" t="s">
        <v>1227</v>
      </c>
      <c r="H1173" s="14">
        <v>37</v>
      </c>
    </row>
    <row r="1174" spans="1:8" s="16" customFormat="1" ht="15">
      <c r="A1174" s="14" t="s">
        <v>889</v>
      </c>
      <c r="B1174" s="14" t="s">
        <v>1479</v>
      </c>
      <c r="C1174" s="14" t="s">
        <v>2361</v>
      </c>
      <c r="D1174" s="14" t="s">
        <v>1226</v>
      </c>
      <c r="E1174" s="14" t="s">
        <v>1227</v>
      </c>
      <c r="F1174" s="14" t="s">
        <v>1253</v>
      </c>
      <c r="G1174" s="14" t="s">
        <v>1227</v>
      </c>
      <c r="H1174" s="14">
        <v>35</v>
      </c>
    </row>
    <row r="1175" spans="1:8" s="16" customFormat="1" ht="15">
      <c r="A1175" s="14" t="s">
        <v>889</v>
      </c>
      <c r="B1175" s="14" t="s">
        <v>1479</v>
      </c>
      <c r="C1175" s="14" t="s">
        <v>2362</v>
      </c>
      <c r="D1175" s="14" t="s">
        <v>1226</v>
      </c>
      <c r="E1175" s="14" t="s">
        <v>1227</v>
      </c>
      <c r="F1175" s="14" t="s">
        <v>1253</v>
      </c>
      <c r="G1175" s="14" t="s">
        <v>1227</v>
      </c>
      <c r="H1175" s="14">
        <v>35</v>
      </c>
    </row>
    <row r="1176" spans="1:8" s="16" customFormat="1" ht="15">
      <c r="A1176" s="14" t="s">
        <v>889</v>
      </c>
      <c r="B1176" s="14" t="s">
        <v>1479</v>
      </c>
      <c r="C1176" s="14" t="s">
        <v>2363</v>
      </c>
      <c r="D1176" s="14" t="s">
        <v>1226</v>
      </c>
      <c r="E1176" s="14" t="s">
        <v>1227</v>
      </c>
      <c r="F1176" s="14" t="s">
        <v>1253</v>
      </c>
      <c r="G1176" s="14" t="s">
        <v>1227</v>
      </c>
      <c r="H1176" s="14">
        <v>45</v>
      </c>
    </row>
    <row r="1177" spans="1:9" s="16" customFormat="1" ht="15">
      <c r="A1177" s="14" t="s">
        <v>889</v>
      </c>
      <c r="B1177" s="14" t="s">
        <v>453</v>
      </c>
      <c r="C1177" s="14" t="s">
        <v>2364</v>
      </c>
      <c r="D1177" s="14" t="s">
        <v>1226</v>
      </c>
      <c r="E1177" s="14" t="s">
        <v>1227</v>
      </c>
      <c r="F1177" s="14" t="s">
        <v>1253</v>
      </c>
      <c r="G1177" s="14" t="s">
        <v>1227</v>
      </c>
      <c r="H1177" s="14">
        <v>32</v>
      </c>
      <c r="I1177" s="16" t="s">
        <v>1229</v>
      </c>
    </row>
    <row r="1178" spans="1:9" s="16" customFormat="1" ht="15">
      <c r="A1178" s="14" t="s">
        <v>889</v>
      </c>
      <c r="B1178" s="14" t="s">
        <v>453</v>
      </c>
      <c r="C1178" s="14" t="s">
        <v>2365</v>
      </c>
      <c r="D1178" s="14" t="s">
        <v>1226</v>
      </c>
      <c r="E1178" s="14" t="s">
        <v>1227</v>
      </c>
      <c r="F1178" s="14" t="s">
        <v>1253</v>
      </c>
      <c r="G1178" s="14" t="s">
        <v>1227</v>
      </c>
      <c r="H1178" s="14">
        <v>16</v>
      </c>
      <c r="I1178" s="16" t="s">
        <v>1229</v>
      </c>
    </row>
    <row r="1179" spans="1:9" s="16" customFormat="1" ht="15">
      <c r="A1179" s="14" t="s">
        <v>889</v>
      </c>
      <c r="B1179" s="14" t="s">
        <v>453</v>
      </c>
      <c r="C1179" s="14" t="s">
        <v>2366</v>
      </c>
      <c r="D1179" s="14" t="s">
        <v>1226</v>
      </c>
      <c r="E1179" s="14" t="s">
        <v>1227</v>
      </c>
      <c r="F1179" s="14" t="s">
        <v>1253</v>
      </c>
      <c r="G1179" s="14" t="s">
        <v>1227</v>
      </c>
      <c r="H1179" s="14">
        <v>20</v>
      </c>
      <c r="I1179" s="16" t="s">
        <v>1229</v>
      </c>
    </row>
    <row r="1180" spans="1:9" s="16" customFormat="1" ht="15">
      <c r="A1180" s="14" t="s">
        <v>889</v>
      </c>
      <c r="B1180" s="14" t="s">
        <v>453</v>
      </c>
      <c r="C1180" s="14" t="s">
        <v>2367</v>
      </c>
      <c r="D1180" s="14" t="s">
        <v>1226</v>
      </c>
      <c r="E1180" s="14" t="s">
        <v>1227</v>
      </c>
      <c r="F1180" s="14" t="s">
        <v>1253</v>
      </c>
      <c r="G1180" s="14" t="s">
        <v>1227</v>
      </c>
      <c r="H1180" s="14">
        <v>24</v>
      </c>
      <c r="I1180" s="16" t="s">
        <v>1229</v>
      </c>
    </row>
    <row r="1181" spans="1:9" s="16" customFormat="1" ht="15">
      <c r="A1181" s="14" t="s">
        <v>889</v>
      </c>
      <c r="B1181" s="14" t="s">
        <v>453</v>
      </c>
      <c r="C1181" s="14" t="s">
        <v>2368</v>
      </c>
      <c r="D1181" s="14" t="s">
        <v>1226</v>
      </c>
      <c r="E1181" s="14" t="s">
        <v>1227</v>
      </c>
      <c r="F1181" s="14" t="s">
        <v>1253</v>
      </c>
      <c r="G1181" s="14" t="s">
        <v>1227</v>
      </c>
      <c r="H1181" s="14">
        <v>16</v>
      </c>
      <c r="I1181" s="16" t="s">
        <v>1229</v>
      </c>
    </row>
    <row r="1182" spans="1:9" s="16" customFormat="1" ht="15">
      <c r="A1182" s="14" t="s">
        <v>889</v>
      </c>
      <c r="B1182" s="14" t="s">
        <v>453</v>
      </c>
      <c r="C1182" s="14" t="s">
        <v>2369</v>
      </c>
      <c r="D1182" s="14" t="s">
        <v>1226</v>
      </c>
      <c r="E1182" s="14" t="s">
        <v>1227</v>
      </c>
      <c r="F1182" s="14" t="s">
        <v>1253</v>
      </c>
      <c r="G1182" s="14" t="s">
        <v>1227</v>
      </c>
      <c r="H1182" s="14">
        <v>20</v>
      </c>
      <c r="I1182" s="16" t="s">
        <v>1229</v>
      </c>
    </row>
    <row r="1183" spans="1:9" s="16" customFormat="1" ht="15">
      <c r="A1183" s="14" t="s">
        <v>889</v>
      </c>
      <c r="B1183" s="14" t="s">
        <v>453</v>
      </c>
      <c r="C1183" s="14" t="s">
        <v>2370</v>
      </c>
      <c r="D1183" s="14" t="s">
        <v>1226</v>
      </c>
      <c r="E1183" s="14" t="s">
        <v>1227</v>
      </c>
      <c r="F1183" s="14" t="s">
        <v>1253</v>
      </c>
      <c r="G1183" s="14" t="s">
        <v>1227</v>
      </c>
      <c r="H1183" s="14">
        <v>24</v>
      </c>
      <c r="I1183" s="16" t="s">
        <v>1229</v>
      </c>
    </row>
    <row r="1184" spans="1:9" s="16" customFormat="1" ht="15">
      <c r="A1184" s="14" t="s">
        <v>889</v>
      </c>
      <c r="B1184" s="14" t="s">
        <v>453</v>
      </c>
      <c r="C1184" s="14" t="s">
        <v>2371</v>
      </c>
      <c r="D1184" s="14" t="s">
        <v>1226</v>
      </c>
      <c r="E1184" s="14" t="s">
        <v>1227</v>
      </c>
      <c r="F1184" s="14" t="s">
        <v>1253</v>
      </c>
      <c r="G1184" s="14" t="s">
        <v>1227</v>
      </c>
      <c r="H1184" s="14">
        <v>32</v>
      </c>
      <c r="I1184" s="16" t="s">
        <v>1229</v>
      </c>
    </row>
    <row r="1185" spans="1:10" s="16" customFormat="1" ht="15">
      <c r="A1185" s="14" t="s">
        <v>889</v>
      </c>
      <c r="B1185" s="14" t="s">
        <v>541</v>
      </c>
      <c r="C1185" s="14" t="s">
        <v>2372</v>
      </c>
      <c r="D1185" s="14" t="s">
        <v>1226</v>
      </c>
      <c r="E1185" s="14" t="s">
        <v>1229</v>
      </c>
      <c r="F1185" s="14" t="s">
        <v>1253</v>
      </c>
      <c r="G1185" s="14" t="s">
        <v>1227</v>
      </c>
      <c r="H1185" s="14">
        <v>31</v>
      </c>
      <c r="I1185" s="23" t="s">
        <v>1229</v>
      </c>
      <c r="J1185" s="23"/>
    </row>
    <row r="1186" spans="1:10" s="16" customFormat="1" ht="15">
      <c r="A1186" s="14" t="s">
        <v>889</v>
      </c>
      <c r="B1186" s="14" t="s">
        <v>541</v>
      </c>
      <c r="C1186" s="14" t="s">
        <v>2373</v>
      </c>
      <c r="D1186" s="14" t="s">
        <v>1226</v>
      </c>
      <c r="E1186" s="14" t="s">
        <v>1227</v>
      </c>
      <c r="F1186" s="14" t="s">
        <v>1253</v>
      </c>
      <c r="G1186" s="14" t="s">
        <v>1227</v>
      </c>
      <c r="H1186" s="14">
        <v>24</v>
      </c>
      <c r="I1186" s="20" t="s">
        <v>1229</v>
      </c>
      <c r="J1186" s="23"/>
    </row>
    <row r="1187" spans="1:10" s="16" customFormat="1" ht="15">
      <c r="A1187" s="14" t="s">
        <v>889</v>
      </c>
      <c r="B1187" s="14" t="s">
        <v>541</v>
      </c>
      <c r="C1187" s="14" t="s">
        <v>2374</v>
      </c>
      <c r="D1187" s="14" t="s">
        <v>1226</v>
      </c>
      <c r="E1187" s="14" t="s">
        <v>1229</v>
      </c>
      <c r="F1187" s="14" t="s">
        <v>1253</v>
      </c>
      <c r="G1187" s="14" t="s">
        <v>1227</v>
      </c>
      <c r="H1187" s="14">
        <v>24</v>
      </c>
      <c r="I1187" s="20" t="s">
        <v>1229</v>
      </c>
      <c r="J1187" s="23"/>
    </row>
    <row r="1188" spans="1:10" s="16" customFormat="1" ht="15">
      <c r="A1188" s="14" t="s">
        <v>889</v>
      </c>
      <c r="B1188" s="14" t="s">
        <v>541</v>
      </c>
      <c r="C1188" s="14" t="s">
        <v>2375</v>
      </c>
      <c r="D1188" s="14" t="s">
        <v>1226</v>
      </c>
      <c r="E1188" s="14" t="s">
        <v>1227</v>
      </c>
      <c r="F1188" s="14" t="s">
        <v>1253</v>
      </c>
      <c r="G1188" s="14" t="s">
        <v>1227</v>
      </c>
      <c r="H1188" s="14">
        <v>24</v>
      </c>
      <c r="I1188" s="20" t="s">
        <v>1229</v>
      </c>
      <c r="J1188" s="23"/>
    </row>
    <row r="1189" spans="1:10" s="16" customFormat="1" ht="15">
      <c r="A1189" s="14" t="s">
        <v>889</v>
      </c>
      <c r="B1189" s="14" t="s">
        <v>541</v>
      </c>
      <c r="C1189" s="14" t="s">
        <v>2376</v>
      </c>
      <c r="D1189" s="14" t="s">
        <v>1226</v>
      </c>
      <c r="E1189" s="14" t="s">
        <v>1229</v>
      </c>
      <c r="F1189" s="14" t="s">
        <v>1253</v>
      </c>
      <c r="G1189" s="14" t="s">
        <v>1227</v>
      </c>
      <c r="H1189" s="14">
        <v>24</v>
      </c>
      <c r="I1189" s="20" t="s">
        <v>1229</v>
      </c>
      <c r="J1189" s="23"/>
    </row>
    <row r="1190" spans="1:10" s="16" customFormat="1" ht="15">
      <c r="A1190" s="14" t="s">
        <v>889</v>
      </c>
      <c r="B1190" s="14" t="s">
        <v>541</v>
      </c>
      <c r="C1190" s="14" t="s">
        <v>2377</v>
      </c>
      <c r="D1190" s="14" t="s">
        <v>1226</v>
      </c>
      <c r="E1190" s="14" t="s">
        <v>1227</v>
      </c>
      <c r="F1190" s="14" t="s">
        <v>1253</v>
      </c>
      <c r="G1190" s="14" t="s">
        <v>1227</v>
      </c>
      <c r="H1190" s="14">
        <v>35</v>
      </c>
      <c r="I1190" s="20" t="s">
        <v>1229</v>
      </c>
      <c r="J1190" s="23"/>
    </row>
    <row r="1191" spans="1:10" s="16" customFormat="1" ht="15">
      <c r="A1191" s="14" t="s">
        <v>889</v>
      </c>
      <c r="B1191" s="14" t="s">
        <v>541</v>
      </c>
      <c r="C1191" s="14" t="s">
        <v>2378</v>
      </c>
      <c r="D1191" s="14" t="s">
        <v>1226</v>
      </c>
      <c r="E1191" s="14" t="s">
        <v>1227</v>
      </c>
      <c r="F1191" s="14" t="s">
        <v>1253</v>
      </c>
      <c r="G1191" s="14" t="s">
        <v>1227</v>
      </c>
      <c r="H1191" s="14">
        <v>35</v>
      </c>
      <c r="I1191" s="20" t="s">
        <v>1229</v>
      </c>
      <c r="J1191" s="23"/>
    </row>
    <row r="1192" spans="1:10" s="16" customFormat="1" ht="15">
      <c r="A1192" s="14" t="s">
        <v>889</v>
      </c>
      <c r="B1192" s="14" t="s">
        <v>541</v>
      </c>
      <c r="C1192" s="14" t="s">
        <v>2379</v>
      </c>
      <c r="D1192" s="14" t="s">
        <v>1226</v>
      </c>
      <c r="E1192" s="14" t="s">
        <v>1227</v>
      </c>
      <c r="F1192" s="14" t="s">
        <v>1253</v>
      </c>
      <c r="G1192" s="14" t="s">
        <v>1227</v>
      </c>
      <c r="H1192" s="14">
        <v>40</v>
      </c>
      <c r="I1192" s="20" t="s">
        <v>1229</v>
      </c>
      <c r="J1192" s="23"/>
    </row>
    <row r="1193" spans="1:10" s="16" customFormat="1" ht="15">
      <c r="A1193" s="14" t="s">
        <v>889</v>
      </c>
      <c r="B1193" s="14" t="s">
        <v>541</v>
      </c>
      <c r="C1193" s="14" t="s">
        <v>2380</v>
      </c>
      <c r="D1193" s="14" t="s">
        <v>1226</v>
      </c>
      <c r="E1193" s="14" t="s">
        <v>1229</v>
      </c>
      <c r="F1193" s="14" t="s">
        <v>1253</v>
      </c>
      <c r="G1193" s="14" t="s">
        <v>1227</v>
      </c>
      <c r="H1193" s="14">
        <v>40</v>
      </c>
      <c r="I1193" s="20" t="s">
        <v>1229</v>
      </c>
      <c r="J1193" s="23"/>
    </row>
    <row r="1194" spans="1:10" s="16" customFormat="1" ht="15">
      <c r="A1194" s="14" t="s">
        <v>889</v>
      </c>
      <c r="B1194" s="14" t="s">
        <v>541</v>
      </c>
      <c r="C1194" s="14" t="s">
        <v>2381</v>
      </c>
      <c r="D1194" s="14" t="s">
        <v>1226</v>
      </c>
      <c r="E1194" s="14" t="s">
        <v>1227</v>
      </c>
      <c r="F1194" s="14" t="s">
        <v>1253</v>
      </c>
      <c r="G1194" s="14" t="s">
        <v>1227</v>
      </c>
      <c r="H1194" s="14">
        <v>45</v>
      </c>
      <c r="I1194" s="20" t="s">
        <v>1229</v>
      </c>
      <c r="J1194" s="23"/>
    </row>
    <row r="1195" spans="1:8" s="16" customFormat="1" ht="15">
      <c r="A1195" s="16" t="s">
        <v>889</v>
      </c>
      <c r="B1195" s="19" t="s">
        <v>2382</v>
      </c>
      <c r="C1195" s="19" t="s">
        <v>2383</v>
      </c>
      <c r="D1195" s="19" t="s">
        <v>1589</v>
      </c>
      <c r="E1195" s="19" t="s">
        <v>1229</v>
      </c>
      <c r="F1195" s="19" t="s">
        <v>1253</v>
      </c>
      <c r="G1195" s="19" t="s">
        <v>1227</v>
      </c>
      <c r="H1195" s="19">
        <v>2</v>
      </c>
    </row>
    <row r="1196" spans="1:8" s="16" customFormat="1" ht="15">
      <c r="A1196" s="16" t="s">
        <v>889</v>
      </c>
      <c r="B1196" s="19" t="s">
        <v>1637</v>
      </c>
      <c r="C1196" s="19" t="s">
        <v>2384</v>
      </c>
      <c r="D1196" s="19" t="s">
        <v>1589</v>
      </c>
      <c r="E1196" s="19" t="s">
        <v>1229</v>
      </c>
      <c r="F1196" s="19" t="s">
        <v>1253</v>
      </c>
      <c r="G1196" s="19" t="s">
        <v>1227</v>
      </c>
      <c r="H1196" s="19">
        <v>2</v>
      </c>
    </row>
    <row r="1197" spans="1:9" s="16" customFormat="1" ht="15">
      <c r="A1197" s="16" t="s">
        <v>889</v>
      </c>
      <c r="B1197" s="14" t="s">
        <v>1230</v>
      </c>
      <c r="C1197" s="16" t="s">
        <v>2385</v>
      </c>
      <c r="D1197" s="16" t="s">
        <v>1226</v>
      </c>
      <c r="E1197" s="16" t="s">
        <v>1229</v>
      </c>
      <c r="F1197" s="16" t="s">
        <v>1253</v>
      </c>
      <c r="G1197" s="16" t="s">
        <v>1227</v>
      </c>
      <c r="H1197" s="16">
        <v>30</v>
      </c>
      <c r="I1197" s="16" t="s">
        <v>1229</v>
      </c>
    </row>
    <row r="1198" spans="1:8" s="16" customFormat="1" ht="15">
      <c r="A1198" s="14" t="s">
        <v>889</v>
      </c>
      <c r="B1198" s="14" t="s">
        <v>1639</v>
      </c>
      <c r="C1198" s="14" t="s">
        <v>2386</v>
      </c>
      <c r="D1198" s="14" t="s">
        <v>1226</v>
      </c>
      <c r="E1198" s="14" t="s">
        <v>1229</v>
      </c>
      <c r="F1198" s="14" t="s">
        <v>1253</v>
      </c>
      <c r="G1198" s="14" t="s">
        <v>1227</v>
      </c>
      <c r="H1198" s="14">
        <v>20</v>
      </c>
    </row>
    <row r="1199" spans="1:8" s="16" customFormat="1" ht="15">
      <c r="A1199" s="14" t="s">
        <v>889</v>
      </c>
      <c r="B1199" s="14" t="s">
        <v>1639</v>
      </c>
      <c r="C1199" s="14" t="s">
        <v>2387</v>
      </c>
      <c r="D1199" s="14" t="s">
        <v>1226</v>
      </c>
      <c r="E1199" s="14" t="s">
        <v>1229</v>
      </c>
      <c r="F1199" s="14" t="s">
        <v>1253</v>
      </c>
      <c r="G1199" s="14" t="s">
        <v>1227</v>
      </c>
      <c r="H1199" s="14">
        <v>20</v>
      </c>
    </row>
    <row r="1200" spans="1:8" s="16" customFormat="1" ht="15">
      <c r="A1200" s="14" t="s">
        <v>889</v>
      </c>
      <c r="B1200" s="14" t="s">
        <v>1639</v>
      </c>
      <c r="C1200" s="14" t="s">
        <v>2388</v>
      </c>
      <c r="D1200" s="14" t="s">
        <v>1226</v>
      </c>
      <c r="E1200" s="14" t="s">
        <v>1227</v>
      </c>
      <c r="F1200" s="14" t="s">
        <v>1253</v>
      </c>
      <c r="G1200" s="14" t="s">
        <v>1227</v>
      </c>
      <c r="H1200" s="14">
        <v>24</v>
      </c>
    </row>
    <row r="1201" spans="1:8" s="16" customFormat="1" ht="15">
      <c r="A1201" s="14" t="s">
        <v>889</v>
      </c>
      <c r="B1201" s="14" t="s">
        <v>1639</v>
      </c>
      <c r="C1201" s="14" t="s">
        <v>2389</v>
      </c>
      <c r="D1201" s="14" t="s">
        <v>1226</v>
      </c>
      <c r="E1201" s="14" t="s">
        <v>1229</v>
      </c>
      <c r="F1201" s="14" t="s">
        <v>1253</v>
      </c>
      <c r="G1201" s="14" t="s">
        <v>1227</v>
      </c>
      <c r="H1201" s="14">
        <v>26</v>
      </c>
    </row>
    <row r="1202" spans="1:8" s="16" customFormat="1" ht="15">
      <c r="A1202" s="14" t="s">
        <v>889</v>
      </c>
      <c r="B1202" s="14" t="s">
        <v>1639</v>
      </c>
      <c r="C1202" s="14" t="s">
        <v>2390</v>
      </c>
      <c r="D1202" s="14" t="s">
        <v>1226</v>
      </c>
      <c r="E1202" s="14" t="s">
        <v>1229</v>
      </c>
      <c r="F1202" s="14" t="s">
        <v>1253</v>
      </c>
      <c r="G1202" s="14" t="s">
        <v>1227</v>
      </c>
      <c r="H1202" s="14">
        <v>26</v>
      </c>
    </row>
    <row r="1203" spans="1:8" s="16" customFormat="1" ht="15">
      <c r="A1203" s="14" t="s">
        <v>889</v>
      </c>
      <c r="B1203" s="14" t="s">
        <v>1639</v>
      </c>
      <c r="C1203" s="14" t="s">
        <v>2391</v>
      </c>
      <c r="D1203" s="14" t="s">
        <v>1226</v>
      </c>
      <c r="E1203" s="14" t="s">
        <v>1227</v>
      </c>
      <c r="F1203" s="14" t="s">
        <v>1253</v>
      </c>
      <c r="G1203" s="14" t="s">
        <v>1227</v>
      </c>
      <c r="H1203" s="14">
        <v>28</v>
      </c>
    </row>
    <row r="1204" spans="1:8" s="16" customFormat="1" ht="15">
      <c r="A1204" s="14" t="s">
        <v>889</v>
      </c>
      <c r="B1204" s="14" t="s">
        <v>1639</v>
      </c>
      <c r="C1204" s="14" t="s">
        <v>2392</v>
      </c>
      <c r="D1204" s="14" t="s">
        <v>1226</v>
      </c>
      <c r="E1204" s="14" t="s">
        <v>1227</v>
      </c>
      <c r="F1204" s="14" t="s">
        <v>1253</v>
      </c>
      <c r="G1204" s="14" t="s">
        <v>1227</v>
      </c>
      <c r="H1204" s="14">
        <v>24</v>
      </c>
    </row>
    <row r="1205" spans="1:8" s="16" customFormat="1" ht="15">
      <c r="A1205" s="14" t="s">
        <v>889</v>
      </c>
      <c r="B1205" s="14" t="s">
        <v>1639</v>
      </c>
      <c r="C1205" s="14" t="s">
        <v>2393</v>
      </c>
      <c r="D1205" s="14" t="s">
        <v>1226</v>
      </c>
      <c r="E1205" s="14" t="s">
        <v>1227</v>
      </c>
      <c r="F1205" s="14" t="s">
        <v>1253</v>
      </c>
      <c r="G1205" s="14" t="s">
        <v>1227</v>
      </c>
      <c r="H1205" s="14">
        <v>24</v>
      </c>
    </row>
    <row r="1206" spans="1:8" s="16" customFormat="1" ht="15">
      <c r="A1206" s="14" t="s">
        <v>889</v>
      </c>
      <c r="B1206" s="14" t="s">
        <v>1639</v>
      </c>
      <c r="C1206" s="14" t="s">
        <v>2394</v>
      </c>
      <c r="D1206" s="14" t="s">
        <v>1226</v>
      </c>
      <c r="E1206" s="14" t="s">
        <v>1229</v>
      </c>
      <c r="F1206" s="14" t="s">
        <v>1253</v>
      </c>
      <c r="G1206" s="14" t="s">
        <v>1227</v>
      </c>
      <c r="H1206" s="14">
        <v>26</v>
      </c>
    </row>
    <row r="1207" spans="1:8" s="16" customFormat="1" ht="15">
      <c r="A1207" s="14" t="s">
        <v>889</v>
      </c>
      <c r="B1207" s="14" t="s">
        <v>1639</v>
      </c>
      <c r="C1207" s="14" t="s">
        <v>2395</v>
      </c>
      <c r="D1207" s="14" t="s">
        <v>1226</v>
      </c>
      <c r="E1207" s="14" t="s">
        <v>1229</v>
      </c>
      <c r="F1207" s="14" t="s">
        <v>1253</v>
      </c>
      <c r="G1207" s="14" t="s">
        <v>1227</v>
      </c>
      <c r="H1207" s="14">
        <v>26</v>
      </c>
    </row>
    <row r="1208" spans="1:8" s="16" customFormat="1" ht="15">
      <c r="A1208" s="14" t="s">
        <v>889</v>
      </c>
      <c r="B1208" s="14" t="s">
        <v>1639</v>
      </c>
      <c r="C1208" s="14" t="s">
        <v>2396</v>
      </c>
      <c r="D1208" s="14" t="s">
        <v>1226</v>
      </c>
      <c r="E1208" s="14" t="s">
        <v>1227</v>
      </c>
      <c r="F1208" s="14" t="s">
        <v>1253</v>
      </c>
      <c r="G1208" s="14" t="s">
        <v>1227</v>
      </c>
      <c r="H1208" s="14">
        <v>32</v>
      </c>
    </row>
    <row r="1209" spans="1:8" s="16" customFormat="1" ht="15">
      <c r="A1209" s="14" t="s">
        <v>889</v>
      </c>
      <c r="B1209" s="14" t="s">
        <v>1639</v>
      </c>
      <c r="C1209" s="14" t="s">
        <v>2397</v>
      </c>
      <c r="D1209" s="14" t="s">
        <v>1226</v>
      </c>
      <c r="E1209" s="14" t="s">
        <v>1227</v>
      </c>
      <c r="F1209" s="14" t="s">
        <v>1253</v>
      </c>
      <c r="G1209" s="14" t="s">
        <v>1227</v>
      </c>
      <c r="H1209" s="14">
        <v>32</v>
      </c>
    </row>
    <row r="1210" spans="1:8" s="16" customFormat="1" ht="15">
      <c r="A1210" s="14" t="s">
        <v>889</v>
      </c>
      <c r="B1210" s="14" t="s">
        <v>1639</v>
      </c>
      <c r="C1210" s="14" t="s">
        <v>2398</v>
      </c>
      <c r="D1210" s="14" t="s">
        <v>1226</v>
      </c>
      <c r="E1210" s="14" t="s">
        <v>1227</v>
      </c>
      <c r="F1210" s="14" t="s">
        <v>1253</v>
      </c>
      <c r="G1210" s="14" t="s">
        <v>1227</v>
      </c>
      <c r="H1210" s="14">
        <v>32</v>
      </c>
    </row>
    <row r="1211" spans="1:8" s="16" customFormat="1" ht="15">
      <c r="A1211" s="14" t="s">
        <v>889</v>
      </c>
      <c r="B1211" s="14" t="s">
        <v>1639</v>
      </c>
      <c r="C1211" s="14" t="s">
        <v>2399</v>
      </c>
      <c r="D1211" s="14" t="s">
        <v>1226</v>
      </c>
      <c r="E1211" s="14" t="s">
        <v>1227</v>
      </c>
      <c r="F1211" s="14" t="s">
        <v>1253</v>
      </c>
      <c r="G1211" s="14" t="s">
        <v>1227</v>
      </c>
      <c r="H1211" s="14">
        <v>32</v>
      </c>
    </row>
    <row r="1212" spans="1:8" s="16" customFormat="1" ht="15">
      <c r="A1212" s="14" t="s">
        <v>889</v>
      </c>
      <c r="B1212" s="14" t="s">
        <v>1639</v>
      </c>
      <c r="C1212" s="14" t="s">
        <v>2400</v>
      </c>
      <c r="D1212" s="14" t="s">
        <v>1226</v>
      </c>
      <c r="E1212" s="14" t="s">
        <v>1229</v>
      </c>
      <c r="F1212" s="14" t="s">
        <v>1253</v>
      </c>
      <c r="G1212" s="14" t="s">
        <v>1227</v>
      </c>
      <c r="H1212" s="14">
        <v>32</v>
      </c>
    </row>
    <row r="1213" spans="1:8" s="16" customFormat="1" ht="15">
      <c r="A1213" s="14" t="s">
        <v>889</v>
      </c>
      <c r="B1213" s="14" t="s">
        <v>1639</v>
      </c>
      <c r="C1213" s="14" t="s">
        <v>2401</v>
      </c>
      <c r="D1213" s="14" t="s">
        <v>1226</v>
      </c>
      <c r="E1213" s="14" t="s">
        <v>1229</v>
      </c>
      <c r="F1213" s="14" t="s">
        <v>1253</v>
      </c>
      <c r="G1213" s="14" t="s">
        <v>1227</v>
      </c>
      <c r="H1213" s="14">
        <v>32</v>
      </c>
    </row>
    <row r="1214" spans="1:8" s="16" customFormat="1" ht="15">
      <c r="A1214" s="14" t="s">
        <v>889</v>
      </c>
      <c r="B1214" s="14" t="s">
        <v>1639</v>
      </c>
      <c r="C1214" s="14" t="s">
        <v>2402</v>
      </c>
      <c r="D1214" s="14" t="s">
        <v>1226</v>
      </c>
      <c r="E1214" s="14" t="s">
        <v>1229</v>
      </c>
      <c r="F1214" s="14" t="s">
        <v>1253</v>
      </c>
      <c r="G1214" s="14" t="s">
        <v>1227</v>
      </c>
      <c r="H1214" s="14">
        <v>32</v>
      </c>
    </row>
    <row r="1215" spans="1:8" s="16" customFormat="1" ht="15">
      <c r="A1215" s="14" t="s">
        <v>889</v>
      </c>
      <c r="B1215" s="14" t="s">
        <v>1639</v>
      </c>
      <c r="C1215" s="14" t="s">
        <v>2403</v>
      </c>
      <c r="D1215" s="14" t="s">
        <v>1226</v>
      </c>
      <c r="E1215" s="14" t="s">
        <v>1229</v>
      </c>
      <c r="F1215" s="14" t="s">
        <v>1253</v>
      </c>
      <c r="G1215" s="14" t="s">
        <v>1227</v>
      </c>
      <c r="H1215" s="14">
        <v>32</v>
      </c>
    </row>
    <row r="1216" spans="1:8" s="16" customFormat="1" ht="15">
      <c r="A1216" s="14" t="s">
        <v>889</v>
      </c>
      <c r="B1216" s="14" t="s">
        <v>1639</v>
      </c>
      <c r="C1216" s="14" t="s">
        <v>2404</v>
      </c>
      <c r="D1216" s="14" t="s">
        <v>1226</v>
      </c>
      <c r="E1216" s="14" t="s">
        <v>1229</v>
      </c>
      <c r="F1216" s="14" t="s">
        <v>1253</v>
      </c>
      <c r="G1216" s="14" t="s">
        <v>1227</v>
      </c>
      <c r="H1216" s="14">
        <v>32</v>
      </c>
    </row>
    <row r="1217" spans="1:8" s="16" customFormat="1" ht="15">
      <c r="A1217" s="14" t="s">
        <v>889</v>
      </c>
      <c r="B1217" s="14" t="s">
        <v>1639</v>
      </c>
      <c r="C1217" s="14" t="s">
        <v>2405</v>
      </c>
      <c r="D1217" s="14" t="s">
        <v>1226</v>
      </c>
      <c r="E1217" s="14" t="s">
        <v>1229</v>
      </c>
      <c r="F1217" s="14" t="s">
        <v>1253</v>
      </c>
      <c r="G1217" s="14" t="s">
        <v>1227</v>
      </c>
      <c r="H1217" s="14">
        <v>32</v>
      </c>
    </row>
    <row r="1218" spans="1:8" s="16" customFormat="1" ht="15">
      <c r="A1218" s="14" t="s">
        <v>889</v>
      </c>
      <c r="B1218" s="14" t="s">
        <v>1639</v>
      </c>
      <c r="C1218" s="14" t="s">
        <v>2406</v>
      </c>
      <c r="D1218" s="14" t="s">
        <v>1226</v>
      </c>
      <c r="E1218" s="14" t="s">
        <v>1229</v>
      </c>
      <c r="F1218" s="14" t="s">
        <v>1253</v>
      </c>
      <c r="G1218" s="14" t="s">
        <v>1227</v>
      </c>
      <c r="H1218" s="14">
        <v>32</v>
      </c>
    </row>
    <row r="1219" spans="1:8" s="16" customFormat="1" ht="15">
      <c r="A1219" s="14" t="s">
        <v>889</v>
      </c>
      <c r="B1219" s="14" t="s">
        <v>1639</v>
      </c>
      <c r="C1219" s="14" t="s">
        <v>2407</v>
      </c>
      <c r="D1219" s="14" t="s">
        <v>1226</v>
      </c>
      <c r="E1219" s="14" t="s">
        <v>1229</v>
      </c>
      <c r="F1219" s="14" t="s">
        <v>1253</v>
      </c>
      <c r="G1219" s="14" t="s">
        <v>1227</v>
      </c>
      <c r="H1219" s="14">
        <v>26</v>
      </c>
    </row>
    <row r="1220" spans="1:8" s="16" customFormat="1" ht="15">
      <c r="A1220" s="14" t="s">
        <v>889</v>
      </c>
      <c r="B1220" s="14" t="s">
        <v>1639</v>
      </c>
      <c r="C1220" s="14" t="s">
        <v>2408</v>
      </c>
      <c r="D1220" s="14" t="s">
        <v>1226</v>
      </c>
      <c r="E1220" s="14" t="s">
        <v>1229</v>
      </c>
      <c r="F1220" s="14" t="s">
        <v>1253</v>
      </c>
      <c r="G1220" s="14" t="s">
        <v>1227</v>
      </c>
      <c r="H1220" s="14">
        <v>26</v>
      </c>
    </row>
    <row r="1221" spans="1:8" s="16" customFormat="1" ht="15">
      <c r="A1221" s="14" t="s">
        <v>889</v>
      </c>
      <c r="B1221" s="14" t="s">
        <v>1639</v>
      </c>
      <c r="C1221" s="14" t="s">
        <v>2409</v>
      </c>
      <c r="D1221" s="14" t="s">
        <v>1226</v>
      </c>
      <c r="E1221" s="14" t="s">
        <v>1229</v>
      </c>
      <c r="F1221" s="14" t="s">
        <v>1253</v>
      </c>
      <c r="G1221" s="14" t="s">
        <v>1227</v>
      </c>
      <c r="H1221" s="14">
        <v>26</v>
      </c>
    </row>
    <row r="1222" spans="1:8" s="16" customFormat="1" ht="15">
      <c r="A1222" s="14" t="s">
        <v>889</v>
      </c>
      <c r="B1222" s="14" t="s">
        <v>1639</v>
      </c>
      <c r="C1222" s="14" t="s">
        <v>2410</v>
      </c>
      <c r="D1222" s="14" t="s">
        <v>1226</v>
      </c>
      <c r="E1222" s="14" t="s">
        <v>1229</v>
      </c>
      <c r="F1222" s="14" t="s">
        <v>1253</v>
      </c>
      <c r="G1222" s="14" t="s">
        <v>1227</v>
      </c>
      <c r="H1222" s="14">
        <v>26</v>
      </c>
    </row>
    <row r="1223" spans="1:8" s="16" customFormat="1" ht="15">
      <c r="A1223" s="14" t="s">
        <v>889</v>
      </c>
      <c r="B1223" s="14" t="s">
        <v>1639</v>
      </c>
      <c r="C1223" s="14" t="s">
        <v>2411</v>
      </c>
      <c r="D1223" s="14" t="s">
        <v>1226</v>
      </c>
      <c r="E1223" s="14" t="s">
        <v>1227</v>
      </c>
      <c r="F1223" s="14" t="s">
        <v>1253</v>
      </c>
      <c r="G1223" s="14" t="s">
        <v>1227</v>
      </c>
      <c r="H1223" s="14">
        <v>32</v>
      </c>
    </row>
    <row r="1224" spans="1:8" s="16" customFormat="1" ht="15">
      <c r="A1224" s="14" t="s">
        <v>889</v>
      </c>
      <c r="B1224" s="14" t="s">
        <v>1639</v>
      </c>
      <c r="C1224" s="14" t="s">
        <v>2412</v>
      </c>
      <c r="D1224" s="14" t="s">
        <v>1226</v>
      </c>
      <c r="E1224" s="14" t="s">
        <v>1227</v>
      </c>
      <c r="F1224" s="14" t="s">
        <v>1253</v>
      </c>
      <c r="G1224" s="14" t="s">
        <v>1227</v>
      </c>
      <c r="H1224" s="14">
        <v>32</v>
      </c>
    </row>
    <row r="1225" spans="1:8" s="16" customFormat="1" ht="15">
      <c r="A1225" s="14" t="s">
        <v>889</v>
      </c>
      <c r="B1225" s="14" t="s">
        <v>1639</v>
      </c>
      <c r="C1225" s="14" t="s">
        <v>2413</v>
      </c>
      <c r="D1225" s="14" t="s">
        <v>1226</v>
      </c>
      <c r="E1225" s="14" t="s">
        <v>1227</v>
      </c>
      <c r="F1225" s="14" t="s">
        <v>1253</v>
      </c>
      <c r="G1225" s="14" t="s">
        <v>1227</v>
      </c>
      <c r="H1225" s="14">
        <v>32</v>
      </c>
    </row>
    <row r="1226" spans="1:8" s="16" customFormat="1" ht="15">
      <c r="A1226" s="14" t="s">
        <v>889</v>
      </c>
      <c r="B1226" s="14" t="s">
        <v>1639</v>
      </c>
      <c r="C1226" s="14" t="s">
        <v>2414</v>
      </c>
      <c r="D1226" s="14" t="s">
        <v>1226</v>
      </c>
      <c r="E1226" s="14" t="s">
        <v>1229</v>
      </c>
      <c r="F1226" s="14" t="s">
        <v>1253</v>
      </c>
      <c r="G1226" s="14" t="s">
        <v>1227</v>
      </c>
      <c r="H1226" s="14">
        <v>40</v>
      </c>
    </row>
    <row r="1227" spans="1:8" s="16" customFormat="1" ht="15">
      <c r="A1227" s="14" t="s">
        <v>889</v>
      </c>
      <c r="B1227" s="14" t="s">
        <v>1639</v>
      </c>
      <c r="C1227" s="14" t="s">
        <v>2415</v>
      </c>
      <c r="D1227" s="14" t="s">
        <v>1226</v>
      </c>
      <c r="E1227" s="14" t="s">
        <v>1227</v>
      </c>
      <c r="F1227" s="14" t="s">
        <v>1253</v>
      </c>
      <c r="G1227" s="14" t="s">
        <v>1227</v>
      </c>
      <c r="H1227" s="14">
        <v>40</v>
      </c>
    </row>
    <row r="1228" spans="1:8" s="16" customFormat="1" ht="15">
      <c r="A1228" s="14" t="s">
        <v>889</v>
      </c>
      <c r="B1228" s="14" t="s">
        <v>1639</v>
      </c>
      <c r="C1228" s="14" t="s">
        <v>2416</v>
      </c>
      <c r="D1228" s="14" t="s">
        <v>1226</v>
      </c>
      <c r="E1228" s="14" t="s">
        <v>1229</v>
      </c>
      <c r="F1228" s="14" t="s">
        <v>1253</v>
      </c>
      <c r="G1228" s="14" t="s">
        <v>1227</v>
      </c>
      <c r="H1228" s="14">
        <v>40</v>
      </c>
    </row>
    <row r="1229" spans="1:8" s="16" customFormat="1" ht="15">
      <c r="A1229" s="14" t="s">
        <v>889</v>
      </c>
      <c r="B1229" s="14" t="s">
        <v>1639</v>
      </c>
      <c r="C1229" s="14" t="s">
        <v>2417</v>
      </c>
      <c r="D1229" s="14" t="s">
        <v>1226</v>
      </c>
      <c r="E1229" s="14" t="s">
        <v>1229</v>
      </c>
      <c r="F1229" s="14" t="s">
        <v>1253</v>
      </c>
      <c r="G1229" s="14" t="s">
        <v>1227</v>
      </c>
      <c r="H1229" s="14">
        <v>40</v>
      </c>
    </row>
    <row r="1230" spans="1:8" s="16" customFormat="1" ht="15">
      <c r="A1230" s="14" t="s">
        <v>889</v>
      </c>
      <c r="B1230" s="14" t="s">
        <v>1639</v>
      </c>
      <c r="C1230" s="14" t="s">
        <v>2418</v>
      </c>
      <c r="D1230" s="14" t="s">
        <v>1226</v>
      </c>
      <c r="E1230" s="14" t="s">
        <v>1229</v>
      </c>
      <c r="F1230" s="14" t="s">
        <v>1253</v>
      </c>
      <c r="G1230" s="14" t="s">
        <v>1227</v>
      </c>
      <c r="H1230" s="14">
        <v>40</v>
      </c>
    </row>
    <row r="1231" spans="1:8" s="16" customFormat="1" ht="15">
      <c r="A1231" s="14" t="s">
        <v>889</v>
      </c>
      <c r="B1231" s="14" t="s">
        <v>1639</v>
      </c>
      <c r="C1231" s="14" t="s">
        <v>2419</v>
      </c>
      <c r="D1231" s="14" t="s">
        <v>1226</v>
      </c>
      <c r="E1231" s="14" t="s">
        <v>1229</v>
      </c>
      <c r="F1231" s="14" t="s">
        <v>1253</v>
      </c>
      <c r="G1231" s="14" t="s">
        <v>1227</v>
      </c>
      <c r="H1231" s="14">
        <v>40</v>
      </c>
    </row>
    <row r="1232" spans="1:8" s="16" customFormat="1" ht="15">
      <c r="A1232" s="14" t="s">
        <v>889</v>
      </c>
      <c r="B1232" s="14" t="s">
        <v>1639</v>
      </c>
      <c r="C1232" s="14" t="s">
        <v>2420</v>
      </c>
      <c r="D1232" s="14" t="s">
        <v>1226</v>
      </c>
      <c r="E1232" s="14" t="s">
        <v>1229</v>
      </c>
      <c r="F1232" s="14" t="s">
        <v>1253</v>
      </c>
      <c r="G1232" s="14" t="s">
        <v>1227</v>
      </c>
      <c r="H1232" s="14">
        <v>40</v>
      </c>
    </row>
    <row r="1233" spans="1:8" s="16" customFormat="1" ht="15">
      <c r="A1233" s="14" t="s">
        <v>889</v>
      </c>
      <c r="B1233" s="14" t="s">
        <v>1639</v>
      </c>
      <c r="C1233" s="14" t="s">
        <v>2421</v>
      </c>
      <c r="D1233" s="14" t="s">
        <v>1226</v>
      </c>
      <c r="E1233" s="14" t="s">
        <v>1227</v>
      </c>
      <c r="F1233" s="14" t="s">
        <v>1253</v>
      </c>
      <c r="G1233" s="14" t="s">
        <v>1227</v>
      </c>
      <c r="H1233" s="14">
        <v>40</v>
      </c>
    </row>
    <row r="1234" spans="1:8" s="16" customFormat="1" ht="15">
      <c r="A1234" s="14" t="s">
        <v>889</v>
      </c>
      <c r="B1234" s="14" t="s">
        <v>1639</v>
      </c>
      <c r="C1234" s="14" t="s">
        <v>2422</v>
      </c>
      <c r="D1234" s="14" t="s">
        <v>1226</v>
      </c>
      <c r="E1234" s="14" t="s">
        <v>1229</v>
      </c>
      <c r="F1234" s="14" t="s">
        <v>1253</v>
      </c>
      <c r="G1234" s="14" t="s">
        <v>1227</v>
      </c>
      <c r="H1234" s="14">
        <v>40</v>
      </c>
    </row>
    <row r="1235" spans="1:8" s="16" customFormat="1" ht="15">
      <c r="A1235" s="14" t="s">
        <v>889</v>
      </c>
      <c r="B1235" s="14" t="s">
        <v>470</v>
      </c>
      <c r="C1235" s="14" t="s">
        <v>2423</v>
      </c>
      <c r="D1235" s="14" t="s">
        <v>1226</v>
      </c>
      <c r="E1235" s="14" t="s">
        <v>1229</v>
      </c>
      <c r="F1235" s="14" t="s">
        <v>1393</v>
      </c>
      <c r="G1235" s="14" t="s">
        <v>1227</v>
      </c>
      <c r="H1235" s="14">
        <v>23</v>
      </c>
    </row>
    <row r="1236" spans="1:8" s="16" customFormat="1" ht="15">
      <c r="A1236" s="14" t="s">
        <v>889</v>
      </c>
      <c r="B1236" s="14" t="s">
        <v>470</v>
      </c>
      <c r="C1236" s="14" t="s">
        <v>2424</v>
      </c>
      <c r="D1236" s="14" t="s">
        <v>1226</v>
      </c>
      <c r="E1236" s="14" t="s">
        <v>1229</v>
      </c>
      <c r="F1236" s="14" t="s">
        <v>1253</v>
      </c>
      <c r="G1236" s="14" t="s">
        <v>1227</v>
      </c>
      <c r="H1236" s="14">
        <v>22</v>
      </c>
    </row>
    <row r="1237" spans="1:8" s="16" customFormat="1" ht="15">
      <c r="A1237" s="14" t="s">
        <v>889</v>
      </c>
      <c r="B1237" s="14" t="s">
        <v>470</v>
      </c>
      <c r="C1237" s="14" t="s">
        <v>2425</v>
      </c>
      <c r="D1237" s="14" t="s">
        <v>1226</v>
      </c>
      <c r="E1237" s="14" t="s">
        <v>1227</v>
      </c>
      <c r="F1237" s="14" t="s">
        <v>1253</v>
      </c>
      <c r="G1237" s="14" t="s">
        <v>1227</v>
      </c>
      <c r="H1237" s="14">
        <v>32</v>
      </c>
    </row>
    <row r="1238" spans="1:8" s="16" customFormat="1" ht="15">
      <c r="A1238" s="14" t="s">
        <v>889</v>
      </c>
      <c r="B1238" s="14" t="s">
        <v>470</v>
      </c>
      <c r="C1238" s="14" t="s">
        <v>2426</v>
      </c>
      <c r="D1238" s="14" t="s">
        <v>1226</v>
      </c>
      <c r="E1238" s="14" t="s">
        <v>1229</v>
      </c>
      <c r="F1238" s="14" t="s">
        <v>1253</v>
      </c>
      <c r="G1238" s="14" t="s">
        <v>1227</v>
      </c>
      <c r="H1238" s="14">
        <v>40</v>
      </c>
    </row>
    <row r="1239" spans="1:8" s="16" customFormat="1" ht="15">
      <c r="A1239" s="14" t="s">
        <v>889</v>
      </c>
      <c r="B1239" s="14" t="s">
        <v>470</v>
      </c>
      <c r="C1239" s="14" t="s">
        <v>2427</v>
      </c>
      <c r="D1239" s="14" t="s">
        <v>1226</v>
      </c>
      <c r="E1239" s="14" t="s">
        <v>1229</v>
      </c>
      <c r="F1239" s="14" t="s">
        <v>1253</v>
      </c>
      <c r="G1239" s="14" t="s">
        <v>1227</v>
      </c>
      <c r="H1239" s="14">
        <v>31</v>
      </c>
    </row>
    <row r="1240" spans="1:8" s="16" customFormat="1" ht="15">
      <c r="A1240" s="14" t="s">
        <v>889</v>
      </c>
      <c r="B1240" s="14" t="s">
        <v>470</v>
      </c>
      <c r="C1240" s="14" t="s">
        <v>2428</v>
      </c>
      <c r="D1240" s="14" t="s">
        <v>1226</v>
      </c>
      <c r="E1240" s="14" t="s">
        <v>1229</v>
      </c>
      <c r="F1240" s="14" t="s">
        <v>1253</v>
      </c>
      <c r="G1240" s="14" t="s">
        <v>1227</v>
      </c>
      <c r="H1240" s="14">
        <v>16</v>
      </c>
    </row>
    <row r="1241" spans="1:8" s="16" customFormat="1" ht="15">
      <c r="A1241" s="14" t="s">
        <v>889</v>
      </c>
      <c r="B1241" s="14" t="s">
        <v>470</v>
      </c>
      <c r="C1241" s="14" t="s">
        <v>2429</v>
      </c>
      <c r="D1241" s="14" t="s">
        <v>1226</v>
      </c>
      <c r="E1241" s="14" t="s">
        <v>1229</v>
      </c>
      <c r="F1241" s="14" t="s">
        <v>1253</v>
      </c>
      <c r="G1241" s="14" t="s">
        <v>1227</v>
      </c>
      <c r="H1241" s="14">
        <v>21</v>
      </c>
    </row>
    <row r="1242" spans="1:8" s="16" customFormat="1" ht="15">
      <c r="A1242" s="14" t="s">
        <v>889</v>
      </c>
      <c r="B1242" s="14" t="s">
        <v>470</v>
      </c>
      <c r="C1242" s="14" t="s">
        <v>2430</v>
      </c>
      <c r="D1242" s="14" t="s">
        <v>1226</v>
      </c>
      <c r="E1242" s="14" t="s">
        <v>1229</v>
      </c>
      <c r="F1242" s="14" t="s">
        <v>1253</v>
      </c>
      <c r="G1242" s="14" t="s">
        <v>1227</v>
      </c>
      <c r="H1242" s="14">
        <v>21</v>
      </c>
    </row>
    <row r="1243" spans="1:8" s="16" customFormat="1" ht="15">
      <c r="A1243" s="14" t="s">
        <v>889</v>
      </c>
      <c r="B1243" s="14" t="s">
        <v>470</v>
      </c>
      <c r="C1243" s="14" t="s">
        <v>2431</v>
      </c>
      <c r="D1243" s="14" t="s">
        <v>1226</v>
      </c>
      <c r="E1243" s="14" t="s">
        <v>1229</v>
      </c>
      <c r="F1243" s="14" t="s">
        <v>1253</v>
      </c>
      <c r="G1243" s="14" t="s">
        <v>1227</v>
      </c>
      <c r="H1243" s="14">
        <v>26</v>
      </c>
    </row>
    <row r="1244" spans="1:8" s="16" customFormat="1" ht="15">
      <c r="A1244" s="14" t="s">
        <v>889</v>
      </c>
      <c r="B1244" s="14" t="s">
        <v>470</v>
      </c>
      <c r="C1244" s="14" t="s">
        <v>2432</v>
      </c>
      <c r="D1244" s="14" t="s">
        <v>1226</v>
      </c>
      <c r="E1244" s="14" t="s">
        <v>1229</v>
      </c>
      <c r="F1244" s="14" t="s">
        <v>1253</v>
      </c>
      <c r="G1244" s="14" t="s">
        <v>1227</v>
      </c>
      <c r="H1244" s="14">
        <v>26</v>
      </c>
    </row>
    <row r="1245" spans="1:8" s="16" customFormat="1" ht="15">
      <c r="A1245" s="14" t="s">
        <v>889</v>
      </c>
      <c r="B1245" s="14" t="s">
        <v>470</v>
      </c>
      <c r="C1245" s="14" t="s">
        <v>2433</v>
      </c>
      <c r="D1245" s="14" t="s">
        <v>1226</v>
      </c>
      <c r="E1245" s="14" t="s">
        <v>1229</v>
      </c>
      <c r="F1245" s="14" t="s">
        <v>1253</v>
      </c>
      <c r="G1245" s="14" t="s">
        <v>1227</v>
      </c>
      <c r="H1245" s="14">
        <v>31</v>
      </c>
    </row>
    <row r="1246" spans="1:8" s="16" customFormat="1" ht="15">
      <c r="A1246" s="14" t="s">
        <v>889</v>
      </c>
      <c r="B1246" s="14" t="s">
        <v>470</v>
      </c>
      <c r="C1246" s="14" t="s">
        <v>2434</v>
      </c>
      <c r="D1246" s="14" t="s">
        <v>1226</v>
      </c>
      <c r="E1246" s="14" t="s">
        <v>1229</v>
      </c>
      <c r="F1246" s="14" t="s">
        <v>1253</v>
      </c>
      <c r="G1246" s="14" t="s">
        <v>1227</v>
      </c>
      <c r="H1246" s="14">
        <v>31</v>
      </c>
    </row>
    <row r="1247" spans="1:8" s="16" customFormat="1" ht="15">
      <c r="A1247" s="19" t="s">
        <v>889</v>
      </c>
      <c r="B1247" s="18" t="s">
        <v>856</v>
      </c>
      <c r="C1247" s="18" t="s">
        <v>2435</v>
      </c>
      <c r="D1247" s="18" t="s">
        <v>822</v>
      </c>
      <c r="E1247" s="18" t="s">
        <v>1227</v>
      </c>
      <c r="F1247" s="18" t="s">
        <v>2042</v>
      </c>
      <c r="G1247" s="18" t="s">
        <v>1227</v>
      </c>
      <c r="H1247" s="18">
        <v>150</v>
      </c>
    </row>
    <row r="1248" spans="1:8" s="16" customFormat="1" ht="15">
      <c r="A1248" s="14" t="s">
        <v>889</v>
      </c>
      <c r="B1248" s="14" t="s">
        <v>858</v>
      </c>
      <c r="C1248" s="14" t="s">
        <v>2436</v>
      </c>
      <c r="D1248" s="14" t="s">
        <v>1226</v>
      </c>
      <c r="E1248" s="14" t="s">
        <v>1227</v>
      </c>
      <c r="F1248" s="14" t="s">
        <v>1253</v>
      </c>
      <c r="G1248" s="14" t="s">
        <v>1227</v>
      </c>
      <c r="H1248" s="14">
        <v>17</v>
      </c>
    </row>
    <row r="1249" spans="1:8" s="16" customFormat="1" ht="15">
      <c r="A1249" s="14" t="s">
        <v>889</v>
      </c>
      <c r="B1249" s="14" t="s">
        <v>858</v>
      </c>
      <c r="C1249" s="14" t="s">
        <v>2437</v>
      </c>
      <c r="D1249" s="14" t="s">
        <v>1226</v>
      </c>
      <c r="E1249" s="14" t="s">
        <v>1227</v>
      </c>
      <c r="F1249" s="14" t="s">
        <v>1253</v>
      </c>
      <c r="G1249" s="14" t="s">
        <v>1227</v>
      </c>
      <c r="H1249" s="14">
        <v>17</v>
      </c>
    </row>
    <row r="1250" spans="1:8" s="16" customFormat="1" ht="15">
      <c r="A1250" s="14" t="s">
        <v>889</v>
      </c>
      <c r="B1250" s="14" t="s">
        <v>858</v>
      </c>
      <c r="C1250" s="14" t="s">
        <v>2438</v>
      </c>
      <c r="D1250" s="14" t="s">
        <v>1226</v>
      </c>
      <c r="E1250" s="14" t="s">
        <v>1227</v>
      </c>
      <c r="F1250" s="14" t="s">
        <v>1253</v>
      </c>
      <c r="G1250" s="14" t="s">
        <v>1227</v>
      </c>
      <c r="H1250" s="14">
        <v>17</v>
      </c>
    </row>
    <row r="1251" spans="1:8" s="16" customFormat="1" ht="15">
      <c r="A1251" s="14" t="s">
        <v>889</v>
      </c>
      <c r="B1251" s="14" t="s">
        <v>858</v>
      </c>
      <c r="C1251" s="14" t="s">
        <v>2439</v>
      </c>
      <c r="D1251" s="14" t="s">
        <v>1226</v>
      </c>
      <c r="E1251" s="14" t="s">
        <v>1227</v>
      </c>
      <c r="F1251" s="14" t="s">
        <v>1253</v>
      </c>
      <c r="G1251" s="14" t="s">
        <v>1227</v>
      </c>
      <c r="H1251" s="14">
        <v>17</v>
      </c>
    </row>
    <row r="1252" spans="1:8" s="16" customFormat="1" ht="15">
      <c r="A1252" s="14" t="s">
        <v>889</v>
      </c>
      <c r="B1252" s="14" t="s">
        <v>858</v>
      </c>
      <c r="C1252" s="14" t="s">
        <v>2440</v>
      </c>
      <c r="D1252" s="14" t="s">
        <v>1226</v>
      </c>
      <c r="E1252" s="14" t="s">
        <v>1227</v>
      </c>
      <c r="F1252" s="14" t="s">
        <v>1253</v>
      </c>
      <c r="G1252" s="14" t="s">
        <v>1227</v>
      </c>
      <c r="H1252" s="14">
        <v>21</v>
      </c>
    </row>
    <row r="1253" spans="1:8" s="16" customFormat="1" ht="15">
      <c r="A1253" s="14" t="s">
        <v>889</v>
      </c>
      <c r="B1253" s="14" t="s">
        <v>858</v>
      </c>
      <c r="C1253" s="14" t="s">
        <v>2441</v>
      </c>
      <c r="D1253" s="14" t="s">
        <v>1226</v>
      </c>
      <c r="E1253" s="14" t="s">
        <v>1227</v>
      </c>
      <c r="F1253" s="14" t="s">
        <v>1253</v>
      </c>
      <c r="G1253" s="14" t="s">
        <v>1227</v>
      </c>
      <c r="H1253" s="14">
        <v>25</v>
      </c>
    </row>
    <row r="1254" spans="1:9" s="16" customFormat="1" ht="15">
      <c r="A1254" s="19" t="s">
        <v>889</v>
      </c>
      <c r="B1254" s="19" t="s">
        <v>867</v>
      </c>
      <c r="C1254" s="19" t="s">
        <v>0</v>
      </c>
      <c r="D1254" s="19" t="s">
        <v>1226</v>
      </c>
      <c r="E1254" s="19" t="s">
        <v>1229</v>
      </c>
      <c r="F1254" s="19" t="s">
        <v>2016</v>
      </c>
      <c r="G1254" s="19" t="s">
        <v>1227</v>
      </c>
      <c r="H1254" s="19">
        <v>33</v>
      </c>
      <c r="I1254" s="16" t="s">
        <v>1229</v>
      </c>
    </row>
    <row r="1255" spans="1:8" s="16" customFormat="1" ht="15">
      <c r="A1255" s="16" t="s">
        <v>889</v>
      </c>
      <c r="B1255" s="19" t="s">
        <v>1696</v>
      </c>
      <c r="C1255" s="19" t="s">
        <v>1</v>
      </c>
      <c r="D1255" s="19" t="s">
        <v>1589</v>
      </c>
      <c r="E1255" s="19" t="s">
        <v>1229</v>
      </c>
      <c r="F1255" s="19" t="s">
        <v>1253</v>
      </c>
      <c r="G1255" s="19" t="s">
        <v>1227</v>
      </c>
      <c r="H1255" s="19">
        <v>1</v>
      </c>
    </row>
    <row r="1256" spans="1:8" s="16" customFormat="1" ht="15">
      <c r="A1256" s="16" t="s">
        <v>889</v>
      </c>
      <c r="B1256" s="19" t="s">
        <v>1696</v>
      </c>
      <c r="C1256" s="19" t="s">
        <v>2</v>
      </c>
      <c r="D1256" s="19" t="s">
        <v>1589</v>
      </c>
      <c r="E1256" s="19" t="s">
        <v>1229</v>
      </c>
      <c r="F1256" s="19" t="s">
        <v>1253</v>
      </c>
      <c r="G1256" s="19" t="s">
        <v>1227</v>
      </c>
      <c r="H1256" s="19">
        <v>1</v>
      </c>
    </row>
    <row r="1257" spans="1:8" s="16" customFormat="1" ht="15">
      <c r="A1257" s="14" t="s">
        <v>889</v>
      </c>
      <c r="B1257" s="14" t="s">
        <v>2246</v>
      </c>
      <c r="C1257" s="14" t="s">
        <v>3</v>
      </c>
      <c r="D1257" s="14" t="s">
        <v>1226</v>
      </c>
      <c r="E1257" s="14" t="s">
        <v>1227</v>
      </c>
      <c r="F1257" s="14" t="s">
        <v>1253</v>
      </c>
      <c r="G1257" s="14" t="s">
        <v>1227</v>
      </c>
      <c r="H1257" s="14">
        <v>36</v>
      </c>
    </row>
    <row r="1258" spans="1:8" s="16" customFormat="1" ht="15">
      <c r="A1258" s="14" t="s">
        <v>889</v>
      </c>
      <c r="B1258" s="14" t="s">
        <v>312</v>
      </c>
      <c r="C1258" s="14" t="s">
        <v>4</v>
      </c>
      <c r="D1258" s="14" t="s">
        <v>1226</v>
      </c>
      <c r="E1258" s="14" t="s">
        <v>1229</v>
      </c>
      <c r="F1258" s="14" t="s">
        <v>1253</v>
      </c>
      <c r="G1258" s="14" t="s">
        <v>1227</v>
      </c>
      <c r="H1258" s="14">
        <v>24</v>
      </c>
    </row>
    <row r="1259" spans="1:8" s="16" customFormat="1" ht="15">
      <c r="A1259" s="19" t="s">
        <v>889</v>
      </c>
      <c r="B1259" s="19" t="s">
        <v>884</v>
      </c>
      <c r="C1259" s="19" t="s">
        <v>5</v>
      </c>
      <c r="D1259" s="19" t="s">
        <v>1226</v>
      </c>
      <c r="E1259" s="19" t="s">
        <v>1229</v>
      </c>
      <c r="F1259" s="19" t="s">
        <v>2016</v>
      </c>
      <c r="G1259" s="19" t="s">
        <v>1227</v>
      </c>
      <c r="H1259" s="19">
        <v>70</v>
      </c>
    </row>
    <row r="1260" spans="1:8" s="16" customFormat="1" ht="15">
      <c r="A1260" s="14" t="s">
        <v>889</v>
      </c>
      <c r="B1260" s="14" t="s">
        <v>884</v>
      </c>
      <c r="C1260" s="14" t="s">
        <v>6</v>
      </c>
      <c r="D1260" s="14" t="s">
        <v>1226</v>
      </c>
      <c r="E1260" s="14" t="s">
        <v>1227</v>
      </c>
      <c r="F1260" s="14" t="s">
        <v>2016</v>
      </c>
      <c r="G1260" s="14" t="s">
        <v>1227</v>
      </c>
      <c r="H1260" s="14">
        <v>65</v>
      </c>
    </row>
    <row r="1261" spans="1:8" s="16" customFormat="1" ht="15">
      <c r="A1261" s="14" t="s">
        <v>889</v>
      </c>
      <c r="B1261" s="15" t="s">
        <v>884</v>
      </c>
      <c r="C1261" s="15" t="s">
        <v>7</v>
      </c>
      <c r="D1261" s="15" t="s">
        <v>1226</v>
      </c>
      <c r="E1261" s="15" t="s">
        <v>1229</v>
      </c>
      <c r="F1261" s="15" t="s">
        <v>1253</v>
      </c>
      <c r="G1261" s="15" t="s">
        <v>1227</v>
      </c>
      <c r="H1261" s="15">
        <v>75</v>
      </c>
    </row>
    <row r="1262" spans="1:8" s="16" customFormat="1" ht="15">
      <c r="A1262" s="14" t="s">
        <v>889</v>
      </c>
      <c r="B1262" s="15" t="s">
        <v>884</v>
      </c>
      <c r="C1262" s="15" t="s">
        <v>8</v>
      </c>
      <c r="D1262" s="15" t="s">
        <v>1226</v>
      </c>
      <c r="E1262" s="15" t="s">
        <v>1229</v>
      </c>
      <c r="F1262" s="15" t="s">
        <v>1253</v>
      </c>
      <c r="G1262" s="15" t="s">
        <v>1227</v>
      </c>
      <c r="H1262" s="15">
        <v>50</v>
      </c>
    </row>
    <row r="1263" spans="1:8" s="16" customFormat="1" ht="15">
      <c r="A1263" s="14" t="s">
        <v>889</v>
      </c>
      <c r="B1263" s="15" t="s">
        <v>884</v>
      </c>
      <c r="C1263" s="15" t="s">
        <v>9</v>
      </c>
      <c r="D1263" s="15" t="s">
        <v>1226</v>
      </c>
      <c r="E1263" s="15" t="s">
        <v>1229</v>
      </c>
      <c r="F1263" s="15" t="s">
        <v>1253</v>
      </c>
      <c r="G1263" s="15" t="s">
        <v>1227</v>
      </c>
      <c r="H1263" s="15">
        <v>50</v>
      </c>
    </row>
    <row r="1264" spans="1:8" s="16" customFormat="1" ht="15">
      <c r="A1264" s="14" t="s">
        <v>889</v>
      </c>
      <c r="B1264" s="15" t="s">
        <v>884</v>
      </c>
      <c r="C1264" s="15" t="s">
        <v>10</v>
      </c>
      <c r="D1264" s="15" t="s">
        <v>1226</v>
      </c>
      <c r="E1264" s="15" t="s">
        <v>1229</v>
      </c>
      <c r="F1264" s="15" t="s">
        <v>1253</v>
      </c>
      <c r="G1264" s="15" t="s">
        <v>1227</v>
      </c>
      <c r="H1264" s="15">
        <v>60</v>
      </c>
    </row>
    <row r="1265" spans="1:8" s="16" customFormat="1" ht="15">
      <c r="A1265" s="14" t="s">
        <v>889</v>
      </c>
      <c r="B1265" s="15" t="s">
        <v>884</v>
      </c>
      <c r="C1265" s="15" t="s">
        <v>11</v>
      </c>
      <c r="D1265" s="15" t="s">
        <v>1226</v>
      </c>
      <c r="E1265" s="15" t="s">
        <v>1229</v>
      </c>
      <c r="F1265" s="15" t="s">
        <v>1253</v>
      </c>
      <c r="G1265" s="15" t="s">
        <v>1227</v>
      </c>
      <c r="H1265" s="15">
        <v>70</v>
      </c>
    </row>
    <row r="1266" spans="1:8" s="16" customFormat="1" ht="15">
      <c r="A1266" s="14" t="s">
        <v>889</v>
      </c>
      <c r="B1266" s="15" t="s">
        <v>884</v>
      </c>
      <c r="C1266" s="15" t="s">
        <v>12</v>
      </c>
      <c r="D1266" s="15" t="s">
        <v>1226</v>
      </c>
      <c r="E1266" s="15" t="s">
        <v>1229</v>
      </c>
      <c r="F1266" s="15" t="s">
        <v>1253</v>
      </c>
      <c r="G1266" s="15" t="s">
        <v>1227</v>
      </c>
      <c r="H1266" s="15">
        <v>80</v>
      </c>
    </row>
    <row r="1267" spans="1:8" s="16" customFormat="1" ht="15">
      <c r="A1267" s="14" t="s">
        <v>889</v>
      </c>
      <c r="B1267" s="15" t="s">
        <v>884</v>
      </c>
      <c r="C1267" s="15" t="s">
        <v>13</v>
      </c>
      <c r="D1267" s="15" t="s">
        <v>1226</v>
      </c>
      <c r="E1267" s="15" t="s">
        <v>1229</v>
      </c>
      <c r="F1267" s="15" t="s">
        <v>1253</v>
      </c>
      <c r="G1267" s="15" t="s">
        <v>1227</v>
      </c>
      <c r="H1267" s="15">
        <v>70</v>
      </c>
    </row>
    <row r="1268" spans="1:8" s="16" customFormat="1" ht="15">
      <c r="A1268" s="14" t="s">
        <v>889</v>
      </c>
      <c r="B1268" s="15" t="s">
        <v>884</v>
      </c>
      <c r="C1268" s="15" t="s">
        <v>14</v>
      </c>
      <c r="D1268" s="15" t="s">
        <v>1226</v>
      </c>
      <c r="E1268" s="15" t="s">
        <v>1229</v>
      </c>
      <c r="F1268" s="15" t="s">
        <v>1253</v>
      </c>
      <c r="G1268" s="15" t="s">
        <v>1227</v>
      </c>
      <c r="H1268" s="15">
        <v>110</v>
      </c>
    </row>
    <row r="1269" spans="1:8" s="16" customFormat="1" ht="15">
      <c r="A1269" s="14" t="s">
        <v>889</v>
      </c>
      <c r="B1269" s="15" t="s">
        <v>884</v>
      </c>
      <c r="C1269" s="15" t="s">
        <v>15</v>
      </c>
      <c r="D1269" s="15" t="s">
        <v>1226</v>
      </c>
      <c r="E1269" s="15" t="s">
        <v>1229</v>
      </c>
      <c r="F1269" s="15" t="s">
        <v>1253</v>
      </c>
      <c r="G1269" s="15" t="s">
        <v>1227</v>
      </c>
      <c r="H1269" s="15">
        <v>90</v>
      </c>
    </row>
    <row r="1270" spans="1:8" s="16" customFormat="1" ht="15">
      <c r="A1270" s="14" t="s">
        <v>889</v>
      </c>
      <c r="B1270" s="15" t="s">
        <v>884</v>
      </c>
      <c r="C1270" s="15" t="s">
        <v>16</v>
      </c>
      <c r="D1270" s="15" t="s">
        <v>1226</v>
      </c>
      <c r="E1270" s="15" t="s">
        <v>1229</v>
      </c>
      <c r="F1270" s="15" t="s">
        <v>1253</v>
      </c>
      <c r="G1270" s="15" t="s">
        <v>1227</v>
      </c>
      <c r="H1270" s="15">
        <v>110</v>
      </c>
    </row>
    <row r="1271" spans="1:8" s="16" customFormat="1" ht="15">
      <c r="A1271" s="14" t="s">
        <v>889</v>
      </c>
      <c r="B1271" s="14" t="s">
        <v>884</v>
      </c>
      <c r="C1271" s="14" t="s">
        <v>17</v>
      </c>
      <c r="D1271" s="14" t="s">
        <v>1226</v>
      </c>
      <c r="E1271" s="14" t="s">
        <v>1229</v>
      </c>
      <c r="F1271" s="14" t="s">
        <v>1253</v>
      </c>
      <c r="G1271" s="14" t="s">
        <v>1227</v>
      </c>
      <c r="H1271" s="14">
        <v>35</v>
      </c>
    </row>
    <row r="1272" spans="1:8" s="16" customFormat="1" ht="15">
      <c r="A1272" s="14" t="s">
        <v>889</v>
      </c>
      <c r="B1272" s="14" t="s">
        <v>884</v>
      </c>
      <c r="C1272" s="14" t="s">
        <v>18</v>
      </c>
      <c r="D1272" s="14" t="s">
        <v>1226</v>
      </c>
      <c r="E1272" s="14" t="s">
        <v>1227</v>
      </c>
      <c r="F1272" s="14" t="s">
        <v>1253</v>
      </c>
      <c r="G1272" s="14" t="s">
        <v>1227</v>
      </c>
      <c r="H1272" s="14">
        <v>16</v>
      </c>
    </row>
    <row r="1273" spans="1:8" s="16" customFormat="1" ht="15">
      <c r="A1273" s="14" t="s">
        <v>889</v>
      </c>
      <c r="B1273" s="14" t="s">
        <v>884</v>
      </c>
      <c r="C1273" s="14" t="s">
        <v>19</v>
      </c>
      <c r="D1273" s="14" t="s">
        <v>1226</v>
      </c>
      <c r="E1273" s="14" t="s">
        <v>1227</v>
      </c>
      <c r="F1273" s="14" t="s">
        <v>1253</v>
      </c>
      <c r="G1273" s="14" t="s">
        <v>1227</v>
      </c>
      <c r="H1273" s="14">
        <v>26</v>
      </c>
    </row>
    <row r="1274" spans="1:8" s="16" customFormat="1" ht="15">
      <c r="A1274" s="14" t="s">
        <v>889</v>
      </c>
      <c r="B1274" s="14" t="s">
        <v>884</v>
      </c>
      <c r="C1274" s="14" t="s">
        <v>20</v>
      </c>
      <c r="D1274" s="14" t="s">
        <v>1226</v>
      </c>
      <c r="E1274" s="14" t="s">
        <v>1227</v>
      </c>
      <c r="F1274" s="14" t="s">
        <v>1253</v>
      </c>
      <c r="G1274" s="14" t="s">
        <v>1227</v>
      </c>
      <c r="H1274" s="14">
        <v>26</v>
      </c>
    </row>
    <row r="1275" spans="1:8" s="16" customFormat="1" ht="15">
      <c r="A1275" s="14" t="s">
        <v>889</v>
      </c>
      <c r="B1275" s="14" t="s">
        <v>884</v>
      </c>
      <c r="C1275" s="14" t="s">
        <v>21</v>
      </c>
      <c r="D1275" s="14" t="s">
        <v>1226</v>
      </c>
      <c r="E1275" s="14" t="s">
        <v>1227</v>
      </c>
      <c r="F1275" s="14" t="s">
        <v>1253</v>
      </c>
      <c r="G1275" s="14" t="s">
        <v>1227</v>
      </c>
      <c r="H1275" s="14">
        <v>42</v>
      </c>
    </row>
    <row r="1276" spans="1:8" s="16" customFormat="1" ht="15">
      <c r="A1276" s="14" t="s">
        <v>889</v>
      </c>
      <c r="B1276" s="14" t="s">
        <v>884</v>
      </c>
      <c r="C1276" s="14" t="s">
        <v>22</v>
      </c>
      <c r="D1276" s="14" t="s">
        <v>1226</v>
      </c>
      <c r="E1276" s="14" t="s">
        <v>1227</v>
      </c>
      <c r="F1276" s="14" t="s">
        <v>1253</v>
      </c>
      <c r="G1276" s="14" t="s">
        <v>1227</v>
      </c>
      <c r="H1276" s="14">
        <v>42</v>
      </c>
    </row>
    <row r="1277" spans="1:8" s="16" customFormat="1" ht="15">
      <c r="A1277" s="14" t="s">
        <v>889</v>
      </c>
      <c r="B1277" s="14" t="s">
        <v>884</v>
      </c>
      <c r="C1277" s="14" t="s">
        <v>23</v>
      </c>
      <c r="D1277" s="14" t="s">
        <v>1226</v>
      </c>
      <c r="E1277" s="14" t="s">
        <v>1227</v>
      </c>
      <c r="F1277" s="14" t="s">
        <v>1253</v>
      </c>
      <c r="G1277" s="14" t="s">
        <v>1227</v>
      </c>
      <c r="H1277" s="14">
        <v>42</v>
      </c>
    </row>
    <row r="1278" spans="1:8" s="16" customFormat="1" ht="15">
      <c r="A1278" s="14" t="s">
        <v>889</v>
      </c>
      <c r="B1278" s="14" t="s">
        <v>884</v>
      </c>
      <c r="C1278" s="14" t="s">
        <v>24</v>
      </c>
      <c r="D1278" s="14" t="s">
        <v>1226</v>
      </c>
      <c r="E1278" s="17" t="s">
        <v>1229</v>
      </c>
      <c r="F1278" s="14" t="s">
        <v>1253</v>
      </c>
      <c r="G1278" s="14" t="s">
        <v>1227</v>
      </c>
      <c r="H1278" s="14">
        <v>42</v>
      </c>
    </row>
    <row r="1279" spans="1:8" s="16" customFormat="1" ht="15">
      <c r="A1279" s="14" t="s">
        <v>889</v>
      </c>
      <c r="B1279" s="14" t="s">
        <v>884</v>
      </c>
      <c r="C1279" s="14" t="s">
        <v>25</v>
      </c>
      <c r="D1279" s="14" t="s">
        <v>1226</v>
      </c>
      <c r="E1279" s="14" t="s">
        <v>1229</v>
      </c>
      <c r="F1279" s="14" t="s">
        <v>1253</v>
      </c>
      <c r="G1279" s="14" t="s">
        <v>1227</v>
      </c>
      <c r="H1279" s="14">
        <v>40</v>
      </c>
    </row>
    <row r="1280" spans="1:8" s="16" customFormat="1" ht="15">
      <c r="A1280" s="14" t="s">
        <v>889</v>
      </c>
      <c r="B1280" s="14" t="s">
        <v>884</v>
      </c>
      <c r="C1280" s="14" t="s">
        <v>26</v>
      </c>
      <c r="D1280" s="14" t="s">
        <v>1226</v>
      </c>
      <c r="E1280" s="14" t="s">
        <v>1229</v>
      </c>
      <c r="F1280" s="14" t="s">
        <v>1253</v>
      </c>
      <c r="G1280" s="14" t="s">
        <v>1227</v>
      </c>
      <c r="H1280" s="14">
        <v>40</v>
      </c>
    </row>
    <row r="1281" spans="1:8" s="16" customFormat="1" ht="15">
      <c r="A1281" s="14" t="s">
        <v>889</v>
      </c>
      <c r="B1281" s="14" t="s">
        <v>884</v>
      </c>
      <c r="C1281" s="14" t="s">
        <v>27</v>
      </c>
      <c r="D1281" s="14" t="s">
        <v>1226</v>
      </c>
      <c r="E1281" s="14" t="s">
        <v>1229</v>
      </c>
      <c r="F1281" s="14" t="s">
        <v>1253</v>
      </c>
      <c r="G1281" s="14" t="s">
        <v>1227</v>
      </c>
      <c r="H1281" s="14">
        <v>40</v>
      </c>
    </row>
    <row r="1282" spans="1:8" s="16" customFormat="1" ht="15">
      <c r="A1282" s="14" t="s">
        <v>889</v>
      </c>
      <c r="B1282" s="14" t="s">
        <v>884</v>
      </c>
      <c r="C1282" s="14" t="s">
        <v>28</v>
      </c>
      <c r="D1282" s="14" t="s">
        <v>1226</v>
      </c>
      <c r="E1282" s="14" t="s">
        <v>1229</v>
      </c>
      <c r="F1282" s="14" t="s">
        <v>1253</v>
      </c>
      <c r="G1282" s="14" t="s">
        <v>1227</v>
      </c>
      <c r="H1282" s="14">
        <v>40</v>
      </c>
    </row>
    <row r="1283" spans="1:8" s="16" customFormat="1" ht="15">
      <c r="A1283" s="14" t="s">
        <v>889</v>
      </c>
      <c r="B1283" s="14" t="s">
        <v>884</v>
      </c>
      <c r="C1283" s="14" t="s">
        <v>29</v>
      </c>
      <c r="D1283" s="14" t="s">
        <v>1226</v>
      </c>
      <c r="E1283" s="14" t="s">
        <v>1229</v>
      </c>
      <c r="F1283" s="14" t="s">
        <v>1253</v>
      </c>
      <c r="G1283" s="14" t="s">
        <v>1227</v>
      </c>
      <c r="H1283" s="14">
        <v>40</v>
      </c>
    </row>
    <row r="1284" spans="1:8" s="16" customFormat="1" ht="15">
      <c r="A1284" s="14" t="s">
        <v>889</v>
      </c>
      <c r="B1284" s="14" t="s">
        <v>884</v>
      </c>
      <c r="C1284" s="14" t="s">
        <v>30</v>
      </c>
      <c r="D1284" s="14" t="s">
        <v>1226</v>
      </c>
      <c r="E1284" s="14" t="s">
        <v>1227</v>
      </c>
      <c r="F1284" s="14" t="s">
        <v>1253</v>
      </c>
      <c r="G1284" s="14" t="s">
        <v>1227</v>
      </c>
      <c r="H1284" s="14">
        <v>45</v>
      </c>
    </row>
    <row r="1285" spans="1:8" s="16" customFormat="1" ht="15">
      <c r="A1285" s="14" t="s">
        <v>889</v>
      </c>
      <c r="B1285" s="14" t="s">
        <v>884</v>
      </c>
      <c r="C1285" s="14" t="s">
        <v>31</v>
      </c>
      <c r="D1285" s="14" t="s">
        <v>1226</v>
      </c>
      <c r="E1285" s="14" t="s">
        <v>1227</v>
      </c>
      <c r="F1285" s="14" t="s">
        <v>1253</v>
      </c>
      <c r="G1285" s="14" t="s">
        <v>1227</v>
      </c>
      <c r="H1285" s="14">
        <v>45</v>
      </c>
    </row>
    <row r="1286" spans="1:8" s="16" customFormat="1" ht="15">
      <c r="A1286" s="14" t="s">
        <v>889</v>
      </c>
      <c r="B1286" s="14" t="s">
        <v>884</v>
      </c>
      <c r="C1286" s="14" t="s">
        <v>32</v>
      </c>
      <c r="D1286" s="14" t="s">
        <v>1226</v>
      </c>
      <c r="E1286" s="14" t="s">
        <v>1227</v>
      </c>
      <c r="F1286" s="14" t="s">
        <v>1253</v>
      </c>
      <c r="G1286" s="14" t="s">
        <v>1227</v>
      </c>
      <c r="H1286" s="14">
        <v>45</v>
      </c>
    </row>
    <row r="1287" spans="1:8" s="16" customFormat="1" ht="15">
      <c r="A1287" s="14" t="s">
        <v>889</v>
      </c>
      <c r="B1287" s="14" t="s">
        <v>884</v>
      </c>
      <c r="C1287" s="14" t="s">
        <v>33</v>
      </c>
      <c r="D1287" s="14" t="s">
        <v>34</v>
      </c>
      <c r="E1287" s="14" t="s">
        <v>1227</v>
      </c>
      <c r="F1287" s="14" t="s">
        <v>1253</v>
      </c>
      <c r="G1287" s="14" t="s">
        <v>1227</v>
      </c>
      <c r="H1287" s="14">
        <v>30</v>
      </c>
    </row>
    <row r="1288" spans="1:8" s="16" customFormat="1" ht="15">
      <c r="A1288" s="14" t="s">
        <v>889</v>
      </c>
      <c r="B1288" s="14" t="s">
        <v>884</v>
      </c>
      <c r="C1288" s="14" t="s">
        <v>35</v>
      </c>
      <c r="D1288" s="14" t="s">
        <v>34</v>
      </c>
      <c r="E1288" s="14" t="s">
        <v>1227</v>
      </c>
      <c r="F1288" s="14" t="s">
        <v>1253</v>
      </c>
      <c r="G1288" s="14" t="s">
        <v>1227</v>
      </c>
      <c r="H1288" s="14">
        <v>30</v>
      </c>
    </row>
    <row r="1289" spans="1:8" s="16" customFormat="1" ht="15">
      <c r="A1289" s="14" t="s">
        <v>889</v>
      </c>
      <c r="B1289" s="14" t="s">
        <v>884</v>
      </c>
      <c r="C1289" s="14" t="s">
        <v>36</v>
      </c>
      <c r="D1289" s="14" t="s">
        <v>34</v>
      </c>
      <c r="E1289" s="14" t="s">
        <v>1227</v>
      </c>
      <c r="F1289" s="14" t="s">
        <v>1253</v>
      </c>
      <c r="G1289" s="14" t="s">
        <v>1227</v>
      </c>
      <c r="H1289" s="14">
        <v>30</v>
      </c>
    </row>
    <row r="1290" spans="1:8" s="16" customFormat="1" ht="15">
      <c r="A1290" s="14" t="s">
        <v>889</v>
      </c>
      <c r="B1290" s="14" t="s">
        <v>884</v>
      </c>
      <c r="C1290" s="14" t="s">
        <v>37</v>
      </c>
      <c r="D1290" s="14" t="s">
        <v>34</v>
      </c>
      <c r="E1290" s="14" t="s">
        <v>1227</v>
      </c>
      <c r="F1290" s="14" t="s">
        <v>1253</v>
      </c>
      <c r="G1290" s="14" t="s">
        <v>1227</v>
      </c>
      <c r="H1290" s="14">
        <v>30</v>
      </c>
    </row>
    <row r="1291" spans="1:8" s="16" customFormat="1" ht="15">
      <c r="A1291" s="14" t="s">
        <v>889</v>
      </c>
      <c r="B1291" s="14" t="s">
        <v>884</v>
      </c>
      <c r="C1291" s="14" t="s">
        <v>38</v>
      </c>
      <c r="D1291" s="14" t="s">
        <v>1226</v>
      </c>
      <c r="E1291" s="14" t="s">
        <v>1229</v>
      </c>
      <c r="F1291" s="14" t="s">
        <v>1253</v>
      </c>
      <c r="G1291" s="14" t="s">
        <v>1227</v>
      </c>
      <c r="H1291" s="14">
        <v>10</v>
      </c>
    </row>
    <row r="1292" spans="1:8" s="16" customFormat="1" ht="15">
      <c r="A1292" s="14" t="s">
        <v>889</v>
      </c>
      <c r="B1292" s="14" t="s">
        <v>884</v>
      </c>
      <c r="C1292" s="14" t="s">
        <v>39</v>
      </c>
      <c r="D1292" s="14" t="s">
        <v>1226</v>
      </c>
      <c r="E1292" s="17" t="s">
        <v>1229</v>
      </c>
      <c r="F1292" s="14" t="s">
        <v>1253</v>
      </c>
      <c r="G1292" s="14" t="s">
        <v>1227</v>
      </c>
      <c r="H1292" s="14">
        <v>10</v>
      </c>
    </row>
    <row r="1293" spans="1:8" s="16" customFormat="1" ht="15">
      <c r="A1293" s="14" t="s">
        <v>889</v>
      </c>
      <c r="B1293" s="14" t="s">
        <v>884</v>
      </c>
      <c r="C1293" s="14" t="s">
        <v>40</v>
      </c>
      <c r="D1293" s="14" t="s">
        <v>1226</v>
      </c>
      <c r="E1293" s="14" t="s">
        <v>1227</v>
      </c>
      <c r="F1293" s="14" t="s">
        <v>1253</v>
      </c>
      <c r="G1293" s="14" t="s">
        <v>1227</v>
      </c>
      <c r="H1293" s="14">
        <v>16</v>
      </c>
    </row>
    <row r="1294" spans="1:8" s="16" customFormat="1" ht="15">
      <c r="A1294" s="19" t="s">
        <v>920</v>
      </c>
      <c r="B1294" s="14" t="s">
        <v>1313</v>
      </c>
      <c r="C1294" s="14" t="s">
        <v>41</v>
      </c>
      <c r="D1294" s="14" t="s">
        <v>1226</v>
      </c>
      <c r="E1294" s="14" t="s">
        <v>1229</v>
      </c>
      <c r="F1294" s="14" t="s">
        <v>295</v>
      </c>
      <c r="G1294" s="14" t="s">
        <v>1229</v>
      </c>
      <c r="H1294" s="14">
        <v>20</v>
      </c>
    </row>
    <row r="1295" spans="1:8" s="16" customFormat="1" ht="15">
      <c r="A1295" s="19" t="s">
        <v>920</v>
      </c>
      <c r="B1295" s="14" t="s">
        <v>1313</v>
      </c>
      <c r="C1295" s="14" t="s">
        <v>42</v>
      </c>
      <c r="D1295" s="14" t="s">
        <v>1226</v>
      </c>
      <c r="E1295" s="14" t="s">
        <v>1229</v>
      </c>
      <c r="F1295" s="14" t="s">
        <v>295</v>
      </c>
      <c r="G1295" s="14" t="s">
        <v>1229</v>
      </c>
      <c r="H1295" s="14">
        <v>30</v>
      </c>
    </row>
    <row r="1296" spans="1:8" s="16" customFormat="1" ht="15">
      <c r="A1296" s="19" t="s">
        <v>920</v>
      </c>
      <c r="B1296" s="14" t="s">
        <v>1313</v>
      </c>
      <c r="C1296" s="14" t="s">
        <v>43</v>
      </c>
      <c r="D1296" s="14" t="s">
        <v>1226</v>
      </c>
      <c r="E1296" s="14" t="s">
        <v>1229</v>
      </c>
      <c r="F1296" s="14" t="s">
        <v>295</v>
      </c>
      <c r="G1296" s="14" t="s">
        <v>1229</v>
      </c>
      <c r="H1296" s="14">
        <v>15</v>
      </c>
    </row>
    <row r="1297" spans="1:8" s="16" customFormat="1" ht="15">
      <c r="A1297" s="19" t="s">
        <v>920</v>
      </c>
      <c r="B1297" s="14" t="s">
        <v>1313</v>
      </c>
      <c r="C1297" s="14" t="s">
        <v>44</v>
      </c>
      <c r="D1297" s="14" t="s">
        <v>1226</v>
      </c>
      <c r="E1297" s="14" t="s">
        <v>1229</v>
      </c>
      <c r="F1297" s="14" t="s">
        <v>295</v>
      </c>
      <c r="G1297" s="14" t="s">
        <v>1229</v>
      </c>
      <c r="H1297" s="14" t="s">
        <v>1239</v>
      </c>
    </row>
    <row r="1298" spans="1:8" s="16" customFormat="1" ht="15">
      <c r="A1298" s="19" t="s">
        <v>920</v>
      </c>
      <c r="B1298" s="14" t="s">
        <v>1313</v>
      </c>
      <c r="C1298" s="14" t="s">
        <v>45</v>
      </c>
      <c r="D1298" s="14" t="s">
        <v>1226</v>
      </c>
      <c r="E1298" s="14" t="s">
        <v>1229</v>
      </c>
      <c r="F1298" s="14" t="s">
        <v>295</v>
      </c>
      <c r="G1298" s="14" t="s">
        <v>1229</v>
      </c>
      <c r="H1298" s="14" t="s">
        <v>1239</v>
      </c>
    </row>
    <row r="1299" spans="1:8" s="16" customFormat="1" ht="15">
      <c r="A1299" s="19" t="s">
        <v>920</v>
      </c>
      <c r="B1299" s="14" t="s">
        <v>1313</v>
      </c>
      <c r="C1299" s="14" t="s">
        <v>46</v>
      </c>
      <c r="D1299" s="14" t="s">
        <v>1226</v>
      </c>
      <c r="E1299" s="14" t="s">
        <v>1229</v>
      </c>
      <c r="F1299" s="14" t="s">
        <v>295</v>
      </c>
      <c r="G1299" s="14" t="s">
        <v>1229</v>
      </c>
      <c r="H1299" s="14">
        <v>15</v>
      </c>
    </row>
    <row r="1300" spans="1:8" s="16" customFormat="1" ht="15">
      <c r="A1300" s="19" t="s">
        <v>920</v>
      </c>
      <c r="B1300" s="14" t="s">
        <v>1313</v>
      </c>
      <c r="C1300" s="14" t="s">
        <v>47</v>
      </c>
      <c r="D1300" s="14" t="s">
        <v>1226</v>
      </c>
      <c r="E1300" s="14" t="s">
        <v>1229</v>
      </c>
      <c r="F1300" s="14" t="s">
        <v>295</v>
      </c>
      <c r="G1300" s="14" t="s">
        <v>1229</v>
      </c>
      <c r="H1300" s="14">
        <v>20</v>
      </c>
    </row>
    <row r="1301" spans="1:8" s="16" customFormat="1" ht="15">
      <c r="A1301" s="19" t="s">
        <v>920</v>
      </c>
      <c r="B1301" s="14" t="s">
        <v>1313</v>
      </c>
      <c r="C1301" s="14" t="s">
        <v>48</v>
      </c>
      <c r="D1301" s="14" t="s">
        <v>1226</v>
      </c>
      <c r="E1301" s="14" t="s">
        <v>1229</v>
      </c>
      <c r="F1301" s="14" t="s">
        <v>295</v>
      </c>
      <c r="G1301" s="14" t="s">
        <v>1229</v>
      </c>
      <c r="H1301" s="14">
        <v>20</v>
      </c>
    </row>
    <row r="1302" spans="1:8" s="16" customFormat="1" ht="15">
      <c r="A1302" s="19" t="s">
        <v>920</v>
      </c>
      <c r="B1302" s="14" t="s">
        <v>1313</v>
      </c>
      <c r="C1302" s="14" t="s">
        <v>49</v>
      </c>
      <c r="D1302" s="14" t="s">
        <v>1226</v>
      </c>
      <c r="E1302" s="14" t="s">
        <v>1229</v>
      </c>
      <c r="F1302" s="14" t="s">
        <v>295</v>
      </c>
      <c r="G1302" s="14" t="s">
        <v>1229</v>
      </c>
      <c r="H1302" s="14">
        <v>20</v>
      </c>
    </row>
    <row r="1303" spans="1:8" s="16" customFormat="1" ht="15">
      <c r="A1303" s="19" t="s">
        <v>920</v>
      </c>
      <c r="B1303" s="14" t="s">
        <v>1313</v>
      </c>
      <c r="C1303" s="14" t="s">
        <v>50</v>
      </c>
      <c r="D1303" s="14" t="s">
        <v>1226</v>
      </c>
      <c r="E1303" s="14" t="s">
        <v>1229</v>
      </c>
      <c r="F1303" s="14" t="s">
        <v>295</v>
      </c>
      <c r="G1303" s="14" t="s">
        <v>1229</v>
      </c>
      <c r="H1303" s="14">
        <v>23</v>
      </c>
    </row>
    <row r="1304" spans="1:8" s="16" customFormat="1" ht="15">
      <c r="A1304" s="19" t="s">
        <v>920</v>
      </c>
      <c r="B1304" s="14" t="s">
        <v>1313</v>
      </c>
      <c r="C1304" s="14" t="s">
        <v>51</v>
      </c>
      <c r="D1304" s="14" t="s">
        <v>1226</v>
      </c>
      <c r="E1304" s="14" t="s">
        <v>1229</v>
      </c>
      <c r="F1304" s="14" t="s">
        <v>295</v>
      </c>
      <c r="G1304" s="14" t="s">
        <v>1229</v>
      </c>
      <c r="H1304" s="14">
        <v>20</v>
      </c>
    </row>
    <row r="1305" spans="1:8" s="16" customFormat="1" ht="15">
      <c r="A1305" s="19" t="s">
        <v>920</v>
      </c>
      <c r="B1305" s="14" t="s">
        <v>1313</v>
      </c>
      <c r="C1305" s="14" t="s">
        <v>52</v>
      </c>
      <c r="D1305" s="14" t="s">
        <v>1226</v>
      </c>
      <c r="E1305" s="14" t="s">
        <v>1229</v>
      </c>
      <c r="F1305" s="14" t="s">
        <v>295</v>
      </c>
      <c r="G1305" s="14" t="s">
        <v>1229</v>
      </c>
      <c r="H1305" s="14">
        <v>21</v>
      </c>
    </row>
    <row r="1306" spans="1:8" s="16" customFormat="1" ht="15">
      <c r="A1306" s="19" t="s">
        <v>920</v>
      </c>
      <c r="B1306" s="14" t="s">
        <v>1313</v>
      </c>
      <c r="C1306" s="14" t="s">
        <v>53</v>
      </c>
      <c r="D1306" s="14" t="s">
        <v>1226</v>
      </c>
      <c r="E1306" s="14" t="s">
        <v>1229</v>
      </c>
      <c r="F1306" s="14" t="s">
        <v>295</v>
      </c>
      <c r="G1306" s="14" t="s">
        <v>1229</v>
      </c>
      <c r="H1306" s="14">
        <v>30</v>
      </c>
    </row>
    <row r="1307" spans="1:8" s="16" customFormat="1" ht="15">
      <c r="A1307" s="19" t="s">
        <v>920</v>
      </c>
      <c r="B1307" s="14" t="s">
        <v>1313</v>
      </c>
      <c r="C1307" s="14" t="s">
        <v>54</v>
      </c>
      <c r="D1307" s="14" t="s">
        <v>1226</v>
      </c>
      <c r="E1307" s="14" t="s">
        <v>1229</v>
      </c>
      <c r="F1307" s="14" t="s">
        <v>295</v>
      </c>
      <c r="G1307" s="14" t="s">
        <v>1229</v>
      </c>
      <c r="H1307" s="14">
        <v>30</v>
      </c>
    </row>
    <row r="1308" spans="1:8" s="16" customFormat="1" ht="15">
      <c r="A1308" s="19" t="s">
        <v>920</v>
      </c>
      <c r="B1308" s="14" t="s">
        <v>1313</v>
      </c>
      <c r="C1308" s="14" t="s">
        <v>55</v>
      </c>
      <c r="D1308" s="14" t="s">
        <v>1226</v>
      </c>
      <c r="E1308" s="14" t="s">
        <v>1229</v>
      </c>
      <c r="F1308" s="14" t="s">
        <v>295</v>
      </c>
      <c r="G1308" s="14" t="s">
        <v>1229</v>
      </c>
      <c r="H1308" s="14">
        <v>30</v>
      </c>
    </row>
    <row r="1309" spans="1:8" s="16" customFormat="1" ht="15">
      <c r="A1309" s="19" t="s">
        <v>920</v>
      </c>
      <c r="B1309" s="25" t="s">
        <v>1313</v>
      </c>
      <c r="C1309" s="25" t="s">
        <v>56</v>
      </c>
      <c r="D1309" s="15" t="s">
        <v>1226</v>
      </c>
      <c r="E1309" s="15" t="s">
        <v>1229</v>
      </c>
      <c r="F1309" s="15" t="s">
        <v>295</v>
      </c>
      <c r="G1309" s="15" t="s">
        <v>1229</v>
      </c>
      <c r="H1309" s="15">
        <v>20</v>
      </c>
    </row>
    <row r="1310" spans="1:10" s="16" customFormat="1" ht="15">
      <c r="A1310" s="19" t="s">
        <v>920</v>
      </c>
      <c r="B1310" s="19" t="s">
        <v>475</v>
      </c>
      <c r="C1310" s="19" t="s">
        <v>57</v>
      </c>
      <c r="D1310" s="19" t="s">
        <v>1226</v>
      </c>
      <c r="E1310" s="19" t="s">
        <v>1227</v>
      </c>
      <c r="F1310" s="19" t="s">
        <v>295</v>
      </c>
      <c r="G1310" s="19" t="s">
        <v>1229</v>
      </c>
      <c r="H1310" s="19">
        <v>50</v>
      </c>
      <c r="I1310" s="21" t="s">
        <v>1229</v>
      </c>
      <c r="J1310" s="23"/>
    </row>
    <row r="1311" spans="1:10" s="16" customFormat="1" ht="15">
      <c r="A1311" s="19" t="s">
        <v>920</v>
      </c>
      <c r="B1311" s="14" t="s">
        <v>475</v>
      </c>
      <c r="C1311" s="14" t="s">
        <v>58</v>
      </c>
      <c r="D1311" s="14" t="s">
        <v>1226</v>
      </c>
      <c r="E1311" s="14" t="s">
        <v>1227</v>
      </c>
      <c r="F1311" s="14" t="s">
        <v>295</v>
      </c>
      <c r="G1311" s="14" t="s">
        <v>1229</v>
      </c>
      <c r="H1311" s="14">
        <v>12</v>
      </c>
      <c r="I1311" s="20" t="s">
        <v>1229</v>
      </c>
      <c r="J1311" s="23"/>
    </row>
    <row r="1312" spans="1:10" s="16" customFormat="1" ht="15">
      <c r="A1312" s="19" t="s">
        <v>920</v>
      </c>
      <c r="B1312" s="14" t="s">
        <v>475</v>
      </c>
      <c r="C1312" s="14" t="s">
        <v>59</v>
      </c>
      <c r="D1312" s="14" t="s">
        <v>1226</v>
      </c>
      <c r="E1312" s="14" t="s">
        <v>1227</v>
      </c>
      <c r="F1312" s="14" t="s">
        <v>295</v>
      </c>
      <c r="G1312" s="14" t="s">
        <v>1229</v>
      </c>
      <c r="H1312" s="14">
        <v>19</v>
      </c>
      <c r="I1312" s="20" t="s">
        <v>1229</v>
      </c>
      <c r="J1312" s="23"/>
    </row>
    <row r="1313" spans="1:10" s="16" customFormat="1" ht="15">
      <c r="A1313" s="19" t="s">
        <v>920</v>
      </c>
      <c r="B1313" s="14" t="s">
        <v>475</v>
      </c>
      <c r="C1313" s="14" t="s">
        <v>60</v>
      </c>
      <c r="D1313" s="14" t="s">
        <v>1226</v>
      </c>
      <c r="E1313" s="14" t="s">
        <v>1227</v>
      </c>
      <c r="F1313" s="14" t="s">
        <v>295</v>
      </c>
      <c r="G1313" s="14" t="s">
        <v>1229</v>
      </c>
      <c r="H1313" s="14">
        <v>19</v>
      </c>
      <c r="I1313" s="20" t="s">
        <v>1229</v>
      </c>
      <c r="J1313" s="23"/>
    </row>
    <row r="1314" spans="1:10" s="16" customFormat="1" ht="15">
      <c r="A1314" s="19" t="s">
        <v>920</v>
      </c>
      <c r="B1314" s="14" t="s">
        <v>475</v>
      </c>
      <c r="C1314" s="14" t="s">
        <v>61</v>
      </c>
      <c r="D1314" s="14" t="s">
        <v>1226</v>
      </c>
      <c r="E1314" s="14" t="s">
        <v>1227</v>
      </c>
      <c r="F1314" s="14" t="s">
        <v>295</v>
      </c>
      <c r="G1314" s="14" t="s">
        <v>1229</v>
      </c>
      <c r="H1314" s="14">
        <v>6</v>
      </c>
      <c r="I1314" s="20" t="s">
        <v>1229</v>
      </c>
      <c r="J1314" s="23"/>
    </row>
    <row r="1315" spans="1:10" s="16" customFormat="1" ht="15">
      <c r="A1315" s="19" t="s">
        <v>920</v>
      </c>
      <c r="B1315" s="14" t="s">
        <v>475</v>
      </c>
      <c r="C1315" s="14" t="s">
        <v>62</v>
      </c>
      <c r="D1315" s="14" t="s">
        <v>1226</v>
      </c>
      <c r="E1315" s="14" t="s">
        <v>1227</v>
      </c>
      <c r="F1315" s="14" t="s">
        <v>295</v>
      </c>
      <c r="G1315" s="14" t="s">
        <v>1229</v>
      </c>
      <c r="H1315" s="14">
        <v>20</v>
      </c>
      <c r="I1315" s="20" t="s">
        <v>1229</v>
      </c>
      <c r="J1315" s="23"/>
    </row>
    <row r="1316" spans="1:10" s="16" customFormat="1" ht="15">
      <c r="A1316" s="19" t="s">
        <v>920</v>
      </c>
      <c r="B1316" s="14" t="s">
        <v>475</v>
      </c>
      <c r="C1316" s="14" t="s">
        <v>63</v>
      </c>
      <c r="D1316" s="14" t="s">
        <v>1226</v>
      </c>
      <c r="E1316" s="14" t="s">
        <v>1227</v>
      </c>
      <c r="F1316" s="14" t="s">
        <v>295</v>
      </c>
      <c r="G1316" s="14" t="s">
        <v>1229</v>
      </c>
      <c r="H1316" s="14">
        <v>15</v>
      </c>
      <c r="I1316" s="20" t="s">
        <v>1229</v>
      </c>
      <c r="J1316" s="23"/>
    </row>
    <row r="1317" spans="1:10" s="16" customFormat="1" ht="15">
      <c r="A1317" s="19" t="s">
        <v>920</v>
      </c>
      <c r="B1317" s="14" t="s">
        <v>475</v>
      </c>
      <c r="C1317" s="14" t="s">
        <v>64</v>
      </c>
      <c r="D1317" s="14" t="s">
        <v>1226</v>
      </c>
      <c r="E1317" s="14" t="s">
        <v>1227</v>
      </c>
      <c r="F1317" s="14" t="s">
        <v>295</v>
      </c>
      <c r="G1317" s="14" t="s">
        <v>1229</v>
      </c>
      <c r="H1317" s="14">
        <v>15</v>
      </c>
      <c r="I1317" s="20" t="s">
        <v>1229</v>
      </c>
      <c r="J1317" s="23"/>
    </row>
    <row r="1318" spans="1:10" s="16" customFormat="1" ht="15">
      <c r="A1318" s="19" t="s">
        <v>920</v>
      </c>
      <c r="B1318" s="14" t="s">
        <v>475</v>
      </c>
      <c r="C1318" s="14" t="s">
        <v>65</v>
      </c>
      <c r="D1318" s="14" t="s">
        <v>1226</v>
      </c>
      <c r="E1318" s="14" t="s">
        <v>1229</v>
      </c>
      <c r="F1318" s="14" t="s">
        <v>295</v>
      </c>
      <c r="G1318" s="14" t="s">
        <v>1229</v>
      </c>
      <c r="H1318" s="14">
        <v>21</v>
      </c>
      <c r="I1318" s="20" t="s">
        <v>1229</v>
      </c>
      <c r="J1318" s="23"/>
    </row>
    <row r="1319" spans="1:10" s="16" customFormat="1" ht="15">
      <c r="A1319" s="19" t="s">
        <v>920</v>
      </c>
      <c r="B1319" s="14" t="s">
        <v>475</v>
      </c>
      <c r="C1319" s="14" t="s">
        <v>66</v>
      </c>
      <c r="D1319" s="14" t="s">
        <v>1226</v>
      </c>
      <c r="E1319" s="14" t="s">
        <v>1229</v>
      </c>
      <c r="F1319" s="14" t="s">
        <v>295</v>
      </c>
      <c r="G1319" s="14" t="s">
        <v>1229</v>
      </c>
      <c r="H1319" s="14">
        <v>21</v>
      </c>
      <c r="I1319" s="20" t="s">
        <v>1229</v>
      </c>
      <c r="J1319" s="23"/>
    </row>
    <row r="1320" spans="1:10" s="16" customFormat="1" ht="15">
      <c r="A1320" s="19" t="s">
        <v>920</v>
      </c>
      <c r="B1320" s="14" t="s">
        <v>475</v>
      </c>
      <c r="C1320" s="14" t="s">
        <v>67</v>
      </c>
      <c r="D1320" s="14" t="s">
        <v>1226</v>
      </c>
      <c r="E1320" s="14" t="s">
        <v>1227</v>
      </c>
      <c r="F1320" s="14" t="s">
        <v>295</v>
      </c>
      <c r="G1320" s="14" t="s">
        <v>1229</v>
      </c>
      <c r="H1320" s="14">
        <v>24</v>
      </c>
      <c r="I1320" s="20" t="s">
        <v>1229</v>
      </c>
      <c r="J1320" s="23"/>
    </row>
    <row r="1321" spans="1:10" s="16" customFormat="1" ht="15">
      <c r="A1321" s="19" t="s">
        <v>920</v>
      </c>
      <c r="B1321" s="14" t="s">
        <v>475</v>
      </c>
      <c r="C1321" s="14" t="s">
        <v>68</v>
      </c>
      <c r="D1321" s="14" t="s">
        <v>1226</v>
      </c>
      <c r="E1321" s="14" t="s">
        <v>1227</v>
      </c>
      <c r="F1321" s="14" t="s">
        <v>295</v>
      </c>
      <c r="G1321" s="14" t="s">
        <v>1229</v>
      </c>
      <c r="H1321" s="14">
        <v>23</v>
      </c>
      <c r="I1321" s="20" t="s">
        <v>1229</v>
      </c>
      <c r="J1321" s="23"/>
    </row>
    <row r="1322" spans="1:10" s="16" customFormat="1" ht="15">
      <c r="A1322" s="19" t="s">
        <v>920</v>
      </c>
      <c r="B1322" s="14" t="s">
        <v>475</v>
      </c>
      <c r="C1322" s="14" t="s">
        <v>69</v>
      </c>
      <c r="D1322" s="14" t="s">
        <v>1226</v>
      </c>
      <c r="E1322" s="14" t="s">
        <v>1227</v>
      </c>
      <c r="F1322" s="14" t="s">
        <v>295</v>
      </c>
      <c r="G1322" s="14" t="s">
        <v>1229</v>
      </c>
      <c r="H1322" s="14">
        <v>24</v>
      </c>
      <c r="I1322" s="20" t="s">
        <v>1229</v>
      </c>
      <c r="J1322" s="23"/>
    </row>
    <row r="1323" spans="1:10" s="16" customFormat="1" ht="15">
      <c r="A1323" s="19" t="s">
        <v>920</v>
      </c>
      <c r="B1323" s="14" t="s">
        <v>475</v>
      </c>
      <c r="C1323" s="14" t="s">
        <v>70</v>
      </c>
      <c r="D1323" s="14" t="s">
        <v>1226</v>
      </c>
      <c r="E1323" s="14" t="s">
        <v>1227</v>
      </c>
      <c r="F1323" s="14" t="s">
        <v>295</v>
      </c>
      <c r="G1323" s="14" t="s">
        <v>1229</v>
      </c>
      <c r="H1323" s="14">
        <v>24</v>
      </c>
      <c r="I1323" s="20" t="s">
        <v>1229</v>
      </c>
      <c r="J1323" s="23"/>
    </row>
    <row r="1324" spans="1:10" s="16" customFormat="1" ht="15">
      <c r="A1324" s="19" t="s">
        <v>920</v>
      </c>
      <c r="B1324" s="14" t="s">
        <v>475</v>
      </c>
      <c r="C1324" s="14" t="s">
        <v>71</v>
      </c>
      <c r="D1324" s="14" t="s">
        <v>1226</v>
      </c>
      <c r="E1324" s="14" t="s">
        <v>1227</v>
      </c>
      <c r="F1324" s="14" t="s">
        <v>295</v>
      </c>
      <c r="G1324" s="14" t="s">
        <v>1229</v>
      </c>
      <c r="H1324" s="14">
        <v>24</v>
      </c>
      <c r="I1324" s="20" t="s">
        <v>1229</v>
      </c>
      <c r="J1324" s="23"/>
    </row>
    <row r="1325" spans="1:10" s="16" customFormat="1" ht="15">
      <c r="A1325" s="19" t="s">
        <v>920</v>
      </c>
      <c r="B1325" s="14" t="s">
        <v>475</v>
      </c>
      <c r="C1325" s="14" t="s">
        <v>72</v>
      </c>
      <c r="D1325" s="14" t="s">
        <v>1226</v>
      </c>
      <c r="E1325" s="14" t="s">
        <v>1227</v>
      </c>
      <c r="F1325" s="14" t="s">
        <v>295</v>
      </c>
      <c r="G1325" s="14" t="s">
        <v>1229</v>
      </c>
      <c r="H1325" s="14">
        <v>24</v>
      </c>
      <c r="I1325" s="20" t="s">
        <v>1229</v>
      </c>
      <c r="J1325" s="23"/>
    </row>
    <row r="1326" spans="1:10" s="16" customFormat="1" ht="15">
      <c r="A1326" s="19" t="s">
        <v>920</v>
      </c>
      <c r="B1326" s="14" t="s">
        <v>475</v>
      </c>
      <c r="C1326" s="14" t="s">
        <v>73</v>
      </c>
      <c r="D1326" s="14" t="s">
        <v>1226</v>
      </c>
      <c r="E1326" s="14" t="s">
        <v>1229</v>
      </c>
      <c r="F1326" s="14" t="s">
        <v>295</v>
      </c>
      <c r="G1326" s="14" t="s">
        <v>1229</v>
      </c>
      <c r="H1326" s="14">
        <v>25</v>
      </c>
      <c r="I1326" s="20" t="s">
        <v>1229</v>
      </c>
      <c r="J1326" s="23"/>
    </row>
    <row r="1327" spans="1:10" s="16" customFormat="1" ht="15">
      <c r="A1327" s="19" t="s">
        <v>920</v>
      </c>
      <c r="B1327" s="14" t="s">
        <v>475</v>
      </c>
      <c r="C1327" s="14" t="s">
        <v>74</v>
      </c>
      <c r="D1327" s="14" t="s">
        <v>1226</v>
      </c>
      <c r="E1327" s="14" t="s">
        <v>1229</v>
      </c>
      <c r="F1327" s="14" t="s">
        <v>295</v>
      </c>
      <c r="G1327" s="14" t="s">
        <v>1229</v>
      </c>
      <c r="H1327" s="14">
        <v>25</v>
      </c>
      <c r="I1327" s="20" t="s">
        <v>1229</v>
      </c>
      <c r="J1327" s="23"/>
    </row>
    <row r="1328" spans="1:10" s="16" customFormat="1" ht="15">
      <c r="A1328" s="19" t="s">
        <v>920</v>
      </c>
      <c r="B1328" s="14" t="s">
        <v>475</v>
      </c>
      <c r="C1328" s="14" t="s">
        <v>75</v>
      </c>
      <c r="D1328" s="14" t="s">
        <v>1226</v>
      </c>
      <c r="E1328" s="14" t="s">
        <v>1229</v>
      </c>
      <c r="F1328" s="14" t="s">
        <v>295</v>
      </c>
      <c r="G1328" s="14" t="s">
        <v>1229</v>
      </c>
      <c r="H1328" s="14">
        <v>25</v>
      </c>
      <c r="I1328" s="20" t="s">
        <v>1229</v>
      </c>
      <c r="J1328" s="23"/>
    </row>
    <row r="1329" spans="1:10" s="16" customFormat="1" ht="15">
      <c r="A1329" s="19" t="s">
        <v>920</v>
      </c>
      <c r="B1329" s="14" t="s">
        <v>475</v>
      </c>
      <c r="C1329" s="14" t="s">
        <v>76</v>
      </c>
      <c r="D1329" s="14" t="s">
        <v>1226</v>
      </c>
      <c r="E1329" s="14" t="s">
        <v>1227</v>
      </c>
      <c r="F1329" s="14" t="s">
        <v>295</v>
      </c>
      <c r="G1329" s="14" t="s">
        <v>1229</v>
      </c>
      <c r="H1329" s="14">
        <v>23</v>
      </c>
      <c r="I1329" s="20" t="s">
        <v>1229</v>
      </c>
      <c r="J1329" s="23"/>
    </row>
    <row r="1330" spans="1:10" s="16" customFormat="1" ht="15">
      <c r="A1330" s="19" t="s">
        <v>920</v>
      </c>
      <c r="B1330" s="14" t="s">
        <v>475</v>
      </c>
      <c r="C1330" s="14" t="s">
        <v>77</v>
      </c>
      <c r="D1330" s="14" t="s">
        <v>1226</v>
      </c>
      <c r="E1330" s="14" t="s">
        <v>1227</v>
      </c>
      <c r="F1330" s="14" t="s">
        <v>295</v>
      </c>
      <c r="G1330" s="14" t="s">
        <v>1229</v>
      </c>
      <c r="H1330" s="14">
        <v>23</v>
      </c>
      <c r="I1330" s="20" t="s">
        <v>1229</v>
      </c>
      <c r="J1330" s="23"/>
    </row>
    <row r="1331" spans="1:10" s="16" customFormat="1" ht="15">
      <c r="A1331" s="19" t="s">
        <v>920</v>
      </c>
      <c r="B1331" s="14" t="s">
        <v>475</v>
      </c>
      <c r="C1331" s="14" t="s">
        <v>78</v>
      </c>
      <c r="D1331" s="14" t="s">
        <v>1226</v>
      </c>
      <c r="E1331" s="14" t="s">
        <v>1229</v>
      </c>
      <c r="F1331" s="14" t="s">
        <v>295</v>
      </c>
      <c r="G1331" s="14" t="s">
        <v>1229</v>
      </c>
      <c r="H1331" s="14">
        <v>23</v>
      </c>
      <c r="I1331" s="20" t="s">
        <v>1229</v>
      </c>
      <c r="J1331" s="23"/>
    </row>
    <row r="1332" spans="1:10" s="16" customFormat="1" ht="15">
      <c r="A1332" s="19" t="s">
        <v>920</v>
      </c>
      <c r="B1332" s="14" t="s">
        <v>475</v>
      </c>
      <c r="C1332" s="14" t="s">
        <v>79</v>
      </c>
      <c r="D1332" s="14" t="s">
        <v>1226</v>
      </c>
      <c r="E1332" s="14" t="s">
        <v>1229</v>
      </c>
      <c r="F1332" s="14" t="s">
        <v>295</v>
      </c>
      <c r="G1332" s="14" t="s">
        <v>1229</v>
      </c>
      <c r="H1332" s="14">
        <v>105</v>
      </c>
      <c r="I1332" s="20" t="s">
        <v>1229</v>
      </c>
      <c r="J1332" s="23"/>
    </row>
    <row r="1333" spans="1:10" s="16" customFormat="1" ht="15">
      <c r="A1333" s="19" t="s">
        <v>920</v>
      </c>
      <c r="B1333" s="14" t="s">
        <v>475</v>
      </c>
      <c r="C1333" s="14" t="s">
        <v>80</v>
      </c>
      <c r="D1333" s="14" t="s">
        <v>1226</v>
      </c>
      <c r="E1333" s="14" t="s">
        <v>1229</v>
      </c>
      <c r="F1333" s="14" t="s">
        <v>295</v>
      </c>
      <c r="G1333" s="14" t="s">
        <v>1229</v>
      </c>
      <c r="H1333" s="14">
        <v>105</v>
      </c>
      <c r="I1333" s="23" t="s">
        <v>1229</v>
      </c>
      <c r="J1333" s="23"/>
    </row>
    <row r="1334" spans="1:10" s="16" customFormat="1" ht="15">
      <c r="A1334" s="19" t="s">
        <v>920</v>
      </c>
      <c r="B1334" s="14" t="s">
        <v>475</v>
      </c>
      <c r="C1334" s="14" t="s">
        <v>81</v>
      </c>
      <c r="D1334" s="14" t="s">
        <v>1226</v>
      </c>
      <c r="E1334" s="14" t="s">
        <v>1229</v>
      </c>
      <c r="F1334" s="14" t="s">
        <v>295</v>
      </c>
      <c r="G1334" s="14" t="s">
        <v>1229</v>
      </c>
      <c r="H1334" s="14">
        <v>13</v>
      </c>
      <c r="I1334" s="21" t="s">
        <v>1229</v>
      </c>
      <c r="J1334" s="23"/>
    </row>
    <row r="1335" spans="1:10" s="16" customFormat="1" ht="15">
      <c r="A1335" s="19" t="s">
        <v>920</v>
      </c>
      <c r="B1335" s="14" t="s">
        <v>475</v>
      </c>
      <c r="C1335" s="14" t="s">
        <v>82</v>
      </c>
      <c r="D1335" s="14" t="s">
        <v>1226</v>
      </c>
      <c r="E1335" s="14" t="s">
        <v>1229</v>
      </c>
      <c r="F1335" s="14" t="s">
        <v>295</v>
      </c>
      <c r="G1335" s="14" t="s">
        <v>1229</v>
      </c>
      <c r="H1335" s="14">
        <v>16</v>
      </c>
      <c r="I1335" s="21" t="s">
        <v>1229</v>
      </c>
      <c r="J1335" s="23"/>
    </row>
    <row r="1336" spans="1:10" s="16" customFormat="1" ht="15">
      <c r="A1336" s="19" t="s">
        <v>920</v>
      </c>
      <c r="B1336" s="14" t="s">
        <v>475</v>
      </c>
      <c r="C1336" s="14" t="s">
        <v>83</v>
      </c>
      <c r="D1336" s="14" t="s">
        <v>1226</v>
      </c>
      <c r="E1336" s="14" t="s">
        <v>1229</v>
      </c>
      <c r="F1336" s="14" t="s">
        <v>295</v>
      </c>
      <c r="G1336" s="14" t="s">
        <v>1229</v>
      </c>
      <c r="H1336" s="14">
        <v>16</v>
      </c>
      <c r="I1336" s="21" t="s">
        <v>1229</v>
      </c>
      <c r="J1336" s="23"/>
    </row>
    <row r="1337" spans="1:10" s="16" customFormat="1" ht="15">
      <c r="A1337" s="19" t="s">
        <v>920</v>
      </c>
      <c r="B1337" s="14" t="s">
        <v>475</v>
      </c>
      <c r="C1337" s="14" t="s">
        <v>84</v>
      </c>
      <c r="D1337" s="14" t="s">
        <v>1226</v>
      </c>
      <c r="E1337" s="14" t="s">
        <v>1229</v>
      </c>
      <c r="F1337" s="14" t="s">
        <v>295</v>
      </c>
      <c r="G1337" s="14" t="s">
        <v>1229</v>
      </c>
      <c r="H1337" s="14">
        <v>16</v>
      </c>
      <c r="I1337" s="21" t="s">
        <v>1229</v>
      </c>
      <c r="J1337" s="23"/>
    </row>
    <row r="1338" spans="1:10" s="16" customFormat="1" ht="15">
      <c r="A1338" s="19" t="s">
        <v>920</v>
      </c>
      <c r="B1338" s="14" t="s">
        <v>475</v>
      </c>
      <c r="C1338" s="14" t="s">
        <v>85</v>
      </c>
      <c r="D1338" s="14" t="s">
        <v>1226</v>
      </c>
      <c r="E1338" s="14" t="s">
        <v>1229</v>
      </c>
      <c r="F1338" s="14" t="s">
        <v>295</v>
      </c>
      <c r="G1338" s="14" t="s">
        <v>1229</v>
      </c>
      <c r="H1338" s="14">
        <v>20</v>
      </c>
      <c r="I1338" s="21" t="s">
        <v>1229</v>
      </c>
      <c r="J1338" s="23"/>
    </row>
    <row r="1339" spans="1:10" s="16" customFormat="1" ht="15">
      <c r="A1339" s="19" t="s">
        <v>920</v>
      </c>
      <c r="B1339" s="14" t="s">
        <v>475</v>
      </c>
      <c r="C1339" s="14" t="s">
        <v>86</v>
      </c>
      <c r="D1339" s="14" t="s">
        <v>1226</v>
      </c>
      <c r="E1339" s="14" t="s">
        <v>1227</v>
      </c>
      <c r="F1339" s="14" t="s">
        <v>295</v>
      </c>
      <c r="G1339" s="14" t="s">
        <v>1229</v>
      </c>
      <c r="H1339" s="14">
        <v>18</v>
      </c>
      <c r="I1339" s="21" t="s">
        <v>1229</v>
      </c>
      <c r="J1339" s="23"/>
    </row>
    <row r="1340" spans="1:10" s="16" customFormat="1" ht="15">
      <c r="A1340" s="19" t="s">
        <v>920</v>
      </c>
      <c r="B1340" s="14" t="s">
        <v>475</v>
      </c>
      <c r="C1340" s="14" t="s">
        <v>87</v>
      </c>
      <c r="D1340" s="14" t="s">
        <v>1226</v>
      </c>
      <c r="E1340" s="14" t="s">
        <v>1227</v>
      </c>
      <c r="F1340" s="14" t="s">
        <v>295</v>
      </c>
      <c r="G1340" s="14" t="s">
        <v>1229</v>
      </c>
      <c r="H1340" s="14">
        <v>18</v>
      </c>
      <c r="I1340" s="21" t="s">
        <v>1229</v>
      </c>
      <c r="J1340" s="23"/>
    </row>
    <row r="1341" spans="1:10" s="16" customFormat="1" ht="15">
      <c r="A1341" s="19" t="s">
        <v>920</v>
      </c>
      <c r="B1341" s="14" t="s">
        <v>475</v>
      </c>
      <c r="C1341" s="14" t="s">
        <v>88</v>
      </c>
      <c r="D1341" s="14" t="s">
        <v>1226</v>
      </c>
      <c r="E1341" s="14" t="s">
        <v>1227</v>
      </c>
      <c r="F1341" s="14" t="s">
        <v>295</v>
      </c>
      <c r="G1341" s="14" t="s">
        <v>1229</v>
      </c>
      <c r="H1341" s="14">
        <v>20</v>
      </c>
      <c r="I1341" s="21" t="s">
        <v>1229</v>
      </c>
      <c r="J1341" s="23"/>
    </row>
    <row r="1342" spans="1:10" s="16" customFormat="1" ht="15">
      <c r="A1342" s="19" t="s">
        <v>920</v>
      </c>
      <c r="B1342" s="14" t="s">
        <v>475</v>
      </c>
      <c r="C1342" s="14" t="s">
        <v>89</v>
      </c>
      <c r="D1342" s="14" t="s">
        <v>1226</v>
      </c>
      <c r="E1342" s="14" t="s">
        <v>1227</v>
      </c>
      <c r="F1342" s="14" t="s">
        <v>295</v>
      </c>
      <c r="G1342" s="14" t="s">
        <v>1229</v>
      </c>
      <c r="H1342" s="14">
        <v>22</v>
      </c>
      <c r="I1342" s="21" t="s">
        <v>1229</v>
      </c>
      <c r="J1342" s="23"/>
    </row>
    <row r="1343" spans="1:10" s="16" customFormat="1" ht="15">
      <c r="A1343" s="19" t="s">
        <v>920</v>
      </c>
      <c r="B1343" s="14" t="s">
        <v>475</v>
      </c>
      <c r="C1343" s="14" t="s">
        <v>90</v>
      </c>
      <c r="D1343" s="14" t="s">
        <v>1226</v>
      </c>
      <c r="E1343" s="14" t="s">
        <v>1229</v>
      </c>
      <c r="F1343" s="14" t="s">
        <v>295</v>
      </c>
      <c r="G1343" s="14" t="s">
        <v>1229</v>
      </c>
      <c r="H1343" s="14">
        <v>22</v>
      </c>
      <c r="I1343" s="21" t="s">
        <v>1229</v>
      </c>
      <c r="J1343" s="23"/>
    </row>
    <row r="1344" spans="1:10" s="16" customFormat="1" ht="15">
      <c r="A1344" s="19" t="s">
        <v>920</v>
      </c>
      <c r="B1344" s="14" t="s">
        <v>475</v>
      </c>
      <c r="C1344" s="14" t="s">
        <v>91</v>
      </c>
      <c r="D1344" s="14" t="s">
        <v>1226</v>
      </c>
      <c r="E1344" s="14" t="s">
        <v>1227</v>
      </c>
      <c r="F1344" s="14" t="s">
        <v>295</v>
      </c>
      <c r="G1344" s="14" t="s">
        <v>1229</v>
      </c>
      <c r="H1344" s="14">
        <v>25</v>
      </c>
      <c r="I1344" s="21" t="s">
        <v>1229</v>
      </c>
      <c r="J1344" s="23"/>
    </row>
    <row r="1345" spans="1:10" s="16" customFormat="1" ht="15">
      <c r="A1345" s="19" t="s">
        <v>920</v>
      </c>
      <c r="B1345" s="14" t="s">
        <v>475</v>
      </c>
      <c r="C1345" s="14" t="s">
        <v>92</v>
      </c>
      <c r="D1345" s="14" t="s">
        <v>1226</v>
      </c>
      <c r="E1345" s="14" t="s">
        <v>1227</v>
      </c>
      <c r="F1345" s="14" t="s">
        <v>295</v>
      </c>
      <c r="G1345" s="14" t="s">
        <v>1229</v>
      </c>
      <c r="H1345" s="14">
        <v>30</v>
      </c>
      <c r="I1345" s="21" t="s">
        <v>1229</v>
      </c>
      <c r="J1345" s="23"/>
    </row>
    <row r="1346" spans="1:10" s="16" customFormat="1" ht="15">
      <c r="A1346" s="19" t="s">
        <v>920</v>
      </c>
      <c r="B1346" s="14" t="s">
        <v>475</v>
      </c>
      <c r="C1346" s="14" t="s">
        <v>93</v>
      </c>
      <c r="D1346" s="14" t="s">
        <v>1226</v>
      </c>
      <c r="E1346" s="14" t="s">
        <v>1229</v>
      </c>
      <c r="F1346" s="14" t="s">
        <v>295</v>
      </c>
      <c r="G1346" s="14" t="s">
        <v>1229</v>
      </c>
      <c r="H1346" s="14">
        <v>22</v>
      </c>
      <c r="I1346" s="21" t="s">
        <v>1229</v>
      </c>
      <c r="J1346" s="23"/>
    </row>
    <row r="1347" spans="1:10" s="16" customFormat="1" ht="15">
      <c r="A1347" s="19" t="s">
        <v>920</v>
      </c>
      <c r="B1347" s="14" t="s">
        <v>475</v>
      </c>
      <c r="C1347" s="14" t="s">
        <v>94</v>
      </c>
      <c r="D1347" s="14" t="s">
        <v>1226</v>
      </c>
      <c r="E1347" s="14" t="s">
        <v>1229</v>
      </c>
      <c r="F1347" s="14" t="s">
        <v>295</v>
      </c>
      <c r="G1347" s="14" t="s">
        <v>1229</v>
      </c>
      <c r="H1347" s="14">
        <v>22</v>
      </c>
      <c r="I1347" s="21" t="s">
        <v>1229</v>
      </c>
      <c r="J1347" s="23"/>
    </row>
    <row r="1348" spans="1:10" s="16" customFormat="1" ht="15">
      <c r="A1348" s="19" t="s">
        <v>920</v>
      </c>
      <c r="B1348" s="14" t="s">
        <v>475</v>
      </c>
      <c r="C1348" s="14" t="s">
        <v>95</v>
      </c>
      <c r="D1348" s="14" t="s">
        <v>1226</v>
      </c>
      <c r="E1348" s="14" t="s">
        <v>1229</v>
      </c>
      <c r="F1348" s="14" t="s">
        <v>295</v>
      </c>
      <c r="G1348" s="14" t="s">
        <v>1229</v>
      </c>
      <c r="H1348" s="14">
        <v>22</v>
      </c>
      <c r="I1348" s="21" t="s">
        <v>1229</v>
      </c>
      <c r="J1348" s="23"/>
    </row>
    <row r="1349" spans="1:10" s="16" customFormat="1" ht="15">
      <c r="A1349" s="19" t="s">
        <v>920</v>
      </c>
      <c r="B1349" s="14" t="s">
        <v>475</v>
      </c>
      <c r="C1349" s="14" t="s">
        <v>96</v>
      </c>
      <c r="D1349" s="14" t="s">
        <v>1226</v>
      </c>
      <c r="E1349" s="14" t="s">
        <v>1229</v>
      </c>
      <c r="F1349" s="14" t="s">
        <v>295</v>
      </c>
      <c r="G1349" s="14" t="s">
        <v>1229</v>
      </c>
      <c r="H1349" s="14">
        <v>28</v>
      </c>
      <c r="I1349" s="21" t="s">
        <v>1229</v>
      </c>
      <c r="J1349" s="23"/>
    </row>
    <row r="1350" spans="1:10" s="16" customFormat="1" ht="15">
      <c r="A1350" s="19" t="s">
        <v>920</v>
      </c>
      <c r="B1350" s="14" t="s">
        <v>475</v>
      </c>
      <c r="C1350" s="14" t="s">
        <v>97</v>
      </c>
      <c r="D1350" s="14" t="s">
        <v>1226</v>
      </c>
      <c r="E1350" s="14" t="s">
        <v>1229</v>
      </c>
      <c r="F1350" s="14" t="s">
        <v>295</v>
      </c>
      <c r="G1350" s="14" t="s">
        <v>1229</v>
      </c>
      <c r="H1350" s="14">
        <v>28</v>
      </c>
      <c r="I1350" s="21" t="s">
        <v>1229</v>
      </c>
      <c r="J1350" s="23"/>
    </row>
    <row r="1351" spans="1:10" s="16" customFormat="1" ht="15">
      <c r="A1351" s="19" t="s">
        <v>920</v>
      </c>
      <c r="B1351" s="14" t="s">
        <v>475</v>
      </c>
      <c r="C1351" s="14" t="s">
        <v>98</v>
      </c>
      <c r="D1351" s="14" t="s">
        <v>1226</v>
      </c>
      <c r="E1351" s="14" t="s">
        <v>1229</v>
      </c>
      <c r="F1351" s="14" t="s">
        <v>295</v>
      </c>
      <c r="G1351" s="14" t="s">
        <v>1229</v>
      </c>
      <c r="H1351" s="14">
        <v>33</v>
      </c>
      <c r="I1351" s="21" t="s">
        <v>1229</v>
      </c>
      <c r="J1351" s="23"/>
    </row>
    <row r="1352" spans="1:10" s="16" customFormat="1" ht="15">
      <c r="A1352" s="19" t="s">
        <v>920</v>
      </c>
      <c r="B1352" s="14" t="s">
        <v>475</v>
      </c>
      <c r="C1352" s="14" t="s">
        <v>99</v>
      </c>
      <c r="D1352" s="14" t="s">
        <v>1226</v>
      </c>
      <c r="E1352" s="14" t="s">
        <v>1227</v>
      </c>
      <c r="F1352" s="14" t="s">
        <v>295</v>
      </c>
      <c r="G1352" s="14" t="s">
        <v>1229</v>
      </c>
      <c r="H1352" s="14">
        <v>33</v>
      </c>
      <c r="I1352" s="21" t="s">
        <v>1229</v>
      </c>
      <c r="J1352" s="23"/>
    </row>
    <row r="1353" spans="1:10" s="16" customFormat="1" ht="15">
      <c r="A1353" s="19" t="s">
        <v>920</v>
      </c>
      <c r="B1353" s="14" t="s">
        <v>475</v>
      </c>
      <c r="C1353" s="14" t="s">
        <v>100</v>
      </c>
      <c r="D1353" s="14" t="s">
        <v>1226</v>
      </c>
      <c r="E1353" s="14" t="s">
        <v>1229</v>
      </c>
      <c r="F1353" s="14" t="s">
        <v>295</v>
      </c>
      <c r="G1353" s="14" t="s">
        <v>1229</v>
      </c>
      <c r="H1353" s="14">
        <v>33</v>
      </c>
      <c r="I1353" s="21" t="s">
        <v>1229</v>
      </c>
      <c r="J1353" s="23"/>
    </row>
    <row r="1354" spans="1:10" s="16" customFormat="1" ht="15">
      <c r="A1354" s="19" t="s">
        <v>920</v>
      </c>
      <c r="B1354" s="14" t="s">
        <v>475</v>
      </c>
      <c r="C1354" s="14" t="s">
        <v>101</v>
      </c>
      <c r="D1354" s="14" t="s">
        <v>1226</v>
      </c>
      <c r="E1354" s="14" t="s">
        <v>1229</v>
      </c>
      <c r="F1354" s="14" t="s">
        <v>295</v>
      </c>
      <c r="G1354" s="14" t="s">
        <v>1229</v>
      </c>
      <c r="H1354" s="14">
        <v>33</v>
      </c>
      <c r="I1354" s="21" t="s">
        <v>1229</v>
      </c>
      <c r="J1354" s="23"/>
    </row>
    <row r="1355" spans="1:10" s="16" customFormat="1" ht="15">
      <c r="A1355" s="19" t="s">
        <v>920</v>
      </c>
      <c r="B1355" s="14" t="s">
        <v>475</v>
      </c>
      <c r="C1355" s="14" t="s">
        <v>102</v>
      </c>
      <c r="D1355" s="14" t="s">
        <v>1226</v>
      </c>
      <c r="E1355" s="14" t="s">
        <v>1229</v>
      </c>
      <c r="F1355" s="14" t="s">
        <v>295</v>
      </c>
      <c r="G1355" s="14" t="s">
        <v>1229</v>
      </c>
      <c r="H1355" s="14">
        <v>35</v>
      </c>
      <c r="I1355" s="21" t="s">
        <v>1229</v>
      </c>
      <c r="J1355" s="23"/>
    </row>
    <row r="1356" spans="1:10" s="16" customFormat="1" ht="15">
      <c r="A1356" s="19" t="s">
        <v>920</v>
      </c>
      <c r="B1356" s="14" t="s">
        <v>475</v>
      </c>
      <c r="C1356" s="14" t="s">
        <v>103</v>
      </c>
      <c r="D1356" s="14" t="s">
        <v>1226</v>
      </c>
      <c r="E1356" s="14" t="s">
        <v>1229</v>
      </c>
      <c r="F1356" s="14" t="s">
        <v>295</v>
      </c>
      <c r="G1356" s="14" t="s">
        <v>1229</v>
      </c>
      <c r="H1356" s="14">
        <v>40</v>
      </c>
      <c r="I1356" s="21" t="s">
        <v>1229</v>
      </c>
      <c r="J1356" s="23"/>
    </row>
    <row r="1357" spans="1:10" s="16" customFormat="1" ht="15">
      <c r="A1357" s="19" t="s">
        <v>920</v>
      </c>
      <c r="B1357" s="14" t="s">
        <v>475</v>
      </c>
      <c r="C1357" s="14" t="s">
        <v>104</v>
      </c>
      <c r="D1357" s="14" t="s">
        <v>1226</v>
      </c>
      <c r="E1357" s="14" t="s">
        <v>1229</v>
      </c>
      <c r="F1357" s="14" t="s">
        <v>295</v>
      </c>
      <c r="G1357" s="14" t="s">
        <v>1229</v>
      </c>
      <c r="H1357" s="14">
        <v>45</v>
      </c>
      <c r="I1357" s="21" t="s">
        <v>1229</v>
      </c>
      <c r="J1357" s="23"/>
    </row>
    <row r="1358" spans="1:10" s="16" customFormat="1" ht="15">
      <c r="A1358" s="19" t="s">
        <v>920</v>
      </c>
      <c r="B1358" s="14" t="s">
        <v>475</v>
      </c>
      <c r="C1358" s="14" t="s">
        <v>105</v>
      </c>
      <c r="D1358" s="14" t="s">
        <v>1226</v>
      </c>
      <c r="E1358" s="14" t="s">
        <v>1229</v>
      </c>
      <c r="F1358" s="14" t="s">
        <v>295</v>
      </c>
      <c r="G1358" s="14" t="s">
        <v>1229</v>
      </c>
      <c r="H1358" s="14">
        <v>50</v>
      </c>
      <c r="I1358" s="21" t="s">
        <v>1229</v>
      </c>
      <c r="J1358" s="23"/>
    </row>
    <row r="1359" spans="1:10" s="16" customFormat="1" ht="15">
      <c r="A1359" s="19" t="s">
        <v>920</v>
      </c>
      <c r="B1359" s="14" t="s">
        <v>475</v>
      </c>
      <c r="C1359" s="14" t="s">
        <v>106</v>
      </c>
      <c r="D1359" s="14" t="s">
        <v>1226</v>
      </c>
      <c r="E1359" s="14" t="s">
        <v>1227</v>
      </c>
      <c r="F1359" s="14" t="s">
        <v>295</v>
      </c>
      <c r="G1359" s="14" t="s">
        <v>1229</v>
      </c>
      <c r="H1359" s="14">
        <v>50</v>
      </c>
      <c r="I1359" s="21" t="s">
        <v>1229</v>
      </c>
      <c r="J1359" s="23"/>
    </row>
    <row r="1360" spans="1:10" s="16" customFormat="1" ht="15">
      <c r="A1360" s="19" t="s">
        <v>920</v>
      </c>
      <c r="B1360" s="14" t="s">
        <v>475</v>
      </c>
      <c r="C1360" s="14" t="s">
        <v>107</v>
      </c>
      <c r="D1360" s="14" t="s">
        <v>1226</v>
      </c>
      <c r="E1360" s="14" t="s">
        <v>1229</v>
      </c>
      <c r="F1360" s="14" t="s">
        <v>295</v>
      </c>
      <c r="G1360" s="14" t="s">
        <v>1229</v>
      </c>
      <c r="H1360" s="14">
        <v>50</v>
      </c>
      <c r="I1360" s="21" t="s">
        <v>1229</v>
      </c>
      <c r="J1360" s="23"/>
    </row>
    <row r="1361" spans="1:10" s="16" customFormat="1" ht="15">
      <c r="A1361" s="19" t="s">
        <v>920</v>
      </c>
      <c r="B1361" s="14" t="s">
        <v>475</v>
      </c>
      <c r="C1361" s="14" t="s">
        <v>108</v>
      </c>
      <c r="D1361" s="14" t="s">
        <v>1226</v>
      </c>
      <c r="E1361" s="14" t="s">
        <v>1229</v>
      </c>
      <c r="F1361" s="14" t="s">
        <v>295</v>
      </c>
      <c r="G1361" s="14" t="s">
        <v>1229</v>
      </c>
      <c r="H1361" s="14">
        <v>50</v>
      </c>
      <c r="I1361" s="21" t="s">
        <v>1229</v>
      </c>
      <c r="J1361" s="23"/>
    </row>
    <row r="1362" spans="1:10" s="16" customFormat="1" ht="15">
      <c r="A1362" s="19" t="s">
        <v>920</v>
      </c>
      <c r="B1362" s="14" t="s">
        <v>475</v>
      </c>
      <c r="C1362" s="14" t="s">
        <v>109</v>
      </c>
      <c r="D1362" s="14" t="s">
        <v>1226</v>
      </c>
      <c r="E1362" s="14" t="s">
        <v>1229</v>
      </c>
      <c r="F1362" s="14" t="s">
        <v>295</v>
      </c>
      <c r="G1362" s="14" t="s">
        <v>1229</v>
      </c>
      <c r="H1362" s="14">
        <v>60</v>
      </c>
      <c r="I1362" s="21" t="s">
        <v>1229</v>
      </c>
      <c r="J1362" s="23"/>
    </row>
    <row r="1363" spans="1:10" s="16" customFormat="1" ht="15">
      <c r="A1363" s="19" t="s">
        <v>920</v>
      </c>
      <c r="B1363" s="14" t="s">
        <v>475</v>
      </c>
      <c r="C1363" s="14" t="s">
        <v>110</v>
      </c>
      <c r="D1363" s="14" t="s">
        <v>1226</v>
      </c>
      <c r="E1363" s="14" t="s">
        <v>1229</v>
      </c>
      <c r="F1363" s="14" t="s">
        <v>295</v>
      </c>
      <c r="G1363" s="14" t="s">
        <v>1229</v>
      </c>
      <c r="H1363" s="14">
        <v>60</v>
      </c>
      <c r="I1363" s="21" t="s">
        <v>1229</v>
      </c>
      <c r="J1363" s="23"/>
    </row>
    <row r="1364" spans="1:10" s="16" customFormat="1" ht="15">
      <c r="A1364" s="19" t="s">
        <v>920</v>
      </c>
      <c r="B1364" s="14" t="s">
        <v>475</v>
      </c>
      <c r="C1364" s="14" t="s">
        <v>111</v>
      </c>
      <c r="D1364" s="14" t="s">
        <v>1226</v>
      </c>
      <c r="E1364" s="14" t="s">
        <v>1229</v>
      </c>
      <c r="F1364" s="14" t="s">
        <v>295</v>
      </c>
      <c r="G1364" s="14" t="s">
        <v>1229</v>
      </c>
      <c r="H1364" s="14">
        <v>60</v>
      </c>
      <c r="I1364" s="21" t="s">
        <v>1229</v>
      </c>
      <c r="J1364" s="23"/>
    </row>
    <row r="1365" spans="1:10" s="16" customFormat="1" ht="15">
      <c r="A1365" s="19" t="s">
        <v>920</v>
      </c>
      <c r="B1365" s="14" t="s">
        <v>475</v>
      </c>
      <c r="C1365" s="14" t="s">
        <v>112</v>
      </c>
      <c r="D1365" s="14" t="s">
        <v>1226</v>
      </c>
      <c r="E1365" s="14" t="s">
        <v>1229</v>
      </c>
      <c r="F1365" s="14" t="s">
        <v>295</v>
      </c>
      <c r="G1365" s="14" t="s">
        <v>1229</v>
      </c>
      <c r="H1365" s="14">
        <v>60</v>
      </c>
      <c r="I1365" s="21" t="s">
        <v>1229</v>
      </c>
      <c r="J1365" s="23"/>
    </row>
    <row r="1366" spans="1:10" s="16" customFormat="1" ht="15">
      <c r="A1366" s="19" t="s">
        <v>920</v>
      </c>
      <c r="B1366" s="14" t="s">
        <v>475</v>
      </c>
      <c r="C1366" s="14" t="s">
        <v>113</v>
      </c>
      <c r="D1366" s="14" t="s">
        <v>1226</v>
      </c>
      <c r="E1366" s="14" t="s">
        <v>1229</v>
      </c>
      <c r="F1366" s="14" t="s">
        <v>295</v>
      </c>
      <c r="G1366" s="14" t="s">
        <v>1229</v>
      </c>
      <c r="H1366" s="14">
        <v>72</v>
      </c>
      <c r="I1366" s="21" t="s">
        <v>1229</v>
      </c>
      <c r="J1366" s="23"/>
    </row>
    <row r="1367" spans="1:10" s="16" customFormat="1" ht="15">
      <c r="A1367" s="19" t="s">
        <v>920</v>
      </c>
      <c r="B1367" s="14" t="s">
        <v>475</v>
      </c>
      <c r="C1367" s="14" t="s">
        <v>114</v>
      </c>
      <c r="D1367" s="14" t="s">
        <v>1226</v>
      </c>
      <c r="E1367" s="14" t="s">
        <v>1229</v>
      </c>
      <c r="F1367" s="14" t="s">
        <v>295</v>
      </c>
      <c r="G1367" s="14" t="s">
        <v>1229</v>
      </c>
      <c r="H1367" s="14">
        <v>85</v>
      </c>
      <c r="I1367" s="21" t="s">
        <v>1229</v>
      </c>
      <c r="J1367" s="23"/>
    </row>
    <row r="1368" spans="1:10" s="16" customFormat="1" ht="15">
      <c r="A1368" s="19" t="s">
        <v>920</v>
      </c>
      <c r="B1368" s="14" t="s">
        <v>475</v>
      </c>
      <c r="C1368" s="14" t="s">
        <v>115</v>
      </c>
      <c r="D1368" s="14" t="s">
        <v>1226</v>
      </c>
      <c r="E1368" s="14" t="s">
        <v>1229</v>
      </c>
      <c r="F1368" s="14" t="s">
        <v>295</v>
      </c>
      <c r="G1368" s="14" t="s">
        <v>1229</v>
      </c>
      <c r="H1368" s="14">
        <v>85</v>
      </c>
      <c r="I1368" s="21" t="s">
        <v>1229</v>
      </c>
      <c r="J1368" s="23"/>
    </row>
    <row r="1369" spans="1:10" s="16" customFormat="1" ht="15">
      <c r="A1369" s="19" t="s">
        <v>920</v>
      </c>
      <c r="B1369" s="14" t="s">
        <v>475</v>
      </c>
      <c r="C1369" s="14" t="s">
        <v>116</v>
      </c>
      <c r="D1369" s="14" t="s">
        <v>1226</v>
      </c>
      <c r="E1369" s="14" t="s">
        <v>1229</v>
      </c>
      <c r="F1369" s="14" t="s">
        <v>295</v>
      </c>
      <c r="G1369" s="14" t="s">
        <v>1229</v>
      </c>
      <c r="H1369" s="14">
        <v>90</v>
      </c>
      <c r="I1369" s="21" t="s">
        <v>1229</v>
      </c>
      <c r="J1369" s="23"/>
    </row>
    <row r="1370" spans="1:10" s="16" customFormat="1" ht="15">
      <c r="A1370" s="19" t="s">
        <v>920</v>
      </c>
      <c r="B1370" s="14" t="s">
        <v>475</v>
      </c>
      <c r="C1370" s="14" t="s">
        <v>117</v>
      </c>
      <c r="D1370" s="14" t="s">
        <v>1226</v>
      </c>
      <c r="E1370" s="14" t="s">
        <v>1227</v>
      </c>
      <c r="F1370" s="14" t="s">
        <v>295</v>
      </c>
      <c r="G1370" s="14" t="s">
        <v>1229</v>
      </c>
      <c r="H1370" s="14">
        <v>6</v>
      </c>
      <c r="I1370" s="20" t="s">
        <v>1229</v>
      </c>
      <c r="J1370" s="23"/>
    </row>
    <row r="1371" spans="1:10" s="16" customFormat="1" ht="15">
      <c r="A1371" s="19" t="s">
        <v>920</v>
      </c>
      <c r="B1371" s="14" t="s">
        <v>475</v>
      </c>
      <c r="C1371" s="14" t="s">
        <v>118</v>
      </c>
      <c r="D1371" s="14" t="s">
        <v>1226</v>
      </c>
      <c r="E1371" s="14" t="s">
        <v>1227</v>
      </c>
      <c r="F1371" s="14" t="s">
        <v>295</v>
      </c>
      <c r="G1371" s="14" t="s">
        <v>1229</v>
      </c>
      <c r="H1371" s="14">
        <v>19</v>
      </c>
      <c r="I1371" s="20" t="s">
        <v>1229</v>
      </c>
      <c r="J1371" s="23"/>
    </row>
    <row r="1372" spans="1:10" s="16" customFormat="1" ht="15">
      <c r="A1372" s="19" t="s">
        <v>920</v>
      </c>
      <c r="B1372" s="14" t="s">
        <v>475</v>
      </c>
      <c r="C1372" s="14" t="s">
        <v>119</v>
      </c>
      <c r="D1372" s="14" t="s">
        <v>1226</v>
      </c>
      <c r="E1372" s="14" t="s">
        <v>1227</v>
      </c>
      <c r="F1372" s="14" t="s">
        <v>295</v>
      </c>
      <c r="G1372" s="14" t="s">
        <v>1229</v>
      </c>
      <c r="H1372" s="14">
        <v>15</v>
      </c>
      <c r="I1372" s="20" t="s">
        <v>1229</v>
      </c>
      <c r="J1372" s="23"/>
    </row>
    <row r="1373" spans="1:10" s="16" customFormat="1" ht="15">
      <c r="A1373" s="19" t="s">
        <v>920</v>
      </c>
      <c r="B1373" s="14" t="s">
        <v>475</v>
      </c>
      <c r="C1373" s="14" t="s">
        <v>120</v>
      </c>
      <c r="D1373" s="14" t="s">
        <v>1226</v>
      </c>
      <c r="E1373" s="14" t="s">
        <v>1227</v>
      </c>
      <c r="F1373" s="14" t="s">
        <v>295</v>
      </c>
      <c r="G1373" s="14" t="s">
        <v>1229</v>
      </c>
      <c r="H1373" s="14">
        <v>19</v>
      </c>
      <c r="I1373" s="20" t="s">
        <v>1229</v>
      </c>
      <c r="J1373" s="23"/>
    </row>
    <row r="1374" spans="1:10" s="16" customFormat="1" ht="15">
      <c r="A1374" s="19" t="s">
        <v>920</v>
      </c>
      <c r="B1374" s="14" t="s">
        <v>475</v>
      </c>
      <c r="C1374" s="14" t="s">
        <v>121</v>
      </c>
      <c r="D1374" s="14" t="s">
        <v>1226</v>
      </c>
      <c r="E1374" s="14" t="s">
        <v>1227</v>
      </c>
      <c r="F1374" s="14" t="s">
        <v>295</v>
      </c>
      <c r="G1374" s="14" t="s">
        <v>1229</v>
      </c>
      <c r="H1374" s="14">
        <v>19</v>
      </c>
      <c r="I1374" s="20" t="s">
        <v>1229</v>
      </c>
      <c r="J1374" s="23"/>
    </row>
    <row r="1375" spans="1:9" s="16" customFormat="1" ht="15">
      <c r="A1375" s="34" t="s">
        <v>920</v>
      </c>
      <c r="B1375" s="34" t="s">
        <v>475</v>
      </c>
      <c r="C1375" s="34" t="s">
        <v>122</v>
      </c>
      <c r="D1375" s="34" t="s">
        <v>1226</v>
      </c>
      <c r="E1375" s="19" t="s">
        <v>1229</v>
      </c>
      <c r="F1375" s="34" t="s">
        <v>295</v>
      </c>
      <c r="G1375" s="34" t="s">
        <v>1229</v>
      </c>
      <c r="H1375" s="34">
        <v>21</v>
      </c>
      <c r="I1375" s="16" t="s">
        <v>1229</v>
      </c>
    </row>
    <row r="1376" spans="1:10" s="16" customFormat="1" ht="15">
      <c r="A1376" s="14" t="s">
        <v>920</v>
      </c>
      <c r="B1376" s="14" t="s">
        <v>475</v>
      </c>
      <c r="C1376" s="14" t="s">
        <v>123</v>
      </c>
      <c r="D1376" s="14" t="s">
        <v>1226</v>
      </c>
      <c r="E1376" s="14" t="s">
        <v>1227</v>
      </c>
      <c r="F1376" s="14" t="s">
        <v>295</v>
      </c>
      <c r="G1376" s="14" t="s">
        <v>1229</v>
      </c>
      <c r="H1376" s="14">
        <v>16</v>
      </c>
      <c r="I1376" s="21" t="s">
        <v>1229</v>
      </c>
      <c r="J1376" s="22"/>
    </row>
    <row r="1377" spans="1:8" s="16" customFormat="1" ht="15">
      <c r="A1377" s="19" t="s">
        <v>920</v>
      </c>
      <c r="B1377" s="14" t="s">
        <v>488</v>
      </c>
      <c r="C1377" s="14" t="s">
        <v>924</v>
      </c>
      <c r="D1377" s="14" t="s">
        <v>1226</v>
      </c>
      <c r="E1377" s="14" t="s">
        <v>1227</v>
      </c>
      <c r="F1377" s="14" t="s">
        <v>295</v>
      </c>
      <c r="G1377" s="14" t="s">
        <v>1229</v>
      </c>
      <c r="H1377" s="14">
        <v>21</v>
      </c>
    </row>
    <row r="1378" spans="1:8" s="16" customFormat="1" ht="15">
      <c r="A1378" s="19" t="s">
        <v>920</v>
      </c>
      <c r="B1378" s="14" t="s">
        <v>488</v>
      </c>
      <c r="C1378" s="14" t="s">
        <v>124</v>
      </c>
      <c r="D1378" s="14" t="s">
        <v>1226</v>
      </c>
      <c r="E1378" s="14" t="s">
        <v>1227</v>
      </c>
      <c r="F1378" s="14" t="s">
        <v>295</v>
      </c>
      <c r="G1378" s="14" t="s">
        <v>1229</v>
      </c>
      <c r="H1378" s="14">
        <v>27</v>
      </c>
    </row>
    <row r="1379" spans="1:8" s="16" customFormat="1" ht="15">
      <c r="A1379" s="19" t="s">
        <v>920</v>
      </c>
      <c r="B1379" s="15" t="s">
        <v>821</v>
      </c>
      <c r="C1379" s="15" t="s">
        <v>125</v>
      </c>
      <c r="D1379" s="15" t="s">
        <v>1226</v>
      </c>
      <c r="E1379" s="15" t="s">
        <v>1229</v>
      </c>
      <c r="F1379" s="15" t="s">
        <v>295</v>
      </c>
      <c r="G1379" s="15" t="s">
        <v>1229</v>
      </c>
      <c r="H1379" s="15">
        <v>16</v>
      </c>
    </row>
    <row r="1380" spans="1:8" s="16" customFormat="1" ht="15">
      <c r="A1380" s="19" t="s">
        <v>920</v>
      </c>
      <c r="B1380" s="15" t="s">
        <v>821</v>
      </c>
      <c r="C1380" s="15" t="s">
        <v>126</v>
      </c>
      <c r="D1380" s="15" t="s">
        <v>1226</v>
      </c>
      <c r="E1380" s="15" t="s">
        <v>1229</v>
      </c>
      <c r="F1380" s="15" t="s">
        <v>295</v>
      </c>
      <c r="G1380" s="15" t="s">
        <v>1229</v>
      </c>
      <c r="H1380" s="15">
        <v>23</v>
      </c>
    </row>
    <row r="1381" spans="1:8" s="16" customFormat="1" ht="15">
      <c r="A1381" s="19" t="s">
        <v>920</v>
      </c>
      <c r="B1381" s="15" t="s">
        <v>821</v>
      </c>
      <c r="C1381" s="15" t="s">
        <v>127</v>
      </c>
      <c r="D1381" s="15" t="s">
        <v>1226</v>
      </c>
      <c r="E1381" s="15" t="s">
        <v>1229</v>
      </c>
      <c r="F1381" s="15" t="s">
        <v>295</v>
      </c>
      <c r="G1381" s="15" t="s">
        <v>1229</v>
      </c>
      <c r="H1381" s="15">
        <v>27</v>
      </c>
    </row>
    <row r="1382" spans="1:8" s="16" customFormat="1" ht="15">
      <c r="A1382" s="19" t="s">
        <v>920</v>
      </c>
      <c r="B1382" s="15" t="s">
        <v>821</v>
      </c>
      <c r="C1382" s="15" t="s">
        <v>128</v>
      </c>
      <c r="D1382" s="15" t="s">
        <v>1226</v>
      </c>
      <c r="E1382" s="15" t="s">
        <v>1229</v>
      </c>
      <c r="F1382" s="15" t="s">
        <v>295</v>
      </c>
      <c r="G1382" s="15" t="s">
        <v>1229</v>
      </c>
      <c r="H1382" s="15">
        <v>35</v>
      </c>
    </row>
    <row r="1383" spans="1:8" s="16" customFormat="1" ht="15">
      <c r="A1383" s="19" t="s">
        <v>920</v>
      </c>
      <c r="B1383" s="15" t="s">
        <v>821</v>
      </c>
      <c r="C1383" s="15" t="s">
        <v>129</v>
      </c>
      <c r="D1383" s="15" t="s">
        <v>1226</v>
      </c>
      <c r="E1383" s="15" t="s">
        <v>1229</v>
      </c>
      <c r="F1383" s="15" t="s">
        <v>295</v>
      </c>
      <c r="G1383" s="15" t="s">
        <v>1229</v>
      </c>
      <c r="H1383" s="15">
        <v>45</v>
      </c>
    </row>
    <row r="1384" spans="1:8" s="16" customFormat="1" ht="15">
      <c r="A1384" s="19" t="s">
        <v>920</v>
      </c>
      <c r="B1384" s="15" t="s">
        <v>821</v>
      </c>
      <c r="C1384" s="15" t="s">
        <v>130</v>
      </c>
      <c r="D1384" s="15" t="s">
        <v>1226</v>
      </c>
      <c r="E1384" s="15" t="s">
        <v>1229</v>
      </c>
      <c r="F1384" s="15" t="s">
        <v>295</v>
      </c>
      <c r="G1384" s="15" t="s">
        <v>1229</v>
      </c>
      <c r="H1384" s="15">
        <v>55</v>
      </c>
    </row>
    <row r="1385" spans="1:8" s="16" customFormat="1" ht="15">
      <c r="A1385" s="19" t="s">
        <v>920</v>
      </c>
      <c r="B1385" s="15" t="s">
        <v>821</v>
      </c>
      <c r="C1385" s="15" t="s">
        <v>131</v>
      </c>
      <c r="D1385" s="15" t="s">
        <v>1226</v>
      </c>
      <c r="E1385" s="15" t="s">
        <v>1229</v>
      </c>
      <c r="F1385" s="15" t="s">
        <v>295</v>
      </c>
      <c r="G1385" s="15" t="s">
        <v>1229</v>
      </c>
      <c r="H1385" s="15">
        <v>62</v>
      </c>
    </row>
    <row r="1386" spans="1:8" s="16" customFormat="1" ht="15">
      <c r="A1386" s="19" t="s">
        <v>920</v>
      </c>
      <c r="B1386" s="15" t="s">
        <v>821</v>
      </c>
      <c r="C1386" s="15" t="s">
        <v>132</v>
      </c>
      <c r="D1386" s="15" t="s">
        <v>1226</v>
      </c>
      <c r="E1386" s="15" t="s">
        <v>1229</v>
      </c>
      <c r="F1386" s="15" t="s">
        <v>295</v>
      </c>
      <c r="G1386" s="15" t="s">
        <v>1229</v>
      </c>
      <c r="H1386" s="15">
        <v>70</v>
      </c>
    </row>
    <row r="1387" spans="1:10" s="16" customFormat="1" ht="15">
      <c r="A1387" s="19" t="s">
        <v>920</v>
      </c>
      <c r="B1387" s="14" t="s">
        <v>516</v>
      </c>
      <c r="C1387" s="14" t="s">
        <v>133</v>
      </c>
      <c r="D1387" s="14" t="s">
        <v>1226</v>
      </c>
      <c r="E1387" s="14" t="s">
        <v>1227</v>
      </c>
      <c r="F1387" s="14" t="s">
        <v>295</v>
      </c>
      <c r="G1387" s="14" t="s">
        <v>1229</v>
      </c>
      <c r="H1387" s="14">
        <v>15</v>
      </c>
      <c r="I1387" s="21" t="s">
        <v>1229</v>
      </c>
      <c r="J1387" s="22"/>
    </row>
    <row r="1388" spans="1:10" s="16" customFormat="1" ht="15">
      <c r="A1388" s="19" t="s">
        <v>920</v>
      </c>
      <c r="B1388" s="14" t="s">
        <v>516</v>
      </c>
      <c r="C1388" s="14" t="s">
        <v>290</v>
      </c>
      <c r="D1388" s="14" t="s">
        <v>1226</v>
      </c>
      <c r="E1388" s="14" t="s">
        <v>1227</v>
      </c>
      <c r="F1388" s="14" t="s">
        <v>295</v>
      </c>
      <c r="G1388" s="14" t="s">
        <v>1229</v>
      </c>
      <c r="H1388" s="14">
        <v>19</v>
      </c>
      <c r="I1388" s="21" t="s">
        <v>1229</v>
      </c>
      <c r="J1388" s="22"/>
    </row>
    <row r="1389" spans="1:10" s="16" customFormat="1" ht="15">
      <c r="A1389" s="19" t="s">
        <v>920</v>
      </c>
      <c r="B1389" s="14" t="s">
        <v>516</v>
      </c>
      <c r="C1389" s="14" t="s">
        <v>291</v>
      </c>
      <c r="D1389" s="14" t="s">
        <v>1226</v>
      </c>
      <c r="E1389" s="14" t="s">
        <v>1227</v>
      </c>
      <c r="F1389" s="14" t="s">
        <v>295</v>
      </c>
      <c r="G1389" s="14" t="s">
        <v>1229</v>
      </c>
      <c r="H1389" s="14">
        <v>24</v>
      </c>
      <c r="I1389" s="21" t="s">
        <v>1229</v>
      </c>
      <c r="J1389" s="22"/>
    </row>
    <row r="1390" spans="1:10" s="16" customFormat="1" ht="15">
      <c r="A1390" s="19" t="s">
        <v>920</v>
      </c>
      <c r="B1390" s="14" t="s">
        <v>516</v>
      </c>
      <c r="C1390" s="14" t="s">
        <v>134</v>
      </c>
      <c r="D1390" s="14" t="s">
        <v>1226</v>
      </c>
      <c r="E1390" s="14" t="s">
        <v>1229</v>
      </c>
      <c r="F1390" s="14" t="s">
        <v>295</v>
      </c>
      <c r="G1390" s="14" t="s">
        <v>1229</v>
      </c>
      <c r="H1390" s="14">
        <v>24</v>
      </c>
      <c r="I1390" s="21" t="s">
        <v>1229</v>
      </c>
      <c r="J1390" s="22"/>
    </row>
    <row r="1391" spans="1:10" s="16" customFormat="1" ht="15">
      <c r="A1391" s="19" t="s">
        <v>920</v>
      </c>
      <c r="B1391" s="14" t="s">
        <v>516</v>
      </c>
      <c r="C1391" s="14" t="s">
        <v>135</v>
      </c>
      <c r="D1391" s="14" t="s">
        <v>1226</v>
      </c>
      <c r="E1391" s="14" t="s">
        <v>1227</v>
      </c>
      <c r="F1391" s="14" t="s">
        <v>295</v>
      </c>
      <c r="G1391" s="14" t="s">
        <v>1229</v>
      </c>
      <c r="H1391" s="14">
        <v>27</v>
      </c>
      <c r="I1391" s="21" t="s">
        <v>1229</v>
      </c>
      <c r="J1391" s="21"/>
    </row>
    <row r="1392" spans="1:10" s="16" customFormat="1" ht="15">
      <c r="A1392" s="19" t="s">
        <v>920</v>
      </c>
      <c r="B1392" s="14" t="s">
        <v>516</v>
      </c>
      <c r="C1392" s="14" t="s">
        <v>136</v>
      </c>
      <c r="D1392" s="14" t="s">
        <v>1226</v>
      </c>
      <c r="E1392" s="14" t="s">
        <v>1227</v>
      </c>
      <c r="F1392" s="14" t="s">
        <v>295</v>
      </c>
      <c r="G1392" s="14" t="s">
        <v>1229</v>
      </c>
      <c r="H1392" s="14">
        <v>27</v>
      </c>
      <c r="I1392" s="21" t="s">
        <v>1229</v>
      </c>
      <c r="J1392" s="21"/>
    </row>
    <row r="1393" spans="1:10" s="16" customFormat="1" ht="15">
      <c r="A1393" s="19" t="s">
        <v>920</v>
      </c>
      <c r="B1393" s="14" t="s">
        <v>516</v>
      </c>
      <c r="C1393" s="14" t="s">
        <v>137</v>
      </c>
      <c r="D1393" s="14" t="s">
        <v>1226</v>
      </c>
      <c r="E1393" s="14" t="s">
        <v>1227</v>
      </c>
      <c r="F1393" s="14" t="s">
        <v>295</v>
      </c>
      <c r="G1393" s="14" t="s">
        <v>1229</v>
      </c>
      <c r="H1393" s="14">
        <v>35</v>
      </c>
      <c r="I1393" s="21" t="s">
        <v>1229</v>
      </c>
      <c r="J1393" s="21"/>
    </row>
    <row r="1394" spans="1:10" s="16" customFormat="1" ht="15">
      <c r="A1394" s="19" t="s">
        <v>920</v>
      </c>
      <c r="B1394" s="14" t="s">
        <v>516</v>
      </c>
      <c r="C1394" s="14" t="s">
        <v>138</v>
      </c>
      <c r="D1394" s="14" t="s">
        <v>1226</v>
      </c>
      <c r="E1394" s="14" t="s">
        <v>1227</v>
      </c>
      <c r="F1394" s="14" t="s">
        <v>295</v>
      </c>
      <c r="G1394" s="14" t="s">
        <v>1229</v>
      </c>
      <c r="H1394" s="14">
        <v>35</v>
      </c>
      <c r="I1394" s="21" t="s">
        <v>1227</v>
      </c>
      <c r="J1394" s="21" t="s">
        <v>1229</v>
      </c>
    </row>
    <row r="1395" spans="1:10" s="16" customFormat="1" ht="15">
      <c r="A1395" s="19" t="s">
        <v>920</v>
      </c>
      <c r="B1395" s="14" t="s">
        <v>516</v>
      </c>
      <c r="C1395" s="14" t="s">
        <v>139</v>
      </c>
      <c r="D1395" s="14" t="s">
        <v>1226</v>
      </c>
      <c r="E1395" s="14" t="s">
        <v>1229</v>
      </c>
      <c r="F1395" s="14" t="s">
        <v>295</v>
      </c>
      <c r="G1395" s="14" t="s">
        <v>1229</v>
      </c>
      <c r="H1395" s="14">
        <v>45</v>
      </c>
      <c r="I1395" s="21" t="s">
        <v>1229</v>
      </c>
      <c r="J1395" s="22"/>
    </row>
    <row r="1396" spans="1:10" s="16" customFormat="1" ht="15">
      <c r="A1396" s="19" t="s">
        <v>920</v>
      </c>
      <c r="B1396" s="14" t="s">
        <v>516</v>
      </c>
      <c r="C1396" s="14" t="s">
        <v>140</v>
      </c>
      <c r="D1396" s="14" t="s">
        <v>1226</v>
      </c>
      <c r="E1396" s="14" t="s">
        <v>1227</v>
      </c>
      <c r="F1396" s="14" t="s">
        <v>295</v>
      </c>
      <c r="G1396" s="14" t="s">
        <v>1229</v>
      </c>
      <c r="H1396" s="14">
        <v>45</v>
      </c>
      <c r="I1396" s="21" t="s">
        <v>1229</v>
      </c>
      <c r="J1396" s="22"/>
    </row>
    <row r="1397" spans="1:10" s="16" customFormat="1" ht="15">
      <c r="A1397" s="19" t="s">
        <v>920</v>
      </c>
      <c r="B1397" s="14" t="s">
        <v>516</v>
      </c>
      <c r="C1397" s="14" t="s">
        <v>141</v>
      </c>
      <c r="D1397" s="14" t="s">
        <v>1226</v>
      </c>
      <c r="E1397" s="14" t="s">
        <v>1227</v>
      </c>
      <c r="F1397" s="14" t="s">
        <v>295</v>
      </c>
      <c r="G1397" s="14" t="s">
        <v>1229</v>
      </c>
      <c r="H1397" s="14">
        <v>45</v>
      </c>
      <c r="I1397" s="21" t="s">
        <v>1229</v>
      </c>
      <c r="J1397" s="22"/>
    </row>
    <row r="1398" spans="1:10" s="16" customFormat="1" ht="15">
      <c r="A1398" s="19" t="s">
        <v>920</v>
      </c>
      <c r="B1398" s="14" t="s">
        <v>516</v>
      </c>
      <c r="C1398" s="14" t="s">
        <v>142</v>
      </c>
      <c r="D1398" s="14" t="s">
        <v>1226</v>
      </c>
      <c r="E1398" s="14" t="s">
        <v>1227</v>
      </c>
      <c r="F1398" s="14" t="s">
        <v>295</v>
      </c>
      <c r="G1398" s="14" t="s">
        <v>1229</v>
      </c>
      <c r="H1398" s="14">
        <v>35</v>
      </c>
      <c r="I1398" s="21" t="s">
        <v>1229</v>
      </c>
      <c r="J1398" s="22"/>
    </row>
    <row r="1399" spans="1:10" s="16" customFormat="1" ht="15">
      <c r="A1399" s="19" t="s">
        <v>920</v>
      </c>
      <c r="B1399" s="14" t="s">
        <v>516</v>
      </c>
      <c r="C1399" s="14" t="s">
        <v>143</v>
      </c>
      <c r="D1399" s="14" t="s">
        <v>1226</v>
      </c>
      <c r="E1399" s="14" t="s">
        <v>1227</v>
      </c>
      <c r="F1399" s="14" t="s">
        <v>295</v>
      </c>
      <c r="G1399" s="14" t="s">
        <v>1229</v>
      </c>
      <c r="H1399" s="14">
        <v>35</v>
      </c>
      <c r="I1399" s="21" t="s">
        <v>1229</v>
      </c>
      <c r="J1399" s="22"/>
    </row>
    <row r="1400" spans="1:10" s="16" customFormat="1" ht="15">
      <c r="A1400" s="19" t="s">
        <v>920</v>
      </c>
      <c r="B1400" s="14" t="s">
        <v>516</v>
      </c>
      <c r="C1400" s="14" t="s">
        <v>144</v>
      </c>
      <c r="D1400" s="14" t="s">
        <v>1226</v>
      </c>
      <c r="E1400" s="14" t="s">
        <v>1227</v>
      </c>
      <c r="F1400" s="14" t="s">
        <v>295</v>
      </c>
      <c r="G1400" s="14" t="s">
        <v>1229</v>
      </c>
      <c r="H1400" s="14">
        <v>35</v>
      </c>
      <c r="I1400" s="21" t="s">
        <v>1229</v>
      </c>
      <c r="J1400" s="22"/>
    </row>
    <row r="1401" spans="1:10" s="16" customFormat="1" ht="15">
      <c r="A1401" s="19" t="s">
        <v>920</v>
      </c>
      <c r="B1401" s="14" t="s">
        <v>516</v>
      </c>
      <c r="C1401" s="14" t="s">
        <v>145</v>
      </c>
      <c r="D1401" s="14" t="s">
        <v>1226</v>
      </c>
      <c r="E1401" s="14" t="s">
        <v>1229</v>
      </c>
      <c r="F1401" s="14" t="s">
        <v>295</v>
      </c>
      <c r="G1401" s="14" t="s">
        <v>1229</v>
      </c>
      <c r="H1401" s="14">
        <v>40</v>
      </c>
      <c r="I1401" s="21" t="s">
        <v>1229</v>
      </c>
      <c r="J1401" s="22"/>
    </row>
    <row r="1402" spans="1:10" s="16" customFormat="1" ht="15">
      <c r="A1402" s="19" t="s">
        <v>920</v>
      </c>
      <c r="B1402" s="14" t="s">
        <v>516</v>
      </c>
      <c r="C1402" s="14" t="s">
        <v>146</v>
      </c>
      <c r="D1402" s="14" t="s">
        <v>1226</v>
      </c>
      <c r="E1402" s="14" t="s">
        <v>1229</v>
      </c>
      <c r="F1402" s="14" t="s">
        <v>295</v>
      </c>
      <c r="G1402" s="14" t="s">
        <v>1229</v>
      </c>
      <c r="H1402" s="14">
        <v>50</v>
      </c>
      <c r="I1402" s="21" t="s">
        <v>1229</v>
      </c>
      <c r="J1402" s="22"/>
    </row>
    <row r="1403" spans="1:10" s="16" customFormat="1" ht="15">
      <c r="A1403" s="14" t="s">
        <v>920</v>
      </c>
      <c r="B1403" s="14" t="s">
        <v>516</v>
      </c>
      <c r="C1403" s="14" t="s">
        <v>292</v>
      </c>
      <c r="D1403" s="14" t="s">
        <v>1226</v>
      </c>
      <c r="E1403" s="14" t="s">
        <v>1227</v>
      </c>
      <c r="F1403" s="14" t="s">
        <v>1253</v>
      </c>
      <c r="G1403" s="14" t="s">
        <v>1229</v>
      </c>
      <c r="H1403" s="14">
        <v>27</v>
      </c>
      <c r="I1403" s="21" t="s">
        <v>1229</v>
      </c>
      <c r="J1403" s="20"/>
    </row>
    <row r="1404" spans="1:10" s="16" customFormat="1" ht="15">
      <c r="A1404" s="14" t="s">
        <v>920</v>
      </c>
      <c r="B1404" s="14" t="s">
        <v>516</v>
      </c>
      <c r="C1404" s="14" t="s">
        <v>293</v>
      </c>
      <c r="D1404" s="14" t="s">
        <v>1226</v>
      </c>
      <c r="E1404" s="14" t="s">
        <v>1227</v>
      </c>
      <c r="F1404" s="14" t="s">
        <v>1253</v>
      </c>
      <c r="G1404" s="14" t="s">
        <v>1229</v>
      </c>
      <c r="H1404" s="14">
        <v>27</v>
      </c>
      <c r="I1404" s="20" t="s">
        <v>1227</v>
      </c>
      <c r="J1404" s="21" t="s">
        <v>1229</v>
      </c>
    </row>
    <row r="1405" spans="1:8" s="16" customFormat="1" ht="15">
      <c r="A1405" s="19" t="s">
        <v>920</v>
      </c>
      <c r="B1405" s="14" t="s">
        <v>778</v>
      </c>
      <c r="C1405" s="14" t="s">
        <v>147</v>
      </c>
      <c r="D1405" s="14" t="s">
        <v>1226</v>
      </c>
      <c r="E1405" s="14" t="s">
        <v>1227</v>
      </c>
      <c r="F1405" s="14" t="s">
        <v>295</v>
      </c>
      <c r="G1405" s="14" t="s">
        <v>1229</v>
      </c>
      <c r="H1405" s="14">
        <v>35</v>
      </c>
    </row>
    <row r="1406" spans="1:8" s="16" customFormat="1" ht="15">
      <c r="A1406" s="19" t="s">
        <v>920</v>
      </c>
      <c r="B1406" s="14" t="s">
        <v>778</v>
      </c>
      <c r="C1406" s="14" t="s">
        <v>148</v>
      </c>
      <c r="D1406" s="14" t="s">
        <v>1226</v>
      </c>
      <c r="E1406" s="14" t="s">
        <v>1229</v>
      </c>
      <c r="F1406" s="14" t="s">
        <v>295</v>
      </c>
      <c r="G1406" s="14" t="s">
        <v>1229</v>
      </c>
      <c r="H1406" s="14">
        <v>45</v>
      </c>
    </row>
    <row r="1407" spans="1:8" s="16" customFormat="1" ht="15">
      <c r="A1407" s="19" t="s">
        <v>920</v>
      </c>
      <c r="B1407" s="14" t="s">
        <v>778</v>
      </c>
      <c r="C1407" s="14" t="s">
        <v>149</v>
      </c>
      <c r="D1407" s="14" t="s">
        <v>1226</v>
      </c>
      <c r="E1407" s="14" t="s">
        <v>1227</v>
      </c>
      <c r="F1407" s="14" t="s">
        <v>295</v>
      </c>
      <c r="G1407" s="14" t="s">
        <v>1229</v>
      </c>
      <c r="H1407" s="14">
        <v>45</v>
      </c>
    </row>
    <row r="1408" spans="1:8" s="16" customFormat="1" ht="15">
      <c r="A1408" s="19" t="s">
        <v>920</v>
      </c>
      <c r="B1408" s="14" t="s">
        <v>778</v>
      </c>
      <c r="C1408" s="14" t="s">
        <v>150</v>
      </c>
      <c r="D1408" s="14" t="s">
        <v>1226</v>
      </c>
      <c r="E1408" s="14" t="s">
        <v>1227</v>
      </c>
      <c r="F1408" s="14" t="s">
        <v>295</v>
      </c>
      <c r="G1408" s="14" t="s">
        <v>1229</v>
      </c>
      <c r="H1408" s="14">
        <v>50</v>
      </c>
    </row>
    <row r="1409" spans="1:8" s="16" customFormat="1" ht="15">
      <c r="A1409" s="19" t="s">
        <v>920</v>
      </c>
      <c r="B1409" s="14" t="s">
        <v>778</v>
      </c>
      <c r="C1409" s="14" t="s">
        <v>151</v>
      </c>
      <c r="D1409" s="14" t="s">
        <v>1226</v>
      </c>
      <c r="E1409" s="14" t="s">
        <v>1227</v>
      </c>
      <c r="F1409" s="14" t="s">
        <v>295</v>
      </c>
      <c r="G1409" s="14" t="s">
        <v>1229</v>
      </c>
      <c r="H1409" s="14">
        <v>50</v>
      </c>
    </row>
    <row r="1410" spans="1:8" s="16" customFormat="1" ht="15">
      <c r="A1410" s="19" t="s">
        <v>920</v>
      </c>
      <c r="B1410" s="14" t="s">
        <v>778</v>
      </c>
      <c r="C1410" s="14" t="s">
        <v>152</v>
      </c>
      <c r="D1410" s="14" t="s">
        <v>1226</v>
      </c>
      <c r="E1410" s="14" t="s">
        <v>1227</v>
      </c>
      <c r="F1410" s="14" t="s">
        <v>295</v>
      </c>
      <c r="G1410" s="14" t="s">
        <v>1229</v>
      </c>
      <c r="H1410" s="14">
        <v>55</v>
      </c>
    </row>
    <row r="1411" spans="1:8" s="16" customFormat="1" ht="15">
      <c r="A1411" s="19" t="s">
        <v>920</v>
      </c>
      <c r="B1411" s="14" t="s">
        <v>778</v>
      </c>
      <c r="C1411" s="14" t="s">
        <v>153</v>
      </c>
      <c r="D1411" s="14" t="s">
        <v>1226</v>
      </c>
      <c r="E1411" s="14" t="s">
        <v>1227</v>
      </c>
      <c r="F1411" s="14" t="s">
        <v>295</v>
      </c>
      <c r="G1411" s="14" t="s">
        <v>1229</v>
      </c>
      <c r="H1411" s="14">
        <v>35</v>
      </c>
    </row>
    <row r="1412" spans="1:8" s="16" customFormat="1" ht="15">
      <c r="A1412" s="19" t="s">
        <v>920</v>
      </c>
      <c r="B1412" s="14" t="s">
        <v>778</v>
      </c>
      <c r="C1412" s="14" t="s">
        <v>154</v>
      </c>
      <c r="D1412" s="14" t="s">
        <v>1226</v>
      </c>
      <c r="E1412" s="14" t="s">
        <v>1229</v>
      </c>
      <c r="F1412" s="14" t="s">
        <v>295</v>
      </c>
      <c r="G1412" s="14" t="s">
        <v>1229</v>
      </c>
      <c r="H1412" s="14">
        <v>45</v>
      </c>
    </row>
    <row r="1413" spans="1:8" s="16" customFormat="1" ht="15">
      <c r="A1413" s="19" t="s">
        <v>920</v>
      </c>
      <c r="B1413" s="15" t="s">
        <v>1479</v>
      </c>
      <c r="C1413" s="15" t="s">
        <v>155</v>
      </c>
      <c r="D1413" s="15" t="s">
        <v>1226</v>
      </c>
      <c r="E1413" s="15" t="s">
        <v>1227</v>
      </c>
      <c r="F1413" s="15" t="s">
        <v>295</v>
      </c>
      <c r="G1413" s="15" t="s">
        <v>1229</v>
      </c>
      <c r="H1413" s="15">
        <v>105</v>
      </c>
    </row>
    <row r="1414" spans="1:8" s="16" customFormat="1" ht="15">
      <c r="A1414" s="19" t="s">
        <v>920</v>
      </c>
      <c r="B1414" s="14" t="s">
        <v>1479</v>
      </c>
      <c r="C1414" s="14" t="s">
        <v>156</v>
      </c>
      <c r="D1414" s="14" t="s">
        <v>1226</v>
      </c>
      <c r="E1414" s="14" t="s">
        <v>1227</v>
      </c>
      <c r="F1414" s="14" t="s">
        <v>295</v>
      </c>
      <c r="G1414" s="14" t="s">
        <v>1229</v>
      </c>
      <c r="H1414" s="14">
        <v>16</v>
      </c>
    </row>
    <row r="1415" spans="1:8" s="16" customFormat="1" ht="15">
      <c r="A1415" s="19" t="s">
        <v>920</v>
      </c>
      <c r="B1415" s="14" t="s">
        <v>1479</v>
      </c>
      <c r="C1415" s="14" t="s">
        <v>157</v>
      </c>
      <c r="D1415" s="14" t="s">
        <v>1226</v>
      </c>
      <c r="E1415" s="14" t="s">
        <v>1227</v>
      </c>
      <c r="F1415" s="14" t="s">
        <v>295</v>
      </c>
      <c r="G1415" s="14" t="s">
        <v>1229</v>
      </c>
      <c r="H1415" s="14">
        <v>18</v>
      </c>
    </row>
    <row r="1416" spans="1:8" s="16" customFormat="1" ht="15">
      <c r="A1416" s="19" t="s">
        <v>920</v>
      </c>
      <c r="B1416" s="14" t="s">
        <v>1479</v>
      </c>
      <c r="C1416" s="14" t="s">
        <v>158</v>
      </c>
      <c r="D1416" s="14" t="s">
        <v>1226</v>
      </c>
      <c r="E1416" s="14" t="s">
        <v>1227</v>
      </c>
      <c r="F1416" s="14" t="s">
        <v>295</v>
      </c>
      <c r="G1416" s="14" t="s">
        <v>1229</v>
      </c>
      <c r="H1416" s="14" t="s">
        <v>1239</v>
      </c>
    </row>
    <row r="1417" spans="1:8" s="16" customFormat="1" ht="15">
      <c r="A1417" s="19" t="s">
        <v>920</v>
      </c>
      <c r="B1417" s="14" t="s">
        <v>1479</v>
      </c>
      <c r="C1417" s="14" t="s">
        <v>159</v>
      </c>
      <c r="D1417" s="14" t="s">
        <v>1226</v>
      </c>
      <c r="E1417" s="14" t="s">
        <v>1227</v>
      </c>
      <c r="F1417" s="14" t="s">
        <v>295</v>
      </c>
      <c r="G1417" s="14" t="s">
        <v>1229</v>
      </c>
      <c r="H1417" s="14" t="s">
        <v>1239</v>
      </c>
    </row>
    <row r="1418" spans="1:8" s="16" customFormat="1" ht="15">
      <c r="A1418" s="19" t="s">
        <v>920</v>
      </c>
      <c r="B1418" s="14" t="s">
        <v>1479</v>
      </c>
      <c r="C1418" s="14" t="s">
        <v>160</v>
      </c>
      <c r="D1418" s="14" t="s">
        <v>1226</v>
      </c>
      <c r="E1418" s="14" t="s">
        <v>1229</v>
      </c>
      <c r="F1418" s="14" t="s">
        <v>295</v>
      </c>
      <c r="G1418" s="14" t="s">
        <v>1229</v>
      </c>
      <c r="H1418" s="14">
        <v>16</v>
      </c>
    </row>
    <row r="1419" spans="1:8" s="16" customFormat="1" ht="15">
      <c r="A1419" s="19" t="s">
        <v>920</v>
      </c>
      <c r="B1419" s="14" t="s">
        <v>1479</v>
      </c>
      <c r="C1419" s="14" t="s">
        <v>161</v>
      </c>
      <c r="D1419" s="14" t="s">
        <v>1226</v>
      </c>
      <c r="E1419" s="14" t="s">
        <v>1227</v>
      </c>
      <c r="F1419" s="14" t="s">
        <v>295</v>
      </c>
      <c r="G1419" s="14" t="s">
        <v>1229</v>
      </c>
      <c r="H1419" s="14">
        <v>20</v>
      </c>
    </row>
    <row r="1420" spans="1:8" s="16" customFormat="1" ht="15">
      <c r="A1420" s="19" t="s">
        <v>920</v>
      </c>
      <c r="B1420" s="14" t="s">
        <v>1479</v>
      </c>
      <c r="C1420" s="14" t="s">
        <v>162</v>
      </c>
      <c r="D1420" s="14" t="s">
        <v>1226</v>
      </c>
      <c r="E1420" s="14" t="s">
        <v>1227</v>
      </c>
      <c r="F1420" s="14" t="s">
        <v>295</v>
      </c>
      <c r="G1420" s="14" t="s">
        <v>1229</v>
      </c>
      <c r="H1420" s="14">
        <v>25</v>
      </c>
    </row>
    <row r="1421" spans="1:8" s="16" customFormat="1" ht="15">
      <c r="A1421" s="19" t="s">
        <v>920</v>
      </c>
      <c r="B1421" s="14" t="s">
        <v>1479</v>
      </c>
      <c r="C1421" s="14" t="s">
        <v>163</v>
      </c>
      <c r="D1421" s="14" t="s">
        <v>1226</v>
      </c>
      <c r="E1421" s="14" t="s">
        <v>1227</v>
      </c>
      <c r="F1421" s="14" t="s">
        <v>295</v>
      </c>
      <c r="G1421" s="14" t="s">
        <v>1229</v>
      </c>
      <c r="H1421" s="14">
        <v>35</v>
      </c>
    </row>
    <row r="1422" spans="1:8" s="16" customFormat="1" ht="15">
      <c r="A1422" s="19" t="s">
        <v>920</v>
      </c>
      <c r="B1422" s="14" t="s">
        <v>1479</v>
      </c>
      <c r="C1422" s="14" t="s">
        <v>164</v>
      </c>
      <c r="D1422" s="14" t="s">
        <v>1226</v>
      </c>
      <c r="E1422" s="14" t="s">
        <v>1227</v>
      </c>
      <c r="F1422" s="14" t="s">
        <v>295</v>
      </c>
      <c r="G1422" s="14" t="s">
        <v>1229</v>
      </c>
      <c r="H1422" s="14">
        <v>36</v>
      </c>
    </row>
    <row r="1423" spans="1:8" s="16" customFormat="1" ht="15">
      <c r="A1423" s="19" t="s">
        <v>920</v>
      </c>
      <c r="B1423" s="14" t="s">
        <v>1479</v>
      </c>
      <c r="C1423" s="14" t="s">
        <v>165</v>
      </c>
      <c r="D1423" s="14" t="s">
        <v>1226</v>
      </c>
      <c r="E1423" s="14" t="s">
        <v>1227</v>
      </c>
      <c r="F1423" s="14" t="s">
        <v>295</v>
      </c>
      <c r="G1423" s="14" t="s">
        <v>1229</v>
      </c>
      <c r="H1423" s="14">
        <v>36</v>
      </c>
    </row>
    <row r="1424" spans="1:8" s="16" customFormat="1" ht="15">
      <c r="A1424" s="19" t="s">
        <v>920</v>
      </c>
      <c r="B1424" s="14" t="s">
        <v>1479</v>
      </c>
      <c r="C1424" s="14" t="s">
        <v>166</v>
      </c>
      <c r="D1424" s="14" t="s">
        <v>1226</v>
      </c>
      <c r="E1424" s="14" t="s">
        <v>1229</v>
      </c>
      <c r="F1424" s="14" t="s">
        <v>295</v>
      </c>
      <c r="G1424" s="14" t="s">
        <v>1229</v>
      </c>
      <c r="H1424" s="14">
        <v>45</v>
      </c>
    </row>
    <row r="1425" spans="1:8" s="16" customFormat="1" ht="15">
      <c r="A1425" s="19" t="s">
        <v>920</v>
      </c>
      <c r="B1425" s="14" t="s">
        <v>1479</v>
      </c>
      <c r="C1425" s="14" t="s">
        <v>167</v>
      </c>
      <c r="D1425" s="14" t="s">
        <v>1226</v>
      </c>
      <c r="E1425" s="14" t="s">
        <v>1227</v>
      </c>
      <c r="F1425" s="14" t="s">
        <v>295</v>
      </c>
      <c r="G1425" s="14" t="s">
        <v>1229</v>
      </c>
      <c r="H1425" s="14">
        <v>42</v>
      </c>
    </row>
    <row r="1426" spans="1:8" s="16" customFormat="1" ht="15">
      <c r="A1426" s="19" t="s">
        <v>920</v>
      </c>
      <c r="B1426" s="14" t="s">
        <v>1479</v>
      </c>
      <c r="C1426" s="14" t="s">
        <v>168</v>
      </c>
      <c r="D1426" s="14" t="s">
        <v>1226</v>
      </c>
      <c r="E1426" s="14" t="s">
        <v>1227</v>
      </c>
      <c r="F1426" s="14" t="s">
        <v>295</v>
      </c>
      <c r="G1426" s="14" t="s">
        <v>1229</v>
      </c>
      <c r="H1426" s="14">
        <v>50</v>
      </c>
    </row>
    <row r="1427" spans="1:8" s="16" customFormat="1" ht="15">
      <c r="A1427" s="19" t="s">
        <v>920</v>
      </c>
      <c r="B1427" s="14" t="s">
        <v>1479</v>
      </c>
      <c r="C1427" s="14" t="s">
        <v>169</v>
      </c>
      <c r="D1427" s="14" t="s">
        <v>1226</v>
      </c>
      <c r="E1427" s="14" t="s">
        <v>1227</v>
      </c>
      <c r="F1427" s="14" t="s">
        <v>295</v>
      </c>
      <c r="G1427" s="14" t="s">
        <v>1229</v>
      </c>
      <c r="H1427" s="14">
        <v>50</v>
      </c>
    </row>
    <row r="1428" spans="1:8" s="16" customFormat="1" ht="15">
      <c r="A1428" s="19" t="s">
        <v>920</v>
      </c>
      <c r="B1428" s="14" t="s">
        <v>1479</v>
      </c>
      <c r="C1428" s="14" t="s">
        <v>170</v>
      </c>
      <c r="D1428" s="14" t="s">
        <v>1226</v>
      </c>
      <c r="E1428" s="14" t="s">
        <v>1227</v>
      </c>
      <c r="F1428" s="14" t="s">
        <v>295</v>
      </c>
      <c r="G1428" s="14" t="s">
        <v>1229</v>
      </c>
      <c r="H1428" s="14">
        <v>60</v>
      </c>
    </row>
    <row r="1429" spans="1:8" s="16" customFormat="1" ht="15">
      <c r="A1429" s="19" t="s">
        <v>920</v>
      </c>
      <c r="B1429" s="14" t="s">
        <v>1479</v>
      </c>
      <c r="C1429" s="14" t="s">
        <v>171</v>
      </c>
      <c r="D1429" s="14" t="s">
        <v>1226</v>
      </c>
      <c r="E1429" s="14" t="s">
        <v>1227</v>
      </c>
      <c r="F1429" s="14" t="s">
        <v>295</v>
      </c>
      <c r="G1429" s="14" t="s">
        <v>1229</v>
      </c>
      <c r="H1429" s="14">
        <v>75</v>
      </c>
    </row>
    <row r="1430" spans="1:8" s="16" customFormat="1" ht="15">
      <c r="A1430" s="14" t="s">
        <v>920</v>
      </c>
      <c r="B1430" s="14" t="s">
        <v>1479</v>
      </c>
      <c r="C1430" s="14" t="s">
        <v>172</v>
      </c>
      <c r="D1430" s="14" t="s">
        <v>1226</v>
      </c>
      <c r="E1430" s="14" t="s">
        <v>1227</v>
      </c>
      <c r="F1430" s="14" t="s">
        <v>1253</v>
      </c>
      <c r="G1430" s="14" t="s">
        <v>1229</v>
      </c>
      <c r="H1430" s="14">
        <v>21</v>
      </c>
    </row>
    <row r="1431" spans="1:8" s="16" customFormat="1" ht="15">
      <c r="A1431" s="14" t="s">
        <v>920</v>
      </c>
      <c r="B1431" s="14" t="s">
        <v>1479</v>
      </c>
      <c r="C1431" s="14" t="s">
        <v>173</v>
      </c>
      <c r="D1431" s="14" t="s">
        <v>1226</v>
      </c>
      <c r="E1431" s="14" t="s">
        <v>1227</v>
      </c>
      <c r="F1431" s="14" t="s">
        <v>1253</v>
      </c>
      <c r="G1431" s="14" t="s">
        <v>1229</v>
      </c>
      <c r="H1431" s="14">
        <v>21</v>
      </c>
    </row>
    <row r="1432" spans="1:9" s="16" customFormat="1" ht="15">
      <c r="A1432" s="19" t="s">
        <v>920</v>
      </c>
      <c r="B1432" s="14" t="s">
        <v>453</v>
      </c>
      <c r="C1432" s="14" t="s">
        <v>174</v>
      </c>
      <c r="D1432" s="14" t="s">
        <v>1226</v>
      </c>
      <c r="E1432" s="14" t="s">
        <v>1227</v>
      </c>
      <c r="F1432" s="14" t="s">
        <v>295</v>
      </c>
      <c r="G1432" s="14" t="s">
        <v>1229</v>
      </c>
      <c r="H1432" s="14">
        <v>16</v>
      </c>
      <c r="I1432" s="16" t="s">
        <v>1229</v>
      </c>
    </row>
    <row r="1433" spans="1:9" s="16" customFormat="1" ht="15">
      <c r="A1433" s="19" t="s">
        <v>920</v>
      </c>
      <c r="B1433" s="14" t="s">
        <v>453</v>
      </c>
      <c r="C1433" s="14" t="s">
        <v>175</v>
      </c>
      <c r="D1433" s="14" t="s">
        <v>1226</v>
      </c>
      <c r="E1433" s="14" t="s">
        <v>1227</v>
      </c>
      <c r="F1433" s="14" t="s">
        <v>295</v>
      </c>
      <c r="G1433" s="14" t="s">
        <v>1229</v>
      </c>
      <c r="H1433" s="14">
        <v>18</v>
      </c>
      <c r="I1433" s="16" t="s">
        <v>1229</v>
      </c>
    </row>
    <row r="1434" spans="1:9" s="16" customFormat="1" ht="15">
      <c r="A1434" s="19" t="s">
        <v>920</v>
      </c>
      <c r="B1434" s="14" t="s">
        <v>453</v>
      </c>
      <c r="C1434" s="14" t="s">
        <v>176</v>
      </c>
      <c r="D1434" s="14" t="s">
        <v>1226</v>
      </c>
      <c r="E1434" s="14" t="s">
        <v>1227</v>
      </c>
      <c r="F1434" s="14" t="s">
        <v>295</v>
      </c>
      <c r="G1434" s="14" t="s">
        <v>1229</v>
      </c>
      <c r="H1434" s="14">
        <v>20</v>
      </c>
      <c r="I1434" s="16" t="s">
        <v>1229</v>
      </c>
    </row>
    <row r="1435" spans="1:9" s="16" customFormat="1" ht="15">
      <c r="A1435" s="19" t="s">
        <v>920</v>
      </c>
      <c r="B1435" s="14" t="s">
        <v>453</v>
      </c>
      <c r="C1435" s="14" t="s">
        <v>177</v>
      </c>
      <c r="D1435" s="14" t="s">
        <v>1226</v>
      </c>
      <c r="E1435" s="14" t="s">
        <v>1227</v>
      </c>
      <c r="F1435" s="14" t="s">
        <v>295</v>
      </c>
      <c r="G1435" s="14" t="s">
        <v>1229</v>
      </c>
      <c r="H1435" s="14">
        <v>25</v>
      </c>
      <c r="I1435" s="16" t="s">
        <v>1229</v>
      </c>
    </row>
    <row r="1436" spans="1:9" s="16" customFormat="1" ht="15">
      <c r="A1436" s="19" t="s">
        <v>920</v>
      </c>
      <c r="B1436" s="14" t="s">
        <v>453</v>
      </c>
      <c r="C1436" s="14" t="s">
        <v>178</v>
      </c>
      <c r="D1436" s="14" t="s">
        <v>1226</v>
      </c>
      <c r="E1436" s="14" t="s">
        <v>1227</v>
      </c>
      <c r="F1436" s="14" t="s">
        <v>295</v>
      </c>
      <c r="G1436" s="14" t="s">
        <v>1229</v>
      </c>
      <c r="H1436" s="14">
        <v>25</v>
      </c>
      <c r="I1436" s="16" t="s">
        <v>1229</v>
      </c>
    </row>
    <row r="1437" spans="1:9" s="16" customFormat="1" ht="15">
      <c r="A1437" s="19" t="s">
        <v>920</v>
      </c>
      <c r="B1437" s="14" t="s">
        <v>453</v>
      </c>
      <c r="C1437" s="14" t="s">
        <v>179</v>
      </c>
      <c r="D1437" s="14" t="s">
        <v>1226</v>
      </c>
      <c r="E1437" s="14" t="s">
        <v>1227</v>
      </c>
      <c r="F1437" s="14" t="s">
        <v>295</v>
      </c>
      <c r="G1437" s="14" t="s">
        <v>1229</v>
      </c>
      <c r="H1437" s="14">
        <v>25</v>
      </c>
      <c r="I1437" s="16" t="s">
        <v>1229</v>
      </c>
    </row>
    <row r="1438" spans="1:9" s="16" customFormat="1" ht="15">
      <c r="A1438" s="19" t="s">
        <v>920</v>
      </c>
      <c r="B1438" s="14" t="s">
        <v>453</v>
      </c>
      <c r="C1438" s="14" t="s">
        <v>180</v>
      </c>
      <c r="D1438" s="14" t="s">
        <v>1226</v>
      </c>
      <c r="E1438" s="14" t="s">
        <v>1227</v>
      </c>
      <c r="F1438" s="14" t="s">
        <v>295</v>
      </c>
      <c r="G1438" s="14" t="s">
        <v>1229</v>
      </c>
      <c r="H1438" s="14">
        <v>30</v>
      </c>
      <c r="I1438" s="16" t="s">
        <v>1229</v>
      </c>
    </row>
    <row r="1439" spans="1:9" s="16" customFormat="1" ht="15">
      <c r="A1439" s="19" t="s">
        <v>920</v>
      </c>
      <c r="B1439" s="14" t="s">
        <v>453</v>
      </c>
      <c r="C1439" s="14" t="s">
        <v>181</v>
      </c>
      <c r="D1439" s="14" t="s">
        <v>1226</v>
      </c>
      <c r="E1439" s="14" t="s">
        <v>1227</v>
      </c>
      <c r="F1439" s="14" t="s">
        <v>295</v>
      </c>
      <c r="G1439" s="14" t="s">
        <v>1229</v>
      </c>
      <c r="H1439" s="14">
        <v>30</v>
      </c>
      <c r="I1439" s="16" t="s">
        <v>1229</v>
      </c>
    </row>
    <row r="1440" spans="1:9" s="16" customFormat="1" ht="15">
      <c r="A1440" s="19" t="s">
        <v>920</v>
      </c>
      <c r="B1440" s="14" t="s">
        <v>453</v>
      </c>
      <c r="C1440" s="14" t="s">
        <v>182</v>
      </c>
      <c r="D1440" s="14" t="s">
        <v>1226</v>
      </c>
      <c r="E1440" s="14" t="s">
        <v>1227</v>
      </c>
      <c r="F1440" s="14" t="s">
        <v>295</v>
      </c>
      <c r="G1440" s="14" t="s">
        <v>1229</v>
      </c>
      <c r="H1440" s="14">
        <v>30</v>
      </c>
      <c r="I1440" s="16" t="s">
        <v>1229</v>
      </c>
    </row>
    <row r="1441" spans="1:9" s="16" customFormat="1" ht="15">
      <c r="A1441" s="19" t="s">
        <v>920</v>
      </c>
      <c r="B1441" s="14" t="s">
        <v>453</v>
      </c>
      <c r="C1441" s="14" t="s">
        <v>183</v>
      </c>
      <c r="D1441" s="14" t="s">
        <v>1226</v>
      </c>
      <c r="E1441" s="14" t="s">
        <v>1227</v>
      </c>
      <c r="F1441" s="14" t="s">
        <v>295</v>
      </c>
      <c r="G1441" s="14" t="s">
        <v>1229</v>
      </c>
      <c r="H1441" s="14">
        <v>40</v>
      </c>
      <c r="I1441" s="16" t="s">
        <v>1229</v>
      </c>
    </row>
    <row r="1442" spans="1:9" s="16" customFormat="1" ht="15">
      <c r="A1442" s="19" t="s">
        <v>920</v>
      </c>
      <c r="B1442" s="14" t="s">
        <v>453</v>
      </c>
      <c r="C1442" s="14" t="s">
        <v>184</v>
      </c>
      <c r="D1442" s="14" t="s">
        <v>1226</v>
      </c>
      <c r="E1442" s="14" t="s">
        <v>1227</v>
      </c>
      <c r="F1442" s="14" t="s">
        <v>295</v>
      </c>
      <c r="G1442" s="14" t="s">
        <v>1229</v>
      </c>
      <c r="H1442" s="14">
        <v>50</v>
      </c>
      <c r="I1442" s="16" t="s">
        <v>1229</v>
      </c>
    </row>
    <row r="1443" spans="1:10" s="16" customFormat="1" ht="15">
      <c r="A1443" s="19" t="s">
        <v>920</v>
      </c>
      <c r="B1443" s="14" t="s">
        <v>541</v>
      </c>
      <c r="C1443" s="14" t="s">
        <v>185</v>
      </c>
      <c r="D1443" s="14" t="s">
        <v>1226</v>
      </c>
      <c r="E1443" s="14" t="s">
        <v>1229</v>
      </c>
      <c r="F1443" s="14" t="s">
        <v>295</v>
      </c>
      <c r="G1443" s="14" t="s">
        <v>1229</v>
      </c>
      <c r="H1443" s="14">
        <v>27</v>
      </c>
      <c r="I1443" s="22" t="s">
        <v>1229</v>
      </c>
      <c r="J1443" s="22"/>
    </row>
    <row r="1444" spans="1:10" s="16" customFormat="1" ht="15">
      <c r="A1444" s="19" t="s">
        <v>920</v>
      </c>
      <c r="B1444" s="14" t="s">
        <v>541</v>
      </c>
      <c r="C1444" s="14" t="s">
        <v>186</v>
      </c>
      <c r="D1444" s="14" t="s">
        <v>1226</v>
      </c>
      <c r="E1444" s="14" t="s">
        <v>1229</v>
      </c>
      <c r="F1444" s="14" t="s">
        <v>295</v>
      </c>
      <c r="G1444" s="14" t="s">
        <v>1229</v>
      </c>
      <c r="H1444" s="14">
        <v>45</v>
      </c>
      <c r="I1444" s="21" t="s">
        <v>1229</v>
      </c>
      <c r="J1444" s="22"/>
    </row>
    <row r="1445" spans="1:10" s="16" customFormat="1" ht="15">
      <c r="A1445" s="19" t="s">
        <v>920</v>
      </c>
      <c r="B1445" s="14" t="s">
        <v>541</v>
      </c>
      <c r="C1445" s="14" t="s">
        <v>187</v>
      </c>
      <c r="D1445" s="14" t="s">
        <v>1226</v>
      </c>
      <c r="E1445" s="14" t="s">
        <v>1229</v>
      </c>
      <c r="F1445" s="14" t="s">
        <v>295</v>
      </c>
      <c r="G1445" s="14" t="s">
        <v>1229</v>
      </c>
      <c r="H1445" s="14">
        <v>50</v>
      </c>
      <c r="I1445" s="21" t="s">
        <v>1229</v>
      </c>
      <c r="J1445" s="22"/>
    </row>
    <row r="1446" spans="1:10" s="16" customFormat="1" ht="15">
      <c r="A1446" s="19" t="s">
        <v>920</v>
      </c>
      <c r="B1446" s="14" t="s">
        <v>541</v>
      </c>
      <c r="C1446" s="14" t="s">
        <v>188</v>
      </c>
      <c r="D1446" s="14" t="s">
        <v>1226</v>
      </c>
      <c r="E1446" s="14" t="s">
        <v>1227</v>
      </c>
      <c r="F1446" s="14" t="s">
        <v>295</v>
      </c>
      <c r="G1446" s="14" t="s">
        <v>1229</v>
      </c>
      <c r="H1446" s="14">
        <v>50</v>
      </c>
      <c r="I1446" s="21" t="s">
        <v>1229</v>
      </c>
      <c r="J1446" s="22"/>
    </row>
    <row r="1447" spans="1:10" s="16" customFormat="1" ht="15">
      <c r="A1447" s="19" t="s">
        <v>920</v>
      </c>
      <c r="B1447" s="14" t="s">
        <v>541</v>
      </c>
      <c r="C1447" s="14" t="s">
        <v>189</v>
      </c>
      <c r="D1447" s="14" t="s">
        <v>1226</v>
      </c>
      <c r="E1447" s="14" t="s">
        <v>1229</v>
      </c>
      <c r="F1447" s="14" t="s">
        <v>295</v>
      </c>
      <c r="G1447" s="14" t="s">
        <v>1229</v>
      </c>
      <c r="H1447" s="14">
        <v>50</v>
      </c>
      <c r="I1447" s="21" t="s">
        <v>1229</v>
      </c>
      <c r="J1447" s="22"/>
    </row>
    <row r="1448" spans="1:10" s="16" customFormat="1" ht="15">
      <c r="A1448" s="19" t="s">
        <v>920</v>
      </c>
      <c r="B1448" s="14" t="s">
        <v>541</v>
      </c>
      <c r="C1448" s="14" t="s">
        <v>190</v>
      </c>
      <c r="D1448" s="14" t="s">
        <v>1226</v>
      </c>
      <c r="E1448" s="14" t="s">
        <v>1227</v>
      </c>
      <c r="F1448" s="14" t="s">
        <v>295</v>
      </c>
      <c r="G1448" s="14" t="s">
        <v>1229</v>
      </c>
      <c r="H1448" s="14">
        <v>50</v>
      </c>
      <c r="I1448" s="21" t="s">
        <v>1229</v>
      </c>
      <c r="J1448" s="22"/>
    </row>
    <row r="1449" spans="1:10" s="16" customFormat="1" ht="15">
      <c r="A1449" s="19" t="s">
        <v>920</v>
      </c>
      <c r="B1449" s="14" t="s">
        <v>541</v>
      </c>
      <c r="C1449" s="14" t="s">
        <v>191</v>
      </c>
      <c r="D1449" s="14" t="s">
        <v>1226</v>
      </c>
      <c r="E1449" s="14" t="s">
        <v>1227</v>
      </c>
      <c r="F1449" s="14" t="s">
        <v>295</v>
      </c>
      <c r="G1449" s="14" t="s">
        <v>1229</v>
      </c>
      <c r="H1449" s="14">
        <v>35</v>
      </c>
      <c r="I1449" s="21" t="s">
        <v>1229</v>
      </c>
      <c r="J1449" s="23"/>
    </row>
    <row r="1450" spans="1:10" s="16" customFormat="1" ht="15">
      <c r="A1450" s="19" t="s">
        <v>920</v>
      </c>
      <c r="B1450" s="14" t="s">
        <v>541</v>
      </c>
      <c r="C1450" s="14" t="s">
        <v>192</v>
      </c>
      <c r="D1450" s="14" t="s">
        <v>1226</v>
      </c>
      <c r="E1450" s="14" t="s">
        <v>1227</v>
      </c>
      <c r="F1450" s="14" t="s">
        <v>295</v>
      </c>
      <c r="G1450" s="14" t="s">
        <v>1229</v>
      </c>
      <c r="H1450" s="14">
        <v>45</v>
      </c>
      <c r="I1450" s="21" t="s">
        <v>1229</v>
      </c>
      <c r="J1450" s="23"/>
    </row>
    <row r="1451" spans="1:10" s="16" customFormat="1" ht="15">
      <c r="A1451" s="19" t="s">
        <v>920</v>
      </c>
      <c r="B1451" s="14" t="s">
        <v>541</v>
      </c>
      <c r="C1451" s="14" t="s">
        <v>193</v>
      </c>
      <c r="D1451" s="14" t="s">
        <v>1226</v>
      </c>
      <c r="E1451" s="14" t="s">
        <v>1227</v>
      </c>
      <c r="F1451" s="14" t="s">
        <v>295</v>
      </c>
      <c r="G1451" s="14" t="s">
        <v>1229</v>
      </c>
      <c r="H1451" s="14">
        <v>55</v>
      </c>
      <c r="I1451" s="21" t="s">
        <v>1229</v>
      </c>
      <c r="J1451" s="23"/>
    </row>
    <row r="1452" spans="1:9" s="16" customFormat="1" ht="33">
      <c r="A1452" s="16" t="s">
        <v>920</v>
      </c>
      <c r="B1452" s="41" t="s">
        <v>194</v>
      </c>
      <c r="C1452" s="41" t="s">
        <v>195</v>
      </c>
      <c r="D1452" s="42" t="s">
        <v>1226</v>
      </c>
      <c r="E1452" s="43" t="s">
        <v>1229</v>
      </c>
      <c r="F1452" s="41" t="s">
        <v>295</v>
      </c>
      <c r="G1452" s="16" t="s">
        <v>1229</v>
      </c>
      <c r="H1452" s="41">
        <v>13</v>
      </c>
      <c r="I1452" s="41" t="s">
        <v>1229</v>
      </c>
    </row>
    <row r="1453" spans="1:9" s="16" customFormat="1" ht="33">
      <c r="A1453" s="16" t="s">
        <v>920</v>
      </c>
      <c r="B1453" s="41" t="s">
        <v>194</v>
      </c>
      <c r="C1453" s="41" t="s">
        <v>196</v>
      </c>
      <c r="D1453" s="42" t="s">
        <v>1226</v>
      </c>
      <c r="E1453" s="43" t="s">
        <v>1229</v>
      </c>
      <c r="F1453" s="41" t="s">
        <v>295</v>
      </c>
      <c r="G1453" s="16" t="s">
        <v>1229</v>
      </c>
      <c r="H1453" s="41">
        <v>13</v>
      </c>
      <c r="I1453" s="41" t="s">
        <v>1229</v>
      </c>
    </row>
    <row r="1454" spans="1:9" s="16" customFormat="1" ht="33">
      <c r="A1454" s="16" t="s">
        <v>920</v>
      </c>
      <c r="B1454" s="41" t="s">
        <v>194</v>
      </c>
      <c r="C1454" s="41" t="s">
        <v>197</v>
      </c>
      <c r="D1454" s="42" t="s">
        <v>1226</v>
      </c>
      <c r="E1454" s="43" t="s">
        <v>1229</v>
      </c>
      <c r="F1454" s="41" t="s">
        <v>295</v>
      </c>
      <c r="G1454" s="16" t="s">
        <v>1229</v>
      </c>
      <c r="H1454" s="41">
        <v>14</v>
      </c>
      <c r="I1454" s="41" t="s">
        <v>1229</v>
      </c>
    </row>
    <row r="1455" spans="1:9" s="16" customFormat="1" ht="33">
      <c r="A1455" s="16" t="s">
        <v>920</v>
      </c>
      <c r="B1455" s="41" t="s">
        <v>194</v>
      </c>
      <c r="C1455" s="41" t="s">
        <v>198</v>
      </c>
      <c r="D1455" s="42" t="s">
        <v>1226</v>
      </c>
      <c r="E1455" s="43" t="s">
        <v>1229</v>
      </c>
      <c r="F1455" s="41" t="s">
        <v>295</v>
      </c>
      <c r="G1455" s="16" t="s">
        <v>1229</v>
      </c>
      <c r="H1455" s="41">
        <v>14</v>
      </c>
      <c r="I1455" s="41" t="s">
        <v>1229</v>
      </c>
    </row>
    <row r="1456" spans="1:9" s="16" customFormat="1" ht="33">
      <c r="A1456" s="16" t="s">
        <v>920</v>
      </c>
      <c r="B1456" s="41" t="s">
        <v>194</v>
      </c>
      <c r="C1456" s="41" t="s">
        <v>199</v>
      </c>
      <c r="D1456" s="42" t="s">
        <v>1226</v>
      </c>
      <c r="E1456" s="43" t="s">
        <v>1229</v>
      </c>
      <c r="F1456" s="41" t="s">
        <v>295</v>
      </c>
      <c r="G1456" s="16" t="s">
        <v>1229</v>
      </c>
      <c r="H1456" s="41">
        <v>20</v>
      </c>
      <c r="I1456" s="41" t="s">
        <v>1229</v>
      </c>
    </row>
    <row r="1457" spans="1:9" s="16" customFormat="1" ht="33">
      <c r="A1457" s="16" t="s">
        <v>920</v>
      </c>
      <c r="B1457" s="41" t="s">
        <v>194</v>
      </c>
      <c r="C1457" s="41" t="s">
        <v>200</v>
      </c>
      <c r="D1457" s="42" t="s">
        <v>1226</v>
      </c>
      <c r="E1457" s="43" t="s">
        <v>1229</v>
      </c>
      <c r="F1457" s="41" t="s">
        <v>295</v>
      </c>
      <c r="G1457" s="16" t="s">
        <v>1229</v>
      </c>
      <c r="H1457" s="41">
        <v>20</v>
      </c>
      <c r="I1457" s="41" t="s">
        <v>1229</v>
      </c>
    </row>
    <row r="1458" spans="1:9" s="16" customFormat="1" ht="33">
      <c r="A1458" s="16" t="s">
        <v>920</v>
      </c>
      <c r="B1458" s="41" t="s">
        <v>194</v>
      </c>
      <c r="C1458" s="41" t="s">
        <v>201</v>
      </c>
      <c r="D1458" s="42" t="s">
        <v>1226</v>
      </c>
      <c r="E1458" s="43" t="s">
        <v>1229</v>
      </c>
      <c r="F1458" s="41" t="s">
        <v>295</v>
      </c>
      <c r="G1458" s="16" t="s">
        <v>1229</v>
      </c>
      <c r="H1458" s="41">
        <v>13</v>
      </c>
      <c r="I1458" s="41" t="s">
        <v>1229</v>
      </c>
    </row>
    <row r="1459" spans="1:9" s="16" customFormat="1" ht="33">
      <c r="A1459" s="16" t="s">
        <v>920</v>
      </c>
      <c r="B1459" s="41" t="s">
        <v>194</v>
      </c>
      <c r="C1459" s="41" t="s">
        <v>202</v>
      </c>
      <c r="D1459" s="42" t="s">
        <v>1226</v>
      </c>
      <c r="E1459" s="43" t="s">
        <v>1229</v>
      </c>
      <c r="F1459" s="41" t="s">
        <v>295</v>
      </c>
      <c r="G1459" s="16" t="s">
        <v>1229</v>
      </c>
      <c r="H1459" s="41">
        <v>13</v>
      </c>
      <c r="I1459" s="41" t="s">
        <v>1229</v>
      </c>
    </row>
    <row r="1460" spans="1:9" s="16" customFormat="1" ht="33">
      <c r="A1460" s="16" t="s">
        <v>920</v>
      </c>
      <c r="B1460" s="41" t="s">
        <v>194</v>
      </c>
      <c r="C1460" s="41" t="s">
        <v>203</v>
      </c>
      <c r="D1460" s="42" t="s">
        <v>1226</v>
      </c>
      <c r="E1460" s="43" t="s">
        <v>1229</v>
      </c>
      <c r="F1460" s="41" t="s">
        <v>295</v>
      </c>
      <c r="G1460" s="16" t="s">
        <v>1229</v>
      </c>
      <c r="H1460" s="41">
        <v>14</v>
      </c>
      <c r="I1460" s="41" t="s">
        <v>1229</v>
      </c>
    </row>
    <row r="1461" spans="1:9" s="16" customFormat="1" ht="33">
      <c r="A1461" s="16" t="s">
        <v>920</v>
      </c>
      <c r="B1461" s="41" t="s">
        <v>194</v>
      </c>
      <c r="C1461" s="41" t="s">
        <v>204</v>
      </c>
      <c r="D1461" s="42" t="s">
        <v>1226</v>
      </c>
      <c r="E1461" s="43" t="s">
        <v>1229</v>
      </c>
      <c r="F1461" s="41" t="s">
        <v>295</v>
      </c>
      <c r="G1461" s="16" t="s">
        <v>1229</v>
      </c>
      <c r="H1461" s="41">
        <v>14</v>
      </c>
      <c r="I1461" s="41" t="s">
        <v>1229</v>
      </c>
    </row>
    <row r="1462" spans="1:9" s="16" customFormat="1" ht="33">
      <c r="A1462" s="16" t="s">
        <v>920</v>
      </c>
      <c r="B1462" s="41" t="s">
        <v>194</v>
      </c>
      <c r="C1462" s="41" t="s">
        <v>205</v>
      </c>
      <c r="D1462" s="42" t="s">
        <v>1226</v>
      </c>
      <c r="E1462" s="43" t="s">
        <v>1229</v>
      </c>
      <c r="F1462" s="41" t="s">
        <v>295</v>
      </c>
      <c r="G1462" s="16" t="s">
        <v>1229</v>
      </c>
      <c r="H1462" s="41">
        <v>20</v>
      </c>
      <c r="I1462" s="41" t="s">
        <v>1229</v>
      </c>
    </row>
    <row r="1463" spans="1:9" s="16" customFormat="1" ht="33">
      <c r="A1463" s="16" t="s">
        <v>920</v>
      </c>
      <c r="B1463" s="41" t="s">
        <v>194</v>
      </c>
      <c r="C1463" s="41" t="s">
        <v>206</v>
      </c>
      <c r="D1463" s="42" t="s">
        <v>1226</v>
      </c>
      <c r="E1463" s="43" t="s">
        <v>1229</v>
      </c>
      <c r="F1463" s="41" t="s">
        <v>295</v>
      </c>
      <c r="G1463" s="16" t="s">
        <v>1229</v>
      </c>
      <c r="H1463" s="41">
        <v>20</v>
      </c>
      <c r="I1463" s="41" t="s">
        <v>1229</v>
      </c>
    </row>
    <row r="1464" spans="1:9" s="16" customFormat="1" ht="33">
      <c r="A1464" s="16" t="s">
        <v>920</v>
      </c>
      <c r="B1464" s="41" t="s">
        <v>194</v>
      </c>
      <c r="C1464" s="41" t="s">
        <v>207</v>
      </c>
      <c r="D1464" s="42" t="s">
        <v>1226</v>
      </c>
      <c r="E1464" s="43" t="s">
        <v>1229</v>
      </c>
      <c r="F1464" s="41" t="s">
        <v>295</v>
      </c>
      <c r="G1464" s="16" t="s">
        <v>1229</v>
      </c>
      <c r="H1464" s="41">
        <v>23</v>
      </c>
      <c r="I1464" s="41" t="s">
        <v>1229</v>
      </c>
    </row>
    <row r="1465" spans="1:9" s="16" customFormat="1" ht="33">
      <c r="A1465" s="16" t="s">
        <v>920</v>
      </c>
      <c r="B1465" s="41" t="s">
        <v>194</v>
      </c>
      <c r="C1465" s="41" t="s">
        <v>208</v>
      </c>
      <c r="D1465" s="42" t="s">
        <v>1226</v>
      </c>
      <c r="E1465" s="43" t="s">
        <v>1229</v>
      </c>
      <c r="F1465" s="41" t="s">
        <v>295</v>
      </c>
      <c r="G1465" s="16" t="s">
        <v>1229</v>
      </c>
      <c r="H1465" s="41">
        <v>28</v>
      </c>
      <c r="I1465" s="41" t="s">
        <v>1229</v>
      </c>
    </row>
    <row r="1466" spans="1:9" s="16" customFormat="1" ht="15">
      <c r="A1466" s="19" t="s">
        <v>920</v>
      </c>
      <c r="B1466" s="14" t="s">
        <v>1230</v>
      </c>
      <c r="C1466" s="14" t="s">
        <v>209</v>
      </c>
      <c r="D1466" s="14" t="s">
        <v>1226</v>
      </c>
      <c r="E1466" s="14" t="s">
        <v>1229</v>
      </c>
      <c r="F1466" s="14" t="s">
        <v>295</v>
      </c>
      <c r="G1466" s="14" t="s">
        <v>1229</v>
      </c>
      <c r="H1466" s="14">
        <v>62</v>
      </c>
      <c r="I1466" s="16" t="s">
        <v>1229</v>
      </c>
    </row>
    <row r="1467" spans="1:9" s="16" customFormat="1" ht="15">
      <c r="A1467" s="19" t="s">
        <v>920</v>
      </c>
      <c r="B1467" s="14" t="s">
        <v>1230</v>
      </c>
      <c r="C1467" s="14" t="s">
        <v>210</v>
      </c>
      <c r="D1467" s="14" t="s">
        <v>1226</v>
      </c>
      <c r="E1467" s="17" t="s">
        <v>1229</v>
      </c>
      <c r="F1467" s="14" t="s">
        <v>295</v>
      </c>
      <c r="G1467" s="14" t="s">
        <v>1229</v>
      </c>
      <c r="H1467" s="14">
        <v>21</v>
      </c>
      <c r="I1467" s="16" t="s">
        <v>1229</v>
      </c>
    </row>
    <row r="1468" spans="1:9" s="16" customFormat="1" ht="15">
      <c r="A1468" s="19" t="s">
        <v>920</v>
      </c>
      <c r="B1468" s="14" t="s">
        <v>1230</v>
      </c>
      <c r="C1468" s="14" t="s">
        <v>211</v>
      </c>
      <c r="D1468" s="14" t="s">
        <v>1226</v>
      </c>
      <c r="E1468" s="14" t="s">
        <v>1227</v>
      </c>
      <c r="F1468" s="14" t="s">
        <v>295</v>
      </c>
      <c r="G1468" s="14" t="s">
        <v>1229</v>
      </c>
      <c r="H1468" s="14">
        <v>30</v>
      </c>
      <c r="I1468" s="16" t="s">
        <v>1229</v>
      </c>
    </row>
    <row r="1469" spans="1:9" s="16" customFormat="1" ht="15">
      <c r="A1469" s="19" t="s">
        <v>920</v>
      </c>
      <c r="B1469" s="14" t="s">
        <v>1230</v>
      </c>
      <c r="C1469" s="14" t="s">
        <v>212</v>
      </c>
      <c r="D1469" s="14" t="s">
        <v>1226</v>
      </c>
      <c r="E1469" s="14" t="s">
        <v>1227</v>
      </c>
      <c r="F1469" s="14" t="s">
        <v>295</v>
      </c>
      <c r="G1469" s="14" t="s">
        <v>1229</v>
      </c>
      <c r="H1469" s="14">
        <v>23</v>
      </c>
      <c r="I1469" s="16" t="s">
        <v>1229</v>
      </c>
    </row>
    <row r="1470" spans="1:9" s="16" customFormat="1" ht="15">
      <c r="A1470" s="19" t="s">
        <v>920</v>
      </c>
      <c r="B1470" s="14" t="s">
        <v>1230</v>
      </c>
      <c r="C1470" s="14" t="s">
        <v>213</v>
      </c>
      <c r="D1470" s="14" t="s">
        <v>1226</v>
      </c>
      <c r="E1470" s="14" t="s">
        <v>1227</v>
      </c>
      <c r="F1470" s="14" t="s">
        <v>295</v>
      </c>
      <c r="G1470" s="14" t="s">
        <v>1229</v>
      </c>
      <c r="H1470" s="14">
        <v>28</v>
      </c>
      <c r="I1470" s="16" t="s">
        <v>1229</v>
      </c>
    </row>
    <row r="1471" spans="1:9" s="16" customFormat="1" ht="15">
      <c r="A1471" s="19" t="s">
        <v>920</v>
      </c>
      <c r="B1471" s="14" t="s">
        <v>1230</v>
      </c>
      <c r="C1471" s="14" t="s">
        <v>214</v>
      </c>
      <c r="D1471" s="14" t="s">
        <v>1226</v>
      </c>
      <c r="E1471" s="14" t="s">
        <v>1227</v>
      </c>
      <c r="F1471" s="14" t="s">
        <v>295</v>
      </c>
      <c r="G1471" s="14" t="s">
        <v>1229</v>
      </c>
      <c r="H1471" s="14">
        <v>35</v>
      </c>
      <c r="I1471" s="16" t="s">
        <v>1229</v>
      </c>
    </row>
    <row r="1472" spans="1:9" s="16" customFormat="1" ht="15">
      <c r="A1472" s="19" t="s">
        <v>920</v>
      </c>
      <c r="B1472" s="14" t="s">
        <v>1230</v>
      </c>
      <c r="C1472" s="14" t="s">
        <v>215</v>
      </c>
      <c r="D1472" s="14" t="s">
        <v>1226</v>
      </c>
      <c r="E1472" s="14" t="s">
        <v>1227</v>
      </c>
      <c r="F1472" s="14" t="s">
        <v>295</v>
      </c>
      <c r="G1472" s="14" t="s">
        <v>1229</v>
      </c>
      <c r="H1472" s="14">
        <v>35</v>
      </c>
      <c r="I1472" s="16" t="s">
        <v>1229</v>
      </c>
    </row>
    <row r="1473" spans="1:9" s="16" customFormat="1" ht="15">
      <c r="A1473" s="19" t="s">
        <v>920</v>
      </c>
      <c r="B1473" s="14" t="s">
        <v>1230</v>
      </c>
      <c r="C1473" s="14" t="s">
        <v>216</v>
      </c>
      <c r="D1473" s="14" t="s">
        <v>1226</v>
      </c>
      <c r="E1473" s="14" t="s">
        <v>1227</v>
      </c>
      <c r="F1473" s="14" t="s">
        <v>295</v>
      </c>
      <c r="G1473" s="14" t="s">
        <v>1229</v>
      </c>
      <c r="H1473" s="14">
        <v>45</v>
      </c>
      <c r="I1473" s="16" t="s">
        <v>1229</v>
      </c>
    </row>
    <row r="1474" spans="1:9" s="16" customFormat="1" ht="15">
      <c r="A1474" s="19" t="s">
        <v>920</v>
      </c>
      <c r="B1474" s="14" t="s">
        <v>1230</v>
      </c>
      <c r="C1474" s="14" t="s">
        <v>217</v>
      </c>
      <c r="D1474" s="14" t="s">
        <v>1226</v>
      </c>
      <c r="E1474" s="14" t="s">
        <v>1227</v>
      </c>
      <c r="F1474" s="14" t="s">
        <v>295</v>
      </c>
      <c r="G1474" s="14" t="s">
        <v>1229</v>
      </c>
      <c r="H1474" s="14">
        <v>45</v>
      </c>
      <c r="I1474" s="16" t="s">
        <v>1229</v>
      </c>
    </row>
    <row r="1475" spans="1:9" s="16" customFormat="1" ht="15">
      <c r="A1475" s="19" t="s">
        <v>920</v>
      </c>
      <c r="B1475" s="14" t="s">
        <v>1230</v>
      </c>
      <c r="C1475" s="14" t="s">
        <v>218</v>
      </c>
      <c r="D1475" s="14" t="s">
        <v>1226</v>
      </c>
      <c r="E1475" s="14" t="s">
        <v>1229</v>
      </c>
      <c r="F1475" s="14" t="s">
        <v>295</v>
      </c>
      <c r="G1475" s="14" t="s">
        <v>1229</v>
      </c>
      <c r="H1475" s="14">
        <v>55</v>
      </c>
      <c r="I1475" s="16" t="s">
        <v>1229</v>
      </c>
    </row>
    <row r="1476" spans="1:9" s="16" customFormat="1" ht="15">
      <c r="A1476" s="19" t="s">
        <v>920</v>
      </c>
      <c r="B1476" s="14" t="s">
        <v>1230</v>
      </c>
      <c r="C1476" s="14" t="s">
        <v>219</v>
      </c>
      <c r="D1476" s="14" t="s">
        <v>1226</v>
      </c>
      <c r="E1476" s="14" t="s">
        <v>1227</v>
      </c>
      <c r="F1476" s="14" t="s">
        <v>295</v>
      </c>
      <c r="G1476" s="14" t="s">
        <v>1229</v>
      </c>
      <c r="H1476" s="14">
        <v>60</v>
      </c>
      <c r="I1476" s="16" t="s">
        <v>1229</v>
      </c>
    </row>
    <row r="1477" spans="1:9" s="16" customFormat="1" ht="15">
      <c r="A1477" s="19" t="s">
        <v>920</v>
      </c>
      <c r="B1477" s="14" t="s">
        <v>1230</v>
      </c>
      <c r="C1477" s="14" t="s">
        <v>220</v>
      </c>
      <c r="D1477" s="14" t="s">
        <v>1226</v>
      </c>
      <c r="E1477" s="14" t="s">
        <v>1227</v>
      </c>
      <c r="F1477" s="14" t="s">
        <v>295</v>
      </c>
      <c r="G1477" s="14" t="s">
        <v>1229</v>
      </c>
      <c r="H1477" s="14">
        <v>60</v>
      </c>
      <c r="I1477" s="16" t="s">
        <v>1229</v>
      </c>
    </row>
    <row r="1478" spans="1:9" s="16" customFormat="1" ht="15">
      <c r="A1478" s="19" t="s">
        <v>920</v>
      </c>
      <c r="B1478" s="14" t="s">
        <v>1230</v>
      </c>
      <c r="C1478" s="14" t="s">
        <v>221</v>
      </c>
      <c r="D1478" s="14" t="s">
        <v>1226</v>
      </c>
      <c r="E1478" s="14" t="s">
        <v>1227</v>
      </c>
      <c r="F1478" s="14" t="s">
        <v>295</v>
      </c>
      <c r="G1478" s="14" t="s">
        <v>1229</v>
      </c>
      <c r="H1478" s="14">
        <v>72</v>
      </c>
      <c r="I1478" s="16" t="s">
        <v>1229</v>
      </c>
    </row>
    <row r="1479" spans="1:9" s="16" customFormat="1" ht="15">
      <c r="A1479" s="19" t="s">
        <v>920</v>
      </c>
      <c r="B1479" s="14" t="s">
        <v>1230</v>
      </c>
      <c r="C1479" s="14" t="s">
        <v>222</v>
      </c>
      <c r="D1479" s="14" t="s">
        <v>1226</v>
      </c>
      <c r="E1479" s="14" t="s">
        <v>1227</v>
      </c>
      <c r="F1479" s="14" t="s">
        <v>295</v>
      </c>
      <c r="G1479" s="14" t="s">
        <v>1229</v>
      </c>
      <c r="H1479" s="14">
        <v>75</v>
      </c>
      <c r="I1479" s="16" t="s">
        <v>1229</v>
      </c>
    </row>
    <row r="1480" spans="1:9" s="16" customFormat="1" ht="15">
      <c r="A1480" s="19" t="s">
        <v>920</v>
      </c>
      <c r="B1480" s="14" t="s">
        <v>1230</v>
      </c>
      <c r="C1480" s="14" t="s">
        <v>223</v>
      </c>
      <c r="D1480" s="14" t="s">
        <v>1226</v>
      </c>
      <c r="E1480" s="14" t="s">
        <v>1227</v>
      </c>
      <c r="F1480" s="14" t="s">
        <v>295</v>
      </c>
      <c r="G1480" s="14" t="s">
        <v>1229</v>
      </c>
      <c r="H1480" s="14">
        <v>85</v>
      </c>
      <c r="I1480" s="16" t="s">
        <v>1229</v>
      </c>
    </row>
    <row r="1481" spans="1:9" s="16" customFormat="1" ht="15">
      <c r="A1481" s="19" t="s">
        <v>920</v>
      </c>
      <c r="B1481" s="14" t="s">
        <v>1230</v>
      </c>
      <c r="C1481" s="14" t="s">
        <v>224</v>
      </c>
      <c r="D1481" s="14" t="s">
        <v>1226</v>
      </c>
      <c r="E1481" s="14" t="s">
        <v>1227</v>
      </c>
      <c r="F1481" s="14" t="s">
        <v>295</v>
      </c>
      <c r="G1481" s="14" t="s">
        <v>1229</v>
      </c>
      <c r="H1481" s="14">
        <v>92</v>
      </c>
      <c r="I1481" s="16" t="s">
        <v>1229</v>
      </c>
    </row>
    <row r="1482" spans="1:9" s="16" customFormat="1" ht="15">
      <c r="A1482" s="19" t="s">
        <v>920</v>
      </c>
      <c r="B1482" s="14" t="s">
        <v>1230</v>
      </c>
      <c r="C1482" s="14" t="s">
        <v>225</v>
      </c>
      <c r="D1482" s="14" t="s">
        <v>1226</v>
      </c>
      <c r="E1482" s="14" t="s">
        <v>1227</v>
      </c>
      <c r="F1482" s="14" t="s">
        <v>295</v>
      </c>
      <c r="G1482" s="14" t="s">
        <v>1229</v>
      </c>
      <c r="H1482" s="14">
        <v>14</v>
      </c>
      <c r="I1482" s="16" t="s">
        <v>1229</v>
      </c>
    </row>
    <row r="1483" spans="1:9" s="16" customFormat="1" ht="15">
      <c r="A1483" s="19" t="s">
        <v>920</v>
      </c>
      <c r="B1483" s="14" t="s">
        <v>1230</v>
      </c>
      <c r="C1483" s="14" t="s">
        <v>226</v>
      </c>
      <c r="D1483" s="14" t="s">
        <v>1226</v>
      </c>
      <c r="E1483" s="14" t="s">
        <v>1229</v>
      </c>
      <c r="F1483" s="14" t="s">
        <v>295</v>
      </c>
      <c r="G1483" s="14" t="s">
        <v>1229</v>
      </c>
      <c r="H1483" s="14">
        <v>55</v>
      </c>
      <c r="I1483" s="16" t="s">
        <v>1229</v>
      </c>
    </row>
    <row r="1484" spans="1:9" s="16" customFormat="1" ht="15">
      <c r="A1484" s="19" t="s">
        <v>920</v>
      </c>
      <c r="B1484" s="14" t="s">
        <v>1230</v>
      </c>
      <c r="C1484" s="14" t="s">
        <v>227</v>
      </c>
      <c r="D1484" s="14" t="s">
        <v>1226</v>
      </c>
      <c r="E1484" s="14" t="s">
        <v>1229</v>
      </c>
      <c r="F1484" s="14" t="s">
        <v>295</v>
      </c>
      <c r="G1484" s="14" t="s">
        <v>1229</v>
      </c>
      <c r="H1484" s="14">
        <v>62</v>
      </c>
      <c r="I1484" s="16" t="s">
        <v>1229</v>
      </c>
    </row>
    <row r="1485" spans="1:9" s="16" customFormat="1" ht="15">
      <c r="A1485" s="19" t="s">
        <v>920</v>
      </c>
      <c r="B1485" s="14" t="s">
        <v>1230</v>
      </c>
      <c r="C1485" s="14" t="s">
        <v>228</v>
      </c>
      <c r="D1485" s="14" t="s">
        <v>1226</v>
      </c>
      <c r="E1485" s="14" t="s">
        <v>1229</v>
      </c>
      <c r="F1485" s="14" t="s">
        <v>295</v>
      </c>
      <c r="G1485" s="14" t="s">
        <v>1229</v>
      </c>
      <c r="H1485" s="14">
        <v>72</v>
      </c>
      <c r="I1485" s="16" t="s">
        <v>1229</v>
      </c>
    </row>
    <row r="1486" spans="1:9" s="16" customFormat="1" ht="15">
      <c r="A1486" s="19" t="s">
        <v>920</v>
      </c>
      <c r="B1486" s="14" t="s">
        <v>1230</v>
      </c>
      <c r="C1486" s="14" t="s">
        <v>229</v>
      </c>
      <c r="D1486" s="14" t="s">
        <v>1226</v>
      </c>
      <c r="E1486" s="14" t="s">
        <v>1229</v>
      </c>
      <c r="F1486" s="14" t="s">
        <v>295</v>
      </c>
      <c r="G1486" s="14" t="s">
        <v>1229</v>
      </c>
      <c r="H1486" s="14">
        <v>62</v>
      </c>
      <c r="I1486" s="16" t="s">
        <v>1229</v>
      </c>
    </row>
    <row r="1487" spans="1:9" s="16" customFormat="1" ht="15">
      <c r="A1487" s="19" t="s">
        <v>920</v>
      </c>
      <c r="B1487" s="14" t="s">
        <v>1230</v>
      </c>
      <c r="C1487" s="14" t="s">
        <v>230</v>
      </c>
      <c r="D1487" s="14" t="s">
        <v>1226</v>
      </c>
      <c r="E1487" s="14" t="s">
        <v>1229</v>
      </c>
      <c r="F1487" s="14" t="s">
        <v>295</v>
      </c>
      <c r="G1487" s="14" t="s">
        <v>1229</v>
      </c>
      <c r="H1487" s="14">
        <v>72</v>
      </c>
      <c r="I1487" s="16" t="s">
        <v>1229</v>
      </c>
    </row>
    <row r="1488" spans="1:9" s="16" customFormat="1" ht="15">
      <c r="A1488" s="16" t="s">
        <v>920</v>
      </c>
      <c r="B1488" s="14" t="s">
        <v>1230</v>
      </c>
      <c r="C1488" s="16" t="s">
        <v>231</v>
      </c>
      <c r="D1488" s="16" t="s">
        <v>1226</v>
      </c>
      <c r="E1488" s="14" t="s">
        <v>1229</v>
      </c>
      <c r="F1488" s="16" t="s">
        <v>295</v>
      </c>
      <c r="G1488" s="16" t="s">
        <v>1229</v>
      </c>
      <c r="H1488" s="16">
        <v>90</v>
      </c>
      <c r="I1488" s="16" t="s">
        <v>1229</v>
      </c>
    </row>
    <row r="1489" spans="1:9" s="16" customFormat="1" ht="15">
      <c r="A1489" s="16" t="s">
        <v>920</v>
      </c>
      <c r="B1489" s="14" t="s">
        <v>1230</v>
      </c>
      <c r="C1489" s="16" t="s">
        <v>232</v>
      </c>
      <c r="D1489" s="16" t="s">
        <v>1226</v>
      </c>
      <c r="E1489" s="14" t="s">
        <v>1229</v>
      </c>
      <c r="F1489" s="16" t="s">
        <v>295</v>
      </c>
      <c r="G1489" s="16" t="s">
        <v>1229</v>
      </c>
      <c r="H1489" s="16">
        <v>90</v>
      </c>
      <c r="I1489" s="16" t="s">
        <v>1229</v>
      </c>
    </row>
    <row r="1490" spans="1:9" s="16" customFormat="1" ht="15">
      <c r="A1490" s="16" t="s">
        <v>920</v>
      </c>
      <c r="B1490" s="14" t="s">
        <v>1230</v>
      </c>
      <c r="C1490" s="16" t="s">
        <v>233</v>
      </c>
      <c r="D1490" s="16" t="s">
        <v>1226</v>
      </c>
      <c r="E1490" s="14" t="s">
        <v>1229</v>
      </c>
      <c r="F1490" s="16" t="s">
        <v>295</v>
      </c>
      <c r="G1490" s="16" t="s">
        <v>1229</v>
      </c>
      <c r="H1490" s="16">
        <v>105</v>
      </c>
      <c r="I1490" s="16" t="s">
        <v>1229</v>
      </c>
    </row>
    <row r="1491" spans="1:9" s="16" customFormat="1" ht="15">
      <c r="A1491" s="14" t="s">
        <v>920</v>
      </c>
      <c r="B1491" s="14" t="s">
        <v>1230</v>
      </c>
      <c r="C1491" s="14" t="s">
        <v>234</v>
      </c>
      <c r="D1491" s="14" t="s">
        <v>1226</v>
      </c>
      <c r="E1491" s="14" t="s">
        <v>1227</v>
      </c>
      <c r="F1491" s="14" t="s">
        <v>295</v>
      </c>
      <c r="G1491" s="14" t="s">
        <v>1229</v>
      </c>
      <c r="H1491" s="14">
        <v>20</v>
      </c>
      <c r="I1491" s="16" t="s">
        <v>1229</v>
      </c>
    </row>
    <row r="1492" spans="1:8" s="16" customFormat="1" ht="15">
      <c r="A1492" s="19" t="s">
        <v>920</v>
      </c>
      <c r="B1492" s="14" t="s">
        <v>1639</v>
      </c>
      <c r="C1492" s="14" t="s">
        <v>235</v>
      </c>
      <c r="D1492" s="14" t="s">
        <v>1226</v>
      </c>
      <c r="E1492" s="14" t="s">
        <v>1229</v>
      </c>
      <c r="F1492" s="14" t="s">
        <v>295</v>
      </c>
      <c r="G1492" s="14" t="s">
        <v>1229</v>
      </c>
      <c r="H1492" s="14">
        <v>17</v>
      </c>
    </row>
    <row r="1493" spans="1:8" s="16" customFormat="1" ht="15">
      <c r="A1493" s="19" t="s">
        <v>920</v>
      </c>
      <c r="B1493" s="14" t="s">
        <v>1639</v>
      </c>
      <c r="C1493" s="14" t="s">
        <v>236</v>
      </c>
      <c r="D1493" s="14" t="s">
        <v>1226</v>
      </c>
      <c r="E1493" s="14" t="s">
        <v>1229</v>
      </c>
      <c r="F1493" s="14" t="s">
        <v>295</v>
      </c>
      <c r="G1493" s="14" t="s">
        <v>1229</v>
      </c>
      <c r="H1493" s="14">
        <v>17</v>
      </c>
    </row>
    <row r="1494" spans="1:8" s="16" customFormat="1" ht="15">
      <c r="A1494" s="19" t="s">
        <v>920</v>
      </c>
      <c r="B1494" s="14" t="s">
        <v>1639</v>
      </c>
      <c r="C1494" s="14" t="s">
        <v>237</v>
      </c>
      <c r="D1494" s="14" t="s">
        <v>1226</v>
      </c>
      <c r="E1494" s="14" t="s">
        <v>1229</v>
      </c>
      <c r="F1494" s="14" t="s">
        <v>295</v>
      </c>
      <c r="G1494" s="14" t="s">
        <v>1229</v>
      </c>
      <c r="H1494" s="14">
        <v>17</v>
      </c>
    </row>
    <row r="1495" spans="1:8" s="16" customFormat="1" ht="15">
      <c r="A1495" s="19" t="s">
        <v>920</v>
      </c>
      <c r="B1495" s="14" t="s">
        <v>1639</v>
      </c>
      <c r="C1495" s="14" t="s">
        <v>238</v>
      </c>
      <c r="D1495" s="14" t="s">
        <v>1226</v>
      </c>
      <c r="E1495" s="14" t="s">
        <v>1229</v>
      </c>
      <c r="F1495" s="14" t="s">
        <v>295</v>
      </c>
      <c r="G1495" s="14" t="s">
        <v>1229</v>
      </c>
      <c r="H1495" s="14">
        <v>20</v>
      </c>
    </row>
    <row r="1496" spans="1:8" s="16" customFormat="1" ht="15">
      <c r="A1496" s="19" t="s">
        <v>920</v>
      </c>
      <c r="B1496" s="14" t="s">
        <v>1639</v>
      </c>
      <c r="C1496" s="14" t="s">
        <v>239</v>
      </c>
      <c r="D1496" s="14" t="s">
        <v>1226</v>
      </c>
      <c r="E1496" s="14" t="s">
        <v>1229</v>
      </c>
      <c r="F1496" s="14" t="s">
        <v>295</v>
      </c>
      <c r="G1496" s="14" t="s">
        <v>1229</v>
      </c>
      <c r="H1496" s="14">
        <v>20</v>
      </c>
    </row>
    <row r="1497" spans="1:8" s="16" customFormat="1" ht="15">
      <c r="A1497" s="19" t="s">
        <v>920</v>
      </c>
      <c r="B1497" s="19" t="s">
        <v>760</v>
      </c>
      <c r="C1497" s="19" t="s">
        <v>240</v>
      </c>
      <c r="D1497" s="19" t="s">
        <v>1226</v>
      </c>
      <c r="E1497" s="19" t="s">
        <v>1227</v>
      </c>
      <c r="F1497" s="19" t="s">
        <v>295</v>
      </c>
      <c r="G1497" s="19" t="s">
        <v>1229</v>
      </c>
      <c r="H1497" s="19" t="s">
        <v>1239</v>
      </c>
    </row>
    <row r="1498" spans="1:8" s="16" customFormat="1" ht="15">
      <c r="A1498" s="19" t="s">
        <v>920</v>
      </c>
      <c r="B1498" s="19" t="s">
        <v>760</v>
      </c>
      <c r="C1498" s="19" t="s">
        <v>241</v>
      </c>
      <c r="D1498" s="19" t="s">
        <v>1226</v>
      </c>
      <c r="E1498" s="19" t="s">
        <v>1227</v>
      </c>
      <c r="F1498" s="19" t="s">
        <v>295</v>
      </c>
      <c r="G1498" s="19" t="s">
        <v>1229</v>
      </c>
      <c r="H1498" s="19" t="s">
        <v>1239</v>
      </c>
    </row>
    <row r="1499" spans="1:8" s="16" customFormat="1" ht="15">
      <c r="A1499" s="19" t="s">
        <v>920</v>
      </c>
      <c r="B1499" s="14" t="s">
        <v>760</v>
      </c>
      <c r="C1499" s="14" t="s">
        <v>242</v>
      </c>
      <c r="D1499" s="14" t="s">
        <v>1226</v>
      </c>
      <c r="E1499" s="14" t="s">
        <v>1227</v>
      </c>
      <c r="F1499" s="14" t="s">
        <v>295</v>
      </c>
      <c r="G1499" s="14" t="s">
        <v>1229</v>
      </c>
      <c r="H1499" s="14">
        <v>16</v>
      </c>
    </row>
    <row r="1500" spans="1:8" s="16" customFormat="1" ht="15">
      <c r="A1500" s="19" t="s">
        <v>920</v>
      </c>
      <c r="B1500" s="14" t="s">
        <v>760</v>
      </c>
      <c r="C1500" s="14" t="s">
        <v>243</v>
      </c>
      <c r="D1500" s="14" t="s">
        <v>1226</v>
      </c>
      <c r="E1500" s="14" t="s">
        <v>1227</v>
      </c>
      <c r="F1500" s="14" t="s">
        <v>295</v>
      </c>
      <c r="G1500" s="14" t="s">
        <v>1229</v>
      </c>
      <c r="H1500" s="14">
        <v>20</v>
      </c>
    </row>
    <row r="1501" spans="1:8" s="16" customFormat="1" ht="15">
      <c r="A1501" s="19" t="s">
        <v>920</v>
      </c>
      <c r="B1501" s="14" t="s">
        <v>760</v>
      </c>
      <c r="C1501" s="14" t="s">
        <v>244</v>
      </c>
      <c r="D1501" s="14" t="s">
        <v>1226</v>
      </c>
      <c r="E1501" s="14" t="s">
        <v>1227</v>
      </c>
      <c r="F1501" s="14" t="s">
        <v>295</v>
      </c>
      <c r="G1501" s="14" t="s">
        <v>1229</v>
      </c>
      <c r="H1501" s="14">
        <v>20</v>
      </c>
    </row>
    <row r="1502" spans="1:8" s="16" customFormat="1" ht="15">
      <c r="A1502" s="19" t="s">
        <v>920</v>
      </c>
      <c r="B1502" s="14" t="s">
        <v>760</v>
      </c>
      <c r="C1502" s="14" t="s">
        <v>245</v>
      </c>
      <c r="D1502" s="14" t="s">
        <v>1226</v>
      </c>
      <c r="E1502" s="14" t="s">
        <v>1227</v>
      </c>
      <c r="F1502" s="14" t="s">
        <v>295</v>
      </c>
      <c r="G1502" s="14" t="s">
        <v>1229</v>
      </c>
      <c r="H1502" s="14">
        <v>35</v>
      </c>
    </row>
    <row r="1503" spans="1:8" s="16" customFormat="1" ht="15">
      <c r="A1503" s="19" t="s">
        <v>920</v>
      </c>
      <c r="B1503" s="14" t="s">
        <v>760</v>
      </c>
      <c r="C1503" s="14" t="s">
        <v>246</v>
      </c>
      <c r="D1503" s="14" t="s">
        <v>1226</v>
      </c>
      <c r="E1503" s="14" t="s">
        <v>1227</v>
      </c>
      <c r="F1503" s="14" t="s">
        <v>295</v>
      </c>
      <c r="G1503" s="14" t="s">
        <v>1229</v>
      </c>
      <c r="H1503" s="14">
        <v>45</v>
      </c>
    </row>
    <row r="1504" spans="1:8" s="16" customFormat="1" ht="15">
      <c r="A1504" s="19" t="s">
        <v>920</v>
      </c>
      <c r="B1504" s="14" t="s">
        <v>760</v>
      </c>
      <c r="C1504" s="14" t="s">
        <v>247</v>
      </c>
      <c r="D1504" s="14" t="s">
        <v>1226</v>
      </c>
      <c r="E1504" s="14" t="s">
        <v>1227</v>
      </c>
      <c r="F1504" s="14" t="s">
        <v>295</v>
      </c>
      <c r="G1504" s="14" t="s">
        <v>1229</v>
      </c>
      <c r="H1504" s="14">
        <v>60</v>
      </c>
    </row>
    <row r="1505" spans="1:8" s="16" customFormat="1" ht="15">
      <c r="A1505" s="19" t="s">
        <v>920</v>
      </c>
      <c r="B1505" s="14" t="s">
        <v>760</v>
      </c>
      <c r="C1505" s="14" t="s">
        <v>248</v>
      </c>
      <c r="D1505" s="14" t="s">
        <v>1226</v>
      </c>
      <c r="E1505" s="14" t="s">
        <v>1229</v>
      </c>
      <c r="F1505" s="14" t="s">
        <v>295</v>
      </c>
      <c r="G1505" s="14" t="s">
        <v>1229</v>
      </c>
      <c r="H1505" s="14">
        <v>6</v>
      </c>
    </row>
    <row r="1506" spans="1:8" s="16" customFormat="1" ht="15">
      <c r="A1506" s="19" t="s">
        <v>920</v>
      </c>
      <c r="B1506" s="14" t="s">
        <v>760</v>
      </c>
      <c r="C1506" s="14" t="s">
        <v>249</v>
      </c>
      <c r="D1506" s="14" t="s">
        <v>1226</v>
      </c>
      <c r="E1506" s="14" t="s">
        <v>1227</v>
      </c>
      <c r="F1506" s="14" t="s">
        <v>295</v>
      </c>
      <c r="G1506" s="14" t="s">
        <v>1229</v>
      </c>
      <c r="H1506" s="14">
        <v>18</v>
      </c>
    </row>
    <row r="1507" spans="1:8" s="16" customFormat="1" ht="15">
      <c r="A1507" s="19" t="s">
        <v>920</v>
      </c>
      <c r="B1507" s="14" t="s">
        <v>760</v>
      </c>
      <c r="C1507" s="14" t="s">
        <v>250</v>
      </c>
      <c r="D1507" s="14" t="s">
        <v>1226</v>
      </c>
      <c r="E1507" s="14" t="s">
        <v>1227</v>
      </c>
      <c r="F1507" s="14" t="s">
        <v>295</v>
      </c>
      <c r="G1507" s="14" t="s">
        <v>1229</v>
      </c>
      <c r="H1507" s="14">
        <v>14</v>
      </c>
    </row>
    <row r="1508" spans="1:8" s="16" customFormat="1" ht="15">
      <c r="A1508" s="19" t="s">
        <v>920</v>
      </c>
      <c r="B1508" s="14" t="s">
        <v>760</v>
      </c>
      <c r="C1508" s="14" t="s">
        <v>251</v>
      </c>
      <c r="D1508" s="14" t="s">
        <v>1226</v>
      </c>
      <c r="E1508" s="14" t="s">
        <v>1227</v>
      </c>
      <c r="F1508" s="14" t="s">
        <v>295</v>
      </c>
      <c r="G1508" s="14" t="s">
        <v>1229</v>
      </c>
      <c r="H1508" s="14">
        <v>18</v>
      </c>
    </row>
    <row r="1509" spans="1:8" s="16" customFormat="1" ht="15">
      <c r="A1509" s="19" t="s">
        <v>920</v>
      </c>
      <c r="B1509" s="14" t="s">
        <v>760</v>
      </c>
      <c r="C1509" s="14" t="s">
        <v>252</v>
      </c>
      <c r="D1509" s="14" t="s">
        <v>1226</v>
      </c>
      <c r="E1509" s="14" t="s">
        <v>1227</v>
      </c>
      <c r="F1509" s="14" t="s">
        <v>295</v>
      </c>
      <c r="G1509" s="14" t="s">
        <v>1229</v>
      </c>
      <c r="H1509" s="14">
        <v>18</v>
      </c>
    </row>
    <row r="1510" spans="1:8" s="16" customFormat="1" ht="15">
      <c r="A1510" s="19" t="s">
        <v>920</v>
      </c>
      <c r="B1510" s="14" t="s">
        <v>760</v>
      </c>
      <c r="C1510" s="14" t="s">
        <v>253</v>
      </c>
      <c r="D1510" s="14" t="s">
        <v>1226</v>
      </c>
      <c r="E1510" s="14" t="s">
        <v>1229</v>
      </c>
      <c r="F1510" s="14" t="s">
        <v>295</v>
      </c>
      <c r="G1510" s="14" t="s">
        <v>1229</v>
      </c>
      <c r="H1510" s="14">
        <v>22</v>
      </c>
    </row>
    <row r="1511" spans="1:8" s="16" customFormat="1" ht="15">
      <c r="A1511" s="19" t="s">
        <v>920</v>
      </c>
      <c r="B1511" s="14" t="s">
        <v>760</v>
      </c>
      <c r="C1511" s="14" t="s">
        <v>254</v>
      </c>
      <c r="D1511" s="14" t="s">
        <v>1226</v>
      </c>
      <c r="E1511" s="14" t="s">
        <v>1229</v>
      </c>
      <c r="F1511" s="14" t="s">
        <v>295</v>
      </c>
      <c r="G1511" s="14" t="s">
        <v>1229</v>
      </c>
      <c r="H1511" s="14" t="s">
        <v>1239</v>
      </c>
    </row>
    <row r="1512" spans="1:8" s="16" customFormat="1" ht="15">
      <c r="A1512" s="19" t="s">
        <v>920</v>
      </c>
      <c r="B1512" s="14" t="s">
        <v>760</v>
      </c>
      <c r="C1512" s="14" t="s">
        <v>255</v>
      </c>
      <c r="D1512" s="14" t="s">
        <v>1226</v>
      </c>
      <c r="E1512" s="14" t="s">
        <v>1229</v>
      </c>
      <c r="F1512" s="14" t="s">
        <v>295</v>
      </c>
      <c r="G1512" s="14" t="s">
        <v>1229</v>
      </c>
      <c r="H1512" s="14" t="s">
        <v>1239</v>
      </c>
    </row>
    <row r="1513" spans="1:8" s="16" customFormat="1" ht="15">
      <c r="A1513" s="19" t="s">
        <v>920</v>
      </c>
      <c r="B1513" s="14" t="s">
        <v>760</v>
      </c>
      <c r="C1513" s="14" t="s">
        <v>256</v>
      </c>
      <c r="D1513" s="14" t="s">
        <v>1226</v>
      </c>
      <c r="E1513" s="14" t="s">
        <v>1229</v>
      </c>
      <c r="F1513" s="14" t="s">
        <v>295</v>
      </c>
      <c r="G1513" s="14" t="s">
        <v>1229</v>
      </c>
      <c r="H1513" s="14" t="s">
        <v>1239</v>
      </c>
    </row>
    <row r="1514" spans="1:8" s="16" customFormat="1" ht="15">
      <c r="A1514" s="19" t="s">
        <v>920</v>
      </c>
      <c r="B1514" s="14" t="s">
        <v>760</v>
      </c>
      <c r="C1514" s="14" t="s">
        <v>257</v>
      </c>
      <c r="D1514" s="14" t="s">
        <v>1226</v>
      </c>
      <c r="E1514" s="14" t="s">
        <v>1229</v>
      </c>
      <c r="F1514" s="14" t="s">
        <v>295</v>
      </c>
      <c r="G1514" s="14" t="s">
        <v>1229</v>
      </c>
      <c r="H1514" s="14" t="s">
        <v>1239</v>
      </c>
    </row>
    <row r="1515" spans="1:8" s="16" customFormat="1" ht="15">
      <c r="A1515" s="19" t="s">
        <v>920</v>
      </c>
      <c r="B1515" s="14" t="s">
        <v>760</v>
      </c>
      <c r="C1515" s="14" t="s">
        <v>258</v>
      </c>
      <c r="D1515" s="14" t="s">
        <v>1226</v>
      </c>
      <c r="E1515" s="14" t="s">
        <v>1229</v>
      </c>
      <c r="F1515" s="14" t="s">
        <v>295</v>
      </c>
      <c r="G1515" s="14" t="s">
        <v>1229</v>
      </c>
      <c r="H1515" s="14">
        <v>19</v>
      </c>
    </row>
    <row r="1516" spans="1:8" s="16" customFormat="1" ht="15">
      <c r="A1516" s="19" t="s">
        <v>920</v>
      </c>
      <c r="B1516" s="14" t="s">
        <v>760</v>
      </c>
      <c r="C1516" s="14" t="s">
        <v>259</v>
      </c>
      <c r="D1516" s="14" t="s">
        <v>1226</v>
      </c>
      <c r="E1516" s="14" t="s">
        <v>1229</v>
      </c>
      <c r="F1516" s="14" t="s">
        <v>295</v>
      </c>
      <c r="G1516" s="14" t="s">
        <v>1229</v>
      </c>
      <c r="H1516" s="14">
        <v>15</v>
      </c>
    </row>
    <row r="1517" spans="1:8" s="16" customFormat="1" ht="15">
      <c r="A1517" s="19" t="s">
        <v>920</v>
      </c>
      <c r="B1517" s="14" t="s">
        <v>760</v>
      </c>
      <c r="C1517" s="14" t="s">
        <v>260</v>
      </c>
      <c r="D1517" s="14" t="s">
        <v>1226</v>
      </c>
      <c r="E1517" s="14" t="s">
        <v>1227</v>
      </c>
      <c r="F1517" s="14" t="s">
        <v>295</v>
      </c>
      <c r="G1517" s="14" t="s">
        <v>1229</v>
      </c>
      <c r="H1517" s="14">
        <v>23</v>
      </c>
    </row>
    <row r="1518" spans="1:8" s="16" customFormat="1" ht="15">
      <c r="A1518" s="19" t="s">
        <v>920</v>
      </c>
      <c r="B1518" s="14" t="s">
        <v>760</v>
      </c>
      <c r="C1518" s="14" t="s">
        <v>261</v>
      </c>
      <c r="D1518" s="14" t="s">
        <v>1226</v>
      </c>
      <c r="E1518" s="14" t="s">
        <v>1227</v>
      </c>
      <c r="F1518" s="14" t="s">
        <v>295</v>
      </c>
      <c r="G1518" s="14" t="s">
        <v>1229</v>
      </c>
      <c r="H1518" s="14">
        <v>30</v>
      </c>
    </row>
    <row r="1519" spans="1:8" s="16" customFormat="1" ht="15">
      <c r="A1519" s="19" t="s">
        <v>920</v>
      </c>
      <c r="B1519" s="14" t="s">
        <v>760</v>
      </c>
      <c r="C1519" s="14" t="s">
        <v>262</v>
      </c>
      <c r="D1519" s="14" t="s">
        <v>1226</v>
      </c>
      <c r="E1519" s="14" t="s">
        <v>1229</v>
      </c>
      <c r="F1519" s="14" t="s">
        <v>295</v>
      </c>
      <c r="G1519" s="14" t="s">
        <v>1229</v>
      </c>
      <c r="H1519" s="14">
        <v>35</v>
      </c>
    </row>
    <row r="1520" spans="1:8" s="16" customFormat="1" ht="15">
      <c r="A1520" s="19" t="s">
        <v>920</v>
      </c>
      <c r="B1520" s="14" t="s">
        <v>760</v>
      </c>
      <c r="C1520" s="14" t="s">
        <v>263</v>
      </c>
      <c r="D1520" s="14" t="s">
        <v>1226</v>
      </c>
      <c r="E1520" s="14" t="s">
        <v>1229</v>
      </c>
      <c r="F1520" s="14" t="s">
        <v>295</v>
      </c>
      <c r="G1520" s="14" t="s">
        <v>1229</v>
      </c>
      <c r="H1520" s="14">
        <v>45</v>
      </c>
    </row>
    <row r="1521" spans="1:8" s="16" customFormat="1" ht="15">
      <c r="A1521" s="19" t="s">
        <v>920</v>
      </c>
      <c r="B1521" s="14" t="s">
        <v>760</v>
      </c>
      <c r="C1521" s="14" t="s">
        <v>264</v>
      </c>
      <c r="D1521" s="14" t="s">
        <v>1226</v>
      </c>
      <c r="E1521" s="14" t="s">
        <v>1229</v>
      </c>
      <c r="F1521" s="14" t="s">
        <v>295</v>
      </c>
      <c r="G1521" s="14" t="s">
        <v>1229</v>
      </c>
      <c r="H1521" s="14">
        <v>60</v>
      </c>
    </row>
    <row r="1522" spans="1:8" s="16" customFormat="1" ht="15">
      <c r="A1522" s="19" t="s">
        <v>920</v>
      </c>
      <c r="B1522" s="14" t="s">
        <v>470</v>
      </c>
      <c r="C1522" s="14" t="s">
        <v>265</v>
      </c>
      <c r="D1522" s="14" t="s">
        <v>1226</v>
      </c>
      <c r="E1522" s="14" t="s">
        <v>1229</v>
      </c>
      <c r="F1522" s="14" t="s">
        <v>2016</v>
      </c>
      <c r="G1522" s="14" t="s">
        <v>1229</v>
      </c>
      <c r="H1522" s="14">
        <v>15</v>
      </c>
    </row>
    <row r="1523" spans="1:8" s="16" customFormat="1" ht="15">
      <c r="A1523" s="19" t="s">
        <v>920</v>
      </c>
      <c r="B1523" s="14" t="s">
        <v>470</v>
      </c>
      <c r="C1523" s="14" t="s">
        <v>266</v>
      </c>
      <c r="D1523" s="14" t="s">
        <v>1226</v>
      </c>
      <c r="E1523" s="17" t="s">
        <v>1229</v>
      </c>
      <c r="F1523" s="14" t="s">
        <v>2016</v>
      </c>
      <c r="G1523" s="14" t="s">
        <v>1229</v>
      </c>
      <c r="H1523" s="14">
        <v>16</v>
      </c>
    </row>
    <row r="1524" spans="1:8" s="16" customFormat="1" ht="15">
      <c r="A1524" s="19" t="s">
        <v>920</v>
      </c>
      <c r="B1524" s="14" t="s">
        <v>470</v>
      </c>
      <c r="C1524" s="14" t="s">
        <v>267</v>
      </c>
      <c r="D1524" s="14" t="s">
        <v>1226</v>
      </c>
      <c r="E1524" s="14" t="s">
        <v>1229</v>
      </c>
      <c r="F1524" s="14" t="s">
        <v>2016</v>
      </c>
      <c r="G1524" s="14" t="s">
        <v>1229</v>
      </c>
      <c r="H1524" s="14">
        <v>18</v>
      </c>
    </row>
    <row r="1525" spans="1:8" s="16" customFormat="1" ht="15">
      <c r="A1525" s="19" t="s">
        <v>920</v>
      </c>
      <c r="B1525" s="14" t="s">
        <v>470</v>
      </c>
      <c r="C1525" s="14" t="s">
        <v>268</v>
      </c>
      <c r="D1525" s="14" t="s">
        <v>1226</v>
      </c>
      <c r="E1525" s="14" t="s">
        <v>1229</v>
      </c>
      <c r="F1525" s="14" t="s">
        <v>2016</v>
      </c>
      <c r="G1525" s="14" t="s">
        <v>1229</v>
      </c>
      <c r="H1525" s="14">
        <v>20</v>
      </c>
    </row>
    <row r="1526" spans="1:8" s="16" customFormat="1" ht="15">
      <c r="A1526" s="19" t="s">
        <v>920</v>
      </c>
      <c r="B1526" s="14" t="s">
        <v>470</v>
      </c>
      <c r="C1526" s="14" t="s">
        <v>269</v>
      </c>
      <c r="D1526" s="14" t="s">
        <v>1226</v>
      </c>
      <c r="E1526" s="14" t="s">
        <v>1229</v>
      </c>
      <c r="F1526" s="14" t="s">
        <v>2016</v>
      </c>
      <c r="G1526" s="14" t="s">
        <v>1229</v>
      </c>
      <c r="H1526" s="14">
        <v>21</v>
      </c>
    </row>
    <row r="1527" spans="1:8" s="16" customFormat="1" ht="15">
      <c r="A1527" s="19" t="s">
        <v>920</v>
      </c>
      <c r="B1527" s="14" t="s">
        <v>470</v>
      </c>
      <c r="C1527" s="14" t="s">
        <v>270</v>
      </c>
      <c r="D1527" s="14" t="s">
        <v>1226</v>
      </c>
      <c r="E1527" s="14" t="s">
        <v>1229</v>
      </c>
      <c r="F1527" s="14" t="s">
        <v>295</v>
      </c>
      <c r="G1527" s="14" t="s">
        <v>1229</v>
      </c>
      <c r="H1527" s="14">
        <v>22</v>
      </c>
    </row>
    <row r="1528" spans="1:8" s="16" customFormat="1" ht="15">
      <c r="A1528" s="19" t="s">
        <v>920</v>
      </c>
      <c r="B1528" s="14" t="s">
        <v>470</v>
      </c>
      <c r="C1528" s="14" t="s">
        <v>271</v>
      </c>
      <c r="D1528" s="14" t="s">
        <v>1226</v>
      </c>
      <c r="E1528" s="14" t="s">
        <v>1229</v>
      </c>
      <c r="F1528" s="14" t="s">
        <v>295</v>
      </c>
      <c r="G1528" s="14" t="s">
        <v>1229</v>
      </c>
      <c r="H1528" s="14">
        <v>22</v>
      </c>
    </row>
    <row r="1529" spans="1:8" s="16" customFormat="1" ht="15">
      <c r="A1529" s="19" t="s">
        <v>920</v>
      </c>
      <c r="B1529" s="14" t="s">
        <v>470</v>
      </c>
      <c r="C1529" s="14" t="s">
        <v>272</v>
      </c>
      <c r="D1529" s="14" t="s">
        <v>1226</v>
      </c>
      <c r="E1529" s="14" t="s">
        <v>1229</v>
      </c>
      <c r="F1529" s="14" t="s">
        <v>295</v>
      </c>
      <c r="G1529" s="14" t="s">
        <v>1229</v>
      </c>
      <c r="H1529" s="14">
        <v>25</v>
      </c>
    </row>
    <row r="1530" spans="1:8" s="16" customFormat="1" ht="15">
      <c r="A1530" s="19" t="s">
        <v>920</v>
      </c>
      <c r="B1530" s="14" t="s">
        <v>470</v>
      </c>
      <c r="C1530" s="14" t="s">
        <v>273</v>
      </c>
      <c r="D1530" s="14" t="s">
        <v>1226</v>
      </c>
      <c r="E1530" s="14" t="s">
        <v>1229</v>
      </c>
      <c r="F1530" s="14" t="s">
        <v>295</v>
      </c>
      <c r="G1530" s="14" t="s">
        <v>1229</v>
      </c>
      <c r="H1530" s="14">
        <v>30</v>
      </c>
    </row>
    <row r="1531" spans="1:8" s="16" customFormat="1" ht="15">
      <c r="A1531" s="19" t="s">
        <v>920</v>
      </c>
      <c r="B1531" s="14" t="s">
        <v>470</v>
      </c>
      <c r="C1531" s="14" t="s">
        <v>274</v>
      </c>
      <c r="D1531" s="14" t="s">
        <v>1226</v>
      </c>
      <c r="E1531" s="14" t="s">
        <v>1229</v>
      </c>
      <c r="F1531" s="14" t="s">
        <v>295</v>
      </c>
      <c r="G1531" s="14" t="s">
        <v>1229</v>
      </c>
      <c r="H1531" s="14">
        <v>35</v>
      </c>
    </row>
    <row r="1532" spans="1:8" s="16" customFormat="1" ht="15">
      <c r="A1532" s="19" t="s">
        <v>920</v>
      </c>
      <c r="B1532" s="14" t="s">
        <v>470</v>
      </c>
      <c r="C1532" s="14" t="s">
        <v>275</v>
      </c>
      <c r="D1532" s="14" t="s">
        <v>1226</v>
      </c>
      <c r="E1532" s="14" t="s">
        <v>1229</v>
      </c>
      <c r="F1532" s="14" t="s">
        <v>295</v>
      </c>
      <c r="G1532" s="14" t="s">
        <v>1229</v>
      </c>
      <c r="H1532" s="14">
        <v>45</v>
      </c>
    </row>
    <row r="1533" spans="1:8" s="16" customFormat="1" ht="15">
      <c r="A1533" s="19" t="s">
        <v>920</v>
      </c>
      <c r="B1533" s="14" t="s">
        <v>470</v>
      </c>
      <c r="C1533" s="14" t="s">
        <v>276</v>
      </c>
      <c r="D1533" s="14" t="s">
        <v>1226</v>
      </c>
      <c r="E1533" s="14" t="s">
        <v>1227</v>
      </c>
      <c r="F1533" s="14" t="s">
        <v>295</v>
      </c>
      <c r="G1533" s="14" t="s">
        <v>1229</v>
      </c>
      <c r="H1533" s="14">
        <v>16</v>
      </c>
    </row>
    <row r="1534" spans="1:8" s="16" customFormat="1" ht="15">
      <c r="A1534" s="19" t="s">
        <v>920</v>
      </c>
      <c r="B1534" s="14" t="s">
        <v>470</v>
      </c>
      <c r="C1534" s="14" t="s">
        <v>277</v>
      </c>
      <c r="D1534" s="14" t="s">
        <v>1226</v>
      </c>
      <c r="E1534" s="14" t="s">
        <v>1227</v>
      </c>
      <c r="F1534" s="14" t="s">
        <v>295</v>
      </c>
      <c r="G1534" s="14" t="s">
        <v>1229</v>
      </c>
      <c r="H1534" s="14">
        <v>21</v>
      </c>
    </row>
    <row r="1535" spans="1:8" s="16" customFormat="1" ht="15">
      <c r="A1535" s="19" t="s">
        <v>920</v>
      </c>
      <c r="B1535" s="14" t="s">
        <v>470</v>
      </c>
      <c r="C1535" s="14" t="s">
        <v>278</v>
      </c>
      <c r="D1535" s="14" t="s">
        <v>1226</v>
      </c>
      <c r="E1535" s="14" t="s">
        <v>1229</v>
      </c>
      <c r="F1535" s="14" t="s">
        <v>295</v>
      </c>
      <c r="G1535" s="14" t="s">
        <v>1229</v>
      </c>
      <c r="H1535" s="14">
        <v>25</v>
      </c>
    </row>
    <row r="1536" spans="1:8" s="16" customFormat="1" ht="15">
      <c r="A1536" s="19" t="s">
        <v>920</v>
      </c>
      <c r="B1536" s="14" t="s">
        <v>470</v>
      </c>
      <c r="C1536" s="14" t="s">
        <v>279</v>
      </c>
      <c r="D1536" s="14" t="s">
        <v>1226</v>
      </c>
      <c r="E1536" s="14" t="s">
        <v>1229</v>
      </c>
      <c r="F1536" s="14" t="s">
        <v>295</v>
      </c>
      <c r="G1536" s="14" t="s">
        <v>1229</v>
      </c>
      <c r="H1536" s="14">
        <v>25</v>
      </c>
    </row>
    <row r="1537" spans="1:8" s="16" customFormat="1" ht="15">
      <c r="A1537" s="19" t="s">
        <v>920</v>
      </c>
      <c r="B1537" s="14" t="s">
        <v>470</v>
      </c>
      <c r="C1537" s="14" t="s">
        <v>280</v>
      </c>
      <c r="D1537" s="14" t="s">
        <v>1226</v>
      </c>
      <c r="E1537" s="14" t="s">
        <v>1229</v>
      </c>
      <c r="F1537" s="14" t="s">
        <v>295</v>
      </c>
      <c r="G1537" s="14" t="s">
        <v>1229</v>
      </c>
      <c r="H1537" s="14">
        <v>33</v>
      </c>
    </row>
    <row r="1538" spans="1:8" s="16" customFormat="1" ht="15">
      <c r="A1538" s="19" t="s">
        <v>920</v>
      </c>
      <c r="B1538" s="14" t="s">
        <v>470</v>
      </c>
      <c r="C1538" s="14" t="s">
        <v>281</v>
      </c>
      <c r="D1538" s="14" t="s">
        <v>1226</v>
      </c>
      <c r="E1538" s="14" t="s">
        <v>1229</v>
      </c>
      <c r="F1538" s="14" t="s">
        <v>295</v>
      </c>
      <c r="G1538" s="14" t="s">
        <v>1229</v>
      </c>
      <c r="H1538" s="14">
        <v>40</v>
      </c>
    </row>
    <row r="1539" spans="1:8" s="16" customFormat="1" ht="15">
      <c r="A1539" s="19" t="s">
        <v>920</v>
      </c>
      <c r="B1539" s="14" t="s">
        <v>470</v>
      </c>
      <c r="C1539" s="14" t="s">
        <v>282</v>
      </c>
      <c r="D1539" s="14" t="s">
        <v>1226</v>
      </c>
      <c r="E1539" s="14" t="s">
        <v>1229</v>
      </c>
      <c r="F1539" s="14" t="s">
        <v>295</v>
      </c>
      <c r="G1539" s="14" t="s">
        <v>1229</v>
      </c>
      <c r="H1539" s="14">
        <v>50</v>
      </c>
    </row>
    <row r="1540" spans="1:8" s="16" customFormat="1" ht="15">
      <c r="A1540" s="19" t="s">
        <v>920</v>
      </c>
      <c r="B1540" s="14" t="s">
        <v>470</v>
      </c>
      <c r="C1540" s="14" t="s">
        <v>283</v>
      </c>
      <c r="D1540" s="14" t="s">
        <v>1226</v>
      </c>
      <c r="E1540" s="14" t="s">
        <v>1229</v>
      </c>
      <c r="F1540" s="14" t="s">
        <v>295</v>
      </c>
      <c r="G1540" s="14" t="s">
        <v>1229</v>
      </c>
      <c r="H1540" s="14">
        <v>60</v>
      </c>
    </row>
    <row r="1541" spans="1:8" s="16" customFormat="1" ht="15">
      <c r="A1541" s="19" t="s">
        <v>920</v>
      </c>
      <c r="B1541" s="14" t="s">
        <v>470</v>
      </c>
      <c r="C1541" s="14" t="s">
        <v>284</v>
      </c>
      <c r="D1541" s="14" t="s">
        <v>1226</v>
      </c>
      <c r="E1541" s="14" t="s">
        <v>1229</v>
      </c>
      <c r="F1541" s="14" t="s">
        <v>295</v>
      </c>
      <c r="G1541" s="14" t="s">
        <v>1229</v>
      </c>
      <c r="H1541" s="14">
        <v>70</v>
      </c>
    </row>
    <row r="1542" spans="1:8" s="16" customFormat="1" ht="15">
      <c r="A1542" s="19" t="s">
        <v>920</v>
      </c>
      <c r="B1542" s="14" t="s">
        <v>470</v>
      </c>
      <c r="C1542" s="14" t="s">
        <v>285</v>
      </c>
      <c r="D1542" s="14" t="s">
        <v>1226</v>
      </c>
      <c r="E1542" s="14" t="s">
        <v>1229</v>
      </c>
      <c r="F1542" s="14" t="s">
        <v>295</v>
      </c>
      <c r="G1542" s="14" t="s">
        <v>1229</v>
      </c>
      <c r="H1542" s="14">
        <v>80</v>
      </c>
    </row>
    <row r="1543" spans="1:8" s="16" customFormat="1" ht="15">
      <c r="A1543" s="19" t="s">
        <v>920</v>
      </c>
      <c r="B1543" s="14" t="s">
        <v>470</v>
      </c>
      <c r="C1543" s="14" t="s">
        <v>286</v>
      </c>
      <c r="D1543" s="14" t="s">
        <v>1226</v>
      </c>
      <c r="E1543" s="14" t="s">
        <v>1229</v>
      </c>
      <c r="F1543" s="14" t="s">
        <v>295</v>
      </c>
      <c r="G1543" s="14" t="s">
        <v>1229</v>
      </c>
      <c r="H1543" s="14">
        <v>16</v>
      </c>
    </row>
    <row r="1544" spans="1:8" s="16" customFormat="1" ht="15">
      <c r="A1544" s="19" t="s">
        <v>920</v>
      </c>
      <c r="B1544" s="14" t="s">
        <v>470</v>
      </c>
      <c r="C1544" s="14" t="s">
        <v>287</v>
      </c>
      <c r="D1544" s="14" t="s">
        <v>1226</v>
      </c>
      <c r="E1544" s="14" t="s">
        <v>1229</v>
      </c>
      <c r="F1544" s="14" t="s">
        <v>295</v>
      </c>
      <c r="G1544" s="14" t="s">
        <v>1229</v>
      </c>
      <c r="H1544" s="14">
        <v>30</v>
      </c>
    </row>
    <row r="1545" spans="1:8" s="16" customFormat="1" ht="15">
      <c r="A1545" s="19" t="s">
        <v>920</v>
      </c>
      <c r="B1545" s="14" t="s">
        <v>470</v>
      </c>
      <c r="C1545" s="14" t="s">
        <v>288</v>
      </c>
      <c r="D1545" s="14" t="s">
        <v>1226</v>
      </c>
      <c r="E1545" s="14" t="s">
        <v>1229</v>
      </c>
      <c r="F1545" s="14" t="s">
        <v>295</v>
      </c>
      <c r="G1545" s="14" t="s">
        <v>1229</v>
      </c>
      <c r="H1545" s="14">
        <v>110</v>
      </c>
    </row>
    <row r="1546" spans="1:8" s="16" customFormat="1" ht="15">
      <c r="A1546" s="19" t="s">
        <v>920</v>
      </c>
      <c r="B1546" s="14" t="s">
        <v>470</v>
      </c>
      <c r="C1546" s="14" t="s">
        <v>289</v>
      </c>
      <c r="D1546" s="14" t="s">
        <v>1226</v>
      </c>
      <c r="E1546" s="14" t="s">
        <v>1229</v>
      </c>
      <c r="F1546" s="14" t="s">
        <v>295</v>
      </c>
      <c r="G1546" s="14" t="s">
        <v>1229</v>
      </c>
      <c r="H1546" s="14">
        <v>135</v>
      </c>
    </row>
    <row r="1547" spans="1:8" s="16" customFormat="1" ht="15">
      <c r="A1547" s="19" t="s">
        <v>920</v>
      </c>
      <c r="B1547" s="14" t="s">
        <v>470</v>
      </c>
      <c r="C1547" s="14" t="s">
        <v>925</v>
      </c>
      <c r="D1547" s="14" t="s">
        <v>1226</v>
      </c>
      <c r="E1547" s="14" t="s">
        <v>1229</v>
      </c>
      <c r="F1547" s="14" t="s">
        <v>295</v>
      </c>
      <c r="G1547" s="14" t="s">
        <v>1229</v>
      </c>
      <c r="H1547" s="14">
        <v>90</v>
      </c>
    </row>
    <row r="1548" spans="1:8" s="16" customFormat="1" ht="15">
      <c r="A1548" s="19" t="s">
        <v>920</v>
      </c>
      <c r="B1548" s="14" t="s">
        <v>858</v>
      </c>
      <c r="C1548" s="14" t="s">
        <v>926</v>
      </c>
      <c r="D1548" s="14" t="s">
        <v>1226</v>
      </c>
      <c r="E1548" s="14" t="s">
        <v>1227</v>
      </c>
      <c r="F1548" s="14" t="s">
        <v>295</v>
      </c>
      <c r="G1548" s="14" t="s">
        <v>1229</v>
      </c>
      <c r="H1548" s="14">
        <v>19</v>
      </c>
    </row>
    <row r="1549" spans="1:8" s="16" customFormat="1" ht="15">
      <c r="A1549" s="19" t="s">
        <v>920</v>
      </c>
      <c r="B1549" s="14" t="s">
        <v>858</v>
      </c>
      <c r="C1549" s="14" t="s">
        <v>927</v>
      </c>
      <c r="D1549" s="14" t="s">
        <v>1226</v>
      </c>
      <c r="E1549" s="14" t="s">
        <v>1229</v>
      </c>
      <c r="F1549" s="14" t="s">
        <v>295</v>
      </c>
      <c r="G1549" s="14" t="s">
        <v>1229</v>
      </c>
      <c r="H1549" s="14">
        <v>20</v>
      </c>
    </row>
    <row r="1550" spans="1:8" s="16" customFormat="1" ht="15">
      <c r="A1550" s="19" t="s">
        <v>920</v>
      </c>
      <c r="B1550" s="14" t="s">
        <v>858</v>
      </c>
      <c r="C1550" s="14" t="s">
        <v>928</v>
      </c>
      <c r="D1550" s="14" t="s">
        <v>1226</v>
      </c>
      <c r="E1550" s="14" t="s">
        <v>1227</v>
      </c>
      <c r="F1550" s="14" t="s">
        <v>295</v>
      </c>
      <c r="G1550" s="14" t="s">
        <v>1229</v>
      </c>
      <c r="H1550" s="14">
        <v>19</v>
      </c>
    </row>
    <row r="1551" spans="1:8" s="16" customFormat="1" ht="15">
      <c r="A1551" s="19" t="s">
        <v>920</v>
      </c>
      <c r="B1551" s="14" t="s">
        <v>858</v>
      </c>
      <c r="C1551" s="14" t="s">
        <v>929</v>
      </c>
      <c r="D1551" s="14" t="s">
        <v>1226</v>
      </c>
      <c r="E1551" s="14" t="s">
        <v>1227</v>
      </c>
      <c r="F1551" s="14" t="s">
        <v>295</v>
      </c>
      <c r="G1551" s="14" t="s">
        <v>1229</v>
      </c>
      <c r="H1551" s="14">
        <v>17</v>
      </c>
    </row>
    <row r="1552" spans="1:8" s="16" customFormat="1" ht="15">
      <c r="A1552" s="19" t="s">
        <v>920</v>
      </c>
      <c r="B1552" s="14" t="s">
        <v>858</v>
      </c>
      <c r="C1552" s="14" t="s">
        <v>930</v>
      </c>
      <c r="D1552" s="14" t="s">
        <v>1226</v>
      </c>
      <c r="E1552" s="14" t="s">
        <v>1229</v>
      </c>
      <c r="F1552" s="14" t="s">
        <v>295</v>
      </c>
      <c r="G1552" s="14" t="s">
        <v>1229</v>
      </c>
      <c r="H1552" s="14">
        <v>20</v>
      </c>
    </row>
    <row r="1553" spans="1:8" s="16" customFormat="1" ht="15">
      <c r="A1553" s="19" t="s">
        <v>920</v>
      </c>
      <c r="B1553" s="14" t="s">
        <v>858</v>
      </c>
      <c r="C1553" s="14" t="s">
        <v>931</v>
      </c>
      <c r="D1553" s="14" t="s">
        <v>1226</v>
      </c>
      <c r="E1553" s="14" t="s">
        <v>1227</v>
      </c>
      <c r="F1553" s="14" t="s">
        <v>295</v>
      </c>
      <c r="G1553" s="14" t="s">
        <v>1229</v>
      </c>
      <c r="H1553" s="14">
        <v>24</v>
      </c>
    </row>
    <row r="1554" spans="1:8" s="16" customFormat="1" ht="15">
      <c r="A1554" s="19" t="s">
        <v>920</v>
      </c>
      <c r="B1554" s="14" t="s">
        <v>858</v>
      </c>
      <c r="C1554" s="14" t="s">
        <v>932</v>
      </c>
      <c r="D1554" s="14" t="s">
        <v>1226</v>
      </c>
      <c r="E1554" s="14" t="s">
        <v>1227</v>
      </c>
      <c r="F1554" s="14" t="s">
        <v>295</v>
      </c>
      <c r="G1554" s="14" t="s">
        <v>1229</v>
      </c>
      <c r="H1554" s="14">
        <v>23</v>
      </c>
    </row>
    <row r="1555" spans="1:8" s="16" customFormat="1" ht="15">
      <c r="A1555" s="19" t="s">
        <v>920</v>
      </c>
      <c r="B1555" s="14" t="s">
        <v>858</v>
      </c>
      <c r="C1555" s="14" t="s">
        <v>933</v>
      </c>
      <c r="D1555" s="14" t="s">
        <v>1226</v>
      </c>
      <c r="E1555" s="14" t="s">
        <v>1227</v>
      </c>
      <c r="F1555" s="14" t="s">
        <v>295</v>
      </c>
      <c r="G1555" s="14" t="s">
        <v>1229</v>
      </c>
      <c r="H1555" s="14">
        <v>45</v>
      </c>
    </row>
    <row r="1556" spans="1:8" s="16" customFormat="1" ht="15">
      <c r="A1556" s="19" t="s">
        <v>920</v>
      </c>
      <c r="B1556" s="14" t="s">
        <v>858</v>
      </c>
      <c r="C1556" s="14" t="s">
        <v>934</v>
      </c>
      <c r="D1556" s="14" t="s">
        <v>1226</v>
      </c>
      <c r="E1556" s="14" t="s">
        <v>1227</v>
      </c>
      <c r="F1556" s="14" t="s">
        <v>295</v>
      </c>
      <c r="G1556" s="14" t="s">
        <v>1229</v>
      </c>
      <c r="H1556" s="14">
        <v>55</v>
      </c>
    </row>
    <row r="1557" spans="1:8" s="16" customFormat="1" ht="15">
      <c r="A1557" s="19" t="s">
        <v>920</v>
      </c>
      <c r="B1557" s="14" t="s">
        <v>858</v>
      </c>
      <c r="C1557" s="14" t="s">
        <v>935</v>
      </c>
      <c r="D1557" s="14" t="s">
        <v>1226</v>
      </c>
      <c r="E1557" s="14" t="s">
        <v>1229</v>
      </c>
      <c r="F1557" s="14" t="s">
        <v>295</v>
      </c>
      <c r="G1557" s="14" t="s">
        <v>1229</v>
      </c>
      <c r="H1557" s="14">
        <v>17</v>
      </c>
    </row>
    <row r="1558" spans="1:8" s="16" customFormat="1" ht="15">
      <c r="A1558" s="19" t="s">
        <v>920</v>
      </c>
      <c r="B1558" s="14" t="s">
        <v>858</v>
      </c>
      <c r="C1558" s="14" t="s">
        <v>936</v>
      </c>
      <c r="D1558" s="14" t="s">
        <v>1226</v>
      </c>
      <c r="E1558" s="14" t="s">
        <v>1227</v>
      </c>
      <c r="F1558" s="14" t="s">
        <v>295</v>
      </c>
      <c r="G1558" s="14" t="s">
        <v>1229</v>
      </c>
      <c r="H1558" s="14">
        <v>17</v>
      </c>
    </row>
    <row r="1559" spans="1:9" s="16" customFormat="1" ht="15">
      <c r="A1559" s="19" t="s">
        <v>920</v>
      </c>
      <c r="B1559" s="14" t="s">
        <v>867</v>
      </c>
      <c r="C1559" s="14" t="s">
        <v>937</v>
      </c>
      <c r="D1559" s="14" t="s">
        <v>1226</v>
      </c>
      <c r="E1559" s="14" t="s">
        <v>1227</v>
      </c>
      <c r="F1559" s="14" t="s">
        <v>295</v>
      </c>
      <c r="G1559" s="14" t="s">
        <v>1229</v>
      </c>
      <c r="H1559" s="14">
        <v>12</v>
      </c>
      <c r="I1559" s="16" t="s">
        <v>1229</v>
      </c>
    </row>
    <row r="1560" spans="1:9" s="16" customFormat="1" ht="15">
      <c r="A1560" s="19" t="s">
        <v>920</v>
      </c>
      <c r="B1560" s="14" t="s">
        <v>867</v>
      </c>
      <c r="C1560" s="14" t="s">
        <v>938</v>
      </c>
      <c r="D1560" s="14" t="s">
        <v>1226</v>
      </c>
      <c r="E1560" s="14" t="s">
        <v>1227</v>
      </c>
      <c r="F1560" s="14" t="s">
        <v>295</v>
      </c>
      <c r="G1560" s="14" t="s">
        <v>1229</v>
      </c>
      <c r="H1560" s="14">
        <v>16</v>
      </c>
      <c r="I1560" s="16" t="s">
        <v>1229</v>
      </c>
    </row>
    <row r="1561" spans="1:9" s="16" customFormat="1" ht="15">
      <c r="A1561" s="19" t="s">
        <v>920</v>
      </c>
      <c r="B1561" s="14" t="s">
        <v>867</v>
      </c>
      <c r="C1561" s="14" t="s">
        <v>939</v>
      </c>
      <c r="D1561" s="14" t="s">
        <v>1226</v>
      </c>
      <c r="E1561" s="14" t="s">
        <v>1227</v>
      </c>
      <c r="F1561" s="14" t="s">
        <v>295</v>
      </c>
      <c r="G1561" s="14" t="s">
        <v>1229</v>
      </c>
      <c r="H1561" s="14">
        <v>16</v>
      </c>
      <c r="I1561" s="16" t="s">
        <v>1229</v>
      </c>
    </row>
    <row r="1562" spans="1:9" s="16" customFormat="1" ht="15">
      <c r="A1562" s="19" t="s">
        <v>920</v>
      </c>
      <c r="B1562" s="14" t="s">
        <v>867</v>
      </c>
      <c r="C1562" s="14" t="s">
        <v>940</v>
      </c>
      <c r="D1562" s="14" t="s">
        <v>1226</v>
      </c>
      <c r="E1562" s="14" t="s">
        <v>1227</v>
      </c>
      <c r="F1562" s="14" t="s">
        <v>295</v>
      </c>
      <c r="G1562" s="14" t="s">
        <v>1229</v>
      </c>
      <c r="H1562" s="14">
        <v>30</v>
      </c>
      <c r="I1562" s="16" t="s">
        <v>1229</v>
      </c>
    </row>
    <row r="1563" spans="1:9" s="16" customFormat="1" ht="15">
      <c r="A1563" s="19" t="s">
        <v>920</v>
      </c>
      <c r="B1563" s="14" t="s">
        <v>867</v>
      </c>
      <c r="C1563" s="14" t="s">
        <v>941</v>
      </c>
      <c r="D1563" s="14" t="s">
        <v>1226</v>
      </c>
      <c r="E1563" s="14" t="s">
        <v>1227</v>
      </c>
      <c r="F1563" s="14" t="s">
        <v>295</v>
      </c>
      <c r="G1563" s="14" t="s">
        <v>1229</v>
      </c>
      <c r="H1563" s="14">
        <v>40</v>
      </c>
      <c r="I1563" s="16" t="s">
        <v>1229</v>
      </c>
    </row>
    <row r="1564" spans="1:9" s="16" customFormat="1" ht="15">
      <c r="A1564" s="19" t="s">
        <v>920</v>
      </c>
      <c r="B1564" s="14" t="s">
        <v>867</v>
      </c>
      <c r="C1564" s="14" t="s">
        <v>942</v>
      </c>
      <c r="D1564" s="14" t="s">
        <v>1226</v>
      </c>
      <c r="E1564" s="14" t="s">
        <v>1227</v>
      </c>
      <c r="F1564" s="14" t="s">
        <v>295</v>
      </c>
      <c r="G1564" s="14" t="s">
        <v>1229</v>
      </c>
      <c r="H1564" s="14">
        <v>16</v>
      </c>
      <c r="I1564" s="16" t="s">
        <v>1229</v>
      </c>
    </row>
    <row r="1565" spans="1:9" s="16" customFormat="1" ht="15">
      <c r="A1565" s="19" t="s">
        <v>920</v>
      </c>
      <c r="B1565" s="14" t="s">
        <v>867</v>
      </c>
      <c r="C1565" s="14" t="s">
        <v>943</v>
      </c>
      <c r="D1565" s="14" t="s">
        <v>1226</v>
      </c>
      <c r="E1565" s="14" t="s">
        <v>1227</v>
      </c>
      <c r="F1565" s="14" t="s">
        <v>295</v>
      </c>
      <c r="G1565" s="14" t="s">
        <v>1229</v>
      </c>
      <c r="H1565" s="14">
        <v>16</v>
      </c>
      <c r="I1565" s="16" t="s">
        <v>1229</v>
      </c>
    </row>
    <row r="1566" spans="1:9" s="16" customFormat="1" ht="15">
      <c r="A1566" s="19" t="s">
        <v>920</v>
      </c>
      <c r="B1566" s="14" t="s">
        <v>867</v>
      </c>
      <c r="C1566" s="14" t="s">
        <v>944</v>
      </c>
      <c r="D1566" s="14" t="s">
        <v>1226</v>
      </c>
      <c r="E1566" s="14" t="s">
        <v>1227</v>
      </c>
      <c r="F1566" s="14" t="s">
        <v>295</v>
      </c>
      <c r="G1566" s="14" t="s">
        <v>1229</v>
      </c>
      <c r="H1566" s="14">
        <v>20</v>
      </c>
      <c r="I1566" s="16" t="s">
        <v>1229</v>
      </c>
    </row>
    <row r="1567" spans="1:9" s="16" customFormat="1" ht="15">
      <c r="A1567" s="19" t="s">
        <v>920</v>
      </c>
      <c r="B1567" s="14" t="s">
        <v>867</v>
      </c>
      <c r="C1567" s="14" t="s">
        <v>945</v>
      </c>
      <c r="D1567" s="14" t="s">
        <v>1226</v>
      </c>
      <c r="E1567" s="17" t="s">
        <v>1229</v>
      </c>
      <c r="F1567" s="14" t="s">
        <v>295</v>
      </c>
      <c r="G1567" s="14" t="s">
        <v>1229</v>
      </c>
      <c r="H1567" s="14">
        <v>20</v>
      </c>
      <c r="I1567" s="16" t="s">
        <v>1229</v>
      </c>
    </row>
    <row r="1568" spans="1:9" s="16" customFormat="1" ht="15">
      <c r="A1568" s="19" t="s">
        <v>920</v>
      </c>
      <c r="B1568" s="14" t="s">
        <v>867</v>
      </c>
      <c r="C1568" s="14" t="s">
        <v>946</v>
      </c>
      <c r="D1568" s="14" t="s">
        <v>1226</v>
      </c>
      <c r="E1568" s="14" t="s">
        <v>1229</v>
      </c>
      <c r="F1568" s="14" t="s">
        <v>295</v>
      </c>
      <c r="G1568" s="14" t="s">
        <v>1229</v>
      </c>
      <c r="H1568" s="14">
        <v>35</v>
      </c>
      <c r="I1568" s="16" t="s">
        <v>1229</v>
      </c>
    </row>
    <row r="1569" spans="1:9" s="16" customFormat="1" ht="15">
      <c r="A1569" s="19" t="s">
        <v>920</v>
      </c>
      <c r="B1569" s="14" t="s">
        <v>867</v>
      </c>
      <c r="C1569" s="14" t="s">
        <v>947</v>
      </c>
      <c r="D1569" s="14" t="s">
        <v>1226</v>
      </c>
      <c r="E1569" s="14" t="s">
        <v>1229</v>
      </c>
      <c r="F1569" s="14" t="s">
        <v>295</v>
      </c>
      <c r="G1569" s="14" t="s">
        <v>1229</v>
      </c>
      <c r="H1569" s="14">
        <v>45</v>
      </c>
      <c r="I1569" s="16" t="s">
        <v>1229</v>
      </c>
    </row>
    <row r="1570" spans="1:9" s="16" customFormat="1" ht="15">
      <c r="A1570" s="19" t="s">
        <v>920</v>
      </c>
      <c r="B1570" s="14" t="s">
        <v>867</v>
      </c>
      <c r="C1570" s="14" t="s">
        <v>948</v>
      </c>
      <c r="D1570" s="14" t="s">
        <v>1226</v>
      </c>
      <c r="E1570" s="17" t="s">
        <v>1229</v>
      </c>
      <c r="F1570" s="14" t="s">
        <v>295</v>
      </c>
      <c r="G1570" s="14" t="s">
        <v>1229</v>
      </c>
      <c r="H1570" s="14">
        <v>16</v>
      </c>
      <c r="I1570" s="16" t="s">
        <v>1229</v>
      </c>
    </row>
    <row r="1571" spans="1:9" s="16" customFormat="1" ht="15">
      <c r="A1571" s="19" t="s">
        <v>920</v>
      </c>
      <c r="B1571" s="14" t="s">
        <v>867</v>
      </c>
      <c r="C1571" s="14" t="s">
        <v>949</v>
      </c>
      <c r="D1571" s="14" t="s">
        <v>1226</v>
      </c>
      <c r="E1571" s="14" t="s">
        <v>1227</v>
      </c>
      <c r="F1571" s="14" t="s">
        <v>295</v>
      </c>
      <c r="G1571" s="14" t="s">
        <v>1229</v>
      </c>
      <c r="H1571" s="14">
        <v>20</v>
      </c>
      <c r="I1571" s="16" t="s">
        <v>1229</v>
      </c>
    </row>
    <row r="1572" spans="1:9" s="16" customFormat="1" ht="15">
      <c r="A1572" s="19" t="s">
        <v>920</v>
      </c>
      <c r="B1572" s="14" t="s">
        <v>867</v>
      </c>
      <c r="C1572" s="14" t="s">
        <v>950</v>
      </c>
      <c r="D1572" s="14" t="s">
        <v>1226</v>
      </c>
      <c r="E1572" s="14" t="s">
        <v>1227</v>
      </c>
      <c r="F1572" s="14" t="s">
        <v>295</v>
      </c>
      <c r="G1572" s="14" t="s">
        <v>1229</v>
      </c>
      <c r="H1572" s="14">
        <v>20</v>
      </c>
      <c r="I1572" s="16" t="s">
        <v>1229</v>
      </c>
    </row>
    <row r="1573" spans="1:9" s="16" customFormat="1" ht="15">
      <c r="A1573" s="19" t="s">
        <v>920</v>
      </c>
      <c r="B1573" s="14" t="s">
        <v>867</v>
      </c>
      <c r="C1573" s="14" t="s">
        <v>951</v>
      </c>
      <c r="D1573" s="14" t="s">
        <v>1226</v>
      </c>
      <c r="E1573" s="14" t="s">
        <v>1227</v>
      </c>
      <c r="F1573" s="14" t="s">
        <v>295</v>
      </c>
      <c r="G1573" s="14" t="s">
        <v>1229</v>
      </c>
      <c r="H1573" s="14">
        <v>23</v>
      </c>
      <c r="I1573" s="16" t="s">
        <v>1229</v>
      </c>
    </row>
    <row r="1574" spans="1:9" s="16" customFormat="1" ht="15">
      <c r="A1574" s="19" t="s">
        <v>920</v>
      </c>
      <c r="B1574" s="14" t="s">
        <v>867</v>
      </c>
      <c r="C1574" s="14" t="s">
        <v>952</v>
      </c>
      <c r="D1574" s="14" t="s">
        <v>1226</v>
      </c>
      <c r="E1574" s="14" t="s">
        <v>1227</v>
      </c>
      <c r="F1574" s="14" t="s">
        <v>295</v>
      </c>
      <c r="G1574" s="14" t="s">
        <v>1229</v>
      </c>
      <c r="H1574" s="14">
        <v>25</v>
      </c>
      <c r="I1574" s="16" t="s">
        <v>1229</v>
      </c>
    </row>
    <row r="1575" spans="1:9" s="16" customFormat="1" ht="15">
      <c r="A1575" s="19" t="s">
        <v>920</v>
      </c>
      <c r="B1575" s="14" t="s">
        <v>867</v>
      </c>
      <c r="C1575" s="14" t="s">
        <v>953</v>
      </c>
      <c r="D1575" s="14" t="s">
        <v>1226</v>
      </c>
      <c r="E1575" s="14" t="s">
        <v>1227</v>
      </c>
      <c r="F1575" s="14" t="s">
        <v>295</v>
      </c>
      <c r="G1575" s="14" t="s">
        <v>1229</v>
      </c>
      <c r="H1575" s="14">
        <v>27</v>
      </c>
      <c r="I1575" s="16" t="s">
        <v>1229</v>
      </c>
    </row>
    <row r="1576" spans="1:9" s="16" customFormat="1" ht="15">
      <c r="A1576" s="19" t="s">
        <v>920</v>
      </c>
      <c r="B1576" s="14" t="s">
        <v>867</v>
      </c>
      <c r="C1576" s="14" t="s">
        <v>954</v>
      </c>
      <c r="D1576" s="14" t="s">
        <v>1226</v>
      </c>
      <c r="E1576" s="14" t="s">
        <v>1227</v>
      </c>
      <c r="F1576" s="14" t="s">
        <v>295</v>
      </c>
      <c r="G1576" s="14" t="s">
        <v>1229</v>
      </c>
      <c r="H1576" s="14">
        <v>31</v>
      </c>
      <c r="I1576" s="16" t="s">
        <v>1229</v>
      </c>
    </row>
    <row r="1577" spans="1:9" s="16" customFormat="1" ht="15">
      <c r="A1577" s="19" t="s">
        <v>920</v>
      </c>
      <c r="B1577" s="14" t="s">
        <v>867</v>
      </c>
      <c r="C1577" s="14" t="s">
        <v>955</v>
      </c>
      <c r="D1577" s="14" t="s">
        <v>1226</v>
      </c>
      <c r="E1577" s="14" t="s">
        <v>1227</v>
      </c>
      <c r="F1577" s="14" t="s">
        <v>295</v>
      </c>
      <c r="G1577" s="14" t="s">
        <v>1229</v>
      </c>
      <c r="H1577" s="14">
        <v>35</v>
      </c>
      <c r="I1577" s="16" t="s">
        <v>1229</v>
      </c>
    </row>
    <row r="1578" spans="1:9" s="16" customFormat="1" ht="15">
      <c r="A1578" s="19" t="s">
        <v>920</v>
      </c>
      <c r="B1578" s="14" t="s">
        <v>867</v>
      </c>
      <c r="C1578" s="14" t="s">
        <v>956</v>
      </c>
      <c r="D1578" s="14" t="s">
        <v>1226</v>
      </c>
      <c r="E1578" s="14" t="s">
        <v>1227</v>
      </c>
      <c r="F1578" s="14" t="s">
        <v>295</v>
      </c>
      <c r="G1578" s="14" t="s">
        <v>1229</v>
      </c>
      <c r="H1578" s="14">
        <v>45</v>
      </c>
      <c r="I1578" s="16" t="s">
        <v>1229</v>
      </c>
    </row>
    <row r="1579" spans="1:9" s="16" customFormat="1" ht="15">
      <c r="A1579" s="19" t="s">
        <v>920</v>
      </c>
      <c r="B1579" s="14" t="s">
        <v>867</v>
      </c>
      <c r="C1579" s="14" t="s">
        <v>957</v>
      </c>
      <c r="D1579" s="14" t="s">
        <v>1226</v>
      </c>
      <c r="E1579" s="17" t="s">
        <v>1229</v>
      </c>
      <c r="F1579" s="14" t="s">
        <v>295</v>
      </c>
      <c r="G1579" s="14" t="s">
        <v>1229</v>
      </c>
      <c r="H1579" s="14">
        <v>35</v>
      </c>
      <c r="I1579" s="16" t="s">
        <v>1229</v>
      </c>
    </row>
    <row r="1580" spans="1:9" s="16" customFormat="1" ht="15">
      <c r="A1580" s="19" t="s">
        <v>920</v>
      </c>
      <c r="B1580" s="14" t="s">
        <v>867</v>
      </c>
      <c r="C1580" s="14" t="s">
        <v>958</v>
      </c>
      <c r="D1580" s="14" t="s">
        <v>1226</v>
      </c>
      <c r="E1580" s="17" t="s">
        <v>1229</v>
      </c>
      <c r="F1580" s="14" t="s">
        <v>295</v>
      </c>
      <c r="G1580" s="14" t="s">
        <v>1229</v>
      </c>
      <c r="H1580" s="14">
        <v>45</v>
      </c>
      <c r="I1580" s="16" t="s">
        <v>1229</v>
      </c>
    </row>
    <row r="1581" spans="1:9" s="16" customFormat="1" ht="15">
      <c r="A1581" s="19" t="s">
        <v>920</v>
      </c>
      <c r="B1581" s="14" t="s">
        <v>867</v>
      </c>
      <c r="C1581" s="14" t="s">
        <v>959</v>
      </c>
      <c r="D1581" s="14" t="s">
        <v>1226</v>
      </c>
      <c r="E1581" s="14" t="s">
        <v>1227</v>
      </c>
      <c r="F1581" s="14" t="s">
        <v>295</v>
      </c>
      <c r="G1581" s="14" t="s">
        <v>1229</v>
      </c>
      <c r="H1581" s="14">
        <v>35</v>
      </c>
      <c r="I1581" s="16" t="s">
        <v>1229</v>
      </c>
    </row>
    <row r="1582" spans="1:9" s="16" customFormat="1" ht="15">
      <c r="A1582" s="19" t="s">
        <v>920</v>
      </c>
      <c r="B1582" s="14" t="s">
        <v>867</v>
      </c>
      <c r="C1582" s="14" t="s">
        <v>960</v>
      </c>
      <c r="D1582" s="14" t="s">
        <v>1226</v>
      </c>
      <c r="E1582" s="14" t="s">
        <v>1229</v>
      </c>
      <c r="F1582" s="14" t="s">
        <v>295</v>
      </c>
      <c r="G1582" s="14" t="s">
        <v>1229</v>
      </c>
      <c r="H1582" s="14">
        <v>62</v>
      </c>
      <c r="I1582" s="16" t="s">
        <v>1229</v>
      </c>
    </row>
    <row r="1583" spans="1:9" s="16" customFormat="1" ht="15">
      <c r="A1583" s="19" t="s">
        <v>920</v>
      </c>
      <c r="B1583" s="14" t="s">
        <v>867</v>
      </c>
      <c r="C1583" s="14" t="s">
        <v>961</v>
      </c>
      <c r="D1583" s="14" t="s">
        <v>1226</v>
      </c>
      <c r="E1583" s="14" t="s">
        <v>1227</v>
      </c>
      <c r="F1583" s="14" t="s">
        <v>295</v>
      </c>
      <c r="G1583" s="14" t="s">
        <v>1229</v>
      </c>
      <c r="H1583" s="14">
        <v>70</v>
      </c>
      <c r="I1583" s="16" t="s">
        <v>1229</v>
      </c>
    </row>
    <row r="1584" spans="1:8" s="16" customFormat="1" ht="45">
      <c r="A1584" s="19" t="s">
        <v>920</v>
      </c>
      <c r="B1584" s="15" t="s">
        <v>871</v>
      </c>
      <c r="C1584" s="37" t="s">
        <v>962</v>
      </c>
      <c r="D1584" s="14" t="s">
        <v>1226</v>
      </c>
      <c r="E1584" s="38" t="s">
        <v>1229</v>
      </c>
      <c r="F1584" s="14" t="s">
        <v>295</v>
      </c>
      <c r="G1584" s="14" t="s">
        <v>1229</v>
      </c>
      <c r="H1584" s="15">
        <v>35</v>
      </c>
    </row>
    <row r="1585" spans="1:8" s="16" customFormat="1" ht="45">
      <c r="A1585" s="19" t="s">
        <v>920</v>
      </c>
      <c r="B1585" s="18" t="s">
        <v>871</v>
      </c>
      <c r="C1585" s="44" t="s">
        <v>963</v>
      </c>
      <c r="D1585" s="19" t="s">
        <v>1226</v>
      </c>
      <c r="E1585" s="45" t="s">
        <v>1229</v>
      </c>
      <c r="F1585" s="19" t="s">
        <v>295</v>
      </c>
      <c r="G1585" s="19" t="s">
        <v>1229</v>
      </c>
      <c r="H1585" s="18">
        <v>50</v>
      </c>
    </row>
    <row r="1586" spans="1:8" s="16" customFormat="1" ht="45">
      <c r="A1586" s="19" t="s">
        <v>920</v>
      </c>
      <c r="B1586" s="15" t="s">
        <v>871</v>
      </c>
      <c r="C1586" s="37" t="s">
        <v>964</v>
      </c>
      <c r="D1586" s="14" t="s">
        <v>1226</v>
      </c>
      <c r="E1586" s="38" t="s">
        <v>1229</v>
      </c>
      <c r="F1586" s="14" t="s">
        <v>295</v>
      </c>
      <c r="G1586" s="14" t="s">
        <v>1229</v>
      </c>
      <c r="H1586" s="15">
        <v>50</v>
      </c>
    </row>
    <row r="1587" spans="1:8" s="16" customFormat="1" ht="45">
      <c r="A1587" s="19" t="s">
        <v>920</v>
      </c>
      <c r="B1587" s="15" t="s">
        <v>871</v>
      </c>
      <c r="C1587" s="37" t="s">
        <v>965</v>
      </c>
      <c r="D1587" s="14" t="s">
        <v>1226</v>
      </c>
      <c r="E1587" s="38" t="s">
        <v>1227</v>
      </c>
      <c r="F1587" s="14" t="s">
        <v>295</v>
      </c>
      <c r="G1587" s="14" t="s">
        <v>1229</v>
      </c>
      <c r="H1587" s="15">
        <v>50</v>
      </c>
    </row>
    <row r="1588" spans="1:8" s="16" customFormat="1" ht="15">
      <c r="A1588" s="19" t="s">
        <v>920</v>
      </c>
      <c r="B1588" s="14" t="s">
        <v>312</v>
      </c>
      <c r="C1588" s="14" t="s">
        <v>966</v>
      </c>
      <c r="D1588" s="14" t="s">
        <v>1226</v>
      </c>
      <c r="E1588" s="14" t="s">
        <v>1229</v>
      </c>
      <c r="F1588" s="14" t="s">
        <v>295</v>
      </c>
      <c r="G1588" s="14" t="s">
        <v>1229</v>
      </c>
      <c r="H1588" s="14">
        <v>110</v>
      </c>
    </row>
    <row r="1589" spans="1:8" s="16" customFormat="1" ht="15">
      <c r="A1589" s="19" t="s">
        <v>920</v>
      </c>
      <c r="B1589" s="14" t="s">
        <v>312</v>
      </c>
      <c r="C1589" s="14" t="s">
        <v>967</v>
      </c>
      <c r="D1589" s="14" t="s">
        <v>1226</v>
      </c>
      <c r="E1589" s="14" t="s">
        <v>1229</v>
      </c>
      <c r="F1589" s="14" t="s">
        <v>295</v>
      </c>
      <c r="G1589" s="14" t="s">
        <v>1229</v>
      </c>
      <c r="H1589" s="14">
        <v>12</v>
      </c>
    </row>
    <row r="1590" spans="1:8" s="16" customFormat="1" ht="15">
      <c r="A1590" s="19" t="s">
        <v>920</v>
      </c>
      <c r="B1590" s="14" t="s">
        <v>312</v>
      </c>
      <c r="C1590" s="14" t="s">
        <v>968</v>
      </c>
      <c r="D1590" s="14" t="s">
        <v>1226</v>
      </c>
      <c r="E1590" s="14" t="s">
        <v>1229</v>
      </c>
      <c r="F1590" s="14" t="s">
        <v>295</v>
      </c>
      <c r="G1590" s="14" t="s">
        <v>1229</v>
      </c>
      <c r="H1590" s="14">
        <v>135</v>
      </c>
    </row>
    <row r="1591" spans="1:8" s="16" customFormat="1" ht="15">
      <c r="A1591" s="19" t="s">
        <v>920</v>
      </c>
      <c r="B1591" s="14" t="s">
        <v>312</v>
      </c>
      <c r="C1591" s="14" t="s">
        <v>969</v>
      </c>
      <c r="D1591" s="14" t="s">
        <v>1226</v>
      </c>
      <c r="E1591" s="14" t="s">
        <v>1229</v>
      </c>
      <c r="F1591" s="14" t="s">
        <v>295</v>
      </c>
      <c r="G1591" s="14" t="s">
        <v>1229</v>
      </c>
      <c r="H1591" s="14">
        <v>15</v>
      </c>
    </row>
    <row r="1592" spans="1:8" s="16" customFormat="1" ht="15">
      <c r="A1592" s="19" t="s">
        <v>920</v>
      </c>
      <c r="B1592" s="14" t="s">
        <v>312</v>
      </c>
      <c r="C1592" s="14" t="s">
        <v>970</v>
      </c>
      <c r="D1592" s="14" t="s">
        <v>1226</v>
      </c>
      <c r="E1592" s="14" t="s">
        <v>1229</v>
      </c>
      <c r="F1592" s="14" t="s">
        <v>295</v>
      </c>
      <c r="G1592" s="14" t="s">
        <v>1229</v>
      </c>
      <c r="H1592" s="14">
        <v>16</v>
      </c>
    </row>
    <row r="1593" spans="1:8" s="16" customFormat="1" ht="15">
      <c r="A1593" s="19" t="s">
        <v>920</v>
      </c>
      <c r="B1593" s="14" t="s">
        <v>312</v>
      </c>
      <c r="C1593" s="14" t="s">
        <v>971</v>
      </c>
      <c r="D1593" s="14" t="s">
        <v>1226</v>
      </c>
      <c r="E1593" s="14" t="s">
        <v>1229</v>
      </c>
      <c r="F1593" s="14" t="s">
        <v>295</v>
      </c>
      <c r="G1593" s="14" t="s">
        <v>1229</v>
      </c>
      <c r="H1593" s="14">
        <v>16</v>
      </c>
    </row>
    <row r="1594" spans="1:8" s="16" customFormat="1" ht="15">
      <c r="A1594" s="19" t="s">
        <v>920</v>
      </c>
      <c r="B1594" s="14" t="s">
        <v>312</v>
      </c>
      <c r="C1594" s="14" t="s">
        <v>972</v>
      </c>
      <c r="D1594" s="14" t="s">
        <v>1226</v>
      </c>
      <c r="E1594" s="14" t="s">
        <v>1227</v>
      </c>
      <c r="F1594" s="14" t="s">
        <v>295</v>
      </c>
      <c r="G1594" s="14" t="s">
        <v>1229</v>
      </c>
      <c r="H1594" s="14">
        <v>16</v>
      </c>
    </row>
    <row r="1595" spans="1:8" s="16" customFormat="1" ht="15">
      <c r="A1595" s="19" t="s">
        <v>920</v>
      </c>
      <c r="B1595" s="14" t="s">
        <v>312</v>
      </c>
      <c r="C1595" s="14" t="s">
        <v>973</v>
      </c>
      <c r="D1595" s="14" t="s">
        <v>1226</v>
      </c>
      <c r="E1595" s="14" t="s">
        <v>1227</v>
      </c>
      <c r="F1595" s="14" t="s">
        <v>295</v>
      </c>
      <c r="G1595" s="14" t="s">
        <v>1229</v>
      </c>
      <c r="H1595" s="14">
        <v>16</v>
      </c>
    </row>
    <row r="1596" spans="1:8" s="16" customFormat="1" ht="15">
      <c r="A1596" s="19" t="s">
        <v>920</v>
      </c>
      <c r="B1596" s="14" t="s">
        <v>312</v>
      </c>
      <c r="C1596" s="14" t="s">
        <v>974</v>
      </c>
      <c r="D1596" s="14" t="s">
        <v>1226</v>
      </c>
      <c r="E1596" s="14" t="s">
        <v>1227</v>
      </c>
      <c r="F1596" s="14" t="s">
        <v>295</v>
      </c>
      <c r="G1596" s="14" t="s">
        <v>1229</v>
      </c>
      <c r="H1596" s="14">
        <v>17</v>
      </c>
    </row>
    <row r="1597" spans="1:8" s="16" customFormat="1" ht="15">
      <c r="A1597" s="19" t="s">
        <v>920</v>
      </c>
      <c r="B1597" s="14" t="s">
        <v>312</v>
      </c>
      <c r="C1597" s="14" t="s">
        <v>975</v>
      </c>
      <c r="D1597" s="14" t="s">
        <v>1226</v>
      </c>
      <c r="E1597" s="17" t="s">
        <v>1229</v>
      </c>
      <c r="F1597" s="14" t="s">
        <v>295</v>
      </c>
      <c r="G1597" s="14" t="s">
        <v>1229</v>
      </c>
      <c r="H1597" s="14">
        <v>19</v>
      </c>
    </row>
    <row r="1598" spans="1:8" s="16" customFormat="1" ht="15">
      <c r="A1598" s="19" t="s">
        <v>920</v>
      </c>
      <c r="B1598" s="14" t="s">
        <v>312</v>
      </c>
      <c r="C1598" s="14" t="s">
        <v>976</v>
      </c>
      <c r="D1598" s="14" t="s">
        <v>1226</v>
      </c>
      <c r="E1598" s="14" t="s">
        <v>1229</v>
      </c>
      <c r="F1598" s="14" t="s">
        <v>295</v>
      </c>
      <c r="G1598" s="14" t="s">
        <v>1229</v>
      </c>
      <c r="H1598" s="14">
        <v>20</v>
      </c>
    </row>
    <row r="1599" spans="1:8" s="16" customFormat="1" ht="15">
      <c r="A1599" s="19" t="s">
        <v>920</v>
      </c>
      <c r="B1599" s="14" t="s">
        <v>312</v>
      </c>
      <c r="C1599" s="14" t="s">
        <v>977</v>
      </c>
      <c r="D1599" s="14" t="s">
        <v>1226</v>
      </c>
      <c r="E1599" s="14" t="s">
        <v>1227</v>
      </c>
      <c r="F1599" s="14" t="s">
        <v>295</v>
      </c>
      <c r="G1599" s="14" t="s">
        <v>1229</v>
      </c>
      <c r="H1599" s="14">
        <v>20</v>
      </c>
    </row>
    <row r="1600" spans="1:8" s="16" customFormat="1" ht="15">
      <c r="A1600" s="19" t="s">
        <v>920</v>
      </c>
      <c r="B1600" s="14" t="s">
        <v>312</v>
      </c>
      <c r="C1600" s="14" t="s">
        <v>978</v>
      </c>
      <c r="D1600" s="14" t="s">
        <v>1226</v>
      </c>
      <c r="E1600" s="14" t="s">
        <v>1229</v>
      </c>
      <c r="F1600" s="14" t="s">
        <v>295</v>
      </c>
      <c r="G1600" s="14" t="s">
        <v>1229</v>
      </c>
      <c r="H1600" s="14">
        <v>23</v>
      </c>
    </row>
    <row r="1601" spans="1:8" s="16" customFormat="1" ht="15">
      <c r="A1601" s="19" t="s">
        <v>920</v>
      </c>
      <c r="B1601" s="14" t="s">
        <v>312</v>
      </c>
      <c r="C1601" s="14" t="s">
        <v>979</v>
      </c>
      <c r="D1601" s="14" t="s">
        <v>1226</v>
      </c>
      <c r="E1601" s="14" t="s">
        <v>1227</v>
      </c>
      <c r="F1601" s="14" t="s">
        <v>295</v>
      </c>
      <c r="G1601" s="14" t="s">
        <v>1229</v>
      </c>
      <c r="H1601" s="14">
        <v>23</v>
      </c>
    </row>
    <row r="1602" spans="1:8" s="16" customFormat="1" ht="15">
      <c r="A1602" s="19" t="s">
        <v>920</v>
      </c>
      <c r="B1602" s="14" t="s">
        <v>312</v>
      </c>
      <c r="C1602" s="14" t="s">
        <v>980</v>
      </c>
      <c r="D1602" s="14" t="s">
        <v>1226</v>
      </c>
      <c r="E1602" s="14" t="s">
        <v>1229</v>
      </c>
      <c r="F1602" s="14" t="s">
        <v>295</v>
      </c>
      <c r="G1602" s="14" t="s">
        <v>1229</v>
      </c>
      <c r="H1602" s="14">
        <v>28</v>
      </c>
    </row>
    <row r="1603" spans="1:8" s="16" customFormat="1" ht="15">
      <c r="A1603" s="19" t="s">
        <v>920</v>
      </c>
      <c r="B1603" s="14" t="s">
        <v>312</v>
      </c>
      <c r="C1603" s="14" t="s">
        <v>981</v>
      </c>
      <c r="D1603" s="14" t="s">
        <v>1226</v>
      </c>
      <c r="E1603" s="14" t="s">
        <v>1229</v>
      </c>
      <c r="F1603" s="14" t="s">
        <v>295</v>
      </c>
      <c r="G1603" s="14" t="s">
        <v>1229</v>
      </c>
      <c r="H1603" s="14">
        <v>35</v>
      </c>
    </row>
    <row r="1604" spans="1:8" s="16" customFormat="1" ht="15">
      <c r="A1604" s="19" t="s">
        <v>920</v>
      </c>
      <c r="B1604" s="14" t="s">
        <v>312</v>
      </c>
      <c r="C1604" s="14" t="s">
        <v>982</v>
      </c>
      <c r="D1604" s="14" t="s">
        <v>1226</v>
      </c>
      <c r="E1604" s="14" t="s">
        <v>1229</v>
      </c>
      <c r="F1604" s="14" t="s">
        <v>295</v>
      </c>
      <c r="G1604" s="14" t="s">
        <v>1229</v>
      </c>
      <c r="H1604" s="14">
        <v>45</v>
      </c>
    </row>
    <row r="1605" spans="1:8" s="16" customFormat="1" ht="15">
      <c r="A1605" s="19" t="s">
        <v>920</v>
      </c>
      <c r="B1605" s="14" t="s">
        <v>312</v>
      </c>
      <c r="C1605" s="14" t="s">
        <v>983</v>
      </c>
      <c r="D1605" s="14" t="s">
        <v>1226</v>
      </c>
      <c r="E1605" s="14" t="s">
        <v>1229</v>
      </c>
      <c r="F1605" s="14" t="s">
        <v>295</v>
      </c>
      <c r="G1605" s="14" t="s">
        <v>1229</v>
      </c>
      <c r="H1605" s="14">
        <v>45</v>
      </c>
    </row>
    <row r="1606" spans="1:8" s="16" customFormat="1" ht="15">
      <c r="A1606" s="19" t="s">
        <v>920</v>
      </c>
      <c r="B1606" s="14" t="s">
        <v>312</v>
      </c>
      <c r="C1606" s="14" t="s">
        <v>984</v>
      </c>
      <c r="D1606" s="14" t="s">
        <v>1226</v>
      </c>
      <c r="E1606" s="14" t="s">
        <v>1229</v>
      </c>
      <c r="F1606" s="14" t="s">
        <v>295</v>
      </c>
      <c r="G1606" s="14" t="s">
        <v>1229</v>
      </c>
      <c r="H1606" s="14">
        <v>50</v>
      </c>
    </row>
    <row r="1607" spans="1:8" s="16" customFormat="1" ht="15">
      <c r="A1607" s="19" t="s">
        <v>920</v>
      </c>
      <c r="B1607" s="14" t="s">
        <v>312</v>
      </c>
      <c r="C1607" s="14" t="s">
        <v>985</v>
      </c>
      <c r="D1607" s="14" t="s">
        <v>1226</v>
      </c>
      <c r="E1607" s="14" t="s">
        <v>1229</v>
      </c>
      <c r="F1607" s="14" t="s">
        <v>295</v>
      </c>
      <c r="G1607" s="14" t="s">
        <v>1229</v>
      </c>
      <c r="H1607" s="14">
        <v>52</v>
      </c>
    </row>
    <row r="1608" spans="1:8" s="16" customFormat="1" ht="15">
      <c r="A1608" s="19" t="s">
        <v>920</v>
      </c>
      <c r="B1608" s="14" t="s">
        <v>312</v>
      </c>
      <c r="C1608" s="14" t="s">
        <v>986</v>
      </c>
      <c r="D1608" s="14" t="s">
        <v>1226</v>
      </c>
      <c r="E1608" s="14" t="s">
        <v>1229</v>
      </c>
      <c r="F1608" s="14" t="s">
        <v>295</v>
      </c>
      <c r="G1608" s="14" t="s">
        <v>1229</v>
      </c>
      <c r="H1608" s="14">
        <v>52</v>
      </c>
    </row>
    <row r="1609" spans="1:8" s="16" customFormat="1" ht="15">
      <c r="A1609" s="19" t="s">
        <v>920</v>
      </c>
      <c r="B1609" s="14" t="s">
        <v>312</v>
      </c>
      <c r="C1609" s="14" t="s">
        <v>987</v>
      </c>
      <c r="D1609" s="14" t="s">
        <v>1226</v>
      </c>
      <c r="E1609" s="14" t="s">
        <v>1229</v>
      </c>
      <c r="F1609" s="14" t="s">
        <v>295</v>
      </c>
      <c r="G1609" s="14" t="s">
        <v>1229</v>
      </c>
      <c r="H1609" s="14">
        <v>60</v>
      </c>
    </row>
    <row r="1610" spans="1:8" s="16" customFormat="1" ht="15">
      <c r="A1610" s="19" t="s">
        <v>920</v>
      </c>
      <c r="B1610" s="14" t="s">
        <v>312</v>
      </c>
      <c r="C1610" s="14" t="s">
        <v>988</v>
      </c>
      <c r="D1610" s="14" t="s">
        <v>1226</v>
      </c>
      <c r="E1610" s="14" t="s">
        <v>1229</v>
      </c>
      <c r="F1610" s="14" t="s">
        <v>295</v>
      </c>
      <c r="G1610" s="14" t="s">
        <v>1229</v>
      </c>
      <c r="H1610" s="14">
        <v>60</v>
      </c>
    </row>
    <row r="1611" spans="1:8" s="16" customFormat="1" ht="15">
      <c r="A1611" s="19" t="s">
        <v>920</v>
      </c>
      <c r="B1611" s="14" t="s">
        <v>312</v>
      </c>
      <c r="C1611" s="14" t="s">
        <v>989</v>
      </c>
      <c r="D1611" s="14" t="s">
        <v>1226</v>
      </c>
      <c r="E1611" s="14" t="s">
        <v>1229</v>
      </c>
      <c r="F1611" s="14" t="s">
        <v>295</v>
      </c>
      <c r="G1611" s="14" t="s">
        <v>1229</v>
      </c>
      <c r="H1611" s="14">
        <v>72</v>
      </c>
    </row>
    <row r="1612" spans="1:8" s="16" customFormat="1" ht="15">
      <c r="A1612" s="19" t="s">
        <v>920</v>
      </c>
      <c r="B1612" s="14" t="s">
        <v>312</v>
      </c>
      <c r="C1612" s="14" t="s">
        <v>990</v>
      </c>
      <c r="D1612" s="14" t="s">
        <v>1226</v>
      </c>
      <c r="E1612" s="14" t="s">
        <v>1229</v>
      </c>
      <c r="F1612" s="14" t="s">
        <v>295</v>
      </c>
      <c r="G1612" s="14" t="s">
        <v>1229</v>
      </c>
      <c r="H1612" s="14">
        <v>72</v>
      </c>
    </row>
    <row r="1613" spans="1:8" s="16" customFormat="1" ht="15">
      <c r="A1613" s="19" t="s">
        <v>920</v>
      </c>
      <c r="B1613" s="14" t="s">
        <v>312</v>
      </c>
      <c r="C1613" s="14" t="s">
        <v>991</v>
      </c>
      <c r="D1613" s="14" t="s">
        <v>1226</v>
      </c>
      <c r="E1613" s="14" t="s">
        <v>1229</v>
      </c>
      <c r="F1613" s="14" t="s">
        <v>295</v>
      </c>
      <c r="G1613" s="14" t="s">
        <v>1229</v>
      </c>
      <c r="H1613" s="14">
        <v>85</v>
      </c>
    </row>
    <row r="1614" spans="1:8" s="16" customFormat="1" ht="15">
      <c r="A1614" s="19" t="s">
        <v>920</v>
      </c>
      <c r="B1614" s="14" t="s">
        <v>312</v>
      </c>
      <c r="C1614" s="14" t="s">
        <v>992</v>
      </c>
      <c r="D1614" s="14" t="s">
        <v>1226</v>
      </c>
      <c r="E1614" s="14" t="s">
        <v>1229</v>
      </c>
      <c r="F1614" s="14" t="s">
        <v>295</v>
      </c>
      <c r="G1614" s="14" t="s">
        <v>1229</v>
      </c>
      <c r="H1614" s="14">
        <v>90</v>
      </c>
    </row>
    <row r="1615" spans="1:8" s="16" customFormat="1" ht="15">
      <c r="A1615" s="19" t="s">
        <v>920</v>
      </c>
      <c r="B1615" s="19" t="s">
        <v>884</v>
      </c>
      <c r="C1615" s="19" t="s">
        <v>993</v>
      </c>
      <c r="D1615" s="19" t="s">
        <v>1226</v>
      </c>
      <c r="E1615" s="19" t="s">
        <v>1227</v>
      </c>
      <c r="F1615" s="19" t="s">
        <v>295</v>
      </c>
      <c r="G1615" s="19" t="s">
        <v>1229</v>
      </c>
      <c r="H1615" s="19">
        <v>110</v>
      </c>
    </row>
    <row r="1616" spans="1:8" s="16" customFormat="1" ht="15">
      <c r="A1616" s="19" t="s">
        <v>920</v>
      </c>
      <c r="B1616" s="19" t="s">
        <v>884</v>
      </c>
      <c r="C1616" s="19" t="s">
        <v>994</v>
      </c>
      <c r="D1616" s="19" t="s">
        <v>1226</v>
      </c>
      <c r="E1616" s="19" t="s">
        <v>1227</v>
      </c>
      <c r="F1616" s="19" t="s">
        <v>295</v>
      </c>
      <c r="G1616" s="19" t="s">
        <v>1229</v>
      </c>
      <c r="H1616" s="19">
        <v>110</v>
      </c>
    </row>
    <row r="1617" spans="1:8" s="16" customFormat="1" ht="15">
      <c r="A1617" s="19" t="s">
        <v>920</v>
      </c>
      <c r="B1617" s="14" t="s">
        <v>884</v>
      </c>
      <c r="C1617" s="14" t="s">
        <v>317</v>
      </c>
      <c r="D1617" s="14" t="s">
        <v>1226</v>
      </c>
      <c r="E1617" s="14" t="s">
        <v>1227</v>
      </c>
      <c r="F1617" s="14" t="s">
        <v>295</v>
      </c>
      <c r="G1617" s="14" t="s">
        <v>1229</v>
      </c>
      <c r="H1617" s="14">
        <v>125</v>
      </c>
    </row>
    <row r="1618" spans="1:8" s="16" customFormat="1" ht="15">
      <c r="A1618" s="19" t="s">
        <v>920</v>
      </c>
      <c r="B1618" s="19" t="s">
        <v>884</v>
      </c>
      <c r="C1618" s="19" t="s">
        <v>995</v>
      </c>
      <c r="D1618" s="19" t="s">
        <v>1226</v>
      </c>
      <c r="E1618" s="17" t="s">
        <v>1229</v>
      </c>
      <c r="F1618" s="19" t="s">
        <v>295</v>
      </c>
      <c r="G1618" s="19" t="s">
        <v>1229</v>
      </c>
      <c r="H1618" s="19">
        <v>95</v>
      </c>
    </row>
    <row r="1619" spans="1:8" s="16" customFormat="1" ht="15">
      <c r="A1619" s="19" t="s">
        <v>920</v>
      </c>
      <c r="B1619" s="14" t="s">
        <v>884</v>
      </c>
      <c r="C1619" s="14" t="s">
        <v>996</v>
      </c>
      <c r="D1619" s="14" t="s">
        <v>1226</v>
      </c>
      <c r="E1619" s="14" t="s">
        <v>1227</v>
      </c>
      <c r="F1619" s="14" t="s">
        <v>295</v>
      </c>
      <c r="G1619" s="14" t="s">
        <v>1229</v>
      </c>
      <c r="H1619" s="14">
        <v>20</v>
      </c>
    </row>
    <row r="1620" spans="1:8" s="16" customFormat="1" ht="15">
      <c r="A1620" s="19" t="s">
        <v>920</v>
      </c>
      <c r="B1620" s="14" t="s">
        <v>884</v>
      </c>
      <c r="C1620" s="14" t="s">
        <v>997</v>
      </c>
      <c r="D1620" s="14" t="s">
        <v>1226</v>
      </c>
      <c r="E1620" s="14" t="s">
        <v>1227</v>
      </c>
      <c r="F1620" s="14" t="s">
        <v>295</v>
      </c>
      <c r="G1620" s="14" t="s">
        <v>1229</v>
      </c>
      <c r="H1620" s="14">
        <v>18</v>
      </c>
    </row>
    <row r="1621" spans="1:8" s="16" customFormat="1" ht="15">
      <c r="A1621" s="19" t="s">
        <v>920</v>
      </c>
      <c r="B1621" s="14" t="s">
        <v>884</v>
      </c>
      <c r="C1621" s="14" t="s">
        <v>998</v>
      </c>
      <c r="D1621" s="14" t="s">
        <v>1226</v>
      </c>
      <c r="E1621" s="14" t="s">
        <v>1229</v>
      </c>
      <c r="F1621" s="14" t="s">
        <v>295</v>
      </c>
      <c r="G1621" s="14" t="s">
        <v>1229</v>
      </c>
      <c r="H1621" s="14" t="s">
        <v>1239</v>
      </c>
    </row>
    <row r="1622" spans="1:8" s="16" customFormat="1" ht="30">
      <c r="A1622" s="19" t="s">
        <v>920</v>
      </c>
      <c r="B1622" s="15" t="s">
        <v>884</v>
      </c>
      <c r="C1622" s="15" t="s">
        <v>318</v>
      </c>
      <c r="D1622" s="15" t="s">
        <v>1226</v>
      </c>
      <c r="E1622" s="15" t="s">
        <v>1227</v>
      </c>
      <c r="F1622" s="15" t="s">
        <v>295</v>
      </c>
      <c r="G1622" s="15" t="s">
        <v>1229</v>
      </c>
      <c r="H1622" s="15">
        <v>100</v>
      </c>
    </row>
    <row r="1623" spans="1:8" s="16" customFormat="1" ht="30">
      <c r="A1623" s="19" t="s">
        <v>920</v>
      </c>
      <c r="B1623" s="15" t="s">
        <v>884</v>
      </c>
      <c r="C1623" s="15" t="s">
        <v>999</v>
      </c>
      <c r="D1623" s="15" t="s">
        <v>1226</v>
      </c>
      <c r="E1623" s="15" t="s">
        <v>1227</v>
      </c>
      <c r="F1623" s="15" t="s">
        <v>295</v>
      </c>
      <c r="G1623" s="15" t="s">
        <v>1229</v>
      </c>
      <c r="H1623" s="15">
        <v>120</v>
      </c>
    </row>
    <row r="1624" spans="1:8" s="16" customFormat="1" ht="30">
      <c r="A1624" s="19" t="s">
        <v>920</v>
      </c>
      <c r="B1624" s="15" t="s">
        <v>884</v>
      </c>
      <c r="C1624" s="15" t="s">
        <v>1000</v>
      </c>
      <c r="D1624" s="15" t="s">
        <v>1226</v>
      </c>
      <c r="E1624" s="15" t="s">
        <v>1227</v>
      </c>
      <c r="F1624" s="15" t="s">
        <v>295</v>
      </c>
      <c r="G1624" s="15" t="s">
        <v>1229</v>
      </c>
      <c r="H1624" s="15">
        <v>144</v>
      </c>
    </row>
    <row r="1625" spans="1:8" s="16" customFormat="1" ht="15">
      <c r="A1625" s="19" t="s">
        <v>920</v>
      </c>
      <c r="B1625" s="14" t="s">
        <v>884</v>
      </c>
      <c r="C1625" s="14" t="s">
        <v>1001</v>
      </c>
      <c r="D1625" s="14" t="s">
        <v>1226</v>
      </c>
      <c r="E1625" s="14" t="s">
        <v>1227</v>
      </c>
      <c r="F1625" s="14" t="s">
        <v>295</v>
      </c>
      <c r="G1625" s="14" t="s">
        <v>1229</v>
      </c>
      <c r="H1625" s="14">
        <v>24</v>
      </c>
    </row>
    <row r="1626" spans="1:8" s="16" customFormat="1" ht="15">
      <c r="A1626" s="19" t="s">
        <v>920</v>
      </c>
      <c r="B1626" s="14" t="s">
        <v>884</v>
      </c>
      <c r="C1626" s="14" t="s">
        <v>1002</v>
      </c>
      <c r="D1626" s="14" t="s">
        <v>1226</v>
      </c>
      <c r="E1626" s="14" t="s">
        <v>1227</v>
      </c>
      <c r="F1626" s="14" t="s">
        <v>295</v>
      </c>
      <c r="G1626" s="14" t="s">
        <v>1229</v>
      </c>
      <c r="H1626" s="14">
        <v>38</v>
      </c>
    </row>
    <row r="1627" spans="1:8" s="16" customFormat="1" ht="15">
      <c r="A1627" s="19" t="s">
        <v>920</v>
      </c>
      <c r="B1627" s="14" t="s">
        <v>884</v>
      </c>
      <c r="C1627" s="14" t="s">
        <v>1003</v>
      </c>
      <c r="D1627" s="14" t="s">
        <v>1226</v>
      </c>
      <c r="E1627" s="14" t="s">
        <v>1227</v>
      </c>
      <c r="F1627" s="14" t="s">
        <v>295</v>
      </c>
      <c r="G1627" s="14" t="s">
        <v>1229</v>
      </c>
      <c r="H1627" s="14">
        <v>55</v>
      </c>
    </row>
    <row r="1628" spans="1:8" s="16" customFormat="1" ht="15">
      <c r="A1628" s="19" t="s">
        <v>920</v>
      </c>
      <c r="B1628" s="14" t="s">
        <v>884</v>
      </c>
      <c r="C1628" s="14" t="s">
        <v>1004</v>
      </c>
      <c r="D1628" s="14" t="s">
        <v>1226</v>
      </c>
      <c r="E1628" s="14" t="s">
        <v>1227</v>
      </c>
      <c r="F1628" s="14" t="s">
        <v>295</v>
      </c>
      <c r="G1628" s="14" t="s">
        <v>1229</v>
      </c>
      <c r="H1628" s="14">
        <v>65</v>
      </c>
    </row>
    <row r="1629" spans="1:8" s="16" customFormat="1" ht="15">
      <c r="A1629" s="19" t="s">
        <v>920</v>
      </c>
      <c r="B1629" s="14" t="s">
        <v>884</v>
      </c>
      <c r="C1629" s="14" t="s">
        <v>1005</v>
      </c>
      <c r="D1629" s="14" t="s">
        <v>1226</v>
      </c>
      <c r="E1629" s="14" t="s">
        <v>1227</v>
      </c>
      <c r="F1629" s="14" t="s">
        <v>295</v>
      </c>
      <c r="G1629" s="14" t="s">
        <v>1229</v>
      </c>
      <c r="H1629" s="14">
        <v>18</v>
      </c>
    </row>
    <row r="1630" spans="1:8" s="16" customFormat="1" ht="15">
      <c r="A1630" s="19" t="s">
        <v>920</v>
      </c>
      <c r="B1630" s="14" t="s">
        <v>884</v>
      </c>
      <c r="C1630" s="14" t="s">
        <v>1006</v>
      </c>
      <c r="D1630" s="14" t="s">
        <v>1226</v>
      </c>
      <c r="E1630" s="14" t="s">
        <v>1227</v>
      </c>
      <c r="F1630" s="14" t="s">
        <v>295</v>
      </c>
      <c r="G1630" s="14" t="s">
        <v>1229</v>
      </c>
      <c r="H1630" s="14">
        <v>18</v>
      </c>
    </row>
    <row r="1631" spans="1:8" s="16" customFormat="1" ht="15">
      <c r="A1631" s="19" t="s">
        <v>920</v>
      </c>
      <c r="B1631" s="14" t="s">
        <v>884</v>
      </c>
      <c r="C1631" s="14" t="s">
        <v>1007</v>
      </c>
      <c r="D1631" s="14" t="s">
        <v>1226</v>
      </c>
      <c r="E1631" s="14" t="s">
        <v>1227</v>
      </c>
      <c r="F1631" s="14" t="s">
        <v>295</v>
      </c>
      <c r="G1631" s="14" t="s">
        <v>1229</v>
      </c>
      <c r="H1631" s="14">
        <v>45</v>
      </c>
    </row>
    <row r="1632" spans="1:8" s="16" customFormat="1" ht="15">
      <c r="A1632" s="19" t="s">
        <v>920</v>
      </c>
      <c r="B1632" s="14" t="s">
        <v>884</v>
      </c>
      <c r="C1632" s="14" t="s">
        <v>1008</v>
      </c>
      <c r="D1632" s="14" t="s">
        <v>1226</v>
      </c>
      <c r="E1632" s="14" t="s">
        <v>1227</v>
      </c>
      <c r="F1632" s="14" t="s">
        <v>295</v>
      </c>
      <c r="G1632" s="14" t="s">
        <v>1229</v>
      </c>
      <c r="H1632" s="14">
        <v>45</v>
      </c>
    </row>
    <row r="1633" spans="1:8" s="16" customFormat="1" ht="15">
      <c r="A1633" s="19" t="s">
        <v>920</v>
      </c>
      <c r="B1633" s="14" t="s">
        <v>884</v>
      </c>
      <c r="C1633" s="14" t="s">
        <v>1009</v>
      </c>
      <c r="D1633" s="14" t="s">
        <v>1226</v>
      </c>
      <c r="E1633" s="14" t="s">
        <v>1227</v>
      </c>
      <c r="F1633" s="14" t="s">
        <v>295</v>
      </c>
      <c r="G1633" s="14" t="s">
        <v>1229</v>
      </c>
      <c r="H1633" s="14">
        <v>45</v>
      </c>
    </row>
    <row r="1634" spans="1:8" s="16" customFormat="1" ht="15">
      <c r="A1634" s="19" t="s">
        <v>920</v>
      </c>
      <c r="B1634" s="14" t="s">
        <v>884</v>
      </c>
      <c r="C1634" s="14" t="s">
        <v>1010</v>
      </c>
      <c r="D1634" s="14" t="s">
        <v>1226</v>
      </c>
      <c r="E1634" s="14" t="s">
        <v>1229</v>
      </c>
      <c r="F1634" s="14" t="s">
        <v>295</v>
      </c>
      <c r="G1634" s="14" t="s">
        <v>1229</v>
      </c>
      <c r="H1634" s="14">
        <v>30</v>
      </c>
    </row>
    <row r="1635" spans="1:8" s="16" customFormat="1" ht="15">
      <c r="A1635" s="19" t="s">
        <v>920</v>
      </c>
      <c r="B1635" s="14" t="s">
        <v>884</v>
      </c>
      <c r="C1635" s="14" t="s">
        <v>1011</v>
      </c>
      <c r="D1635" s="14" t="s">
        <v>1226</v>
      </c>
      <c r="E1635" s="14" t="s">
        <v>1227</v>
      </c>
      <c r="F1635" s="14" t="s">
        <v>295</v>
      </c>
      <c r="G1635" s="14" t="s">
        <v>1229</v>
      </c>
      <c r="H1635" s="14">
        <v>50</v>
      </c>
    </row>
    <row r="1636" spans="1:8" s="16" customFormat="1" ht="15">
      <c r="A1636" s="19" t="s">
        <v>920</v>
      </c>
      <c r="B1636" s="14" t="s">
        <v>884</v>
      </c>
      <c r="C1636" s="14" t="s">
        <v>1012</v>
      </c>
      <c r="D1636" s="14" t="s">
        <v>1226</v>
      </c>
      <c r="E1636" s="14" t="s">
        <v>1227</v>
      </c>
      <c r="F1636" s="14" t="s">
        <v>295</v>
      </c>
      <c r="G1636" s="14" t="s">
        <v>1229</v>
      </c>
      <c r="H1636" s="14">
        <v>25</v>
      </c>
    </row>
    <row r="1637" spans="1:8" s="16" customFormat="1" ht="15">
      <c r="A1637" s="19" t="s">
        <v>920</v>
      </c>
      <c r="B1637" s="14" t="s">
        <v>884</v>
      </c>
      <c r="C1637" s="14" t="s">
        <v>1013</v>
      </c>
      <c r="D1637" s="14" t="s">
        <v>1226</v>
      </c>
      <c r="E1637" s="14" t="s">
        <v>1227</v>
      </c>
      <c r="F1637" s="14" t="s">
        <v>295</v>
      </c>
      <c r="G1637" s="14" t="s">
        <v>1229</v>
      </c>
      <c r="H1637" s="14">
        <v>32</v>
      </c>
    </row>
    <row r="1638" spans="1:8" s="16" customFormat="1" ht="15">
      <c r="A1638" s="19" t="s">
        <v>920</v>
      </c>
      <c r="B1638" s="14" t="s">
        <v>884</v>
      </c>
      <c r="C1638" s="14" t="s">
        <v>1014</v>
      </c>
      <c r="D1638" s="14" t="s">
        <v>1226</v>
      </c>
      <c r="E1638" s="14" t="s">
        <v>1227</v>
      </c>
      <c r="F1638" s="14" t="s">
        <v>295</v>
      </c>
      <c r="G1638" s="14" t="s">
        <v>1229</v>
      </c>
      <c r="H1638" s="14">
        <v>39</v>
      </c>
    </row>
    <row r="1639" spans="1:8" s="16" customFormat="1" ht="15">
      <c r="A1639" s="19" t="s">
        <v>920</v>
      </c>
      <c r="B1639" s="14" t="s">
        <v>884</v>
      </c>
      <c r="C1639" s="14" t="s">
        <v>1015</v>
      </c>
      <c r="D1639" s="14" t="s">
        <v>1226</v>
      </c>
      <c r="E1639" s="14" t="s">
        <v>1227</v>
      </c>
      <c r="F1639" s="14" t="s">
        <v>295</v>
      </c>
      <c r="G1639" s="14" t="s">
        <v>1229</v>
      </c>
      <c r="H1639" s="14">
        <v>45</v>
      </c>
    </row>
    <row r="1640" spans="1:8" s="16" customFormat="1" ht="15">
      <c r="A1640" s="19" t="s">
        <v>920</v>
      </c>
      <c r="B1640" s="14" t="s">
        <v>884</v>
      </c>
      <c r="C1640" s="14" t="s">
        <v>1016</v>
      </c>
      <c r="D1640" s="14" t="s">
        <v>1226</v>
      </c>
      <c r="E1640" s="14" t="s">
        <v>1227</v>
      </c>
      <c r="F1640" s="14" t="s">
        <v>295</v>
      </c>
      <c r="G1640" s="14" t="s">
        <v>1229</v>
      </c>
      <c r="H1640" s="14">
        <v>55</v>
      </c>
    </row>
    <row r="1641" spans="1:8" s="16" customFormat="1" ht="15">
      <c r="A1641" s="19" t="s">
        <v>920</v>
      </c>
      <c r="B1641" s="14" t="s">
        <v>884</v>
      </c>
      <c r="C1641" s="14" t="s">
        <v>1017</v>
      </c>
      <c r="D1641" s="14" t="s">
        <v>1226</v>
      </c>
      <c r="E1641" s="14" t="s">
        <v>1227</v>
      </c>
      <c r="F1641" s="14" t="s">
        <v>295</v>
      </c>
      <c r="G1641" s="14" t="s">
        <v>1229</v>
      </c>
      <c r="H1641" s="14">
        <v>65</v>
      </c>
    </row>
    <row r="1642" spans="1:8" s="16" customFormat="1" ht="15">
      <c r="A1642" s="19" t="s">
        <v>920</v>
      </c>
      <c r="B1642" s="14" t="s">
        <v>884</v>
      </c>
      <c r="C1642" s="14" t="s">
        <v>1018</v>
      </c>
      <c r="D1642" s="14" t="s">
        <v>1226</v>
      </c>
      <c r="E1642" s="14" t="s">
        <v>1227</v>
      </c>
      <c r="F1642" s="14" t="s">
        <v>295</v>
      </c>
      <c r="G1642" s="14" t="s">
        <v>1229</v>
      </c>
      <c r="H1642" s="14">
        <v>75</v>
      </c>
    </row>
    <row r="1643" spans="1:8" s="16" customFormat="1" ht="15">
      <c r="A1643" s="19" t="s">
        <v>920</v>
      </c>
      <c r="B1643" s="14" t="s">
        <v>884</v>
      </c>
      <c r="C1643" s="14" t="s">
        <v>1019</v>
      </c>
      <c r="D1643" s="14" t="s">
        <v>1226</v>
      </c>
      <c r="E1643" s="17" t="s">
        <v>1229</v>
      </c>
      <c r="F1643" s="14" t="s">
        <v>295</v>
      </c>
      <c r="G1643" s="14" t="s">
        <v>1229</v>
      </c>
      <c r="H1643" s="14">
        <v>87</v>
      </c>
    </row>
    <row r="1644" spans="1:8" s="16" customFormat="1" ht="15">
      <c r="A1644" s="19" t="s">
        <v>920</v>
      </c>
      <c r="B1644" s="14" t="s">
        <v>884</v>
      </c>
      <c r="C1644" s="14" t="s">
        <v>1020</v>
      </c>
      <c r="D1644" s="14" t="s">
        <v>1226</v>
      </c>
      <c r="E1644" s="14" t="s">
        <v>1227</v>
      </c>
      <c r="F1644" s="14" t="s">
        <v>295</v>
      </c>
      <c r="G1644" s="14" t="s">
        <v>1229</v>
      </c>
      <c r="H1644" s="14">
        <v>18</v>
      </c>
    </row>
    <row r="1645" spans="1:8" s="16" customFormat="1" ht="15">
      <c r="A1645" s="19" t="s">
        <v>920</v>
      </c>
      <c r="B1645" s="14" t="s">
        <v>884</v>
      </c>
      <c r="C1645" s="14" t="s">
        <v>1021</v>
      </c>
      <c r="D1645" s="14" t="s">
        <v>1226</v>
      </c>
      <c r="E1645" s="14" t="s">
        <v>1227</v>
      </c>
      <c r="F1645" s="14" t="s">
        <v>295</v>
      </c>
      <c r="G1645" s="14" t="s">
        <v>1229</v>
      </c>
      <c r="H1645" s="14">
        <v>18</v>
      </c>
    </row>
    <row r="1646" spans="1:8" s="16" customFormat="1" ht="15">
      <c r="A1646" s="19" t="s">
        <v>920</v>
      </c>
      <c r="B1646" s="14" t="s">
        <v>884</v>
      </c>
      <c r="C1646" s="14" t="s">
        <v>1022</v>
      </c>
      <c r="D1646" s="14" t="s">
        <v>1226</v>
      </c>
      <c r="E1646" s="14" t="s">
        <v>1227</v>
      </c>
      <c r="F1646" s="14" t="s">
        <v>295</v>
      </c>
      <c r="G1646" s="14" t="s">
        <v>1229</v>
      </c>
      <c r="H1646" s="14">
        <v>23</v>
      </c>
    </row>
    <row r="1647" spans="1:8" s="16" customFormat="1" ht="15">
      <c r="A1647" s="19" t="s">
        <v>920</v>
      </c>
      <c r="B1647" s="14" t="s">
        <v>884</v>
      </c>
      <c r="C1647" s="14" t="s">
        <v>1023</v>
      </c>
      <c r="D1647" s="14" t="s">
        <v>1226</v>
      </c>
      <c r="E1647" s="14" t="s">
        <v>1227</v>
      </c>
      <c r="F1647" s="14" t="s">
        <v>295</v>
      </c>
      <c r="G1647" s="14" t="s">
        <v>1229</v>
      </c>
      <c r="H1647" s="14" t="s">
        <v>1239</v>
      </c>
    </row>
    <row r="1648" spans="1:8" s="16" customFormat="1" ht="15">
      <c r="A1648" s="19" t="s">
        <v>920</v>
      </c>
      <c r="B1648" s="14" t="s">
        <v>884</v>
      </c>
      <c r="C1648" s="14" t="s">
        <v>1024</v>
      </c>
      <c r="D1648" s="14" t="s">
        <v>1226</v>
      </c>
      <c r="E1648" s="14" t="s">
        <v>1227</v>
      </c>
      <c r="F1648" s="14" t="s">
        <v>295</v>
      </c>
      <c r="G1648" s="14" t="s">
        <v>1229</v>
      </c>
      <c r="H1648" s="14">
        <v>28</v>
      </c>
    </row>
    <row r="1649" spans="1:8" s="16" customFormat="1" ht="15">
      <c r="A1649" s="19" t="s">
        <v>920</v>
      </c>
      <c r="B1649" s="14" t="s">
        <v>884</v>
      </c>
      <c r="C1649" s="14" t="s">
        <v>1025</v>
      </c>
      <c r="D1649" s="14" t="s">
        <v>1226</v>
      </c>
      <c r="E1649" s="17" t="s">
        <v>1229</v>
      </c>
      <c r="F1649" s="14" t="s">
        <v>295</v>
      </c>
      <c r="G1649" s="14" t="s">
        <v>1229</v>
      </c>
      <c r="H1649" s="14" t="s">
        <v>1239</v>
      </c>
    </row>
    <row r="1650" spans="1:8" s="16" customFormat="1" ht="15">
      <c r="A1650" s="19" t="s">
        <v>920</v>
      </c>
      <c r="B1650" s="14" t="s">
        <v>884</v>
      </c>
      <c r="C1650" s="14" t="s">
        <v>1026</v>
      </c>
      <c r="D1650" s="14" t="s">
        <v>1226</v>
      </c>
      <c r="E1650" s="14" t="s">
        <v>1227</v>
      </c>
      <c r="F1650" s="14" t="s">
        <v>295</v>
      </c>
      <c r="G1650" s="14" t="s">
        <v>1229</v>
      </c>
      <c r="H1650" s="14" t="s">
        <v>1239</v>
      </c>
    </row>
    <row r="1651" spans="1:8" s="16" customFormat="1" ht="15">
      <c r="A1651" s="19" t="s">
        <v>920</v>
      </c>
      <c r="B1651" s="14" t="s">
        <v>884</v>
      </c>
      <c r="C1651" s="14" t="s">
        <v>1027</v>
      </c>
      <c r="D1651" s="14" t="s">
        <v>1226</v>
      </c>
      <c r="E1651" s="14" t="s">
        <v>1227</v>
      </c>
      <c r="F1651" s="14" t="s">
        <v>295</v>
      </c>
      <c r="G1651" s="14" t="s">
        <v>1229</v>
      </c>
      <c r="H1651" s="14">
        <v>22</v>
      </c>
    </row>
    <row r="1652" spans="1:8" s="16" customFormat="1" ht="15">
      <c r="A1652" s="19" t="s">
        <v>920</v>
      </c>
      <c r="B1652" s="14" t="s">
        <v>884</v>
      </c>
      <c r="C1652" s="14" t="s">
        <v>1028</v>
      </c>
      <c r="D1652" s="14" t="s">
        <v>1226</v>
      </c>
      <c r="E1652" s="14" t="s">
        <v>1227</v>
      </c>
      <c r="F1652" s="14" t="s">
        <v>295</v>
      </c>
      <c r="G1652" s="14" t="s">
        <v>1229</v>
      </c>
      <c r="H1652" s="14">
        <v>22</v>
      </c>
    </row>
    <row r="1653" spans="1:8" s="16" customFormat="1" ht="15">
      <c r="A1653" s="19" t="s">
        <v>920</v>
      </c>
      <c r="B1653" s="14" t="s">
        <v>884</v>
      </c>
      <c r="C1653" s="14" t="s">
        <v>1029</v>
      </c>
      <c r="D1653" s="14" t="s">
        <v>1226</v>
      </c>
      <c r="E1653" s="14" t="s">
        <v>1227</v>
      </c>
      <c r="F1653" s="14" t="s">
        <v>295</v>
      </c>
      <c r="G1653" s="14" t="s">
        <v>1229</v>
      </c>
      <c r="H1653" s="14">
        <v>22</v>
      </c>
    </row>
    <row r="1654" spans="1:8" s="16" customFormat="1" ht="15">
      <c r="A1654" s="19" t="s">
        <v>920</v>
      </c>
      <c r="B1654" s="14" t="s">
        <v>884</v>
      </c>
      <c r="C1654" s="14" t="s">
        <v>1030</v>
      </c>
      <c r="D1654" s="14" t="s">
        <v>1226</v>
      </c>
      <c r="E1654" s="14" t="s">
        <v>1227</v>
      </c>
      <c r="F1654" s="14" t="s">
        <v>295</v>
      </c>
      <c r="G1654" s="14" t="s">
        <v>1229</v>
      </c>
      <c r="H1654" s="14">
        <v>20</v>
      </c>
    </row>
    <row r="1655" spans="1:8" s="16" customFormat="1" ht="15">
      <c r="A1655" s="19" t="s">
        <v>920</v>
      </c>
      <c r="B1655" s="14" t="s">
        <v>884</v>
      </c>
      <c r="C1655" s="14" t="s">
        <v>1031</v>
      </c>
      <c r="D1655" s="14" t="s">
        <v>1226</v>
      </c>
      <c r="E1655" s="14" t="s">
        <v>1227</v>
      </c>
      <c r="F1655" s="14" t="s">
        <v>295</v>
      </c>
      <c r="G1655" s="14" t="s">
        <v>1229</v>
      </c>
      <c r="H1655" s="14">
        <v>23</v>
      </c>
    </row>
    <row r="1656" spans="1:8" s="16" customFormat="1" ht="15">
      <c r="A1656" s="19" t="s">
        <v>920</v>
      </c>
      <c r="B1656" s="14" t="s">
        <v>884</v>
      </c>
      <c r="C1656" s="14" t="s">
        <v>1032</v>
      </c>
      <c r="D1656" s="14" t="s">
        <v>1226</v>
      </c>
      <c r="E1656" s="14" t="s">
        <v>1227</v>
      </c>
      <c r="F1656" s="14" t="s">
        <v>295</v>
      </c>
      <c r="G1656" s="14" t="s">
        <v>1229</v>
      </c>
      <c r="H1656" s="14">
        <v>28</v>
      </c>
    </row>
    <row r="1657" spans="1:8" s="16" customFormat="1" ht="15">
      <c r="A1657" s="19" t="s">
        <v>920</v>
      </c>
      <c r="B1657" s="14" t="s">
        <v>884</v>
      </c>
      <c r="C1657" s="14" t="s">
        <v>1033</v>
      </c>
      <c r="D1657" s="14" t="s">
        <v>1226</v>
      </c>
      <c r="E1657" s="14" t="s">
        <v>1227</v>
      </c>
      <c r="F1657" s="14" t="s">
        <v>295</v>
      </c>
      <c r="G1657" s="14" t="s">
        <v>1229</v>
      </c>
      <c r="H1657" s="14">
        <v>33</v>
      </c>
    </row>
    <row r="1658" spans="1:8" s="16" customFormat="1" ht="15">
      <c r="A1658" s="14" t="s">
        <v>319</v>
      </c>
      <c r="B1658" s="15" t="s">
        <v>661</v>
      </c>
      <c r="C1658" s="15" t="s">
        <v>1034</v>
      </c>
      <c r="D1658" s="14" t="s">
        <v>1226</v>
      </c>
      <c r="E1658" s="31" t="s">
        <v>1229</v>
      </c>
      <c r="F1658" s="14" t="s">
        <v>295</v>
      </c>
      <c r="G1658" s="14" t="s">
        <v>1227</v>
      </c>
      <c r="H1658" s="15">
        <v>17</v>
      </c>
    </row>
    <row r="1659" spans="1:8" s="16" customFormat="1" ht="15">
      <c r="A1659" s="14" t="s">
        <v>319</v>
      </c>
      <c r="B1659" s="15" t="s">
        <v>661</v>
      </c>
      <c r="C1659" s="15" t="s">
        <v>1035</v>
      </c>
      <c r="D1659" s="14" t="s">
        <v>1226</v>
      </c>
      <c r="E1659" s="31" t="s">
        <v>1229</v>
      </c>
      <c r="F1659" s="14" t="s">
        <v>295</v>
      </c>
      <c r="G1659" s="14" t="s">
        <v>1227</v>
      </c>
      <c r="H1659" s="15">
        <v>21</v>
      </c>
    </row>
    <row r="1660" spans="1:8" s="16" customFormat="1" ht="15">
      <c r="A1660" s="14" t="s">
        <v>319</v>
      </c>
      <c r="B1660" s="15" t="s">
        <v>661</v>
      </c>
      <c r="C1660" s="15" t="s">
        <v>341</v>
      </c>
      <c r="D1660" s="14" t="s">
        <v>1226</v>
      </c>
      <c r="E1660" s="31" t="s">
        <v>1229</v>
      </c>
      <c r="F1660" s="14" t="s">
        <v>295</v>
      </c>
      <c r="G1660" s="14" t="s">
        <v>1227</v>
      </c>
      <c r="H1660" s="15">
        <v>21</v>
      </c>
    </row>
    <row r="1661" spans="1:8" s="16" customFormat="1" ht="15">
      <c r="A1661" s="14" t="s">
        <v>319</v>
      </c>
      <c r="B1661" s="15" t="s">
        <v>661</v>
      </c>
      <c r="C1661" s="15" t="s">
        <v>1036</v>
      </c>
      <c r="D1661" s="14" t="s">
        <v>1226</v>
      </c>
      <c r="E1661" s="31" t="s">
        <v>1229</v>
      </c>
      <c r="F1661" s="14" t="s">
        <v>295</v>
      </c>
      <c r="G1661" s="14" t="s">
        <v>1227</v>
      </c>
      <c r="H1661" s="15">
        <v>9</v>
      </c>
    </row>
    <row r="1662" spans="1:8" s="16" customFormat="1" ht="15">
      <c r="A1662" s="14" t="s">
        <v>319</v>
      </c>
      <c r="B1662" s="15" t="s">
        <v>661</v>
      </c>
      <c r="C1662" s="15" t="s">
        <v>1037</v>
      </c>
      <c r="D1662" s="14" t="s">
        <v>1226</v>
      </c>
      <c r="E1662" s="31" t="s">
        <v>1229</v>
      </c>
      <c r="F1662" s="14" t="s">
        <v>295</v>
      </c>
      <c r="G1662" s="14" t="s">
        <v>1227</v>
      </c>
      <c r="H1662" s="15">
        <v>9</v>
      </c>
    </row>
    <row r="1663" spans="1:8" s="16" customFormat="1" ht="15">
      <c r="A1663" s="14" t="s">
        <v>319</v>
      </c>
      <c r="B1663" s="15" t="s">
        <v>661</v>
      </c>
      <c r="C1663" s="15" t="s">
        <v>1038</v>
      </c>
      <c r="D1663" s="14" t="s">
        <v>1226</v>
      </c>
      <c r="E1663" s="31" t="s">
        <v>1229</v>
      </c>
      <c r="F1663" s="14" t="s">
        <v>295</v>
      </c>
      <c r="G1663" s="14" t="s">
        <v>1227</v>
      </c>
      <c r="H1663" s="15">
        <v>9</v>
      </c>
    </row>
    <row r="1664" spans="1:8" s="16" customFormat="1" ht="15">
      <c r="A1664" s="14" t="s">
        <v>319</v>
      </c>
      <c r="B1664" s="15" t="s">
        <v>661</v>
      </c>
      <c r="C1664" s="15" t="s">
        <v>1039</v>
      </c>
      <c r="D1664" s="14" t="s">
        <v>1226</v>
      </c>
      <c r="E1664" s="31" t="s">
        <v>1229</v>
      </c>
      <c r="F1664" s="14" t="s">
        <v>295</v>
      </c>
      <c r="G1664" s="14" t="s">
        <v>1227</v>
      </c>
      <c r="H1664" s="15">
        <v>9</v>
      </c>
    </row>
    <row r="1665" spans="1:8" s="16" customFormat="1" ht="15">
      <c r="A1665" s="14" t="s">
        <v>319</v>
      </c>
      <c r="B1665" s="15" t="s">
        <v>661</v>
      </c>
      <c r="C1665" s="15" t="s">
        <v>1040</v>
      </c>
      <c r="D1665" s="14" t="s">
        <v>1226</v>
      </c>
      <c r="E1665" s="31" t="s">
        <v>1229</v>
      </c>
      <c r="F1665" s="14" t="s">
        <v>295</v>
      </c>
      <c r="G1665" s="14" t="s">
        <v>1227</v>
      </c>
      <c r="H1665" s="15">
        <v>14</v>
      </c>
    </row>
    <row r="1666" spans="1:8" s="16" customFormat="1" ht="15">
      <c r="A1666" s="14" t="s">
        <v>319</v>
      </c>
      <c r="B1666" s="15" t="s">
        <v>661</v>
      </c>
      <c r="C1666" s="15" t="s">
        <v>1041</v>
      </c>
      <c r="D1666" s="14" t="s">
        <v>1226</v>
      </c>
      <c r="E1666" s="31" t="s">
        <v>1229</v>
      </c>
      <c r="F1666" s="14" t="s">
        <v>295</v>
      </c>
      <c r="G1666" s="14" t="s">
        <v>1227</v>
      </c>
      <c r="H1666" s="15">
        <v>15</v>
      </c>
    </row>
    <row r="1667" spans="1:8" s="16" customFormat="1" ht="15">
      <c r="A1667" s="14" t="s">
        <v>319</v>
      </c>
      <c r="B1667" s="15" t="s">
        <v>661</v>
      </c>
      <c r="C1667" s="15" t="s">
        <v>1042</v>
      </c>
      <c r="D1667" s="14" t="s">
        <v>1226</v>
      </c>
      <c r="E1667" s="31" t="s">
        <v>1229</v>
      </c>
      <c r="F1667" s="14" t="s">
        <v>295</v>
      </c>
      <c r="G1667" s="14" t="s">
        <v>1227</v>
      </c>
      <c r="H1667" s="15">
        <v>10</v>
      </c>
    </row>
    <row r="1668" spans="1:8" s="16" customFormat="1" ht="15">
      <c r="A1668" s="14" t="s">
        <v>319</v>
      </c>
      <c r="B1668" s="14" t="s">
        <v>1313</v>
      </c>
      <c r="C1668" s="14" t="s">
        <v>1043</v>
      </c>
      <c r="D1668" s="14" t="s">
        <v>1226</v>
      </c>
      <c r="E1668" s="14" t="s">
        <v>1229</v>
      </c>
      <c r="F1668" s="14" t="s">
        <v>295</v>
      </c>
      <c r="G1668" s="14" t="s">
        <v>1227</v>
      </c>
      <c r="H1668" s="14">
        <v>21</v>
      </c>
    </row>
    <row r="1669" spans="1:8" s="16" customFormat="1" ht="15">
      <c r="A1669" s="14" t="s">
        <v>319</v>
      </c>
      <c r="B1669" s="14" t="s">
        <v>1313</v>
      </c>
      <c r="C1669" s="14" t="s">
        <v>1044</v>
      </c>
      <c r="D1669" s="14" t="s">
        <v>1226</v>
      </c>
      <c r="E1669" s="14" t="s">
        <v>1229</v>
      </c>
      <c r="F1669" s="14" t="s">
        <v>295</v>
      </c>
      <c r="G1669" s="14" t="s">
        <v>1227</v>
      </c>
      <c r="H1669" s="14">
        <v>21</v>
      </c>
    </row>
    <row r="1670" spans="1:8" s="16" customFormat="1" ht="15">
      <c r="A1670" s="14" t="s">
        <v>319</v>
      </c>
      <c r="B1670" s="14" t="s">
        <v>1313</v>
      </c>
      <c r="C1670" s="14" t="s">
        <v>1045</v>
      </c>
      <c r="D1670" s="14" t="s">
        <v>1226</v>
      </c>
      <c r="E1670" s="14" t="s">
        <v>1229</v>
      </c>
      <c r="F1670" s="14" t="s">
        <v>295</v>
      </c>
      <c r="G1670" s="14" t="s">
        <v>1227</v>
      </c>
      <c r="H1670" s="14">
        <v>30</v>
      </c>
    </row>
    <row r="1671" spans="1:8" s="16" customFormat="1" ht="15">
      <c r="A1671" s="14" t="s">
        <v>319</v>
      </c>
      <c r="B1671" s="14" t="s">
        <v>1313</v>
      </c>
      <c r="C1671" s="14" t="s">
        <v>1046</v>
      </c>
      <c r="D1671" s="14" t="s">
        <v>1226</v>
      </c>
      <c r="E1671" s="14" t="s">
        <v>1229</v>
      </c>
      <c r="F1671" s="14" t="s">
        <v>295</v>
      </c>
      <c r="G1671" s="14" t="s">
        <v>1227</v>
      </c>
      <c r="H1671" s="14">
        <v>21</v>
      </c>
    </row>
    <row r="1672" spans="1:8" s="16" customFormat="1" ht="15">
      <c r="A1672" s="14" t="s">
        <v>319</v>
      </c>
      <c r="B1672" s="14" t="s">
        <v>1313</v>
      </c>
      <c r="C1672" s="14" t="s">
        <v>1047</v>
      </c>
      <c r="D1672" s="14" t="s">
        <v>1226</v>
      </c>
      <c r="E1672" s="14" t="s">
        <v>1229</v>
      </c>
      <c r="F1672" s="14" t="s">
        <v>295</v>
      </c>
      <c r="G1672" s="14" t="s">
        <v>1227</v>
      </c>
      <c r="H1672" s="14">
        <v>21</v>
      </c>
    </row>
    <row r="1673" spans="1:8" s="16" customFormat="1" ht="15">
      <c r="A1673" s="14" t="s">
        <v>319</v>
      </c>
      <c r="B1673" s="14" t="s">
        <v>1313</v>
      </c>
      <c r="C1673" s="14" t="s">
        <v>1048</v>
      </c>
      <c r="D1673" s="14" t="s">
        <v>1226</v>
      </c>
      <c r="E1673" s="14" t="s">
        <v>1229</v>
      </c>
      <c r="F1673" s="14" t="s">
        <v>295</v>
      </c>
      <c r="G1673" s="14" t="s">
        <v>1227</v>
      </c>
      <c r="H1673" s="14">
        <v>20</v>
      </c>
    </row>
    <row r="1674" spans="1:8" s="16" customFormat="1" ht="15">
      <c r="A1674" s="14" t="s">
        <v>319</v>
      </c>
      <c r="B1674" s="14" t="s">
        <v>1313</v>
      </c>
      <c r="C1674" s="14" t="s">
        <v>1049</v>
      </c>
      <c r="D1674" s="14" t="s">
        <v>1226</v>
      </c>
      <c r="E1674" s="14" t="s">
        <v>1229</v>
      </c>
      <c r="F1674" s="14" t="s">
        <v>295</v>
      </c>
      <c r="G1674" s="14" t="s">
        <v>1227</v>
      </c>
      <c r="H1674" s="14">
        <v>21</v>
      </c>
    </row>
    <row r="1675" spans="1:8" s="16" customFormat="1" ht="15">
      <c r="A1675" s="14" t="s">
        <v>319</v>
      </c>
      <c r="B1675" s="25" t="s">
        <v>1313</v>
      </c>
      <c r="C1675" s="25" t="s">
        <v>1050</v>
      </c>
      <c r="D1675" s="15" t="s">
        <v>1226</v>
      </c>
      <c r="E1675" s="15" t="s">
        <v>1229</v>
      </c>
      <c r="F1675" s="15" t="s">
        <v>295</v>
      </c>
      <c r="G1675" s="15" t="s">
        <v>1227</v>
      </c>
      <c r="H1675" s="15">
        <v>23</v>
      </c>
    </row>
    <row r="1676" spans="1:10" s="16" customFormat="1" ht="15">
      <c r="A1676" s="14" t="s">
        <v>319</v>
      </c>
      <c r="B1676" s="14" t="s">
        <v>475</v>
      </c>
      <c r="C1676" s="14" t="s">
        <v>1051</v>
      </c>
      <c r="D1676" s="14" t="s">
        <v>1226</v>
      </c>
      <c r="E1676" s="14" t="s">
        <v>1229</v>
      </c>
      <c r="F1676" s="14" t="s">
        <v>295</v>
      </c>
      <c r="G1676" s="14" t="s">
        <v>1227</v>
      </c>
      <c r="H1676" s="14">
        <v>21</v>
      </c>
      <c r="I1676" s="21" t="s">
        <v>1229</v>
      </c>
      <c r="J1676" s="22"/>
    </row>
    <row r="1677" spans="1:10" s="16" customFormat="1" ht="15">
      <c r="A1677" s="14" t="s">
        <v>319</v>
      </c>
      <c r="B1677" s="14" t="s">
        <v>475</v>
      </c>
      <c r="C1677" s="14" t="s">
        <v>1052</v>
      </c>
      <c r="D1677" s="14" t="s">
        <v>1226</v>
      </c>
      <c r="E1677" s="14" t="s">
        <v>1229</v>
      </c>
      <c r="F1677" s="14" t="s">
        <v>295</v>
      </c>
      <c r="G1677" s="14" t="s">
        <v>1227</v>
      </c>
      <c r="H1677" s="14">
        <v>28</v>
      </c>
      <c r="I1677" s="21" t="s">
        <v>1229</v>
      </c>
      <c r="J1677" s="22"/>
    </row>
    <row r="1678" spans="1:10" s="16" customFormat="1" ht="15">
      <c r="A1678" s="14" t="s">
        <v>319</v>
      </c>
      <c r="B1678" s="14" t="s">
        <v>475</v>
      </c>
      <c r="C1678" s="14" t="s">
        <v>1053</v>
      </c>
      <c r="D1678" s="14" t="s">
        <v>1226</v>
      </c>
      <c r="E1678" s="14" t="s">
        <v>1227</v>
      </c>
      <c r="F1678" s="14" t="s">
        <v>295</v>
      </c>
      <c r="G1678" s="14" t="s">
        <v>1227</v>
      </c>
      <c r="H1678" s="14">
        <v>25</v>
      </c>
      <c r="I1678" s="21" t="s">
        <v>1229</v>
      </c>
      <c r="J1678" s="22"/>
    </row>
    <row r="1679" spans="1:10" s="16" customFormat="1" ht="15">
      <c r="A1679" s="14" t="s">
        <v>319</v>
      </c>
      <c r="B1679" s="14" t="s">
        <v>475</v>
      </c>
      <c r="C1679" s="14" t="s">
        <v>1054</v>
      </c>
      <c r="D1679" s="14" t="s">
        <v>1226</v>
      </c>
      <c r="E1679" s="14" t="s">
        <v>1229</v>
      </c>
      <c r="F1679" s="14" t="s">
        <v>295</v>
      </c>
      <c r="G1679" s="14" t="s">
        <v>1227</v>
      </c>
      <c r="H1679" s="14">
        <v>26</v>
      </c>
      <c r="I1679" s="21" t="s">
        <v>1229</v>
      </c>
      <c r="J1679" s="22"/>
    </row>
    <row r="1680" spans="1:10" s="16" customFormat="1" ht="15">
      <c r="A1680" s="14" t="s">
        <v>319</v>
      </c>
      <c r="B1680" s="14" t="s">
        <v>475</v>
      </c>
      <c r="C1680" s="14" t="s">
        <v>1055</v>
      </c>
      <c r="D1680" s="14" t="s">
        <v>1226</v>
      </c>
      <c r="E1680" s="14" t="s">
        <v>1227</v>
      </c>
      <c r="F1680" s="14" t="s">
        <v>295</v>
      </c>
      <c r="G1680" s="14" t="s">
        <v>1227</v>
      </c>
      <c r="H1680" s="14">
        <v>28</v>
      </c>
      <c r="I1680" s="21" t="s">
        <v>1229</v>
      </c>
      <c r="J1680" s="22"/>
    </row>
    <row r="1681" spans="1:10" s="16" customFormat="1" ht="15">
      <c r="A1681" s="14" t="s">
        <v>319</v>
      </c>
      <c r="B1681" s="14" t="s">
        <v>475</v>
      </c>
      <c r="C1681" s="14" t="s">
        <v>1056</v>
      </c>
      <c r="D1681" s="14" t="s">
        <v>1226</v>
      </c>
      <c r="E1681" s="14" t="s">
        <v>1227</v>
      </c>
      <c r="F1681" s="14" t="s">
        <v>295</v>
      </c>
      <c r="G1681" s="14" t="s">
        <v>1227</v>
      </c>
      <c r="H1681" s="14">
        <v>28</v>
      </c>
      <c r="I1681" s="21" t="s">
        <v>1229</v>
      </c>
      <c r="J1681" s="22"/>
    </row>
    <row r="1682" spans="1:10" s="16" customFormat="1" ht="15">
      <c r="A1682" s="14" t="s">
        <v>319</v>
      </c>
      <c r="B1682" s="14" t="s">
        <v>475</v>
      </c>
      <c r="C1682" s="14" t="s">
        <v>1057</v>
      </c>
      <c r="D1682" s="14" t="s">
        <v>1226</v>
      </c>
      <c r="E1682" s="14" t="s">
        <v>1227</v>
      </c>
      <c r="F1682" s="14" t="s">
        <v>295</v>
      </c>
      <c r="G1682" s="14" t="s">
        <v>1227</v>
      </c>
      <c r="H1682" s="14">
        <v>30</v>
      </c>
      <c r="I1682" s="21" t="s">
        <v>1229</v>
      </c>
      <c r="J1682" s="22"/>
    </row>
    <row r="1683" spans="1:10" s="16" customFormat="1" ht="15">
      <c r="A1683" s="14" t="s">
        <v>319</v>
      </c>
      <c r="B1683" s="14" t="s">
        <v>475</v>
      </c>
      <c r="C1683" s="14" t="s">
        <v>1058</v>
      </c>
      <c r="D1683" s="14" t="s">
        <v>1226</v>
      </c>
      <c r="E1683" s="14" t="s">
        <v>1227</v>
      </c>
      <c r="F1683" s="14" t="s">
        <v>295</v>
      </c>
      <c r="G1683" s="14" t="s">
        <v>1227</v>
      </c>
      <c r="H1683" s="14">
        <v>30</v>
      </c>
      <c r="I1683" s="21" t="s">
        <v>1229</v>
      </c>
      <c r="J1683" s="22"/>
    </row>
    <row r="1684" spans="1:10" s="16" customFormat="1" ht="15">
      <c r="A1684" s="14" t="s">
        <v>319</v>
      </c>
      <c r="B1684" s="14" t="s">
        <v>475</v>
      </c>
      <c r="C1684" s="14" t="s">
        <v>1059</v>
      </c>
      <c r="D1684" s="14" t="s">
        <v>1226</v>
      </c>
      <c r="E1684" s="14" t="s">
        <v>1229</v>
      </c>
      <c r="F1684" s="14" t="s">
        <v>295</v>
      </c>
      <c r="G1684" s="14" t="s">
        <v>1227</v>
      </c>
      <c r="H1684" s="14">
        <v>31</v>
      </c>
      <c r="I1684" s="21" t="s">
        <v>1229</v>
      </c>
      <c r="J1684" s="22"/>
    </row>
    <row r="1685" spans="1:10" s="16" customFormat="1" ht="15">
      <c r="A1685" s="14" t="s">
        <v>319</v>
      </c>
      <c r="B1685" s="14" t="s">
        <v>475</v>
      </c>
      <c r="C1685" s="14" t="s">
        <v>1060</v>
      </c>
      <c r="D1685" s="14" t="s">
        <v>1226</v>
      </c>
      <c r="E1685" s="14" t="s">
        <v>1229</v>
      </c>
      <c r="F1685" s="14" t="s">
        <v>295</v>
      </c>
      <c r="G1685" s="14" t="s">
        <v>1227</v>
      </c>
      <c r="H1685" s="14">
        <v>31</v>
      </c>
      <c r="I1685" s="21" t="s">
        <v>1229</v>
      </c>
      <c r="J1685" s="22"/>
    </row>
    <row r="1686" spans="1:10" s="16" customFormat="1" ht="15">
      <c r="A1686" s="14" t="s">
        <v>319</v>
      </c>
      <c r="B1686" s="14" t="s">
        <v>475</v>
      </c>
      <c r="C1686" s="14" t="s">
        <v>1061</v>
      </c>
      <c r="D1686" s="14" t="s">
        <v>1226</v>
      </c>
      <c r="E1686" s="14" t="s">
        <v>1229</v>
      </c>
      <c r="F1686" s="14" t="s">
        <v>295</v>
      </c>
      <c r="G1686" s="14" t="s">
        <v>1227</v>
      </c>
      <c r="H1686" s="14">
        <v>32</v>
      </c>
      <c r="I1686" s="21" t="s">
        <v>1229</v>
      </c>
      <c r="J1686" s="22"/>
    </row>
    <row r="1687" spans="1:10" s="16" customFormat="1" ht="15">
      <c r="A1687" s="14" t="s">
        <v>319</v>
      </c>
      <c r="B1687" s="14" t="s">
        <v>475</v>
      </c>
      <c r="C1687" s="14" t="s">
        <v>1062</v>
      </c>
      <c r="D1687" s="14" t="s">
        <v>1226</v>
      </c>
      <c r="E1687" s="14" t="s">
        <v>1227</v>
      </c>
      <c r="F1687" s="14" t="s">
        <v>295</v>
      </c>
      <c r="G1687" s="14" t="s">
        <v>1227</v>
      </c>
      <c r="H1687" s="14">
        <v>33</v>
      </c>
      <c r="I1687" s="21" t="s">
        <v>1229</v>
      </c>
      <c r="J1687" s="22"/>
    </row>
    <row r="1688" spans="1:10" s="16" customFormat="1" ht="15">
      <c r="A1688" s="14" t="s">
        <v>319</v>
      </c>
      <c r="B1688" s="14" t="s">
        <v>475</v>
      </c>
      <c r="C1688" s="14" t="s">
        <v>1063</v>
      </c>
      <c r="D1688" s="14" t="s">
        <v>1226</v>
      </c>
      <c r="E1688" s="14" t="s">
        <v>1227</v>
      </c>
      <c r="F1688" s="14" t="s">
        <v>295</v>
      </c>
      <c r="G1688" s="14" t="s">
        <v>1227</v>
      </c>
      <c r="H1688" s="14">
        <v>33</v>
      </c>
      <c r="I1688" s="21" t="s">
        <v>1229</v>
      </c>
      <c r="J1688" s="22"/>
    </row>
    <row r="1689" spans="1:10" s="16" customFormat="1" ht="15">
      <c r="A1689" s="14" t="s">
        <v>319</v>
      </c>
      <c r="B1689" s="14" t="s">
        <v>475</v>
      </c>
      <c r="C1689" s="14" t="s">
        <v>1064</v>
      </c>
      <c r="D1689" s="14" t="s">
        <v>1226</v>
      </c>
      <c r="E1689" s="14" t="s">
        <v>1229</v>
      </c>
      <c r="F1689" s="14" t="s">
        <v>295</v>
      </c>
      <c r="G1689" s="14" t="s">
        <v>1227</v>
      </c>
      <c r="H1689" s="14">
        <v>33</v>
      </c>
      <c r="I1689" s="21" t="s">
        <v>1229</v>
      </c>
      <c r="J1689" s="22"/>
    </row>
    <row r="1690" spans="1:10" s="16" customFormat="1" ht="15">
      <c r="A1690" s="14" t="s">
        <v>319</v>
      </c>
      <c r="B1690" s="14" t="s">
        <v>475</v>
      </c>
      <c r="C1690" s="14" t="s">
        <v>1065</v>
      </c>
      <c r="D1690" s="14" t="s">
        <v>1226</v>
      </c>
      <c r="E1690" s="14" t="s">
        <v>1227</v>
      </c>
      <c r="F1690" s="14" t="s">
        <v>295</v>
      </c>
      <c r="G1690" s="14" t="s">
        <v>1227</v>
      </c>
      <c r="H1690" s="14">
        <v>35</v>
      </c>
      <c r="I1690" s="21" t="s">
        <v>1229</v>
      </c>
      <c r="J1690" s="22"/>
    </row>
    <row r="1691" spans="1:10" s="16" customFormat="1" ht="15">
      <c r="A1691" s="14" t="s">
        <v>319</v>
      </c>
      <c r="B1691" s="14" t="s">
        <v>475</v>
      </c>
      <c r="C1691" s="14" t="s">
        <v>1066</v>
      </c>
      <c r="D1691" s="14" t="s">
        <v>1226</v>
      </c>
      <c r="E1691" s="14" t="s">
        <v>1229</v>
      </c>
      <c r="F1691" s="14" t="s">
        <v>295</v>
      </c>
      <c r="G1691" s="14" t="s">
        <v>1227</v>
      </c>
      <c r="H1691" s="14">
        <v>40</v>
      </c>
      <c r="I1691" s="21" t="s">
        <v>1229</v>
      </c>
      <c r="J1691" s="22"/>
    </row>
    <row r="1692" spans="1:10" s="16" customFormat="1" ht="15">
      <c r="A1692" s="14" t="s">
        <v>319</v>
      </c>
      <c r="B1692" s="14" t="s">
        <v>475</v>
      </c>
      <c r="C1692" s="14" t="s">
        <v>1067</v>
      </c>
      <c r="D1692" s="14" t="s">
        <v>1226</v>
      </c>
      <c r="E1692" s="14" t="s">
        <v>1229</v>
      </c>
      <c r="F1692" s="14" t="s">
        <v>295</v>
      </c>
      <c r="G1692" s="14" t="s">
        <v>1227</v>
      </c>
      <c r="H1692" s="14">
        <v>40</v>
      </c>
      <c r="I1692" s="21" t="s">
        <v>1229</v>
      </c>
      <c r="J1692" s="22"/>
    </row>
    <row r="1693" spans="1:10" s="16" customFormat="1" ht="15">
      <c r="A1693" s="14" t="s">
        <v>319</v>
      </c>
      <c r="B1693" s="14" t="s">
        <v>475</v>
      </c>
      <c r="C1693" s="14" t="s">
        <v>1068</v>
      </c>
      <c r="D1693" s="14" t="s">
        <v>1226</v>
      </c>
      <c r="E1693" s="14" t="s">
        <v>1227</v>
      </c>
      <c r="F1693" s="14" t="s">
        <v>295</v>
      </c>
      <c r="G1693" s="14" t="s">
        <v>1227</v>
      </c>
      <c r="H1693" s="14">
        <v>45</v>
      </c>
      <c r="I1693" s="21" t="s">
        <v>1229</v>
      </c>
      <c r="J1693" s="22"/>
    </row>
    <row r="1694" spans="1:10" s="16" customFormat="1" ht="15">
      <c r="A1694" s="14" t="s">
        <v>319</v>
      </c>
      <c r="B1694" s="14" t="s">
        <v>475</v>
      </c>
      <c r="C1694" s="14" t="s">
        <v>1069</v>
      </c>
      <c r="D1694" s="14" t="s">
        <v>1226</v>
      </c>
      <c r="E1694" s="14" t="s">
        <v>1227</v>
      </c>
      <c r="F1694" s="14" t="s">
        <v>295</v>
      </c>
      <c r="G1694" s="14" t="s">
        <v>1227</v>
      </c>
      <c r="H1694" s="14">
        <v>45</v>
      </c>
      <c r="I1694" s="22" t="s">
        <v>1229</v>
      </c>
      <c r="J1694" s="22"/>
    </row>
    <row r="1695" spans="1:10" s="16" customFormat="1" ht="15">
      <c r="A1695" s="14" t="s">
        <v>319</v>
      </c>
      <c r="B1695" s="14" t="s">
        <v>475</v>
      </c>
      <c r="C1695" s="14" t="s">
        <v>1070</v>
      </c>
      <c r="D1695" s="14" t="s">
        <v>1226</v>
      </c>
      <c r="E1695" s="14" t="s">
        <v>1227</v>
      </c>
      <c r="F1695" s="14" t="s">
        <v>295</v>
      </c>
      <c r="G1695" s="14" t="s">
        <v>1227</v>
      </c>
      <c r="H1695" s="14">
        <v>58</v>
      </c>
      <c r="I1695" s="20" t="s">
        <v>1229</v>
      </c>
      <c r="J1695" s="22"/>
    </row>
    <row r="1696" spans="1:10" s="16" customFormat="1" ht="15">
      <c r="A1696" s="14" t="s">
        <v>319</v>
      </c>
      <c r="B1696" s="14" t="s">
        <v>475</v>
      </c>
      <c r="C1696" s="14" t="s">
        <v>1071</v>
      </c>
      <c r="D1696" s="14" t="s">
        <v>1226</v>
      </c>
      <c r="E1696" s="14" t="s">
        <v>1227</v>
      </c>
      <c r="F1696" s="14" t="s">
        <v>295</v>
      </c>
      <c r="G1696" s="14" t="s">
        <v>1227</v>
      </c>
      <c r="H1696" s="14">
        <v>68</v>
      </c>
      <c r="I1696" s="20" t="s">
        <v>1229</v>
      </c>
      <c r="J1696" s="22"/>
    </row>
    <row r="1697" spans="1:10" s="16" customFormat="1" ht="15">
      <c r="A1697" s="14" t="s">
        <v>319</v>
      </c>
      <c r="B1697" s="14" t="s">
        <v>475</v>
      </c>
      <c r="C1697" s="14" t="s">
        <v>1072</v>
      </c>
      <c r="D1697" s="14" t="s">
        <v>1226</v>
      </c>
      <c r="E1697" s="14" t="s">
        <v>1227</v>
      </c>
      <c r="F1697" s="14" t="s">
        <v>295</v>
      </c>
      <c r="G1697" s="14" t="s">
        <v>1227</v>
      </c>
      <c r="H1697" s="14">
        <v>51</v>
      </c>
      <c r="I1697" s="20" t="s">
        <v>1229</v>
      </c>
      <c r="J1697" s="22"/>
    </row>
    <row r="1698" spans="1:10" s="16" customFormat="1" ht="15">
      <c r="A1698" s="14" t="s">
        <v>319</v>
      </c>
      <c r="B1698" s="14" t="s">
        <v>475</v>
      </c>
      <c r="C1698" s="14" t="s">
        <v>1073</v>
      </c>
      <c r="D1698" s="14" t="s">
        <v>1226</v>
      </c>
      <c r="E1698" s="14" t="s">
        <v>1227</v>
      </c>
      <c r="F1698" s="14" t="s">
        <v>295</v>
      </c>
      <c r="G1698" s="14" t="s">
        <v>1227</v>
      </c>
      <c r="H1698" s="14">
        <v>51</v>
      </c>
      <c r="I1698" s="20" t="s">
        <v>1229</v>
      </c>
      <c r="J1698" s="22"/>
    </row>
    <row r="1699" spans="1:10" s="16" customFormat="1" ht="15">
      <c r="A1699" s="14" t="s">
        <v>319</v>
      </c>
      <c r="B1699" s="14" t="s">
        <v>475</v>
      </c>
      <c r="C1699" s="14" t="s">
        <v>1074</v>
      </c>
      <c r="D1699" s="14" t="s">
        <v>1226</v>
      </c>
      <c r="E1699" s="14" t="s">
        <v>1227</v>
      </c>
      <c r="F1699" s="14" t="s">
        <v>295</v>
      </c>
      <c r="G1699" s="14" t="s">
        <v>1227</v>
      </c>
      <c r="H1699" s="14">
        <v>51</v>
      </c>
      <c r="I1699" s="20" t="s">
        <v>1229</v>
      </c>
      <c r="J1699" s="22"/>
    </row>
    <row r="1700" spans="1:10" s="16" customFormat="1" ht="15">
      <c r="A1700" s="14" t="s">
        <v>319</v>
      </c>
      <c r="B1700" s="14" t="s">
        <v>475</v>
      </c>
      <c r="C1700" s="14" t="s">
        <v>1075</v>
      </c>
      <c r="D1700" s="14" t="s">
        <v>1226</v>
      </c>
      <c r="E1700" s="14" t="s">
        <v>1227</v>
      </c>
      <c r="F1700" s="14" t="s">
        <v>295</v>
      </c>
      <c r="G1700" s="14" t="s">
        <v>1227</v>
      </c>
      <c r="H1700" s="14">
        <v>51</v>
      </c>
      <c r="I1700" s="20" t="s">
        <v>1229</v>
      </c>
      <c r="J1700" s="22"/>
    </row>
    <row r="1701" spans="1:10" s="16" customFormat="1" ht="15">
      <c r="A1701" s="14" t="s">
        <v>319</v>
      </c>
      <c r="B1701" s="14" t="s">
        <v>475</v>
      </c>
      <c r="C1701" s="14" t="s">
        <v>1076</v>
      </c>
      <c r="D1701" s="14" t="s">
        <v>1226</v>
      </c>
      <c r="E1701" s="14" t="s">
        <v>1229</v>
      </c>
      <c r="F1701" s="14" t="s">
        <v>295</v>
      </c>
      <c r="G1701" s="14" t="s">
        <v>1227</v>
      </c>
      <c r="H1701" s="14">
        <v>58</v>
      </c>
      <c r="I1701" s="20" t="s">
        <v>1229</v>
      </c>
      <c r="J1701" s="22"/>
    </row>
    <row r="1702" spans="1:10" s="16" customFormat="1" ht="15">
      <c r="A1702" s="14" t="s">
        <v>319</v>
      </c>
      <c r="B1702" s="14" t="s">
        <v>475</v>
      </c>
      <c r="C1702" s="14" t="s">
        <v>1077</v>
      </c>
      <c r="D1702" s="14" t="s">
        <v>1226</v>
      </c>
      <c r="E1702" s="14" t="s">
        <v>1227</v>
      </c>
      <c r="F1702" s="14" t="s">
        <v>295</v>
      </c>
      <c r="G1702" s="14" t="s">
        <v>1227</v>
      </c>
      <c r="H1702" s="14">
        <v>58</v>
      </c>
      <c r="I1702" s="20" t="s">
        <v>1229</v>
      </c>
      <c r="J1702" s="22"/>
    </row>
    <row r="1703" spans="1:10" s="16" customFormat="1" ht="15">
      <c r="A1703" s="14" t="s">
        <v>319</v>
      </c>
      <c r="B1703" s="14" t="s">
        <v>475</v>
      </c>
      <c r="C1703" s="14" t="s">
        <v>1078</v>
      </c>
      <c r="D1703" s="14" t="s">
        <v>1226</v>
      </c>
      <c r="E1703" s="14" t="s">
        <v>1229</v>
      </c>
      <c r="F1703" s="14" t="s">
        <v>295</v>
      </c>
      <c r="G1703" s="14" t="s">
        <v>1227</v>
      </c>
      <c r="H1703" s="14">
        <v>68</v>
      </c>
      <c r="I1703" s="20" t="s">
        <v>1229</v>
      </c>
      <c r="J1703" s="22"/>
    </row>
    <row r="1704" spans="1:10" s="16" customFormat="1" ht="15">
      <c r="A1704" s="14" t="s">
        <v>319</v>
      </c>
      <c r="B1704" s="14" t="s">
        <v>475</v>
      </c>
      <c r="C1704" s="14" t="s">
        <v>1079</v>
      </c>
      <c r="D1704" s="14" t="s">
        <v>1226</v>
      </c>
      <c r="E1704" s="14" t="s">
        <v>1227</v>
      </c>
      <c r="F1704" s="14" t="s">
        <v>295</v>
      </c>
      <c r="G1704" s="14" t="s">
        <v>1227</v>
      </c>
      <c r="H1704" s="14">
        <v>68</v>
      </c>
      <c r="I1704" s="20" t="s">
        <v>1229</v>
      </c>
      <c r="J1704" s="22"/>
    </row>
    <row r="1705" spans="1:8" s="16" customFormat="1" ht="15">
      <c r="A1705" s="14" t="s">
        <v>319</v>
      </c>
      <c r="B1705" s="14" t="s">
        <v>488</v>
      </c>
      <c r="C1705" s="14" t="s">
        <v>1080</v>
      </c>
      <c r="D1705" s="14" t="s">
        <v>1226</v>
      </c>
      <c r="E1705" s="14" t="s">
        <v>1227</v>
      </c>
      <c r="F1705" s="14" t="s">
        <v>295</v>
      </c>
      <c r="G1705" s="14" t="s">
        <v>1227</v>
      </c>
      <c r="H1705" s="14">
        <v>31</v>
      </c>
    </row>
    <row r="1706" spans="1:8" s="16" customFormat="1" ht="15">
      <c r="A1706" s="14" t="s">
        <v>319</v>
      </c>
      <c r="B1706" s="15" t="s">
        <v>821</v>
      </c>
      <c r="C1706" s="15" t="s">
        <v>1081</v>
      </c>
      <c r="D1706" s="15" t="s">
        <v>1226</v>
      </c>
      <c r="E1706" s="15" t="s">
        <v>1229</v>
      </c>
      <c r="F1706" s="15" t="s">
        <v>295</v>
      </c>
      <c r="G1706" s="15" t="s">
        <v>1227</v>
      </c>
      <c r="H1706" s="15">
        <v>25</v>
      </c>
    </row>
    <row r="1707" spans="1:10" s="16" customFormat="1" ht="15">
      <c r="A1707" s="14" t="s">
        <v>319</v>
      </c>
      <c r="B1707" s="14" t="s">
        <v>516</v>
      </c>
      <c r="C1707" s="14" t="s">
        <v>1082</v>
      </c>
      <c r="D1707" s="14" t="s">
        <v>1083</v>
      </c>
      <c r="E1707" s="14" t="s">
        <v>1227</v>
      </c>
      <c r="F1707" s="14" t="s">
        <v>295</v>
      </c>
      <c r="G1707" s="14" t="s">
        <v>1227</v>
      </c>
      <c r="H1707" s="14">
        <v>50</v>
      </c>
      <c r="I1707" s="21" t="s">
        <v>1229</v>
      </c>
      <c r="J1707" s="22"/>
    </row>
    <row r="1708" spans="1:10" s="16" customFormat="1" ht="15">
      <c r="A1708" s="14" t="s">
        <v>319</v>
      </c>
      <c r="B1708" s="14" t="s">
        <v>516</v>
      </c>
      <c r="C1708" s="14" t="s">
        <v>1084</v>
      </c>
      <c r="D1708" s="14" t="s">
        <v>1083</v>
      </c>
      <c r="E1708" s="14" t="s">
        <v>1227</v>
      </c>
      <c r="F1708" s="14" t="s">
        <v>295</v>
      </c>
      <c r="G1708" s="14" t="s">
        <v>1227</v>
      </c>
      <c r="H1708" s="14">
        <v>60</v>
      </c>
      <c r="I1708" s="21" t="s">
        <v>1229</v>
      </c>
      <c r="J1708" s="22"/>
    </row>
    <row r="1709" spans="1:10" s="16" customFormat="1" ht="15">
      <c r="A1709" s="14" t="s">
        <v>319</v>
      </c>
      <c r="B1709" s="14" t="s">
        <v>516</v>
      </c>
      <c r="C1709" s="14" t="s">
        <v>1085</v>
      </c>
      <c r="D1709" s="14" t="s">
        <v>1226</v>
      </c>
      <c r="E1709" s="14" t="s">
        <v>1229</v>
      </c>
      <c r="F1709" s="14" t="s">
        <v>295</v>
      </c>
      <c r="G1709" s="14" t="s">
        <v>1227</v>
      </c>
      <c r="H1709" s="14">
        <v>20</v>
      </c>
      <c r="I1709" s="21" t="s">
        <v>1229</v>
      </c>
      <c r="J1709" s="22"/>
    </row>
    <row r="1710" spans="1:10" s="16" customFormat="1" ht="15">
      <c r="A1710" s="14" t="s">
        <v>319</v>
      </c>
      <c r="B1710" s="14" t="s">
        <v>516</v>
      </c>
      <c r="C1710" s="14" t="s">
        <v>1086</v>
      </c>
      <c r="D1710" s="14" t="s">
        <v>1226</v>
      </c>
      <c r="E1710" s="14" t="s">
        <v>1227</v>
      </c>
      <c r="F1710" s="14" t="s">
        <v>295</v>
      </c>
      <c r="G1710" s="14" t="s">
        <v>1227</v>
      </c>
      <c r="H1710" s="14">
        <v>8</v>
      </c>
      <c r="I1710" s="21" t="s">
        <v>1229</v>
      </c>
      <c r="J1710" s="22"/>
    </row>
    <row r="1711" spans="1:10" s="16" customFormat="1" ht="15">
      <c r="A1711" s="14" t="s">
        <v>319</v>
      </c>
      <c r="B1711" s="14" t="s">
        <v>516</v>
      </c>
      <c r="C1711" s="14" t="s">
        <v>1087</v>
      </c>
      <c r="D1711" s="14" t="s">
        <v>1226</v>
      </c>
      <c r="E1711" s="14" t="s">
        <v>1227</v>
      </c>
      <c r="F1711" s="14" t="s">
        <v>295</v>
      </c>
      <c r="G1711" s="14" t="s">
        <v>1227</v>
      </c>
      <c r="H1711" s="14">
        <v>8</v>
      </c>
      <c r="I1711" s="21" t="s">
        <v>1229</v>
      </c>
      <c r="J1711" s="22"/>
    </row>
    <row r="1712" spans="1:10" s="16" customFormat="1" ht="15">
      <c r="A1712" s="14" t="s">
        <v>319</v>
      </c>
      <c r="B1712" s="14" t="s">
        <v>516</v>
      </c>
      <c r="C1712" s="14" t="s">
        <v>1088</v>
      </c>
      <c r="D1712" s="14" t="s">
        <v>1226</v>
      </c>
      <c r="E1712" s="14" t="s">
        <v>1229</v>
      </c>
      <c r="F1712" s="14" t="s">
        <v>295</v>
      </c>
      <c r="G1712" s="14" t="s">
        <v>1227</v>
      </c>
      <c r="H1712" s="14">
        <v>12</v>
      </c>
      <c r="I1712" s="21" t="s">
        <v>1229</v>
      </c>
      <c r="J1712" s="22"/>
    </row>
    <row r="1713" spans="1:10" s="16" customFormat="1" ht="15">
      <c r="A1713" s="14" t="s">
        <v>319</v>
      </c>
      <c r="B1713" s="14" t="s">
        <v>516</v>
      </c>
      <c r="C1713" s="14" t="s">
        <v>1089</v>
      </c>
      <c r="D1713" s="14" t="s">
        <v>1226</v>
      </c>
      <c r="E1713" s="14" t="s">
        <v>1227</v>
      </c>
      <c r="F1713" s="14" t="s">
        <v>295</v>
      </c>
      <c r="G1713" s="14" t="s">
        <v>1227</v>
      </c>
      <c r="H1713" s="14">
        <v>31</v>
      </c>
      <c r="I1713" s="21" t="s">
        <v>1229</v>
      </c>
      <c r="J1713" s="22"/>
    </row>
    <row r="1714" spans="1:10" s="16" customFormat="1" ht="15">
      <c r="A1714" s="14" t="s">
        <v>319</v>
      </c>
      <c r="B1714" s="14" t="s">
        <v>516</v>
      </c>
      <c r="C1714" s="14" t="s">
        <v>1090</v>
      </c>
      <c r="D1714" s="14" t="s">
        <v>1226</v>
      </c>
      <c r="E1714" s="14" t="s">
        <v>1227</v>
      </c>
      <c r="F1714" s="14" t="s">
        <v>295</v>
      </c>
      <c r="G1714" s="14" t="s">
        <v>1227</v>
      </c>
      <c r="H1714" s="14">
        <v>31</v>
      </c>
      <c r="I1714" s="21" t="s">
        <v>1229</v>
      </c>
      <c r="J1714" s="22"/>
    </row>
    <row r="1715" spans="1:10" s="16" customFormat="1" ht="15">
      <c r="A1715" s="14" t="s">
        <v>319</v>
      </c>
      <c r="B1715" s="14" t="s">
        <v>516</v>
      </c>
      <c r="C1715" s="14" t="s">
        <v>1091</v>
      </c>
      <c r="D1715" s="14" t="s">
        <v>1226</v>
      </c>
      <c r="E1715" s="14" t="s">
        <v>1227</v>
      </c>
      <c r="F1715" s="14" t="s">
        <v>295</v>
      </c>
      <c r="G1715" s="14" t="s">
        <v>1227</v>
      </c>
      <c r="H1715" s="14">
        <v>31</v>
      </c>
      <c r="I1715" s="21" t="s">
        <v>1229</v>
      </c>
      <c r="J1715" s="22"/>
    </row>
    <row r="1716" spans="1:10" s="16" customFormat="1" ht="15">
      <c r="A1716" s="14" t="s">
        <v>319</v>
      </c>
      <c r="B1716" s="14" t="s">
        <v>516</v>
      </c>
      <c r="C1716" s="14" t="s">
        <v>1092</v>
      </c>
      <c r="D1716" s="14" t="s">
        <v>1226</v>
      </c>
      <c r="E1716" s="14" t="s">
        <v>1227</v>
      </c>
      <c r="F1716" s="14" t="s">
        <v>295</v>
      </c>
      <c r="G1716" s="14" t="s">
        <v>1227</v>
      </c>
      <c r="H1716" s="14">
        <v>31</v>
      </c>
      <c r="I1716" s="21" t="s">
        <v>1229</v>
      </c>
      <c r="J1716" s="22"/>
    </row>
    <row r="1717" spans="1:10" s="16" customFormat="1" ht="15">
      <c r="A1717" s="14" t="s">
        <v>319</v>
      </c>
      <c r="B1717" s="14" t="s">
        <v>516</v>
      </c>
      <c r="C1717" s="14" t="s">
        <v>1093</v>
      </c>
      <c r="D1717" s="14" t="s">
        <v>1226</v>
      </c>
      <c r="E1717" s="15" t="s">
        <v>1229</v>
      </c>
      <c r="F1717" s="14" t="s">
        <v>295</v>
      </c>
      <c r="G1717" s="14" t="s">
        <v>1227</v>
      </c>
      <c r="H1717" s="14">
        <v>40</v>
      </c>
      <c r="I1717" s="21" t="s">
        <v>1229</v>
      </c>
      <c r="J1717" s="22"/>
    </row>
    <row r="1718" spans="1:10" s="16" customFormat="1" ht="15">
      <c r="A1718" s="14" t="s">
        <v>319</v>
      </c>
      <c r="B1718" s="14" t="s">
        <v>516</v>
      </c>
      <c r="C1718" s="14" t="s">
        <v>322</v>
      </c>
      <c r="D1718" s="14" t="s">
        <v>1226</v>
      </c>
      <c r="E1718" s="14" t="s">
        <v>1227</v>
      </c>
      <c r="F1718" s="14" t="s">
        <v>295</v>
      </c>
      <c r="G1718" s="14" t="s">
        <v>1227</v>
      </c>
      <c r="H1718" s="14">
        <v>40</v>
      </c>
      <c r="I1718" s="21" t="s">
        <v>1229</v>
      </c>
      <c r="J1718" s="22"/>
    </row>
    <row r="1719" spans="1:10" s="16" customFormat="1" ht="15">
      <c r="A1719" s="14" t="s">
        <v>319</v>
      </c>
      <c r="B1719" s="14" t="s">
        <v>516</v>
      </c>
      <c r="C1719" s="14" t="s">
        <v>1094</v>
      </c>
      <c r="D1719" s="14" t="s">
        <v>1226</v>
      </c>
      <c r="E1719" s="14" t="s">
        <v>1229</v>
      </c>
      <c r="F1719" s="14" t="s">
        <v>295</v>
      </c>
      <c r="G1719" s="14" t="s">
        <v>1227</v>
      </c>
      <c r="H1719" s="14">
        <v>41</v>
      </c>
      <c r="I1719" s="21" t="s">
        <v>1229</v>
      </c>
      <c r="J1719" s="22"/>
    </row>
    <row r="1720" spans="1:8" s="16" customFormat="1" ht="15">
      <c r="A1720" s="14" t="s">
        <v>319</v>
      </c>
      <c r="B1720" s="14" t="s">
        <v>778</v>
      </c>
      <c r="C1720" s="14" t="s">
        <v>1095</v>
      </c>
      <c r="D1720" s="14" t="s">
        <v>1226</v>
      </c>
      <c r="E1720" s="14" t="s">
        <v>1229</v>
      </c>
      <c r="F1720" s="14" t="s">
        <v>295</v>
      </c>
      <c r="G1720" s="14" t="s">
        <v>1227</v>
      </c>
      <c r="H1720" s="14">
        <v>24</v>
      </c>
    </row>
    <row r="1721" spans="1:8" s="16" customFormat="1" ht="15">
      <c r="A1721" s="14" t="s">
        <v>319</v>
      </c>
      <c r="B1721" s="14" t="s">
        <v>778</v>
      </c>
      <c r="C1721" s="14" t="s">
        <v>1096</v>
      </c>
      <c r="D1721" s="14" t="s">
        <v>1226</v>
      </c>
      <c r="E1721" s="14" t="s">
        <v>1229</v>
      </c>
      <c r="F1721" s="14" t="s">
        <v>295</v>
      </c>
      <c r="G1721" s="14" t="s">
        <v>1227</v>
      </c>
      <c r="H1721" s="14">
        <v>45</v>
      </c>
    </row>
    <row r="1722" spans="1:8" s="16" customFormat="1" ht="15">
      <c r="A1722" s="14" t="s">
        <v>319</v>
      </c>
      <c r="B1722" s="14" t="s">
        <v>778</v>
      </c>
      <c r="C1722" s="14" t="s">
        <v>1097</v>
      </c>
      <c r="D1722" s="14" t="s">
        <v>1226</v>
      </c>
      <c r="E1722" s="14" t="s">
        <v>1227</v>
      </c>
      <c r="F1722" s="14" t="s">
        <v>295</v>
      </c>
      <c r="G1722" s="14" t="s">
        <v>1227</v>
      </c>
      <c r="H1722" s="14">
        <v>40</v>
      </c>
    </row>
    <row r="1723" spans="1:8" s="16" customFormat="1" ht="15">
      <c r="A1723" s="14" t="s">
        <v>319</v>
      </c>
      <c r="B1723" s="14" t="s">
        <v>778</v>
      </c>
      <c r="C1723" s="14" t="s">
        <v>1098</v>
      </c>
      <c r="D1723" s="14" t="s">
        <v>1226</v>
      </c>
      <c r="E1723" s="14" t="s">
        <v>1227</v>
      </c>
      <c r="F1723" s="14" t="s">
        <v>295</v>
      </c>
      <c r="G1723" s="14" t="s">
        <v>1227</v>
      </c>
      <c r="H1723" s="14">
        <v>45</v>
      </c>
    </row>
    <row r="1724" spans="1:8" s="16" customFormat="1" ht="15">
      <c r="A1724" s="14" t="s">
        <v>319</v>
      </c>
      <c r="B1724" s="14" t="s">
        <v>1479</v>
      </c>
      <c r="C1724" s="14" t="s">
        <v>1099</v>
      </c>
      <c r="D1724" s="14" t="s">
        <v>1226</v>
      </c>
      <c r="E1724" s="14" t="s">
        <v>1227</v>
      </c>
      <c r="F1724" s="14" t="s">
        <v>295</v>
      </c>
      <c r="G1724" s="14" t="s">
        <v>1227</v>
      </c>
      <c r="H1724" s="14">
        <v>20</v>
      </c>
    </row>
    <row r="1725" spans="1:8" s="16" customFormat="1" ht="15">
      <c r="A1725" s="14" t="s">
        <v>319</v>
      </c>
      <c r="B1725" s="15" t="s">
        <v>1479</v>
      </c>
      <c r="C1725" s="14" t="s">
        <v>1100</v>
      </c>
      <c r="D1725" s="15" t="s">
        <v>1226</v>
      </c>
      <c r="E1725" s="15" t="s">
        <v>1229</v>
      </c>
      <c r="F1725" s="15" t="s">
        <v>295</v>
      </c>
      <c r="G1725" s="15" t="s">
        <v>1227</v>
      </c>
      <c r="H1725" s="15">
        <v>50</v>
      </c>
    </row>
    <row r="1726" spans="1:8" s="16" customFormat="1" ht="15">
      <c r="A1726" s="14" t="s">
        <v>319</v>
      </c>
      <c r="B1726" s="14" t="s">
        <v>1479</v>
      </c>
      <c r="C1726" s="14" t="s">
        <v>1101</v>
      </c>
      <c r="D1726" s="14" t="s">
        <v>1226</v>
      </c>
      <c r="E1726" s="14" t="s">
        <v>1227</v>
      </c>
      <c r="F1726" s="14" t="s">
        <v>295</v>
      </c>
      <c r="G1726" s="14" t="s">
        <v>1227</v>
      </c>
      <c r="H1726" s="14">
        <v>20</v>
      </c>
    </row>
    <row r="1727" spans="1:8" s="16" customFormat="1" ht="15">
      <c r="A1727" s="14" t="s">
        <v>319</v>
      </c>
      <c r="B1727" s="14" t="s">
        <v>1479</v>
      </c>
      <c r="C1727" s="14" t="s">
        <v>1102</v>
      </c>
      <c r="D1727" s="14" t="s">
        <v>1226</v>
      </c>
      <c r="E1727" s="14" t="s">
        <v>1229</v>
      </c>
      <c r="F1727" s="14" t="s">
        <v>295</v>
      </c>
      <c r="G1727" s="14" t="s">
        <v>1227</v>
      </c>
      <c r="H1727" s="14">
        <v>25</v>
      </c>
    </row>
    <row r="1728" spans="1:8" s="16" customFormat="1" ht="15">
      <c r="A1728" s="14" t="s">
        <v>319</v>
      </c>
      <c r="B1728" s="14" t="s">
        <v>1479</v>
      </c>
      <c r="C1728" s="14" t="s">
        <v>1103</v>
      </c>
      <c r="D1728" s="14" t="s">
        <v>1226</v>
      </c>
      <c r="E1728" s="14" t="s">
        <v>1227</v>
      </c>
      <c r="F1728" s="14" t="s">
        <v>295</v>
      </c>
      <c r="G1728" s="14" t="s">
        <v>1227</v>
      </c>
      <c r="H1728" s="14">
        <v>25</v>
      </c>
    </row>
    <row r="1729" spans="1:8" s="16" customFormat="1" ht="15">
      <c r="A1729" s="14" t="s">
        <v>319</v>
      </c>
      <c r="B1729" s="14" t="s">
        <v>1479</v>
      </c>
      <c r="C1729" s="14" t="s">
        <v>1104</v>
      </c>
      <c r="D1729" s="14" t="s">
        <v>1226</v>
      </c>
      <c r="E1729" s="14" t="s">
        <v>1227</v>
      </c>
      <c r="F1729" s="14" t="s">
        <v>295</v>
      </c>
      <c r="G1729" s="14" t="s">
        <v>1227</v>
      </c>
      <c r="H1729" s="14">
        <v>25</v>
      </c>
    </row>
    <row r="1730" spans="1:8" s="16" customFormat="1" ht="15">
      <c r="A1730" s="14" t="s">
        <v>319</v>
      </c>
      <c r="B1730" s="14" t="s">
        <v>1479</v>
      </c>
      <c r="C1730" s="14" t="s">
        <v>1105</v>
      </c>
      <c r="D1730" s="14" t="s">
        <v>1226</v>
      </c>
      <c r="E1730" s="14" t="s">
        <v>1227</v>
      </c>
      <c r="F1730" s="14" t="s">
        <v>295</v>
      </c>
      <c r="G1730" s="14" t="s">
        <v>1227</v>
      </c>
      <c r="H1730" s="14">
        <v>30</v>
      </c>
    </row>
    <row r="1731" spans="1:8" s="16" customFormat="1" ht="15">
      <c r="A1731" s="14" t="s">
        <v>319</v>
      </c>
      <c r="B1731" s="14" t="s">
        <v>1479</v>
      </c>
      <c r="C1731" s="14" t="s">
        <v>1106</v>
      </c>
      <c r="D1731" s="14" t="s">
        <v>1226</v>
      </c>
      <c r="E1731" s="14" t="s">
        <v>1227</v>
      </c>
      <c r="F1731" s="14" t="s">
        <v>295</v>
      </c>
      <c r="G1731" s="14" t="s">
        <v>1227</v>
      </c>
      <c r="H1731" s="14">
        <v>35</v>
      </c>
    </row>
    <row r="1732" spans="1:8" s="16" customFormat="1" ht="15">
      <c r="A1732" s="14" t="s">
        <v>319</v>
      </c>
      <c r="B1732" s="14" t="s">
        <v>1479</v>
      </c>
      <c r="C1732" s="14" t="s">
        <v>1107</v>
      </c>
      <c r="D1732" s="14" t="s">
        <v>1226</v>
      </c>
      <c r="E1732" s="14" t="s">
        <v>1227</v>
      </c>
      <c r="F1732" s="14" t="s">
        <v>295</v>
      </c>
      <c r="G1732" s="14" t="s">
        <v>1227</v>
      </c>
      <c r="H1732" s="14">
        <v>35</v>
      </c>
    </row>
    <row r="1733" spans="1:8" s="16" customFormat="1" ht="15">
      <c r="A1733" s="14" t="s">
        <v>319</v>
      </c>
      <c r="B1733" s="14" t="s">
        <v>1479</v>
      </c>
      <c r="C1733" s="14" t="s">
        <v>1108</v>
      </c>
      <c r="D1733" s="14" t="s">
        <v>1226</v>
      </c>
      <c r="E1733" s="14" t="s">
        <v>1227</v>
      </c>
      <c r="F1733" s="14" t="s">
        <v>295</v>
      </c>
      <c r="G1733" s="14" t="s">
        <v>1227</v>
      </c>
      <c r="H1733" s="14">
        <v>45</v>
      </c>
    </row>
    <row r="1734" spans="1:8" s="16" customFormat="1" ht="15">
      <c r="A1734" s="14" t="s">
        <v>319</v>
      </c>
      <c r="B1734" s="14" t="s">
        <v>1479</v>
      </c>
      <c r="C1734" s="14" t="s">
        <v>1109</v>
      </c>
      <c r="D1734" s="14" t="s">
        <v>1226</v>
      </c>
      <c r="E1734" s="14" t="s">
        <v>1227</v>
      </c>
      <c r="F1734" s="14" t="s">
        <v>295</v>
      </c>
      <c r="G1734" s="14" t="s">
        <v>1227</v>
      </c>
      <c r="H1734" s="14">
        <v>45</v>
      </c>
    </row>
    <row r="1735" spans="1:8" s="16" customFormat="1" ht="15">
      <c r="A1735" s="14" t="s">
        <v>319</v>
      </c>
      <c r="B1735" s="14" t="s">
        <v>1479</v>
      </c>
      <c r="C1735" s="14" t="s">
        <v>1110</v>
      </c>
      <c r="D1735" s="14" t="s">
        <v>1226</v>
      </c>
      <c r="E1735" s="14" t="s">
        <v>1227</v>
      </c>
      <c r="F1735" s="14" t="s">
        <v>295</v>
      </c>
      <c r="G1735" s="14" t="s">
        <v>1227</v>
      </c>
      <c r="H1735" s="14">
        <v>55</v>
      </c>
    </row>
    <row r="1736" spans="1:8" s="16" customFormat="1" ht="15">
      <c r="A1736" s="14" t="s">
        <v>319</v>
      </c>
      <c r="B1736" s="14" t="s">
        <v>1479</v>
      </c>
      <c r="C1736" s="14" t="s">
        <v>1111</v>
      </c>
      <c r="D1736" s="14" t="s">
        <v>1226</v>
      </c>
      <c r="E1736" s="14" t="s">
        <v>1227</v>
      </c>
      <c r="F1736" s="14" t="s">
        <v>295</v>
      </c>
      <c r="G1736" s="14" t="s">
        <v>1227</v>
      </c>
      <c r="H1736" s="14">
        <v>65</v>
      </c>
    </row>
    <row r="1737" spans="1:8" s="16" customFormat="1" ht="15">
      <c r="A1737" s="14" t="s">
        <v>319</v>
      </c>
      <c r="B1737" s="14" t="s">
        <v>1479</v>
      </c>
      <c r="C1737" s="14" t="s">
        <v>1112</v>
      </c>
      <c r="D1737" s="14" t="s">
        <v>1226</v>
      </c>
      <c r="E1737" s="14" t="s">
        <v>1227</v>
      </c>
      <c r="F1737" s="14" t="s">
        <v>295</v>
      </c>
      <c r="G1737" s="14" t="s">
        <v>1227</v>
      </c>
      <c r="H1737" s="14">
        <v>26</v>
      </c>
    </row>
    <row r="1738" spans="1:8" s="16" customFormat="1" ht="15">
      <c r="A1738" s="14" t="s">
        <v>319</v>
      </c>
      <c r="B1738" s="14" t="s">
        <v>1479</v>
      </c>
      <c r="C1738" s="14" t="s">
        <v>1113</v>
      </c>
      <c r="D1738" s="14" t="s">
        <v>1226</v>
      </c>
      <c r="E1738" s="14" t="s">
        <v>1227</v>
      </c>
      <c r="F1738" s="14" t="s">
        <v>295</v>
      </c>
      <c r="G1738" s="14" t="s">
        <v>1227</v>
      </c>
      <c r="H1738" s="14">
        <v>26</v>
      </c>
    </row>
    <row r="1739" spans="1:9" s="16" customFormat="1" ht="15">
      <c r="A1739" s="14" t="s">
        <v>319</v>
      </c>
      <c r="B1739" s="14" t="s">
        <v>453</v>
      </c>
      <c r="C1739" s="14" t="s">
        <v>1114</v>
      </c>
      <c r="D1739" s="14" t="s">
        <v>1226</v>
      </c>
      <c r="E1739" s="14" t="s">
        <v>1227</v>
      </c>
      <c r="F1739" s="14" t="s">
        <v>295</v>
      </c>
      <c r="G1739" s="14" t="s">
        <v>1227</v>
      </c>
      <c r="H1739" s="14">
        <v>25</v>
      </c>
      <c r="I1739" s="16" t="s">
        <v>1229</v>
      </c>
    </row>
    <row r="1740" spans="1:9" s="16" customFormat="1" ht="15">
      <c r="A1740" s="14" t="s">
        <v>319</v>
      </c>
      <c r="B1740" s="14" t="s">
        <v>453</v>
      </c>
      <c r="C1740" s="14" t="s">
        <v>1115</v>
      </c>
      <c r="D1740" s="14" t="s">
        <v>1226</v>
      </c>
      <c r="E1740" s="14" t="s">
        <v>1227</v>
      </c>
      <c r="F1740" s="14" t="s">
        <v>295</v>
      </c>
      <c r="G1740" s="14" t="s">
        <v>1227</v>
      </c>
      <c r="H1740" s="14">
        <v>32</v>
      </c>
      <c r="I1740" s="16" t="s">
        <v>1229</v>
      </c>
    </row>
    <row r="1741" spans="1:9" s="16" customFormat="1" ht="15">
      <c r="A1741" s="14" t="s">
        <v>319</v>
      </c>
      <c r="B1741" s="14" t="s">
        <v>453</v>
      </c>
      <c r="C1741" s="14" t="s">
        <v>1116</v>
      </c>
      <c r="D1741" s="14" t="s">
        <v>1226</v>
      </c>
      <c r="E1741" s="14" t="s">
        <v>1227</v>
      </c>
      <c r="F1741" s="14" t="s">
        <v>295</v>
      </c>
      <c r="G1741" s="14" t="s">
        <v>1227</v>
      </c>
      <c r="H1741" s="14">
        <v>32</v>
      </c>
      <c r="I1741" s="16" t="s">
        <v>1229</v>
      </c>
    </row>
    <row r="1742" spans="1:9" s="16" customFormat="1" ht="15">
      <c r="A1742" s="14" t="s">
        <v>319</v>
      </c>
      <c r="B1742" s="14" t="s">
        <v>453</v>
      </c>
      <c r="C1742" s="14" t="s">
        <v>1117</v>
      </c>
      <c r="D1742" s="14" t="s">
        <v>1226</v>
      </c>
      <c r="E1742" s="14" t="s">
        <v>1227</v>
      </c>
      <c r="F1742" s="14" t="s">
        <v>295</v>
      </c>
      <c r="G1742" s="14" t="s">
        <v>1227</v>
      </c>
      <c r="H1742" s="14">
        <v>40</v>
      </c>
      <c r="I1742" s="16" t="s">
        <v>1229</v>
      </c>
    </row>
    <row r="1743" spans="1:10" s="16" customFormat="1" ht="15">
      <c r="A1743" s="14" t="s">
        <v>319</v>
      </c>
      <c r="B1743" s="14" t="s">
        <v>541</v>
      </c>
      <c r="C1743" s="14" t="s">
        <v>1118</v>
      </c>
      <c r="D1743" s="14" t="s">
        <v>1226</v>
      </c>
      <c r="E1743" s="14" t="s">
        <v>1229</v>
      </c>
      <c r="F1743" s="14" t="s">
        <v>295</v>
      </c>
      <c r="G1743" s="14" t="s">
        <v>1227</v>
      </c>
      <c r="H1743" s="14">
        <v>31</v>
      </c>
      <c r="I1743" s="21" t="s">
        <v>1229</v>
      </c>
      <c r="J1743" s="22"/>
    </row>
    <row r="1744" spans="1:10" s="16" customFormat="1" ht="15">
      <c r="A1744" s="19" t="s">
        <v>319</v>
      </c>
      <c r="B1744" s="14" t="s">
        <v>541</v>
      </c>
      <c r="C1744" s="14" t="s">
        <v>1119</v>
      </c>
      <c r="D1744" s="14" t="s">
        <v>1226</v>
      </c>
      <c r="E1744" s="14" t="s">
        <v>1229</v>
      </c>
      <c r="F1744" s="14" t="s">
        <v>295</v>
      </c>
      <c r="G1744" s="14" t="s">
        <v>1227</v>
      </c>
      <c r="H1744" s="14">
        <v>31</v>
      </c>
      <c r="I1744" s="21" t="s">
        <v>1229</v>
      </c>
      <c r="J1744" s="22"/>
    </row>
    <row r="1745" spans="1:10" s="16" customFormat="1" ht="15">
      <c r="A1745" s="14" t="s">
        <v>319</v>
      </c>
      <c r="B1745" s="14" t="s">
        <v>541</v>
      </c>
      <c r="C1745" s="14" t="s">
        <v>1120</v>
      </c>
      <c r="D1745" s="14" t="s">
        <v>1226</v>
      </c>
      <c r="E1745" s="14" t="s">
        <v>1229</v>
      </c>
      <c r="F1745" s="14" t="s">
        <v>295</v>
      </c>
      <c r="G1745" s="14" t="s">
        <v>1227</v>
      </c>
      <c r="H1745" s="14">
        <v>31</v>
      </c>
      <c r="I1745" s="21" t="s">
        <v>1229</v>
      </c>
      <c r="J1745" s="22"/>
    </row>
    <row r="1746" spans="1:10" s="16" customFormat="1" ht="15">
      <c r="A1746" s="14" t="s">
        <v>319</v>
      </c>
      <c r="B1746" s="14" t="s">
        <v>541</v>
      </c>
      <c r="C1746" s="14" t="s">
        <v>1121</v>
      </c>
      <c r="D1746" s="14" t="s">
        <v>1226</v>
      </c>
      <c r="E1746" s="14" t="s">
        <v>1229</v>
      </c>
      <c r="F1746" s="14" t="s">
        <v>295</v>
      </c>
      <c r="G1746" s="14" t="s">
        <v>1227</v>
      </c>
      <c r="H1746" s="14">
        <v>40</v>
      </c>
      <c r="I1746" s="21" t="s">
        <v>1229</v>
      </c>
      <c r="J1746" s="22"/>
    </row>
    <row r="1747" spans="1:10" s="16" customFormat="1" ht="15">
      <c r="A1747" s="14" t="s">
        <v>319</v>
      </c>
      <c r="B1747" s="14" t="s">
        <v>541</v>
      </c>
      <c r="C1747" s="14" t="s">
        <v>1122</v>
      </c>
      <c r="D1747" s="14" t="s">
        <v>1226</v>
      </c>
      <c r="E1747" s="14" t="s">
        <v>1227</v>
      </c>
      <c r="F1747" s="14" t="s">
        <v>295</v>
      </c>
      <c r="G1747" s="14" t="s">
        <v>1227</v>
      </c>
      <c r="H1747" s="14">
        <v>40</v>
      </c>
      <c r="I1747" s="21" t="s">
        <v>1229</v>
      </c>
      <c r="J1747" s="22"/>
    </row>
    <row r="1748" spans="1:10" s="16" customFormat="1" ht="15">
      <c r="A1748" s="14" t="s">
        <v>319</v>
      </c>
      <c r="B1748" s="14" t="s">
        <v>541</v>
      </c>
      <c r="C1748" s="14" t="s">
        <v>1123</v>
      </c>
      <c r="D1748" s="14" t="s">
        <v>1226</v>
      </c>
      <c r="E1748" s="14" t="s">
        <v>1227</v>
      </c>
      <c r="F1748" s="14" t="s">
        <v>295</v>
      </c>
      <c r="G1748" s="14" t="s">
        <v>1227</v>
      </c>
      <c r="H1748" s="14">
        <v>45</v>
      </c>
      <c r="I1748" s="21" t="s">
        <v>1229</v>
      </c>
      <c r="J1748" s="22"/>
    </row>
    <row r="1749" spans="1:9" s="16" customFormat="1" ht="15">
      <c r="A1749" s="16" t="s">
        <v>319</v>
      </c>
      <c r="B1749" s="14" t="s">
        <v>1230</v>
      </c>
      <c r="C1749" s="16" t="s">
        <v>1124</v>
      </c>
      <c r="D1749" s="16" t="s">
        <v>1226</v>
      </c>
      <c r="E1749" s="16" t="s">
        <v>1229</v>
      </c>
      <c r="F1749" s="16" t="s">
        <v>295</v>
      </c>
      <c r="G1749" s="16" t="s">
        <v>1227</v>
      </c>
      <c r="H1749" s="16">
        <v>30</v>
      </c>
      <c r="I1749" s="16" t="s">
        <v>1229</v>
      </c>
    </row>
    <row r="1750" spans="1:9" s="16" customFormat="1" ht="15">
      <c r="A1750" s="16" t="s">
        <v>319</v>
      </c>
      <c r="B1750" s="14" t="s">
        <v>1230</v>
      </c>
      <c r="C1750" s="16" t="s">
        <v>342</v>
      </c>
      <c r="D1750" s="16" t="s">
        <v>1226</v>
      </c>
      <c r="E1750" s="16" t="s">
        <v>1229</v>
      </c>
      <c r="F1750" s="16" t="s">
        <v>295</v>
      </c>
      <c r="G1750" s="16" t="s">
        <v>1227</v>
      </c>
      <c r="H1750" s="16">
        <v>55</v>
      </c>
      <c r="I1750" s="16" t="s">
        <v>1229</v>
      </c>
    </row>
    <row r="1751" spans="1:9" s="16" customFormat="1" ht="15">
      <c r="A1751" s="16" t="s">
        <v>319</v>
      </c>
      <c r="B1751" s="14" t="s">
        <v>1230</v>
      </c>
      <c r="C1751" s="16" t="s">
        <v>343</v>
      </c>
      <c r="D1751" s="16" t="s">
        <v>1226</v>
      </c>
      <c r="E1751" s="16" t="s">
        <v>1229</v>
      </c>
      <c r="F1751" s="16" t="s">
        <v>295</v>
      </c>
      <c r="G1751" s="16" t="s">
        <v>1227</v>
      </c>
      <c r="H1751" s="16">
        <v>65</v>
      </c>
      <c r="I1751" s="16" t="s">
        <v>1229</v>
      </c>
    </row>
    <row r="1752" spans="1:9" s="16" customFormat="1" ht="15">
      <c r="A1752" s="16" t="s">
        <v>319</v>
      </c>
      <c r="B1752" s="14" t="s">
        <v>1230</v>
      </c>
      <c r="C1752" s="16" t="s">
        <v>1125</v>
      </c>
      <c r="D1752" s="16" t="s">
        <v>1226</v>
      </c>
      <c r="E1752" s="16" t="s">
        <v>1229</v>
      </c>
      <c r="F1752" s="16" t="s">
        <v>295</v>
      </c>
      <c r="G1752" s="16" t="s">
        <v>1227</v>
      </c>
      <c r="H1752" s="16">
        <v>65</v>
      </c>
      <c r="I1752" s="16" t="s">
        <v>1229</v>
      </c>
    </row>
    <row r="1753" spans="1:9" s="16" customFormat="1" ht="15">
      <c r="A1753" s="14" t="s">
        <v>319</v>
      </c>
      <c r="B1753" s="14" t="s">
        <v>1230</v>
      </c>
      <c r="C1753" s="14" t="s">
        <v>1126</v>
      </c>
      <c r="D1753" s="14" t="s">
        <v>1226</v>
      </c>
      <c r="E1753" s="14" t="s">
        <v>1227</v>
      </c>
      <c r="F1753" s="14" t="s">
        <v>295</v>
      </c>
      <c r="G1753" s="14" t="s">
        <v>1227</v>
      </c>
      <c r="H1753" s="14">
        <v>25</v>
      </c>
      <c r="I1753" s="16" t="s">
        <v>1229</v>
      </c>
    </row>
    <row r="1754" spans="1:9" s="16" customFormat="1" ht="15">
      <c r="A1754" s="14" t="s">
        <v>319</v>
      </c>
      <c r="B1754" s="14" t="s">
        <v>1230</v>
      </c>
      <c r="C1754" s="14" t="s">
        <v>1127</v>
      </c>
      <c r="D1754" s="14" t="s">
        <v>1226</v>
      </c>
      <c r="E1754" s="14" t="s">
        <v>1227</v>
      </c>
      <c r="F1754" s="14" t="s">
        <v>295</v>
      </c>
      <c r="G1754" s="14" t="s">
        <v>1227</v>
      </c>
      <c r="H1754" s="14">
        <v>25</v>
      </c>
      <c r="I1754" s="16" t="s">
        <v>1229</v>
      </c>
    </row>
    <row r="1755" spans="1:9" s="16" customFormat="1" ht="15">
      <c r="A1755" s="14" t="s">
        <v>319</v>
      </c>
      <c r="B1755" s="14" t="s">
        <v>1230</v>
      </c>
      <c r="C1755" s="14" t="s">
        <v>1128</v>
      </c>
      <c r="D1755" s="14" t="s">
        <v>1226</v>
      </c>
      <c r="E1755" s="14" t="s">
        <v>1227</v>
      </c>
      <c r="F1755" s="14" t="s">
        <v>295</v>
      </c>
      <c r="G1755" s="14" t="s">
        <v>1227</v>
      </c>
      <c r="H1755" s="14">
        <v>35</v>
      </c>
      <c r="I1755" s="16" t="s">
        <v>1229</v>
      </c>
    </row>
    <row r="1756" spans="1:9" s="16" customFormat="1" ht="15">
      <c r="A1756" s="14" t="s">
        <v>319</v>
      </c>
      <c r="B1756" s="14" t="s">
        <v>1230</v>
      </c>
      <c r="C1756" s="14" t="s">
        <v>1129</v>
      </c>
      <c r="D1756" s="14" t="s">
        <v>1226</v>
      </c>
      <c r="E1756" s="14" t="s">
        <v>1227</v>
      </c>
      <c r="F1756" s="14" t="s">
        <v>295</v>
      </c>
      <c r="G1756" s="14" t="s">
        <v>1227</v>
      </c>
      <c r="H1756" s="14">
        <v>40</v>
      </c>
      <c r="I1756" s="16" t="s">
        <v>1229</v>
      </c>
    </row>
    <row r="1757" spans="1:9" s="16" customFormat="1" ht="15">
      <c r="A1757" s="14" t="s">
        <v>319</v>
      </c>
      <c r="B1757" s="14" t="s">
        <v>1230</v>
      </c>
      <c r="C1757" s="14" t="s">
        <v>1130</v>
      </c>
      <c r="D1757" s="14" t="s">
        <v>1226</v>
      </c>
      <c r="E1757" s="14" t="s">
        <v>1227</v>
      </c>
      <c r="F1757" s="14" t="s">
        <v>295</v>
      </c>
      <c r="G1757" s="14" t="s">
        <v>1227</v>
      </c>
      <c r="H1757" s="14">
        <v>45</v>
      </c>
      <c r="I1757" s="16" t="s">
        <v>1229</v>
      </c>
    </row>
    <row r="1758" spans="1:9" s="16" customFormat="1" ht="15">
      <c r="A1758" s="14" t="s">
        <v>319</v>
      </c>
      <c r="B1758" s="14" t="s">
        <v>1230</v>
      </c>
      <c r="C1758" s="14" t="s">
        <v>1131</v>
      </c>
      <c r="D1758" s="14" t="s">
        <v>1226</v>
      </c>
      <c r="E1758" s="14" t="s">
        <v>1227</v>
      </c>
      <c r="F1758" s="14" t="s">
        <v>295</v>
      </c>
      <c r="G1758" s="14" t="s">
        <v>1227</v>
      </c>
      <c r="H1758" s="14">
        <v>55</v>
      </c>
      <c r="I1758" s="16" t="s">
        <v>1229</v>
      </c>
    </row>
    <row r="1759" spans="1:9" s="16" customFormat="1" ht="15">
      <c r="A1759" s="14" t="s">
        <v>319</v>
      </c>
      <c r="B1759" s="14" t="s">
        <v>1230</v>
      </c>
      <c r="C1759" s="14" t="s">
        <v>1132</v>
      </c>
      <c r="D1759" s="14" t="s">
        <v>1226</v>
      </c>
      <c r="E1759" s="14" t="s">
        <v>1227</v>
      </c>
      <c r="F1759" s="14" t="s">
        <v>295</v>
      </c>
      <c r="G1759" s="14" t="s">
        <v>1227</v>
      </c>
      <c r="H1759" s="14">
        <v>65</v>
      </c>
      <c r="I1759" s="16" t="s">
        <v>1229</v>
      </c>
    </row>
    <row r="1760" spans="1:8" s="16" customFormat="1" ht="15">
      <c r="A1760" s="14" t="s">
        <v>319</v>
      </c>
      <c r="B1760" s="14" t="s">
        <v>1639</v>
      </c>
      <c r="C1760" s="14" t="s">
        <v>1133</v>
      </c>
      <c r="D1760" s="14" t="s">
        <v>1226</v>
      </c>
      <c r="E1760" s="14" t="s">
        <v>1227</v>
      </c>
      <c r="F1760" s="14" t="s">
        <v>295</v>
      </c>
      <c r="G1760" s="14" t="s">
        <v>1227</v>
      </c>
      <c r="H1760" s="14">
        <v>32</v>
      </c>
    </row>
    <row r="1761" spans="1:8" s="16" customFormat="1" ht="15">
      <c r="A1761" s="14" t="s">
        <v>319</v>
      </c>
      <c r="B1761" s="14" t="s">
        <v>1639</v>
      </c>
      <c r="C1761" s="14" t="s">
        <v>1134</v>
      </c>
      <c r="D1761" s="14" t="s">
        <v>1226</v>
      </c>
      <c r="E1761" s="14" t="s">
        <v>1229</v>
      </c>
      <c r="F1761" s="14" t="s">
        <v>295</v>
      </c>
      <c r="G1761" s="14" t="s">
        <v>1227</v>
      </c>
      <c r="H1761" s="14">
        <v>20</v>
      </c>
    </row>
    <row r="1762" spans="1:8" s="16" customFormat="1" ht="15">
      <c r="A1762" s="14" t="s">
        <v>319</v>
      </c>
      <c r="B1762" s="14" t="s">
        <v>1639</v>
      </c>
      <c r="C1762" s="14" t="s">
        <v>1135</v>
      </c>
      <c r="D1762" s="14" t="s">
        <v>1226</v>
      </c>
      <c r="E1762" s="14" t="s">
        <v>1229</v>
      </c>
      <c r="F1762" s="14" t="s">
        <v>295</v>
      </c>
      <c r="G1762" s="14" t="s">
        <v>1227</v>
      </c>
      <c r="H1762" s="14">
        <v>32</v>
      </c>
    </row>
    <row r="1763" spans="1:8" s="16" customFormat="1" ht="15">
      <c r="A1763" s="14" t="s">
        <v>319</v>
      </c>
      <c r="B1763" s="14" t="s">
        <v>1639</v>
      </c>
      <c r="C1763" s="14" t="s">
        <v>1136</v>
      </c>
      <c r="D1763" s="14" t="s">
        <v>1226</v>
      </c>
      <c r="E1763" s="14" t="s">
        <v>1229</v>
      </c>
      <c r="F1763" s="14" t="s">
        <v>295</v>
      </c>
      <c r="G1763" s="14" t="s">
        <v>1227</v>
      </c>
      <c r="H1763" s="14">
        <v>24</v>
      </c>
    </row>
    <row r="1764" spans="1:8" s="16" customFormat="1" ht="15">
      <c r="A1764" s="14" t="s">
        <v>319</v>
      </c>
      <c r="B1764" s="14" t="s">
        <v>760</v>
      </c>
      <c r="C1764" s="14" t="s">
        <v>1137</v>
      </c>
      <c r="D1764" s="14" t="s">
        <v>1226</v>
      </c>
      <c r="E1764" s="14" t="s">
        <v>1227</v>
      </c>
      <c r="F1764" s="14" t="s">
        <v>295</v>
      </c>
      <c r="G1764" s="14" t="s">
        <v>1227</v>
      </c>
      <c r="H1764" s="14">
        <v>21</v>
      </c>
    </row>
    <row r="1765" spans="1:8" s="16" customFormat="1" ht="15">
      <c r="A1765" s="14" t="s">
        <v>319</v>
      </c>
      <c r="B1765" s="14" t="s">
        <v>760</v>
      </c>
      <c r="C1765" s="14" t="s">
        <v>1138</v>
      </c>
      <c r="D1765" s="14" t="s">
        <v>1226</v>
      </c>
      <c r="E1765" s="14" t="s">
        <v>1227</v>
      </c>
      <c r="F1765" s="14" t="s">
        <v>295</v>
      </c>
      <c r="G1765" s="14" t="s">
        <v>1227</v>
      </c>
      <c r="H1765" s="14">
        <v>26</v>
      </c>
    </row>
    <row r="1766" spans="1:8" s="16" customFormat="1" ht="15">
      <c r="A1766" s="14" t="s">
        <v>319</v>
      </c>
      <c r="B1766" s="14" t="s">
        <v>760</v>
      </c>
      <c r="C1766" s="14" t="s">
        <v>1139</v>
      </c>
      <c r="D1766" s="14" t="s">
        <v>1226</v>
      </c>
      <c r="E1766" s="14" t="s">
        <v>1227</v>
      </c>
      <c r="F1766" s="14" t="s">
        <v>295</v>
      </c>
      <c r="G1766" s="14" t="s">
        <v>1227</v>
      </c>
      <c r="H1766" s="14">
        <v>26</v>
      </c>
    </row>
    <row r="1767" spans="1:8" s="16" customFormat="1" ht="15">
      <c r="A1767" s="14" t="s">
        <v>319</v>
      </c>
      <c r="B1767" s="14" t="s">
        <v>760</v>
      </c>
      <c r="C1767" s="14" t="s">
        <v>1140</v>
      </c>
      <c r="D1767" s="14" t="s">
        <v>1226</v>
      </c>
      <c r="E1767" s="14" t="s">
        <v>1227</v>
      </c>
      <c r="F1767" s="14" t="s">
        <v>295</v>
      </c>
      <c r="G1767" s="14" t="s">
        <v>1227</v>
      </c>
      <c r="H1767" s="14">
        <v>26</v>
      </c>
    </row>
    <row r="1768" spans="1:8" s="16" customFormat="1" ht="15">
      <c r="A1768" s="14" t="s">
        <v>319</v>
      </c>
      <c r="B1768" s="14" t="s">
        <v>760</v>
      </c>
      <c r="C1768" s="14" t="s">
        <v>1141</v>
      </c>
      <c r="D1768" s="14" t="s">
        <v>1226</v>
      </c>
      <c r="E1768" s="14" t="s">
        <v>1227</v>
      </c>
      <c r="F1768" s="14" t="s">
        <v>295</v>
      </c>
      <c r="G1768" s="14" t="s">
        <v>1227</v>
      </c>
      <c r="H1768" s="14">
        <v>30</v>
      </c>
    </row>
    <row r="1769" spans="1:8" s="16" customFormat="1" ht="15">
      <c r="A1769" s="14" t="s">
        <v>319</v>
      </c>
      <c r="B1769" s="14" t="s">
        <v>760</v>
      </c>
      <c r="C1769" s="14" t="s">
        <v>1142</v>
      </c>
      <c r="D1769" s="14" t="s">
        <v>1226</v>
      </c>
      <c r="E1769" s="14" t="s">
        <v>1227</v>
      </c>
      <c r="F1769" s="14" t="s">
        <v>295</v>
      </c>
      <c r="G1769" s="14" t="s">
        <v>1227</v>
      </c>
      <c r="H1769" s="14">
        <v>35</v>
      </c>
    </row>
    <row r="1770" spans="1:8" s="16" customFormat="1" ht="15">
      <c r="A1770" s="14" t="s">
        <v>319</v>
      </c>
      <c r="B1770" s="14" t="s">
        <v>760</v>
      </c>
      <c r="C1770" s="14" t="s">
        <v>1143</v>
      </c>
      <c r="D1770" s="14" t="s">
        <v>1226</v>
      </c>
      <c r="E1770" s="14" t="s">
        <v>1227</v>
      </c>
      <c r="F1770" s="14" t="s">
        <v>295</v>
      </c>
      <c r="G1770" s="14" t="s">
        <v>1227</v>
      </c>
      <c r="H1770" s="14">
        <v>40</v>
      </c>
    </row>
    <row r="1771" spans="1:8" s="16" customFormat="1" ht="15">
      <c r="A1771" s="14" t="s">
        <v>319</v>
      </c>
      <c r="B1771" s="14" t="s">
        <v>760</v>
      </c>
      <c r="C1771" s="14" t="s">
        <v>1144</v>
      </c>
      <c r="D1771" s="14" t="s">
        <v>1226</v>
      </c>
      <c r="E1771" s="14" t="s">
        <v>1229</v>
      </c>
      <c r="F1771" s="14" t="s">
        <v>295</v>
      </c>
      <c r="G1771" s="14" t="s">
        <v>1227</v>
      </c>
      <c r="H1771" s="14" t="s">
        <v>1239</v>
      </c>
    </row>
    <row r="1772" spans="1:8" s="16" customFormat="1" ht="15">
      <c r="A1772" s="14" t="s">
        <v>319</v>
      </c>
      <c r="B1772" s="14" t="s">
        <v>760</v>
      </c>
      <c r="C1772" s="14" t="s">
        <v>1145</v>
      </c>
      <c r="D1772" s="14" t="s">
        <v>1226</v>
      </c>
      <c r="E1772" s="14" t="s">
        <v>1229</v>
      </c>
      <c r="F1772" s="14" t="s">
        <v>295</v>
      </c>
      <c r="G1772" s="14" t="s">
        <v>1227</v>
      </c>
      <c r="H1772" s="14" t="s">
        <v>1239</v>
      </c>
    </row>
    <row r="1773" spans="1:8" s="16" customFormat="1" ht="15">
      <c r="A1773" s="14" t="s">
        <v>319</v>
      </c>
      <c r="B1773" s="14" t="s">
        <v>760</v>
      </c>
      <c r="C1773" s="14" t="s">
        <v>1146</v>
      </c>
      <c r="D1773" s="14" t="s">
        <v>1226</v>
      </c>
      <c r="E1773" s="14" t="s">
        <v>1229</v>
      </c>
      <c r="F1773" s="14" t="s">
        <v>295</v>
      </c>
      <c r="G1773" s="14" t="s">
        <v>1227</v>
      </c>
      <c r="H1773" s="14">
        <v>18</v>
      </c>
    </row>
    <row r="1774" spans="1:8" s="16" customFormat="1" ht="15">
      <c r="A1774" s="14" t="s">
        <v>319</v>
      </c>
      <c r="B1774" s="14" t="s">
        <v>760</v>
      </c>
      <c r="C1774" s="14" t="s">
        <v>1147</v>
      </c>
      <c r="D1774" s="14" t="s">
        <v>1226</v>
      </c>
      <c r="E1774" s="14" t="s">
        <v>1229</v>
      </c>
      <c r="F1774" s="14" t="s">
        <v>295</v>
      </c>
      <c r="G1774" s="14" t="s">
        <v>1227</v>
      </c>
      <c r="H1774" s="14">
        <v>22</v>
      </c>
    </row>
    <row r="1775" spans="1:8" s="16" customFormat="1" ht="15">
      <c r="A1775" s="14" t="s">
        <v>319</v>
      </c>
      <c r="B1775" s="14" t="s">
        <v>470</v>
      </c>
      <c r="C1775" s="14" t="s">
        <v>1148</v>
      </c>
      <c r="D1775" s="14" t="s">
        <v>1226</v>
      </c>
      <c r="E1775" s="14" t="s">
        <v>1229</v>
      </c>
      <c r="F1775" s="14" t="s">
        <v>295</v>
      </c>
      <c r="G1775" s="14" t="s">
        <v>1227</v>
      </c>
      <c r="H1775" s="14">
        <v>16</v>
      </c>
    </row>
    <row r="1776" spans="1:8" s="16" customFormat="1" ht="15">
      <c r="A1776" s="14" t="s">
        <v>319</v>
      </c>
      <c r="B1776" s="14" t="s">
        <v>470</v>
      </c>
      <c r="C1776" s="14" t="s">
        <v>1149</v>
      </c>
      <c r="D1776" s="14" t="s">
        <v>1226</v>
      </c>
      <c r="E1776" s="14" t="s">
        <v>1229</v>
      </c>
      <c r="F1776" s="14" t="s">
        <v>295</v>
      </c>
      <c r="G1776" s="14" t="s">
        <v>1227</v>
      </c>
      <c r="H1776" s="14">
        <v>21</v>
      </c>
    </row>
    <row r="1777" spans="1:8" s="16" customFormat="1" ht="15">
      <c r="A1777" s="14" t="s">
        <v>319</v>
      </c>
      <c r="B1777" s="14" t="s">
        <v>470</v>
      </c>
      <c r="C1777" s="14" t="s">
        <v>1150</v>
      </c>
      <c r="D1777" s="14" t="s">
        <v>1226</v>
      </c>
      <c r="E1777" s="14" t="s">
        <v>1229</v>
      </c>
      <c r="F1777" s="14" t="s">
        <v>295</v>
      </c>
      <c r="G1777" s="14" t="s">
        <v>1227</v>
      </c>
      <c r="H1777" s="14">
        <v>21</v>
      </c>
    </row>
    <row r="1778" spans="1:8" s="16" customFormat="1" ht="15">
      <c r="A1778" s="14" t="s">
        <v>319</v>
      </c>
      <c r="B1778" s="14" t="s">
        <v>470</v>
      </c>
      <c r="C1778" s="14" t="s">
        <v>1151</v>
      </c>
      <c r="D1778" s="14" t="s">
        <v>1226</v>
      </c>
      <c r="E1778" s="14" t="s">
        <v>1229</v>
      </c>
      <c r="F1778" s="14" t="s">
        <v>295</v>
      </c>
      <c r="G1778" s="14" t="s">
        <v>1227</v>
      </c>
      <c r="H1778" s="14">
        <v>20</v>
      </c>
    </row>
    <row r="1779" spans="1:8" s="16" customFormat="1" ht="15">
      <c r="A1779" s="14" t="s">
        <v>319</v>
      </c>
      <c r="B1779" s="14" t="s">
        <v>470</v>
      </c>
      <c r="C1779" s="14" t="s">
        <v>1152</v>
      </c>
      <c r="D1779" s="14" t="s">
        <v>1226</v>
      </c>
      <c r="E1779" s="14" t="s">
        <v>1229</v>
      </c>
      <c r="F1779" s="14" t="s">
        <v>295</v>
      </c>
      <c r="G1779" s="14" t="s">
        <v>1227</v>
      </c>
      <c r="H1779" s="14">
        <v>55</v>
      </c>
    </row>
    <row r="1780" spans="1:8" s="16" customFormat="1" ht="15">
      <c r="A1780" s="14" t="s">
        <v>319</v>
      </c>
      <c r="B1780" s="14" t="s">
        <v>470</v>
      </c>
      <c r="C1780" s="14" t="s">
        <v>1153</v>
      </c>
      <c r="D1780" s="14" t="s">
        <v>1226</v>
      </c>
      <c r="E1780" s="14" t="s">
        <v>1227</v>
      </c>
      <c r="F1780" s="14" t="s">
        <v>295</v>
      </c>
      <c r="G1780" s="14" t="s">
        <v>1227</v>
      </c>
      <c r="H1780" s="14">
        <v>25</v>
      </c>
    </row>
    <row r="1781" spans="1:8" s="16" customFormat="1" ht="15">
      <c r="A1781" s="14" t="s">
        <v>319</v>
      </c>
      <c r="B1781" s="14" t="s">
        <v>470</v>
      </c>
      <c r="C1781" s="14" t="s">
        <v>1154</v>
      </c>
      <c r="D1781" s="14" t="s">
        <v>1226</v>
      </c>
      <c r="E1781" s="14" t="s">
        <v>1229</v>
      </c>
      <c r="F1781" s="14" t="s">
        <v>295</v>
      </c>
      <c r="G1781" s="14" t="s">
        <v>1227</v>
      </c>
      <c r="H1781" s="14">
        <v>25</v>
      </c>
    </row>
    <row r="1782" spans="1:8" s="16" customFormat="1" ht="15">
      <c r="A1782" s="14" t="s">
        <v>319</v>
      </c>
      <c r="B1782" s="14" t="s">
        <v>470</v>
      </c>
      <c r="C1782" s="14" t="s">
        <v>1155</v>
      </c>
      <c r="D1782" s="14" t="s">
        <v>1226</v>
      </c>
      <c r="E1782" s="14" t="s">
        <v>1227</v>
      </c>
      <c r="F1782" s="14" t="s">
        <v>295</v>
      </c>
      <c r="G1782" s="14" t="s">
        <v>1227</v>
      </c>
      <c r="H1782" s="14">
        <v>30</v>
      </c>
    </row>
    <row r="1783" spans="1:8" s="16" customFormat="1" ht="15">
      <c r="A1783" s="14" t="s">
        <v>319</v>
      </c>
      <c r="B1783" s="14" t="s">
        <v>470</v>
      </c>
      <c r="C1783" s="14" t="s">
        <v>1156</v>
      </c>
      <c r="D1783" s="14" t="s">
        <v>1226</v>
      </c>
      <c r="E1783" s="14" t="s">
        <v>1229</v>
      </c>
      <c r="F1783" s="14" t="s">
        <v>295</v>
      </c>
      <c r="G1783" s="14" t="s">
        <v>1227</v>
      </c>
      <c r="H1783" s="14">
        <v>30</v>
      </c>
    </row>
    <row r="1784" spans="1:8" s="16" customFormat="1" ht="15">
      <c r="A1784" s="14" t="s">
        <v>319</v>
      </c>
      <c r="B1784" s="14" t="s">
        <v>470</v>
      </c>
      <c r="C1784" s="14" t="s">
        <v>1157</v>
      </c>
      <c r="D1784" s="14" t="s">
        <v>1226</v>
      </c>
      <c r="E1784" s="14" t="s">
        <v>1227</v>
      </c>
      <c r="F1784" s="14" t="s">
        <v>295</v>
      </c>
      <c r="G1784" s="14" t="s">
        <v>1227</v>
      </c>
      <c r="H1784" s="14">
        <v>35</v>
      </c>
    </row>
    <row r="1785" spans="1:8" s="16" customFormat="1" ht="15">
      <c r="A1785" s="14" t="s">
        <v>319</v>
      </c>
      <c r="B1785" s="14" t="s">
        <v>470</v>
      </c>
      <c r="C1785" s="14" t="s">
        <v>1158</v>
      </c>
      <c r="D1785" s="14" t="s">
        <v>1226</v>
      </c>
      <c r="E1785" s="14" t="s">
        <v>1229</v>
      </c>
      <c r="F1785" s="14" t="s">
        <v>295</v>
      </c>
      <c r="G1785" s="14" t="s">
        <v>1227</v>
      </c>
      <c r="H1785" s="14">
        <v>35</v>
      </c>
    </row>
    <row r="1786" spans="1:8" s="16" customFormat="1" ht="15">
      <c r="A1786" s="14" t="s">
        <v>319</v>
      </c>
      <c r="B1786" s="14" t="s">
        <v>470</v>
      </c>
      <c r="C1786" s="14" t="s">
        <v>1159</v>
      </c>
      <c r="D1786" s="14" t="s">
        <v>1226</v>
      </c>
      <c r="E1786" s="14" t="s">
        <v>1227</v>
      </c>
      <c r="F1786" s="14" t="s">
        <v>295</v>
      </c>
      <c r="G1786" s="14" t="s">
        <v>1227</v>
      </c>
      <c r="H1786" s="14">
        <v>45</v>
      </c>
    </row>
    <row r="1787" spans="1:8" s="16" customFormat="1" ht="15">
      <c r="A1787" s="14" t="s">
        <v>319</v>
      </c>
      <c r="B1787" s="14" t="s">
        <v>470</v>
      </c>
      <c r="C1787" s="14" t="s">
        <v>1160</v>
      </c>
      <c r="D1787" s="14" t="s">
        <v>1226</v>
      </c>
      <c r="E1787" s="14" t="s">
        <v>1229</v>
      </c>
      <c r="F1787" s="14" t="s">
        <v>295</v>
      </c>
      <c r="G1787" s="14" t="s">
        <v>1227</v>
      </c>
      <c r="H1787" s="14">
        <v>45</v>
      </c>
    </row>
    <row r="1788" spans="1:8" s="16" customFormat="1" ht="15">
      <c r="A1788" s="14" t="s">
        <v>319</v>
      </c>
      <c r="B1788" s="14" t="s">
        <v>470</v>
      </c>
      <c r="C1788" s="14" t="s">
        <v>1161</v>
      </c>
      <c r="D1788" s="14" t="s">
        <v>1226</v>
      </c>
      <c r="E1788" s="14" t="s">
        <v>1229</v>
      </c>
      <c r="F1788" s="14" t="s">
        <v>295</v>
      </c>
      <c r="G1788" s="14" t="s">
        <v>1227</v>
      </c>
      <c r="H1788" s="14">
        <v>60</v>
      </c>
    </row>
    <row r="1789" spans="1:8" s="16" customFormat="1" ht="15">
      <c r="A1789" s="14" t="s">
        <v>319</v>
      </c>
      <c r="B1789" s="14" t="s">
        <v>470</v>
      </c>
      <c r="C1789" s="14" t="s">
        <v>1162</v>
      </c>
      <c r="D1789" s="14" t="s">
        <v>1226</v>
      </c>
      <c r="E1789" s="14" t="s">
        <v>1229</v>
      </c>
      <c r="F1789" s="14" t="s">
        <v>295</v>
      </c>
      <c r="G1789" s="14" t="s">
        <v>1227</v>
      </c>
      <c r="H1789" s="14">
        <v>75</v>
      </c>
    </row>
    <row r="1790" spans="1:8" s="16" customFormat="1" ht="15">
      <c r="A1790" s="14" t="s">
        <v>319</v>
      </c>
      <c r="B1790" s="14" t="s">
        <v>858</v>
      </c>
      <c r="C1790" s="14" t="s">
        <v>1163</v>
      </c>
      <c r="D1790" s="14" t="s">
        <v>1226</v>
      </c>
      <c r="E1790" s="14" t="s">
        <v>1227</v>
      </c>
      <c r="F1790" s="14" t="s">
        <v>295</v>
      </c>
      <c r="G1790" s="14" t="s">
        <v>1227</v>
      </c>
      <c r="H1790" s="14">
        <v>17</v>
      </c>
    </row>
    <row r="1791" spans="1:8" s="16" customFormat="1" ht="15">
      <c r="A1791" s="14" t="s">
        <v>319</v>
      </c>
      <c r="B1791" s="14" t="s">
        <v>858</v>
      </c>
      <c r="C1791" s="14" t="s">
        <v>1164</v>
      </c>
      <c r="D1791" s="14" t="s">
        <v>1226</v>
      </c>
      <c r="E1791" s="14" t="s">
        <v>1227</v>
      </c>
      <c r="F1791" s="14" t="s">
        <v>295</v>
      </c>
      <c r="G1791" s="14" t="s">
        <v>1227</v>
      </c>
      <c r="H1791" s="14">
        <v>17</v>
      </c>
    </row>
    <row r="1792" spans="1:8" s="16" customFormat="1" ht="15">
      <c r="A1792" s="14" t="s">
        <v>319</v>
      </c>
      <c r="B1792" s="14" t="s">
        <v>858</v>
      </c>
      <c r="C1792" s="14" t="s">
        <v>1165</v>
      </c>
      <c r="D1792" s="14" t="s">
        <v>1226</v>
      </c>
      <c r="E1792" s="14" t="s">
        <v>1227</v>
      </c>
      <c r="F1792" s="14" t="s">
        <v>295</v>
      </c>
      <c r="G1792" s="14" t="s">
        <v>1227</v>
      </c>
      <c r="H1792" s="14">
        <v>17</v>
      </c>
    </row>
    <row r="1793" spans="1:8" s="16" customFormat="1" ht="15">
      <c r="A1793" s="14" t="s">
        <v>319</v>
      </c>
      <c r="B1793" s="14" t="s">
        <v>858</v>
      </c>
      <c r="C1793" s="14" t="s">
        <v>1166</v>
      </c>
      <c r="D1793" s="14" t="s">
        <v>1226</v>
      </c>
      <c r="E1793" s="14" t="s">
        <v>1227</v>
      </c>
      <c r="F1793" s="14" t="s">
        <v>295</v>
      </c>
      <c r="G1793" s="14" t="s">
        <v>1227</v>
      </c>
      <c r="H1793" s="14">
        <v>21</v>
      </c>
    </row>
    <row r="1794" spans="1:8" s="16" customFormat="1" ht="15">
      <c r="A1794" s="14" t="s">
        <v>319</v>
      </c>
      <c r="B1794" s="14" t="s">
        <v>858</v>
      </c>
      <c r="C1794" s="14" t="s">
        <v>1167</v>
      </c>
      <c r="D1794" s="14" t="s">
        <v>1226</v>
      </c>
      <c r="E1794" s="14" t="s">
        <v>1227</v>
      </c>
      <c r="F1794" s="14" t="s">
        <v>295</v>
      </c>
      <c r="G1794" s="14" t="s">
        <v>1227</v>
      </c>
      <c r="H1794" s="14">
        <v>21</v>
      </c>
    </row>
    <row r="1795" spans="1:8" s="16" customFormat="1" ht="15">
      <c r="A1795" s="14" t="s">
        <v>319</v>
      </c>
      <c r="B1795" s="14" t="s">
        <v>858</v>
      </c>
      <c r="C1795" s="14" t="s">
        <v>1168</v>
      </c>
      <c r="D1795" s="14" t="s">
        <v>1226</v>
      </c>
      <c r="E1795" s="14" t="s">
        <v>1227</v>
      </c>
      <c r="F1795" s="14" t="s">
        <v>295</v>
      </c>
      <c r="G1795" s="14" t="s">
        <v>1227</v>
      </c>
      <c r="H1795" s="14">
        <v>25</v>
      </c>
    </row>
    <row r="1796" spans="1:9" s="16" customFormat="1" ht="15">
      <c r="A1796" s="14" t="s">
        <v>319</v>
      </c>
      <c r="B1796" s="14" t="s">
        <v>867</v>
      </c>
      <c r="C1796" s="14" t="s">
        <v>1169</v>
      </c>
      <c r="D1796" s="14" t="s">
        <v>1226</v>
      </c>
      <c r="E1796" s="14" t="s">
        <v>1229</v>
      </c>
      <c r="F1796" s="14" t="s">
        <v>295</v>
      </c>
      <c r="G1796" s="14" t="s">
        <v>1227</v>
      </c>
      <c r="H1796" s="14">
        <v>26</v>
      </c>
      <c r="I1796" s="16" t="s">
        <v>1229</v>
      </c>
    </row>
    <row r="1797" spans="1:9" s="16" customFormat="1" ht="15">
      <c r="A1797" s="14" t="s">
        <v>319</v>
      </c>
      <c r="B1797" s="14" t="s">
        <v>867</v>
      </c>
      <c r="C1797" s="14" t="s">
        <v>1170</v>
      </c>
      <c r="D1797" s="14" t="s">
        <v>1226</v>
      </c>
      <c r="E1797" s="14" t="s">
        <v>1229</v>
      </c>
      <c r="F1797" s="14" t="s">
        <v>295</v>
      </c>
      <c r="G1797" s="14" t="s">
        <v>1227</v>
      </c>
      <c r="H1797" s="14">
        <v>32</v>
      </c>
      <c r="I1797" s="16" t="s">
        <v>1229</v>
      </c>
    </row>
    <row r="1798" spans="1:9" s="16" customFormat="1" ht="15">
      <c r="A1798" s="14" t="s">
        <v>319</v>
      </c>
      <c r="B1798" s="14" t="s">
        <v>867</v>
      </c>
      <c r="C1798" s="14" t="s">
        <v>1171</v>
      </c>
      <c r="D1798" s="14" t="s">
        <v>1226</v>
      </c>
      <c r="E1798" s="14" t="s">
        <v>1229</v>
      </c>
      <c r="F1798" s="14" t="s">
        <v>295</v>
      </c>
      <c r="G1798" s="14" t="s">
        <v>1227</v>
      </c>
      <c r="H1798" s="14">
        <v>26</v>
      </c>
      <c r="I1798" s="16" t="s">
        <v>1229</v>
      </c>
    </row>
    <row r="1799" spans="1:9" s="16" customFormat="1" ht="15">
      <c r="A1799" s="14" t="s">
        <v>319</v>
      </c>
      <c r="B1799" s="14" t="s">
        <v>867</v>
      </c>
      <c r="C1799" s="14" t="s">
        <v>1172</v>
      </c>
      <c r="D1799" s="14" t="s">
        <v>1226</v>
      </c>
      <c r="E1799" s="14" t="s">
        <v>1229</v>
      </c>
      <c r="F1799" s="14" t="s">
        <v>295</v>
      </c>
      <c r="G1799" s="14" t="s">
        <v>1227</v>
      </c>
      <c r="H1799" s="14">
        <v>32</v>
      </c>
      <c r="I1799" s="16" t="s">
        <v>1229</v>
      </c>
    </row>
    <row r="1800" spans="1:9" s="16" customFormat="1" ht="15">
      <c r="A1800" s="14" t="s">
        <v>319</v>
      </c>
      <c r="B1800" s="14" t="s">
        <v>867</v>
      </c>
      <c r="C1800" s="14" t="s">
        <v>1173</v>
      </c>
      <c r="D1800" s="14" t="s">
        <v>1226</v>
      </c>
      <c r="E1800" s="14" t="s">
        <v>1229</v>
      </c>
      <c r="F1800" s="14" t="s">
        <v>295</v>
      </c>
      <c r="G1800" s="14" t="s">
        <v>1227</v>
      </c>
      <c r="H1800" s="14">
        <v>32</v>
      </c>
      <c r="I1800" s="16" t="s">
        <v>1229</v>
      </c>
    </row>
    <row r="1801" spans="1:9" s="16" customFormat="1" ht="15">
      <c r="A1801" s="14" t="s">
        <v>319</v>
      </c>
      <c r="B1801" s="14" t="s">
        <v>867</v>
      </c>
      <c r="C1801" s="14" t="s">
        <v>1174</v>
      </c>
      <c r="D1801" s="14" t="s">
        <v>1226</v>
      </c>
      <c r="E1801" s="14" t="s">
        <v>1229</v>
      </c>
      <c r="F1801" s="14" t="s">
        <v>295</v>
      </c>
      <c r="G1801" s="14" t="s">
        <v>1227</v>
      </c>
      <c r="H1801" s="14">
        <v>40</v>
      </c>
      <c r="I1801" s="16" t="s">
        <v>1229</v>
      </c>
    </row>
    <row r="1802" spans="1:9" s="16" customFormat="1" ht="15">
      <c r="A1802" s="14" t="s">
        <v>319</v>
      </c>
      <c r="B1802" s="14" t="s">
        <v>867</v>
      </c>
      <c r="C1802" s="14" t="s">
        <v>1175</v>
      </c>
      <c r="D1802" s="14" t="s">
        <v>1226</v>
      </c>
      <c r="E1802" s="14" t="s">
        <v>1227</v>
      </c>
      <c r="F1802" s="14" t="s">
        <v>295</v>
      </c>
      <c r="G1802" s="14" t="s">
        <v>1227</v>
      </c>
      <c r="H1802" s="14">
        <v>23</v>
      </c>
      <c r="I1802" s="16" t="s">
        <v>1229</v>
      </c>
    </row>
    <row r="1803" spans="1:9" s="16" customFormat="1" ht="15">
      <c r="A1803" s="14" t="s">
        <v>319</v>
      </c>
      <c r="B1803" s="14" t="s">
        <v>867</v>
      </c>
      <c r="C1803" s="14" t="s">
        <v>1176</v>
      </c>
      <c r="D1803" s="14" t="s">
        <v>1226</v>
      </c>
      <c r="E1803" s="14" t="s">
        <v>1227</v>
      </c>
      <c r="F1803" s="14" t="s">
        <v>295</v>
      </c>
      <c r="G1803" s="14" t="s">
        <v>1227</v>
      </c>
      <c r="H1803" s="14">
        <v>27</v>
      </c>
      <c r="I1803" s="16" t="s">
        <v>1229</v>
      </c>
    </row>
    <row r="1804" spans="1:9" s="16" customFormat="1" ht="15">
      <c r="A1804" s="14" t="s">
        <v>319</v>
      </c>
      <c r="B1804" s="14" t="s">
        <v>867</v>
      </c>
      <c r="C1804" s="14" t="s">
        <v>1177</v>
      </c>
      <c r="D1804" s="14" t="s">
        <v>1226</v>
      </c>
      <c r="E1804" s="14" t="s">
        <v>1227</v>
      </c>
      <c r="F1804" s="14" t="s">
        <v>295</v>
      </c>
      <c r="G1804" s="14" t="s">
        <v>1227</v>
      </c>
      <c r="H1804" s="14">
        <v>35</v>
      </c>
      <c r="I1804" s="16" t="s">
        <v>1229</v>
      </c>
    </row>
    <row r="1805" spans="1:9" s="16" customFormat="1" ht="15">
      <c r="A1805" s="14" t="s">
        <v>319</v>
      </c>
      <c r="B1805" s="14" t="s">
        <v>867</v>
      </c>
      <c r="C1805" s="14" t="s">
        <v>1178</v>
      </c>
      <c r="D1805" s="14" t="s">
        <v>1226</v>
      </c>
      <c r="E1805" s="14" t="s">
        <v>1227</v>
      </c>
      <c r="F1805" s="14" t="s">
        <v>295</v>
      </c>
      <c r="G1805" s="14" t="s">
        <v>1227</v>
      </c>
      <c r="H1805" s="14">
        <v>35</v>
      </c>
      <c r="I1805" s="16" t="s">
        <v>1229</v>
      </c>
    </row>
    <row r="1806" spans="1:9" s="16" customFormat="1" ht="15">
      <c r="A1806" s="14" t="s">
        <v>319</v>
      </c>
      <c r="B1806" s="14" t="s">
        <v>867</v>
      </c>
      <c r="C1806" s="14" t="s">
        <v>1179</v>
      </c>
      <c r="D1806" s="14" t="s">
        <v>1226</v>
      </c>
      <c r="E1806" s="14" t="s">
        <v>1227</v>
      </c>
      <c r="F1806" s="14" t="s">
        <v>295</v>
      </c>
      <c r="G1806" s="14" t="s">
        <v>1227</v>
      </c>
      <c r="H1806" s="14">
        <v>45</v>
      </c>
      <c r="I1806" s="16" t="s">
        <v>1229</v>
      </c>
    </row>
    <row r="1807" spans="1:9" s="16" customFormat="1" ht="15">
      <c r="A1807" s="14" t="s">
        <v>319</v>
      </c>
      <c r="B1807" s="14" t="s">
        <v>867</v>
      </c>
      <c r="C1807" s="14" t="s">
        <v>1180</v>
      </c>
      <c r="D1807" s="14" t="s">
        <v>1226</v>
      </c>
      <c r="E1807" s="14" t="s">
        <v>1227</v>
      </c>
      <c r="F1807" s="14" t="s">
        <v>295</v>
      </c>
      <c r="G1807" s="14" t="s">
        <v>1227</v>
      </c>
      <c r="H1807" s="14">
        <v>55</v>
      </c>
      <c r="I1807" s="16" t="s">
        <v>1229</v>
      </c>
    </row>
    <row r="1808" spans="1:9" s="16" customFormat="1" ht="15">
      <c r="A1808" s="14" t="s">
        <v>319</v>
      </c>
      <c r="B1808" s="14" t="s">
        <v>867</v>
      </c>
      <c r="C1808" s="14" t="s">
        <v>1181</v>
      </c>
      <c r="D1808" s="14" t="s">
        <v>1226</v>
      </c>
      <c r="E1808" s="14" t="s">
        <v>1227</v>
      </c>
      <c r="F1808" s="14" t="s">
        <v>295</v>
      </c>
      <c r="G1808" s="14" t="s">
        <v>1227</v>
      </c>
      <c r="H1808" s="14">
        <v>62</v>
      </c>
      <c r="I1808" s="16" t="s">
        <v>1229</v>
      </c>
    </row>
    <row r="1809" spans="1:9" s="16" customFormat="1" ht="15">
      <c r="A1809" s="14" t="s">
        <v>319</v>
      </c>
      <c r="B1809" s="14" t="s">
        <v>867</v>
      </c>
      <c r="C1809" s="14" t="s">
        <v>1182</v>
      </c>
      <c r="D1809" s="14" t="s">
        <v>1226</v>
      </c>
      <c r="E1809" s="14" t="s">
        <v>1229</v>
      </c>
      <c r="F1809" s="14" t="s">
        <v>295</v>
      </c>
      <c r="G1809" s="14" t="s">
        <v>1227</v>
      </c>
      <c r="H1809" s="14">
        <v>62</v>
      </c>
      <c r="I1809" s="16" t="s">
        <v>1229</v>
      </c>
    </row>
    <row r="1810" spans="1:9" s="16" customFormat="1" ht="15">
      <c r="A1810" s="14" t="s">
        <v>319</v>
      </c>
      <c r="B1810" s="14" t="s">
        <v>867</v>
      </c>
      <c r="C1810" s="14" t="s">
        <v>1183</v>
      </c>
      <c r="D1810" s="14" t="s">
        <v>1226</v>
      </c>
      <c r="E1810" s="14" t="s">
        <v>1227</v>
      </c>
      <c r="F1810" s="14" t="s">
        <v>295</v>
      </c>
      <c r="G1810" s="14" t="s">
        <v>1227</v>
      </c>
      <c r="H1810" s="14">
        <v>70</v>
      </c>
      <c r="I1810" s="16" t="s">
        <v>1229</v>
      </c>
    </row>
    <row r="1811" spans="1:9" s="16" customFormat="1" ht="15">
      <c r="A1811" s="14" t="s">
        <v>319</v>
      </c>
      <c r="B1811" s="14" t="s">
        <v>867</v>
      </c>
      <c r="C1811" s="14" t="s">
        <v>1184</v>
      </c>
      <c r="D1811" s="14" t="s">
        <v>1226</v>
      </c>
      <c r="E1811" s="14" t="s">
        <v>1227</v>
      </c>
      <c r="F1811" s="14" t="s">
        <v>295</v>
      </c>
      <c r="G1811" s="14" t="s">
        <v>1227</v>
      </c>
      <c r="H1811" s="14">
        <v>70</v>
      </c>
      <c r="I1811" s="16" t="s">
        <v>1229</v>
      </c>
    </row>
    <row r="1812" spans="1:8" s="16" customFormat="1" ht="15">
      <c r="A1812" s="14" t="s">
        <v>319</v>
      </c>
      <c r="B1812" s="14" t="s">
        <v>312</v>
      </c>
      <c r="C1812" s="14" t="s">
        <v>1185</v>
      </c>
      <c r="D1812" s="14" t="s">
        <v>1226</v>
      </c>
      <c r="E1812" s="14" t="s">
        <v>1227</v>
      </c>
      <c r="F1812" s="14" t="s">
        <v>295</v>
      </c>
      <c r="G1812" s="14" t="s">
        <v>1227</v>
      </c>
      <c r="H1812" s="14">
        <v>35</v>
      </c>
    </row>
    <row r="1813" spans="1:8" s="16" customFormat="1" ht="15">
      <c r="A1813" s="14" t="s">
        <v>319</v>
      </c>
      <c r="B1813" s="14" t="s">
        <v>312</v>
      </c>
      <c r="C1813" s="14" t="s">
        <v>1186</v>
      </c>
      <c r="D1813" s="14" t="s">
        <v>1226</v>
      </c>
      <c r="E1813" s="14" t="s">
        <v>1227</v>
      </c>
      <c r="F1813" s="14" t="s">
        <v>295</v>
      </c>
      <c r="G1813" s="14" t="s">
        <v>1227</v>
      </c>
      <c r="H1813" s="14">
        <v>28</v>
      </c>
    </row>
    <row r="1814" spans="1:8" s="16" customFormat="1" ht="15">
      <c r="A1814" s="14" t="s">
        <v>319</v>
      </c>
      <c r="B1814" s="14" t="s">
        <v>312</v>
      </c>
      <c r="C1814" s="14" t="s">
        <v>1187</v>
      </c>
      <c r="D1814" s="14" t="s">
        <v>1226</v>
      </c>
      <c r="E1814" s="14" t="s">
        <v>1227</v>
      </c>
      <c r="F1814" s="14" t="s">
        <v>295</v>
      </c>
      <c r="G1814" s="14" t="s">
        <v>1227</v>
      </c>
      <c r="H1814" s="14">
        <v>35</v>
      </c>
    </row>
    <row r="1815" spans="1:8" s="16" customFormat="1" ht="15">
      <c r="A1815" s="14" t="s">
        <v>319</v>
      </c>
      <c r="B1815" s="14" t="s">
        <v>312</v>
      </c>
      <c r="C1815" s="14" t="s">
        <v>1188</v>
      </c>
      <c r="D1815" s="14" t="s">
        <v>1226</v>
      </c>
      <c r="E1815" s="14" t="s">
        <v>1227</v>
      </c>
      <c r="F1815" s="14" t="s">
        <v>295</v>
      </c>
      <c r="G1815" s="14" t="s">
        <v>1227</v>
      </c>
      <c r="H1815" s="14">
        <v>45</v>
      </c>
    </row>
    <row r="1816" spans="1:8" s="16" customFormat="1" ht="15">
      <c r="A1816" s="14" t="s">
        <v>319</v>
      </c>
      <c r="B1816" s="14" t="s">
        <v>312</v>
      </c>
      <c r="C1816" s="14" t="s">
        <v>1189</v>
      </c>
      <c r="D1816" s="14" t="s">
        <v>1226</v>
      </c>
      <c r="E1816" s="14" t="s">
        <v>1227</v>
      </c>
      <c r="F1816" s="14" t="s">
        <v>295</v>
      </c>
      <c r="G1816" s="14" t="s">
        <v>1227</v>
      </c>
      <c r="H1816" s="14">
        <v>35</v>
      </c>
    </row>
    <row r="1817" spans="1:8" s="16" customFormat="1" ht="15">
      <c r="A1817" s="14" t="s">
        <v>319</v>
      </c>
      <c r="B1817" s="14" t="s">
        <v>312</v>
      </c>
      <c r="C1817" s="14" t="s">
        <v>1190</v>
      </c>
      <c r="D1817" s="14" t="s">
        <v>1226</v>
      </c>
      <c r="E1817" s="14" t="s">
        <v>1229</v>
      </c>
      <c r="F1817" s="14" t="s">
        <v>295</v>
      </c>
      <c r="G1817" s="14" t="s">
        <v>1227</v>
      </c>
      <c r="H1817" s="14">
        <v>60</v>
      </c>
    </row>
    <row r="1818" spans="1:8" s="16" customFormat="1" ht="15">
      <c r="A1818" s="14" t="s">
        <v>319</v>
      </c>
      <c r="B1818" s="14" t="s">
        <v>312</v>
      </c>
      <c r="C1818" s="14" t="s">
        <v>1191</v>
      </c>
      <c r="D1818" s="14" t="s">
        <v>1226</v>
      </c>
      <c r="E1818" s="14" t="s">
        <v>1227</v>
      </c>
      <c r="F1818" s="14" t="s">
        <v>295</v>
      </c>
      <c r="G1818" s="14" t="s">
        <v>1227</v>
      </c>
      <c r="H1818" s="14">
        <v>45</v>
      </c>
    </row>
    <row r="1819" spans="1:8" s="16" customFormat="1" ht="15">
      <c r="A1819" s="14" t="s">
        <v>319</v>
      </c>
      <c r="B1819" s="14" t="s">
        <v>312</v>
      </c>
      <c r="C1819" s="14" t="s">
        <v>1192</v>
      </c>
      <c r="D1819" s="14" t="s">
        <v>1226</v>
      </c>
      <c r="E1819" s="14" t="s">
        <v>1229</v>
      </c>
      <c r="F1819" s="14" t="s">
        <v>295</v>
      </c>
      <c r="G1819" s="14" t="s">
        <v>1227</v>
      </c>
      <c r="H1819" s="14">
        <v>60</v>
      </c>
    </row>
    <row r="1820" spans="1:8" s="16" customFormat="1" ht="15">
      <c r="A1820" s="14" t="s">
        <v>319</v>
      </c>
      <c r="B1820" s="15" t="s">
        <v>884</v>
      </c>
      <c r="C1820" s="15" t="s">
        <v>1193</v>
      </c>
      <c r="D1820" s="15" t="s">
        <v>1226</v>
      </c>
      <c r="E1820" s="15" t="s">
        <v>1229</v>
      </c>
      <c r="F1820" s="15" t="s">
        <v>295</v>
      </c>
      <c r="G1820" s="15" t="s">
        <v>1227</v>
      </c>
      <c r="H1820" s="15">
        <v>50</v>
      </c>
    </row>
    <row r="1821" spans="1:8" s="16" customFormat="1" ht="15">
      <c r="A1821" s="14" t="s">
        <v>319</v>
      </c>
      <c r="B1821" s="14" t="s">
        <v>884</v>
      </c>
      <c r="C1821" s="14" t="s">
        <v>1194</v>
      </c>
      <c r="D1821" s="14" t="s">
        <v>1226</v>
      </c>
      <c r="E1821" s="14" t="s">
        <v>1229</v>
      </c>
      <c r="F1821" s="14" t="s">
        <v>295</v>
      </c>
      <c r="G1821" s="14" t="s">
        <v>1227</v>
      </c>
      <c r="H1821" s="14">
        <v>50</v>
      </c>
    </row>
    <row r="1822" spans="1:8" s="16" customFormat="1" ht="15">
      <c r="A1822" s="14" t="s">
        <v>319</v>
      </c>
      <c r="B1822" s="14" t="s">
        <v>884</v>
      </c>
      <c r="C1822" s="14" t="s">
        <v>1195</v>
      </c>
      <c r="D1822" s="14" t="s">
        <v>1226</v>
      </c>
      <c r="E1822" s="14" t="s">
        <v>1227</v>
      </c>
      <c r="F1822" s="14" t="s">
        <v>295</v>
      </c>
      <c r="G1822" s="14" t="s">
        <v>1227</v>
      </c>
      <c r="H1822" s="14">
        <v>55</v>
      </c>
    </row>
    <row r="1823" spans="1:8" s="16" customFormat="1" ht="15">
      <c r="A1823" s="14" t="s">
        <v>319</v>
      </c>
      <c r="B1823" s="14" t="s">
        <v>884</v>
      </c>
      <c r="C1823" s="14" t="s">
        <v>1196</v>
      </c>
      <c r="D1823" s="14" t="s">
        <v>1226</v>
      </c>
      <c r="E1823" s="14" t="s">
        <v>1227</v>
      </c>
      <c r="F1823" s="14" t="s">
        <v>295</v>
      </c>
      <c r="G1823" s="14" t="s">
        <v>1227</v>
      </c>
      <c r="H1823" s="14">
        <v>65</v>
      </c>
    </row>
    <row r="1824" spans="1:8" s="16" customFormat="1" ht="15">
      <c r="A1824" s="14" t="s">
        <v>319</v>
      </c>
      <c r="B1824" s="14" t="s">
        <v>884</v>
      </c>
      <c r="C1824" s="14" t="s">
        <v>1197</v>
      </c>
      <c r="D1824" s="14" t="s">
        <v>1226</v>
      </c>
      <c r="E1824" s="14" t="s">
        <v>1227</v>
      </c>
      <c r="F1824" s="14" t="s">
        <v>295</v>
      </c>
      <c r="G1824" s="14" t="s">
        <v>1227</v>
      </c>
      <c r="H1824" s="14">
        <v>75</v>
      </c>
    </row>
    <row r="1825" spans="1:8" s="16" customFormat="1" ht="15">
      <c r="A1825" s="14" t="s">
        <v>319</v>
      </c>
      <c r="B1825" s="14" t="s">
        <v>884</v>
      </c>
      <c r="C1825" s="14" t="s">
        <v>1198</v>
      </c>
      <c r="D1825" s="14" t="s">
        <v>1226</v>
      </c>
      <c r="E1825" s="14" t="s">
        <v>1229</v>
      </c>
      <c r="F1825" s="14" t="s">
        <v>295</v>
      </c>
      <c r="G1825" s="14" t="s">
        <v>1227</v>
      </c>
      <c r="H1825" s="14">
        <v>50</v>
      </c>
    </row>
    <row r="1826" spans="1:8" s="16" customFormat="1" ht="15">
      <c r="A1826" s="14" t="s">
        <v>319</v>
      </c>
      <c r="B1826" s="14" t="s">
        <v>884</v>
      </c>
      <c r="C1826" s="14" t="s">
        <v>1199</v>
      </c>
      <c r="D1826" s="14" t="s">
        <v>1226</v>
      </c>
      <c r="E1826" s="14" t="s">
        <v>1229</v>
      </c>
      <c r="F1826" s="14" t="s">
        <v>295</v>
      </c>
      <c r="G1826" s="14" t="s">
        <v>1227</v>
      </c>
      <c r="H1826" s="14">
        <v>60</v>
      </c>
    </row>
    <row r="1827" spans="1:8" s="16" customFormat="1" ht="15">
      <c r="A1827" s="14" t="s">
        <v>319</v>
      </c>
      <c r="B1827" s="14" t="s">
        <v>884</v>
      </c>
      <c r="C1827" s="14" t="s">
        <v>1200</v>
      </c>
      <c r="D1827" s="14" t="s">
        <v>1226</v>
      </c>
      <c r="E1827" s="14" t="s">
        <v>1229</v>
      </c>
      <c r="F1827" s="14" t="s">
        <v>295</v>
      </c>
      <c r="G1827" s="14" t="s">
        <v>1227</v>
      </c>
      <c r="H1827" s="14">
        <v>70</v>
      </c>
    </row>
    <row r="1828" spans="1:8" s="16" customFormat="1" ht="15">
      <c r="A1828" s="14" t="s">
        <v>319</v>
      </c>
      <c r="B1828" s="14" t="s">
        <v>884</v>
      </c>
      <c r="C1828" s="14" t="s">
        <v>1201</v>
      </c>
      <c r="D1828" s="14" t="s">
        <v>1226</v>
      </c>
      <c r="E1828" s="14" t="s">
        <v>1229</v>
      </c>
      <c r="F1828" s="14" t="s">
        <v>295</v>
      </c>
      <c r="G1828" s="14" t="s">
        <v>1227</v>
      </c>
      <c r="H1828" s="14">
        <v>128</v>
      </c>
    </row>
    <row r="1829" spans="1:8" s="16" customFormat="1" ht="15">
      <c r="A1829" s="14" t="s">
        <v>319</v>
      </c>
      <c r="B1829" s="14" t="s">
        <v>884</v>
      </c>
      <c r="C1829" s="14" t="s">
        <v>1202</v>
      </c>
      <c r="D1829" s="14" t="s">
        <v>1226</v>
      </c>
      <c r="E1829" s="14" t="s">
        <v>1229</v>
      </c>
      <c r="F1829" s="14" t="s">
        <v>295</v>
      </c>
      <c r="G1829" s="14" t="s">
        <v>1227</v>
      </c>
      <c r="H1829" s="14">
        <v>155</v>
      </c>
    </row>
    <row r="1830" spans="1:8" s="16" customFormat="1" ht="15">
      <c r="A1830" s="14" t="s">
        <v>319</v>
      </c>
      <c r="B1830" s="14" t="s">
        <v>884</v>
      </c>
      <c r="C1830" s="14" t="s">
        <v>1203</v>
      </c>
      <c r="D1830" s="14" t="s">
        <v>1226</v>
      </c>
      <c r="E1830" s="14" t="s">
        <v>1229</v>
      </c>
      <c r="F1830" s="14" t="s">
        <v>295</v>
      </c>
      <c r="G1830" s="14" t="s">
        <v>1227</v>
      </c>
      <c r="H1830" s="14">
        <v>180</v>
      </c>
    </row>
    <row r="1831" spans="1:8" s="16" customFormat="1" ht="15">
      <c r="A1831" s="14" t="s">
        <v>319</v>
      </c>
      <c r="B1831" s="14" t="s">
        <v>884</v>
      </c>
      <c r="C1831" s="14" t="s">
        <v>1204</v>
      </c>
      <c r="D1831" s="14" t="s">
        <v>1226</v>
      </c>
      <c r="E1831" s="14" t="s">
        <v>1227</v>
      </c>
      <c r="F1831" s="14" t="s">
        <v>295</v>
      </c>
      <c r="G1831" s="14" t="s">
        <v>1227</v>
      </c>
      <c r="H1831" s="14">
        <v>17</v>
      </c>
    </row>
    <row r="1832" spans="1:8" s="16" customFormat="1" ht="15">
      <c r="A1832" s="14" t="s">
        <v>319</v>
      </c>
      <c r="B1832" s="14" t="s">
        <v>884</v>
      </c>
      <c r="C1832" s="14" t="s">
        <v>1205</v>
      </c>
      <c r="D1832" s="14" t="s">
        <v>1226</v>
      </c>
      <c r="E1832" s="14" t="s">
        <v>1227</v>
      </c>
      <c r="F1832" s="14" t="s">
        <v>295</v>
      </c>
      <c r="G1832" s="14" t="s">
        <v>1227</v>
      </c>
      <c r="H1832" s="14">
        <v>20</v>
      </c>
    </row>
    <row r="1833" spans="1:8" s="16" customFormat="1" ht="15">
      <c r="A1833" s="14" t="s">
        <v>319</v>
      </c>
      <c r="B1833" s="14" t="s">
        <v>884</v>
      </c>
      <c r="C1833" s="14" t="s">
        <v>1206</v>
      </c>
      <c r="D1833" s="14" t="s">
        <v>1226</v>
      </c>
      <c r="E1833" s="14" t="s">
        <v>1227</v>
      </c>
      <c r="F1833" s="14" t="s">
        <v>295</v>
      </c>
      <c r="G1833" s="14" t="s">
        <v>1227</v>
      </c>
      <c r="H1833" s="14">
        <v>32</v>
      </c>
    </row>
    <row r="1834" spans="1:8" s="16" customFormat="1" ht="15">
      <c r="A1834" s="14" t="s">
        <v>319</v>
      </c>
      <c r="B1834" s="14" t="s">
        <v>884</v>
      </c>
      <c r="C1834" s="14" t="s">
        <v>1207</v>
      </c>
      <c r="D1834" s="14" t="s">
        <v>1226</v>
      </c>
      <c r="E1834" s="14" t="s">
        <v>1227</v>
      </c>
      <c r="F1834" s="14" t="s">
        <v>295</v>
      </c>
      <c r="G1834" s="14" t="s">
        <v>1227</v>
      </c>
      <c r="H1834" s="14">
        <v>32</v>
      </c>
    </row>
    <row r="1835" spans="1:8" s="16" customFormat="1" ht="15">
      <c r="A1835" s="14" t="s">
        <v>319</v>
      </c>
      <c r="B1835" s="14" t="s">
        <v>884</v>
      </c>
      <c r="C1835" s="14" t="s">
        <v>1208</v>
      </c>
      <c r="D1835" s="14" t="s">
        <v>1226</v>
      </c>
      <c r="E1835" s="14" t="s">
        <v>1227</v>
      </c>
      <c r="F1835" s="14" t="s">
        <v>295</v>
      </c>
      <c r="G1835" s="14" t="s">
        <v>1227</v>
      </c>
      <c r="H1835" s="14">
        <v>28</v>
      </c>
    </row>
    <row r="1836" spans="1:8" s="16" customFormat="1" ht="15">
      <c r="A1836" s="14" t="s">
        <v>319</v>
      </c>
      <c r="B1836" s="14" t="s">
        <v>884</v>
      </c>
      <c r="C1836" s="14" t="s">
        <v>1209</v>
      </c>
      <c r="D1836" s="14" t="s">
        <v>1226</v>
      </c>
      <c r="E1836" s="14" t="s">
        <v>1227</v>
      </c>
      <c r="F1836" s="14" t="s">
        <v>295</v>
      </c>
      <c r="G1836" s="14" t="s">
        <v>1227</v>
      </c>
      <c r="H1836" s="14">
        <v>35</v>
      </c>
    </row>
    <row r="1837" spans="1:8" s="16" customFormat="1" ht="15">
      <c r="A1837" s="14" t="s">
        <v>319</v>
      </c>
      <c r="B1837" s="14" t="s">
        <v>884</v>
      </c>
      <c r="C1837" s="14" t="s">
        <v>1210</v>
      </c>
      <c r="D1837" s="14" t="s">
        <v>1226</v>
      </c>
      <c r="E1837" s="14" t="s">
        <v>1227</v>
      </c>
      <c r="F1837" s="14" t="s">
        <v>295</v>
      </c>
      <c r="G1837" s="14" t="s">
        <v>1227</v>
      </c>
      <c r="H1837" s="14">
        <v>45</v>
      </c>
    </row>
    <row r="1838" spans="1:8" s="16" customFormat="1" ht="15">
      <c r="A1838" s="14" t="s">
        <v>319</v>
      </c>
      <c r="B1838" s="14" t="s">
        <v>884</v>
      </c>
      <c r="C1838" s="14" t="s">
        <v>1211</v>
      </c>
      <c r="D1838" s="14" t="s">
        <v>1226</v>
      </c>
      <c r="E1838" s="14" t="s">
        <v>1229</v>
      </c>
      <c r="F1838" s="14" t="s">
        <v>295</v>
      </c>
      <c r="G1838" s="14" t="s">
        <v>1227</v>
      </c>
      <c r="H1838" s="14">
        <v>40</v>
      </c>
    </row>
    <row r="1839" spans="1:8" s="16" customFormat="1" ht="15">
      <c r="A1839" s="14" t="s">
        <v>319</v>
      </c>
      <c r="B1839" s="14" t="s">
        <v>884</v>
      </c>
      <c r="C1839" s="14" t="s">
        <v>1212</v>
      </c>
      <c r="D1839" s="14" t="s">
        <v>1226</v>
      </c>
      <c r="E1839" s="14" t="s">
        <v>1227</v>
      </c>
      <c r="F1839" s="14" t="s">
        <v>295</v>
      </c>
      <c r="G1839" s="14" t="s">
        <v>1227</v>
      </c>
      <c r="H1839" s="14">
        <v>55</v>
      </c>
    </row>
    <row r="1840" spans="1:8" s="16" customFormat="1" ht="15">
      <c r="A1840" s="14" t="s">
        <v>319</v>
      </c>
      <c r="B1840" s="14" t="s">
        <v>884</v>
      </c>
      <c r="C1840" s="14" t="s">
        <v>1213</v>
      </c>
      <c r="D1840" s="14" t="s">
        <v>1226</v>
      </c>
      <c r="E1840" s="14" t="s">
        <v>1227</v>
      </c>
      <c r="F1840" s="14" t="s">
        <v>295</v>
      </c>
      <c r="G1840" s="14" t="s">
        <v>1227</v>
      </c>
      <c r="H1840" s="14">
        <v>75</v>
      </c>
    </row>
    <row r="1841" spans="1:8" s="16" customFormat="1" ht="15">
      <c r="A1841" s="14" t="s">
        <v>319</v>
      </c>
      <c r="B1841" s="14" t="s">
        <v>884</v>
      </c>
      <c r="C1841" s="14" t="s">
        <v>1214</v>
      </c>
      <c r="D1841" s="14" t="s">
        <v>1226</v>
      </c>
      <c r="E1841" s="14" t="s">
        <v>1229</v>
      </c>
      <c r="F1841" s="14" t="s">
        <v>295</v>
      </c>
      <c r="G1841" s="14" t="s">
        <v>1227</v>
      </c>
      <c r="H1841" s="14">
        <v>40</v>
      </c>
    </row>
    <row r="1842" spans="1:8" s="16" customFormat="1" ht="15">
      <c r="A1842" s="14" t="s">
        <v>319</v>
      </c>
      <c r="B1842" s="46" t="s">
        <v>884</v>
      </c>
      <c r="C1842" s="47" t="s">
        <v>1215</v>
      </c>
      <c r="D1842" s="47" t="s">
        <v>1226</v>
      </c>
      <c r="E1842" s="47" t="s">
        <v>1229</v>
      </c>
      <c r="F1842" s="47" t="s">
        <v>295</v>
      </c>
      <c r="G1842" s="14" t="s">
        <v>1227</v>
      </c>
      <c r="H1842" s="47">
        <v>55</v>
      </c>
    </row>
    <row r="1843" spans="1:8" s="16" customFormat="1" ht="15">
      <c r="A1843" s="16" t="s">
        <v>889</v>
      </c>
      <c r="B1843" s="14" t="s">
        <v>1479</v>
      </c>
      <c r="C1843" s="14" t="s">
        <v>1216</v>
      </c>
      <c r="D1843" s="14" t="s">
        <v>1226</v>
      </c>
      <c r="E1843" s="14" t="s">
        <v>1227</v>
      </c>
      <c r="F1843" s="14" t="s">
        <v>1253</v>
      </c>
      <c r="G1843" s="14" t="s">
        <v>1227</v>
      </c>
      <c r="H1843" s="14">
        <v>25</v>
      </c>
    </row>
  </sheetData>
  <sheetProtection autoFilter="0"/>
  <autoFilter ref="A1:J1843"/>
  <conditionalFormatting sqref="C1012:C1498 C1502:C65536 C10:C1010 C2:C8">
    <cfRule type="expression" priority="1" dxfId="1" stopIfTrue="1">
      <formula>COUNTIF($C$2:$C$1441,C2)&gt;1</formula>
    </cfRule>
  </conditionalFormatting>
  <conditionalFormatting sqref="C1499:C1500">
    <cfRule type="expression" priority="2" dxfId="2" stopIfTrue="1">
      <formula>COUNTIF(#REF!,C1499)&gt;1</formula>
    </cfRule>
  </conditionalFormatting>
  <conditionalFormatting sqref="C1501">
    <cfRule type="expression" priority="3" dxfId="1" stopIfTrue="1">
      <formula>COUNTIF(#REF!,C1501)&gt;1</formula>
    </cfRule>
  </conditionalFormatting>
  <conditionalFormatting sqref="C9">
    <cfRule type="expression" priority="4" dxfId="1" stopIfTrue="1">
      <formula>COUNTIF($C$2:$C$2904,C9)&gt;1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14408</dc:creator>
  <cp:keywords/>
  <dc:description/>
  <cp:lastModifiedBy>14408</cp:lastModifiedBy>
  <dcterms:created xsi:type="dcterms:W3CDTF">2008-07-18T14:12:59Z</dcterms:created>
  <dcterms:modified xsi:type="dcterms:W3CDTF">2008-07-18T18:59:10Z</dcterms:modified>
  <cp:category/>
  <cp:version/>
  <cp:contentType/>
  <cp:contentStatus/>
</cp:coreProperties>
</file>