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acilities affected by Benchmar" sheetId="1" r:id="rId1"/>
    <sheet name="Total Facilities per sector" sheetId="2" r:id="rId2"/>
  </sheets>
  <definedNames/>
  <calcPr fullCalcOnLoad="1"/>
</workbook>
</file>

<file path=xl/sharedStrings.xml><?xml version="1.0" encoding="utf-8"?>
<sst xmlns="http://schemas.openxmlformats.org/spreadsheetml/2006/main" count="144" uniqueCount="120">
  <si>
    <t>Pollutant</t>
  </si>
  <si>
    <t>Ammonia</t>
  </si>
  <si>
    <t>19 mg/L</t>
  </si>
  <si>
    <t>Biochemical Oxygen Demand (5 day)</t>
  </si>
  <si>
    <t>30 mg/L</t>
  </si>
  <si>
    <t>Chemical Oxygen Demand</t>
  </si>
  <si>
    <t>120 mg/L</t>
  </si>
  <si>
    <t>Total Suspended Solids</t>
  </si>
  <si>
    <t>100 mg/L</t>
  </si>
  <si>
    <t>Turbidity</t>
  </si>
  <si>
    <t>Nitrate + Nitrite Nitrogen</t>
  </si>
  <si>
    <t>0.68 mg/L</t>
  </si>
  <si>
    <t>Total Phosphorus</t>
  </si>
  <si>
    <t>2.0 mg/L</t>
  </si>
  <si>
    <t>pH</t>
  </si>
  <si>
    <t>6.0 - 9.0 s.u.</t>
  </si>
  <si>
    <t>Aluminum, Total (pH 6.5 - 9)</t>
  </si>
  <si>
    <t>0.75 mg/L</t>
  </si>
  <si>
    <t>Antimony, Total Recoverable</t>
  </si>
  <si>
    <t xml:space="preserve">0.15 mg/L </t>
  </si>
  <si>
    <t>Beryllium, Total Recoverable</t>
  </si>
  <si>
    <t>0.13 mg/L</t>
  </si>
  <si>
    <t>Cadmium, Total Recoverable</t>
  </si>
  <si>
    <t xml:space="preserve">0.0021 mg/L </t>
  </si>
  <si>
    <t>Chromium</t>
  </si>
  <si>
    <t>1.8 mg/L</t>
  </si>
  <si>
    <t>Copper, Total Recoverable</t>
  </si>
  <si>
    <t xml:space="preserve">0.014 mg/L </t>
  </si>
  <si>
    <t>Cyanide</t>
  </si>
  <si>
    <t xml:space="preserve">0.022 mg/L </t>
  </si>
  <si>
    <t>Iron, Total Recoverable</t>
  </si>
  <si>
    <t>1.0 mg/L</t>
  </si>
  <si>
    <t>Lead, Total Recoverable</t>
  </si>
  <si>
    <t xml:space="preserve">0.082 mg/L </t>
  </si>
  <si>
    <t>Magnesium, Total Recoverable</t>
  </si>
  <si>
    <t xml:space="preserve">0.064 mg/L </t>
  </si>
  <si>
    <t>Manganese</t>
  </si>
  <si>
    <t>Mercury, Total Recoverable</t>
  </si>
  <si>
    <t xml:space="preserve">0.0014 mg/L </t>
  </si>
  <si>
    <t>Nickel, Total Recoverable</t>
  </si>
  <si>
    <t>Phenols, Total</t>
  </si>
  <si>
    <t>0.016 mg/L</t>
  </si>
  <si>
    <t xml:space="preserve">0.005 mg/L </t>
  </si>
  <si>
    <t>Silver, Total Recoverable</t>
  </si>
  <si>
    <t xml:space="preserve">0.0038 mg/L </t>
  </si>
  <si>
    <t>Zinc, Total Recoverable</t>
  </si>
  <si>
    <t>Sector</t>
  </si>
  <si>
    <t>Active Permits*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</si>
  <si>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</si>
  <si>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</si>
  <si>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</si>
  <si>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</si>
  <si>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</si>
  <si>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</si>
  <si>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</si>
  <si>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</si>
  <si>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</si>
  <si>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</si>
  <si>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</si>
  <si>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</si>
  <si>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</si>
  <si>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</si>
  <si>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</si>
  <si>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</si>
  <si>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</si>
  <si>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</si>
  <si>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</si>
  <si>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</si>
  <si>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</si>
  <si>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</si>
  <si>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</si>
  <si>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</si>
  <si>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</si>
  <si>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</si>
  <si>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</si>
  <si>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</si>
  <si>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</si>
  <si>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</si>
  <si>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Total Activities</t>
  </si>
  <si>
    <t>Proposed 2005 MSGP Benchmark</t>
  </si>
  <si>
    <t>Selenium, Total Recoverable</t>
  </si>
  <si>
    <t>ALL</t>
  </si>
  <si>
    <t>2000 MGSP Benchmark</t>
  </si>
  <si>
    <t>5 NTU above background</t>
  </si>
  <si>
    <t xml:space="preserve">50 NTU </t>
  </si>
  <si>
    <t>.636 mg/L</t>
  </si>
  <si>
    <t>0.16854 mg/L</t>
  </si>
  <si>
    <t>Arsenic</t>
  </si>
  <si>
    <t>0.64 mg/L</t>
  </si>
  <si>
    <t>0.0159 mg/L</t>
  </si>
  <si>
    <t>N/A (Effluent Guideline Only)</t>
  </si>
  <si>
    <t>Total Sectors Affected (Activities in Sector Affected/ Total Activities in Sector)</t>
  </si>
  <si>
    <t>S, U (1/10)</t>
  </si>
  <si>
    <t>0.0816 mg/L</t>
  </si>
  <si>
    <t xml:space="preserve">0.050 mg/L </t>
  </si>
  <si>
    <t>0.0024 mg/L</t>
  </si>
  <si>
    <t>0.0636 mg/L</t>
  </si>
  <si>
    <t>1.417 mg/L</t>
  </si>
  <si>
    <t xml:space="preserve">0.47 mg/L </t>
  </si>
  <si>
    <t>.2385 mg/L</t>
  </si>
  <si>
    <t>0.0318 mg/L</t>
  </si>
  <si>
    <t>0.117 mg/L</t>
  </si>
  <si>
    <t>A (8/11), B (1/5), G (1/2), K, N, S, U (1/10)</t>
  </si>
  <si>
    <t>G (1/2)</t>
  </si>
  <si>
    <t>C (3/10), G (1/2), J (1/7), U (1/10), AA</t>
  </si>
  <si>
    <t>C (1/10)</t>
  </si>
  <si>
    <t>G (1/2), S</t>
  </si>
  <si>
    <t>C (1/10), E (2/8), F (2/7), H, M, N, Q, AA (1/2)</t>
  </si>
  <si>
    <t>A (1/11)</t>
  </si>
  <si>
    <t>A (1/11), G(1/2), K</t>
  </si>
  <si>
    <t>G(1/2), K</t>
  </si>
  <si>
    <t>A (1/11), F(3/7), G (1/2)</t>
  </si>
  <si>
    <t>C (2/10), E(1/8), F(1/7), G(1/2), H, L, M, N, O, Q, AA(1/2)</t>
  </si>
  <si>
    <t>C(1/10), G(1/2), K, M, N, Q</t>
  </si>
  <si>
    <t>G (1/2), K</t>
  </si>
  <si>
    <t>A (1/11), C (4/10), F (4/7), G (1/2), N, Q, Y (4/10), AA</t>
  </si>
  <si>
    <t xml:space="preserve">0.12 mg/L </t>
  </si>
  <si>
    <t>Draft 9/26/05</t>
  </si>
  <si>
    <t>Estimated Number of Facilities Affected**</t>
  </si>
  <si>
    <t>**Methodology is the same as that for estimating in Cost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</si>
</sst>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 textRotation="61" wrapText="1"/>
    </xf>
    <xf numFmtId="0" fontId="0" fillId="0" borderId="2" xfId="0" applyFont="1" applyBorder="1" applyAlignment="1">
      <alignment textRotation="61" wrapText="1"/>
    </xf>
    <xf numFmtId="1" fontId="0" fillId="0" borderId="3" xfId="0" applyNumberFormat="1" applyFont="1" applyBorder="1" applyAlignment="1">
      <alignment textRotation="61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6" xfId="0" applyNumberForma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1" fillId="0" borderId="6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4" fillId="0" borderId="12" xfId="0" applyFont="1" applyBorder="1" applyAlignment="1">
      <alignment/>
    </xf>
    <xf numFmtId="1" fontId="2" fillId="0" borderId="11" xfId="0" applyNumberFormat="1" applyFont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" fontId="0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29.7109375" style="0" customWidth="1"/>
    <col min="2" max="2" width="26.57421875" style="0" customWidth="1"/>
    <col min="3" max="3" width="13.421875" style="0" customWidth="1"/>
    <col min="4" max="4" width="32.7109375" style="0" customWidth="1"/>
    <col min="5" max="5" width="9.140625" style="12" customWidth="1"/>
  </cols>
  <sheetData>
    <row r="1" spans="1:5" ht="84.75" customHeight="1">
      <c r="A1" s="15" t="s">
        <v>0</v>
      </c>
      <c r="B1" s="16" t="s">
        <v>82</v>
      </c>
      <c r="C1" s="16" t="s">
        <v>79</v>
      </c>
      <c r="D1" s="17" t="s">
        <v>91</v>
      </c>
      <c r="E1" s="23" t="s">
        <v>118</v>
      </c>
    </row>
    <row r="2" spans="1:5" ht="12" customHeight="1">
      <c r="A2" s="18" t="s">
        <v>1</v>
      </c>
      <c r="B2" s="19" t="s">
        <v>2</v>
      </c>
      <c r="C2" s="19" t="s">
        <v>2</v>
      </c>
      <c r="D2" s="19" t="s">
        <v>58</v>
      </c>
      <c r="E2" s="20">
        <v>31</v>
      </c>
    </row>
    <row r="3" spans="1:5" ht="12" customHeight="1">
      <c r="A3" s="22" t="s">
        <v>3</v>
      </c>
      <c r="B3" s="19" t="s">
        <v>4</v>
      </c>
      <c r="C3" s="19" t="s">
        <v>4</v>
      </c>
      <c r="D3" s="19" t="s">
        <v>92</v>
      </c>
      <c r="E3" s="20">
        <v>467</v>
      </c>
    </row>
    <row r="4" spans="1:5" ht="25.5" customHeight="1">
      <c r="A4" s="18" t="s">
        <v>5</v>
      </c>
      <c r="B4" s="19" t="s">
        <v>6</v>
      </c>
      <c r="C4" s="19" t="s">
        <v>6</v>
      </c>
      <c r="D4" s="21" t="s">
        <v>102</v>
      </c>
      <c r="E4" s="20">
        <f>130*(8/11)+95*0.2+83*0.5+31+205+6.7</f>
        <v>397.74545454545455</v>
      </c>
    </row>
    <row r="5" spans="1:5" ht="12" customHeight="1">
      <c r="A5" s="18" t="s">
        <v>7</v>
      </c>
      <c r="B5" s="19" t="s">
        <v>8</v>
      </c>
      <c r="C5" s="19" t="s">
        <v>8</v>
      </c>
      <c r="D5" s="19" t="s">
        <v>81</v>
      </c>
      <c r="E5" s="20">
        <v>3656</v>
      </c>
    </row>
    <row r="6" spans="1:5" s="13" customFormat="1" ht="12" customHeight="1">
      <c r="A6" s="25" t="s">
        <v>9</v>
      </c>
      <c r="B6" s="26" t="s">
        <v>83</v>
      </c>
      <c r="C6" s="26" t="s">
        <v>84</v>
      </c>
      <c r="D6" s="26" t="s">
        <v>103</v>
      </c>
      <c r="E6" s="27">
        <f>42</f>
        <v>42</v>
      </c>
    </row>
    <row r="7" spans="1:5" ht="12.75">
      <c r="A7" s="25" t="s">
        <v>10</v>
      </c>
      <c r="B7" s="26" t="s">
        <v>11</v>
      </c>
      <c r="C7" s="26" t="s">
        <v>11</v>
      </c>
      <c r="D7" s="26" t="s">
        <v>104</v>
      </c>
      <c r="E7" s="27">
        <f>106*0.3+83*0.2+268*(1/7)+6.7+104</f>
        <v>197.3857142857143</v>
      </c>
    </row>
    <row r="8" spans="1:5" ht="12.75">
      <c r="A8" s="25" t="s">
        <v>12</v>
      </c>
      <c r="B8" s="26" t="s">
        <v>13</v>
      </c>
      <c r="C8" s="26" t="s">
        <v>13</v>
      </c>
      <c r="D8" s="26" t="s">
        <v>105</v>
      </c>
      <c r="E8" s="27">
        <f>106*0.1</f>
        <v>10.600000000000001</v>
      </c>
    </row>
    <row r="9" spans="1:5" ht="12.75">
      <c r="A9" s="25" t="s">
        <v>14</v>
      </c>
      <c r="B9" s="26" t="s">
        <v>15</v>
      </c>
      <c r="C9" s="26" t="s">
        <v>15</v>
      </c>
      <c r="D9" s="26" t="s">
        <v>106</v>
      </c>
      <c r="E9" s="27">
        <f>83*0.5+400</f>
        <v>441.5</v>
      </c>
    </row>
    <row r="10" spans="1:5" ht="24.75" customHeight="1">
      <c r="A10" s="25" t="s">
        <v>16</v>
      </c>
      <c r="B10" s="26" t="s">
        <v>17</v>
      </c>
      <c r="C10" s="26" t="s">
        <v>17</v>
      </c>
      <c r="D10" s="28" t="s">
        <v>107</v>
      </c>
      <c r="E10" s="27">
        <f>106*0.1+232*0.25+78*(2/7)+11+262+205+37+57</f>
        <v>662.8857142857142</v>
      </c>
    </row>
    <row r="11" spans="1:5" s="13" customFormat="1" ht="12.75">
      <c r="A11" s="25" t="s">
        <v>18</v>
      </c>
      <c r="B11" s="26" t="s">
        <v>85</v>
      </c>
      <c r="C11" s="26" t="s">
        <v>88</v>
      </c>
      <c r="D11" s="26" t="s">
        <v>103</v>
      </c>
      <c r="E11" s="27">
        <f>83*0.5</f>
        <v>41.5</v>
      </c>
    </row>
    <row r="12" spans="1:5" s="13" customFormat="1" ht="12.75">
      <c r="A12" s="25" t="s">
        <v>87</v>
      </c>
      <c r="B12" s="26" t="s">
        <v>86</v>
      </c>
      <c r="C12" s="26" t="s">
        <v>19</v>
      </c>
      <c r="D12" s="26" t="s">
        <v>109</v>
      </c>
      <c r="E12" s="27">
        <f>83*0.5+130*(1/11)</f>
        <v>53.31818181818182</v>
      </c>
    </row>
    <row r="13" spans="1:5" ht="12.75">
      <c r="A13" s="25" t="s">
        <v>20</v>
      </c>
      <c r="B13" s="26" t="s">
        <v>21</v>
      </c>
      <c r="C13" s="26" t="s">
        <v>21</v>
      </c>
      <c r="D13" s="26" t="s">
        <v>103</v>
      </c>
      <c r="E13" s="27">
        <f>83*0.5</f>
        <v>41.5</v>
      </c>
    </row>
    <row r="14" spans="1:5" s="13" customFormat="1" ht="12.75">
      <c r="A14" s="25" t="s">
        <v>22</v>
      </c>
      <c r="B14" s="26" t="s">
        <v>89</v>
      </c>
      <c r="C14" s="26" t="s">
        <v>23</v>
      </c>
      <c r="D14" s="26" t="s">
        <v>110</v>
      </c>
      <c r="E14" s="27">
        <f>83*0.5+31</f>
        <v>72.5</v>
      </c>
    </row>
    <row r="15" spans="1:5" s="13" customFormat="1" ht="12.75">
      <c r="A15" s="25" t="s">
        <v>24</v>
      </c>
      <c r="B15" s="26" t="s">
        <v>90</v>
      </c>
      <c r="C15" s="26" t="s">
        <v>25</v>
      </c>
      <c r="D15" s="26" t="s">
        <v>108</v>
      </c>
      <c r="E15" s="27">
        <f>130*(1/11)</f>
        <v>11.818181818181818</v>
      </c>
    </row>
    <row r="16" spans="1:5" s="13" customFormat="1" ht="12.75">
      <c r="A16" s="25" t="s">
        <v>26</v>
      </c>
      <c r="B16" s="26" t="s">
        <v>96</v>
      </c>
      <c r="C16" s="26" t="s">
        <v>27</v>
      </c>
      <c r="D16" s="26" t="s">
        <v>111</v>
      </c>
      <c r="E16" s="27">
        <f>83*0.5+130*(1/11)+78*(3/7)</f>
        <v>86.74675324675324</v>
      </c>
    </row>
    <row r="17" spans="1:5" s="13" customFormat="1" ht="12.75">
      <c r="A17" s="25" t="s">
        <v>28</v>
      </c>
      <c r="B17" s="26" t="s">
        <v>96</v>
      </c>
      <c r="C17" s="26" t="s">
        <v>29</v>
      </c>
      <c r="D17" s="26" t="s">
        <v>58</v>
      </c>
      <c r="E17" s="27">
        <v>31</v>
      </c>
    </row>
    <row r="18" spans="1:5" ht="25.5" customHeight="1">
      <c r="A18" s="25" t="s">
        <v>30</v>
      </c>
      <c r="B18" s="26" t="s">
        <v>31</v>
      </c>
      <c r="C18" s="26" t="s">
        <v>31</v>
      </c>
      <c r="D18" s="28" t="s">
        <v>112</v>
      </c>
      <c r="E18" s="27">
        <f>106*0.2+232*0.125+78*(1/7)+83*0.5+11+123+262+205+37+65</f>
        <v>805.8428571428572</v>
      </c>
    </row>
    <row r="19" spans="1:5" s="13" customFormat="1" ht="12" customHeight="1">
      <c r="A19" s="25" t="s">
        <v>32</v>
      </c>
      <c r="B19" s="26" t="s">
        <v>93</v>
      </c>
      <c r="C19" s="26" t="s">
        <v>33</v>
      </c>
      <c r="D19" s="26" t="s">
        <v>113</v>
      </c>
      <c r="E19" s="27">
        <f>106*0.1+83*0.5+31+262+205+37</f>
        <v>587.1</v>
      </c>
    </row>
    <row r="20" spans="1:5" s="13" customFormat="1" ht="12" customHeight="1">
      <c r="A20" s="25" t="s">
        <v>34</v>
      </c>
      <c r="B20" s="26" t="s">
        <v>96</v>
      </c>
      <c r="C20" s="26" t="s">
        <v>35</v>
      </c>
      <c r="D20" s="26" t="s">
        <v>58</v>
      </c>
      <c r="E20" s="27">
        <v>31</v>
      </c>
    </row>
    <row r="21" spans="1:5" s="13" customFormat="1" ht="12" customHeight="1">
      <c r="A21" s="25" t="s">
        <v>36</v>
      </c>
      <c r="B21" s="26" t="s">
        <v>31</v>
      </c>
      <c r="C21" s="26" t="s">
        <v>94</v>
      </c>
      <c r="D21" s="26" t="s">
        <v>103</v>
      </c>
      <c r="E21" s="27">
        <f>83*0.5</f>
        <v>41.5</v>
      </c>
    </row>
    <row r="22" spans="1:5" s="13" customFormat="1" ht="12" customHeight="1">
      <c r="A22" s="25" t="s">
        <v>37</v>
      </c>
      <c r="B22" s="26" t="s">
        <v>95</v>
      </c>
      <c r="C22" s="26" t="s">
        <v>38</v>
      </c>
      <c r="D22" s="26" t="s">
        <v>114</v>
      </c>
      <c r="E22" s="27">
        <f>83*0.5+31</f>
        <v>72.5</v>
      </c>
    </row>
    <row r="23" spans="1:5" s="13" customFormat="1" ht="12" customHeight="1">
      <c r="A23" s="25" t="s">
        <v>39</v>
      </c>
      <c r="B23" s="26" t="s">
        <v>97</v>
      </c>
      <c r="C23" s="26" t="s">
        <v>98</v>
      </c>
      <c r="D23" s="26" t="s">
        <v>103</v>
      </c>
      <c r="E23" s="27">
        <f>83*0.5</f>
        <v>41.5</v>
      </c>
    </row>
    <row r="24" spans="1:5" s="13" customFormat="1" ht="12" customHeight="1">
      <c r="A24" s="25" t="s">
        <v>40</v>
      </c>
      <c r="B24" s="26" t="s">
        <v>90</v>
      </c>
      <c r="C24" s="26" t="s">
        <v>41</v>
      </c>
      <c r="D24" s="26" t="s">
        <v>108</v>
      </c>
      <c r="E24" s="27">
        <f>130*1/11</f>
        <v>11.818181818181818</v>
      </c>
    </row>
    <row r="25" spans="1:5" s="13" customFormat="1" ht="12" customHeight="1">
      <c r="A25" s="25" t="s">
        <v>80</v>
      </c>
      <c r="B25" s="26" t="s">
        <v>99</v>
      </c>
      <c r="C25" s="26" t="s">
        <v>42</v>
      </c>
      <c r="D25" s="26" t="s">
        <v>114</v>
      </c>
      <c r="E25" s="27">
        <f>83*0.5+31</f>
        <v>72.5</v>
      </c>
    </row>
    <row r="26" spans="1:5" s="13" customFormat="1" ht="12" customHeight="1">
      <c r="A26" s="25" t="s">
        <v>43</v>
      </c>
      <c r="B26" s="26" t="s">
        <v>100</v>
      </c>
      <c r="C26" s="26" t="s">
        <v>44</v>
      </c>
      <c r="D26" s="26" t="s">
        <v>114</v>
      </c>
      <c r="E26" s="27">
        <f>83*0.5+31</f>
        <v>72.5</v>
      </c>
    </row>
    <row r="27" spans="1:5" s="13" customFormat="1" ht="27" customHeight="1" thickBot="1">
      <c r="A27" s="29" t="s">
        <v>45</v>
      </c>
      <c r="B27" s="30" t="s">
        <v>101</v>
      </c>
      <c r="C27" s="30" t="s">
        <v>116</v>
      </c>
      <c r="D27" s="31" t="s">
        <v>115</v>
      </c>
      <c r="E27" s="32">
        <f>130*(1/11)+106*0.4+78*(4/7)+83*0.5+205+37+111*0.4+104</f>
        <v>530.6896103896104</v>
      </c>
    </row>
    <row r="28" spans="2:5" ht="12.75">
      <c r="B28" s="24" t="s">
        <v>119</v>
      </c>
      <c r="E28" s="14" t="s">
        <v>117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F1" sqref="F1"/>
    </sheetView>
  </sheetViews>
  <sheetFormatPr defaultColWidth="9.140625" defaultRowHeight="12.75"/>
  <sheetData>
    <row r="1" spans="1:3" ht="66" customHeight="1">
      <c r="A1" s="1" t="s">
        <v>46</v>
      </c>
      <c r="B1" s="2" t="s">
        <v>47</v>
      </c>
      <c r="C1" s="3" t="s">
        <v>78</v>
      </c>
    </row>
    <row r="2" spans="1:3" ht="12.75">
      <c r="A2" s="4" t="s">
        <v>48</v>
      </c>
      <c r="B2" s="5">
        <v>130</v>
      </c>
      <c r="C2" s="11">
        <v>11</v>
      </c>
    </row>
    <row r="3" spans="1:3" ht="12.75">
      <c r="A3" s="4" t="s">
        <v>49</v>
      </c>
      <c r="B3" s="5">
        <v>95</v>
      </c>
      <c r="C3" s="6">
        <v>5</v>
      </c>
    </row>
    <row r="4" spans="1:3" ht="12.75">
      <c r="A4" s="4" t="s">
        <v>50</v>
      </c>
      <c r="B4" s="5">
        <v>106</v>
      </c>
      <c r="C4" s="6">
        <v>10</v>
      </c>
    </row>
    <row r="5" spans="1:3" ht="12.75">
      <c r="A5" s="4" t="s">
        <v>51</v>
      </c>
      <c r="B5" s="5">
        <v>146</v>
      </c>
      <c r="C5" s="6">
        <v>3</v>
      </c>
    </row>
    <row r="6" spans="1:3" ht="12.75">
      <c r="A6" s="4" t="s">
        <v>52</v>
      </c>
      <c r="B6" s="5">
        <v>232</v>
      </c>
      <c r="C6" s="7">
        <v>9</v>
      </c>
    </row>
    <row r="7" spans="1:3" ht="12.75">
      <c r="A7" s="4" t="s">
        <v>53</v>
      </c>
      <c r="B7" s="5">
        <v>78</v>
      </c>
      <c r="C7" s="7">
        <v>7</v>
      </c>
    </row>
    <row r="8" spans="1:3" ht="12.75">
      <c r="A8" s="4" t="s">
        <v>54</v>
      </c>
      <c r="B8" s="5">
        <v>83</v>
      </c>
      <c r="C8" s="6">
        <v>2</v>
      </c>
    </row>
    <row r="9" spans="1:3" ht="12.75">
      <c r="A9" s="4" t="s">
        <v>55</v>
      </c>
      <c r="B9" s="5">
        <v>11</v>
      </c>
      <c r="C9" s="6">
        <v>1</v>
      </c>
    </row>
    <row r="10" spans="1:3" ht="12.75">
      <c r="A10" s="4" t="s">
        <v>56</v>
      </c>
      <c r="B10" s="5">
        <v>196</v>
      </c>
      <c r="C10" s="8">
        <v>4</v>
      </c>
    </row>
    <row r="11" spans="1:3" ht="12.75">
      <c r="A11" s="4" t="s">
        <v>57</v>
      </c>
      <c r="B11" s="5">
        <v>268</v>
      </c>
      <c r="C11" s="6">
        <v>7</v>
      </c>
    </row>
    <row r="12" spans="1:3" ht="12.75">
      <c r="A12" s="4" t="s">
        <v>58</v>
      </c>
      <c r="B12" s="5">
        <v>31</v>
      </c>
      <c r="C12" s="6">
        <v>1</v>
      </c>
    </row>
    <row r="13" spans="1:3" ht="12.75">
      <c r="A13" s="4" t="s">
        <v>59</v>
      </c>
      <c r="B13" s="5">
        <v>123</v>
      </c>
      <c r="C13" s="6">
        <v>1</v>
      </c>
    </row>
    <row r="14" spans="1:3" ht="12.75">
      <c r="A14" s="4" t="s">
        <v>60</v>
      </c>
      <c r="B14" s="5">
        <v>262</v>
      </c>
      <c r="C14" s="6">
        <v>1</v>
      </c>
    </row>
    <row r="15" spans="1:3" ht="12.75">
      <c r="A15" s="4" t="s">
        <v>61</v>
      </c>
      <c r="B15" s="5">
        <v>205</v>
      </c>
      <c r="C15" s="6">
        <v>1</v>
      </c>
    </row>
    <row r="16" spans="1:3" ht="12.75">
      <c r="A16" s="4" t="s">
        <v>62</v>
      </c>
      <c r="B16" s="5">
        <v>68</v>
      </c>
      <c r="C16" s="6">
        <v>1</v>
      </c>
    </row>
    <row r="17" spans="1:3" ht="12.75">
      <c r="A17" s="4" t="s">
        <v>63</v>
      </c>
      <c r="B17" s="5">
        <v>470</v>
      </c>
      <c r="C17" s="6">
        <v>5</v>
      </c>
    </row>
    <row r="18" spans="1:3" ht="12.75">
      <c r="A18" s="4" t="s">
        <v>64</v>
      </c>
      <c r="B18" s="5">
        <v>37</v>
      </c>
      <c r="C18" s="6">
        <v>1</v>
      </c>
    </row>
    <row r="19" spans="1:3" ht="12.75">
      <c r="A19" s="4" t="s">
        <v>65</v>
      </c>
      <c r="B19" s="5">
        <v>49</v>
      </c>
      <c r="C19" s="6">
        <v>1</v>
      </c>
    </row>
    <row r="20" spans="1:3" ht="12.75">
      <c r="A20" s="4" t="s">
        <v>66</v>
      </c>
      <c r="B20" s="5">
        <v>400</v>
      </c>
      <c r="C20" s="6">
        <v>1</v>
      </c>
    </row>
    <row r="21" spans="1:3" ht="12.75">
      <c r="A21" s="4" t="s">
        <v>67</v>
      </c>
      <c r="B21" s="5">
        <v>96</v>
      </c>
      <c r="C21" s="6">
        <v>1</v>
      </c>
    </row>
    <row r="22" spans="1:3" ht="12.75">
      <c r="A22" s="4" t="s">
        <v>68</v>
      </c>
      <c r="B22" s="5">
        <v>67</v>
      </c>
      <c r="C22" s="6">
        <v>10</v>
      </c>
    </row>
    <row r="23" spans="1:3" ht="12.75">
      <c r="A23" s="4" t="s">
        <v>69</v>
      </c>
      <c r="B23" s="5">
        <v>37</v>
      </c>
      <c r="C23" s="6">
        <v>3</v>
      </c>
    </row>
    <row r="24" spans="1:3" ht="12.75">
      <c r="A24" s="4" t="s">
        <v>70</v>
      </c>
      <c r="B24" s="5">
        <v>9</v>
      </c>
      <c r="C24" s="6">
        <v>2</v>
      </c>
    </row>
    <row r="25" spans="1:3" ht="12.75">
      <c r="A25" s="4" t="s">
        <v>71</v>
      </c>
      <c r="B25" s="5">
        <v>25</v>
      </c>
      <c r="C25" s="6">
        <v>1</v>
      </c>
    </row>
    <row r="26" spans="1:3" ht="12.75">
      <c r="A26" s="4" t="s">
        <v>72</v>
      </c>
      <c r="B26" s="5">
        <v>111</v>
      </c>
      <c r="C26" s="6">
        <v>10</v>
      </c>
    </row>
    <row r="27" spans="1:3" ht="12.75">
      <c r="A27" s="4" t="s">
        <v>73</v>
      </c>
      <c r="B27" s="5">
        <v>4</v>
      </c>
      <c r="C27" s="6">
        <v>1</v>
      </c>
    </row>
    <row r="28" spans="1:3" ht="12.75">
      <c r="A28" s="4" t="s">
        <v>74</v>
      </c>
      <c r="B28" s="5">
        <v>104</v>
      </c>
      <c r="C28" s="6">
        <v>2</v>
      </c>
    </row>
    <row r="29" spans="1:3" ht="12.75">
      <c r="A29" s="4" t="s">
        <v>75</v>
      </c>
      <c r="B29" s="5">
        <v>91</v>
      </c>
      <c r="C29" s="6">
        <v>2</v>
      </c>
    </row>
    <row r="30" spans="1:3" ht="12.75">
      <c r="A30" s="4" t="s">
        <v>76</v>
      </c>
      <c r="B30" s="5">
        <v>110</v>
      </c>
      <c r="C30" s="6">
        <v>3</v>
      </c>
    </row>
    <row r="31" spans="1:3" ht="12.75">
      <c r="A31" s="9" t="s">
        <v>77</v>
      </c>
      <c r="B31" s="10">
        <v>12</v>
      </c>
      <c r="C31" s="6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owm administrator</dc:creator>
  <cp:keywords/>
  <dc:description/>
  <cp:lastModifiedBy>ralbert</cp:lastModifiedBy>
  <cp:lastPrinted>2005-10-07T17:35:03Z</cp:lastPrinted>
  <dcterms:created xsi:type="dcterms:W3CDTF">2005-09-26T17:22:50Z</dcterms:created>
  <dcterms:modified xsi:type="dcterms:W3CDTF">2005-11-09T18:56:33Z</dcterms:modified>
  <cp:category/>
  <cp:version/>
  <cp:contentType/>
  <cp:contentStatus/>
</cp:coreProperties>
</file>