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<sst xmlns="http://schemas.openxmlformats.org/spreadsheetml/2006/main" count="106" uniqueCount="105">
  <si>
    <t>FY02</t>
  </si>
  <si>
    <t>Annual Budget</t>
  </si>
  <si>
    <t>AEC</t>
  </si>
  <si>
    <t>ERDA</t>
  </si>
  <si>
    <t>DOE</t>
  </si>
  <si>
    <t>TOTAL</t>
  </si>
  <si>
    <t>Freeze</t>
  </si>
  <si>
    <t>Billable</t>
  </si>
  <si>
    <t>FY01 Cost/Mo</t>
  </si>
  <si>
    <t>(incl 5% growth)</t>
  </si>
  <si>
    <t>Power Authorities</t>
  </si>
  <si>
    <t>APA</t>
  </si>
  <si>
    <t>BPA</t>
  </si>
  <si>
    <t>SEPA</t>
  </si>
  <si>
    <t>SWPA</t>
  </si>
  <si>
    <t>WAPA</t>
  </si>
  <si>
    <t>PA sub-total</t>
  </si>
  <si>
    <t>Operations / Field / Regional Offices</t>
  </si>
  <si>
    <t>ALO- Ops Office</t>
  </si>
  <si>
    <t>ALO- Allied Signal</t>
  </si>
  <si>
    <t>ALO- LAAO</t>
  </si>
  <si>
    <t>ALO- Pantex</t>
  </si>
  <si>
    <t>ALO - Pinellas</t>
  </si>
  <si>
    <t>CH- Argonne-East</t>
  </si>
  <si>
    <t>CH- Argonne-West</t>
  </si>
  <si>
    <t>CH- Brookhaven</t>
  </si>
  <si>
    <t>CH- Ops Office</t>
  </si>
  <si>
    <t>CH- Princeton</t>
  </si>
  <si>
    <t>Colorado- Golden</t>
  </si>
  <si>
    <t>Colorado- NREL</t>
  </si>
  <si>
    <t>Colorado- RFFO</t>
  </si>
  <si>
    <t>Colorado- RF Plant</t>
  </si>
  <si>
    <t>FE- Bartlesville</t>
  </si>
  <si>
    <t>FE- FETC-M</t>
  </si>
  <si>
    <t>FE- FETC-P</t>
  </si>
  <si>
    <t>FE- SPR</t>
  </si>
  <si>
    <t>ID- Grand Junction</t>
  </si>
  <si>
    <t>ID- INEEL</t>
  </si>
  <si>
    <t>NR- Bettis</t>
  </si>
  <si>
    <t>NR- KAPL</t>
  </si>
  <si>
    <t>NR- MAO/BPMI</t>
  </si>
  <si>
    <t>NR- NRF</t>
  </si>
  <si>
    <t>NR- Pittsburgh</t>
  </si>
  <si>
    <t>NR- Schenectady</t>
  </si>
  <si>
    <t>NV- Bechtel</t>
  </si>
  <si>
    <t>NV- Ops Office</t>
  </si>
  <si>
    <t>NV- NTS</t>
  </si>
  <si>
    <t>NV- NTS Pacific</t>
  </si>
  <si>
    <t>NV- Wackenhut</t>
  </si>
  <si>
    <t>Oak Ridge- CRBR</t>
  </si>
  <si>
    <t>Oak Ridge- ORNL</t>
  </si>
  <si>
    <t>Oak Ridge- Ops Office</t>
  </si>
  <si>
    <t>Oak Ridge- Paducah</t>
  </si>
  <si>
    <t>Oak Ridge- Portsmouth</t>
  </si>
  <si>
    <t>Oak Ridge- SCSC</t>
  </si>
  <si>
    <t>Oak Ridge- Y-12</t>
  </si>
  <si>
    <t>Oakland- LBNL</t>
  </si>
  <si>
    <t>Oakland- LLNL</t>
  </si>
  <si>
    <t>Oakland- LEHR</t>
  </si>
  <si>
    <t>Oakland- Ops Office</t>
  </si>
  <si>
    <t>Oakland- SLAC</t>
  </si>
  <si>
    <t>Ohio- Ashtabulla</t>
  </si>
  <si>
    <t>Ohio- Columbus</t>
  </si>
  <si>
    <t>Ohio- Fernald</t>
  </si>
  <si>
    <t>Ohio- Miamisburg/Mound</t>
  </si>
  <si>
    <t>Ohio- Field Office</t>
  </si>
  <si>
    <t>Regional- Atlanta</t>
  </si>
  <si>
    <t>Regional- Boston</t>
  </si>
  <si>
    <t>Regional- Dallas</t>
  </si>
  <si>
    <t>Regional- Philadelphia</t>
  </si>
  <si>
    <t>Regional- Seattle</t>
  </si>
  <si>
    <t>Richland- FFTF</t>
  </si>
  <si>
    <t>Richland- Ops office</t>
  </si>
  <si>
    <t>Richland- Site</t>
  </si>
  <si>
    <t>SR- Ops Office</t>
  </si>
  <si>
    <t>Field sub-total</t>
  </si>
  <si>
    <t>Headquarters Programs</t>
  </si>
  <si>
    <t>DP</t>
  </si>
  <si>
    <t>EE / CE</t>
  </si>
  <si>
    <t>EH</t>
  </si>
  <si>
    <t>EI</t>
  </si>
  <si>
    <t>EM</t>
  </si>
  <si>
    <t>FM</t>
  </si>
  <si>
    <t>GC</t>
  </si>
  <si>
    <t>IG</t>
  </si>
  <si>
    <t>IN</t>
  </si>
  <si>
    <t>ME / CR</t>
  </si>
  <si>
    <t>ME / MA</t>
  </si>
  <si>
    <t>NE</t>
  </si>
  <si>
    <t>NN</t>
  </si>
  <si>
    <t>PA</t>
  </si>
  <si>
    <t>PE</t>
  </si>
  <si>
    <t>RG</t>
  </si>
  <si>
    <t>RW</t>
  </si>
  <si>
    <t>SC / ER</t>
  </si>
  <si>
    <t>SO</t>
  </si>
  <si>
    <t>HQ sub-total</t>
  </si>
  <si>
    <t>UNASSIGNED</t>
  </si>
  <si>
    <t xml:space="preserve">FY02 Cost/cuft/Yr = </t>
  </si>
  <si>
    <t>FROZEN RECORDS  --  FY01</t>
  </si>
  <si>
    <t>Total</t>
  </si>
  <si>
    <t>Monthly Cost</t>
  </si>
  <si>
    <t xml:space="preserve">Hanford </t>
  </si>
  <si>
    <t>Epidemiological</t>
  </si>
  <si>
    <t>FY02 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</si>
</sst>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3" fontId="0" fillId="0" borderId="19" xfId="0" applyNumberFormat="1" applyFill="1" applyBorder="1" applyAlignment="1">
      <alignment horizontal="left"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2" borderId="23" xfId="0" applyFill="1" applyBorder="1" applyAlignment="1">
      <alignment/>
    </xf>
    <xf numFmtId="164" fontId="0" fillId="0" borderId="22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2" xfId="0" applyNumberFormat="1" applyFill="1" applyBorder="1" applyAlignment="1">
      <alignment horizontal="left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5" xfId="0" applyNumberFormat="1" applyFill="1" applyBorder="1" applyAlignment="1">
      <alignment horizontal="left"/>
    </xf>
    <xf numFmtId="3" fontId="0" fillId="0" borderId="26" xfId="0" applyNumberFormat="1" applyFill="1" applyBorder="1" applyAlignment="1">
      <alignment/>
    </xf>
    <xf numFmtId="164" fontId="0" fillId="0" borderId="27" xfId="0" applyNumberForma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2" xfId="0" applyBorder="1" applyAlignment="1">
      <alignment horizontal="center"/>
    </xf>
    <xf numFmtId="0" fontId="1" fillId="0" borderId="8" xfId="0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8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3" fontId="0" fillId="0" borderId="35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7</xdr:row>
      <xdr:rowOff>47625</xdr:rowOff>
    </xdr:from>
    <xdr:to>
      <xdr:col>11</xdr:col>
      <xdr:colOff>609600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190625"/>
          <a:ext cx="57150" cy="57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79">
      <selection activeCell="D6" sqref="D6"/>
    </sheetView>
  </sheetViews>
  <sheetFormatPr defaultColWidth="9.140625" defaultRowHeight="12.75"/>
  <cols>
    <col min="1" max="1" width="21.28125" style="0" customWidth="1"/>
    <col min="8" max="8" width="13.7109375" style="0" customWidth="1"/>
    <col min="9" max="9" width="0.42578125" style="0" customWidth="1"/>
    <col min="10" max="10" width="15.28125" style="0" customWidth="1"/>
  </cols>
  <sheetData>
    <row r="1" spans="2:10" ht="12.75">
      <c r="B1" s="94" t="s">
        <v>0</v>
      </c>
      <c r="C1" s="94"/>
      <c r="D1" s="94"/>
      <c r="E1" s="94"/>
      <c r="F1" s="95"/>
      <c r="G1" s="95"/>
      <c r="H1" s="2"/>
      <c r="I1" s="3"/>
      <c r="J1" s="4" t="s">
        <v>1</v>
      </c>
    </row>
    <row r="2" spans="1:10" ht="13.5" thickBot="1">
      <c r="A2" s="5"/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8" t="s">
        <v>8</v>
      </c>
      <c r="I2" s="9"/>
      <c r="J2" s="10" t="s">
        <v>9</v>
      </c>
    </row>
    <row r="3" spans="1:10" ht="12.75">
      <c r="A3" s="96" t="s">
        <v>10</v>
      </c>
      <c r="B3" s="97"/>
      <c r="C3" s="97"/>
      <c r="D3" s="97"/>
      <c r="E3" s="97"/>
      <c r="F3" s="97"/>
      <c r="G3" s="97"/>
      <c r="H3" s="98"/>
      <c r="I3" s="9"/>
      <c r="J3" s="11"/>
    </row>
    <row r="4" spans="1:10" ht="12.75">
      <c r="A4" s="12" t="s">
        <v>11</v>
      </c>
      <c r="B4" s="13">
        <v>0</v>
      </c>
      <c r="C4" s="13">
        <v>0</v>
      </c>
      <c r="D4" s="14">
        <v>0</v>
      </c>
      <c r="E4" s="14">
        <v>87</v>
      </c>
      <c r="F4" s="13"/>
      <c r="G4" s="14">
        <f>+E4-F4</f>
        <v>87</v>
      </c>
      <c r="H4" s="15">
        <f>+G4*$D$96/12</f>
        <v>26.3175</v>
      </c>
      <c r="I4" s="9"/>
      <c r="J4" s="15">
        <f>+H4*1.05*12</f>
        <v>331.6005</v>
      </c>
    </row>
    <row r="5" spans="1:10" ht="12.75">
      <c r="A5" s="16" t="s">
        <v>12</v>
      </c>
      <c r="B5" s="13">
        <v>0</v>
      </c>
      <c r="C5" s="13">
        <v>0</v>
      </c>
      <c r="D5" s="14">
        <v>0</v>
      </c>
      <c r="E5" s="14">
        <v>6178</v>
      </c>
      <c r="F5" s="13"/>
      <c r="G5" s="14">
        <f>+E5-F5</f>
        <v>6178</v>
      </c>
      <c r="H5" s="15">
        <f>+G5*$D$96/12</f>
        <v>1868.845</v>
      </c>
      <c r="I5" s="9"/>
      <c r="J5" s="15">
        <f>+H5*1.05*12</f>
        <v>23547.447</v>
      </c>
    </row>
    <row r="6" spans="1:10" ht="12.75">
      <c r="A6" s="16" t="s">
        <v>13</v>
      </c>
      <c r="B6" s="13">
        <v>0</v>
      </c>
      <c r="C6" s="13">
        <v>0</v>
      </c>
      <c r="D6" s="14">
        <v>0</v>
      </c>
      <c r="E6" s="14">
        <v>73</v>
      </c>
      <c r="F6" s="13"/>
      <c r="G6" s="14">
        <f>+E6-F6</f>
        <v>73</v>
      </c>
      <c r="H6" s="15">
        <f>+G6*$D$96/12</f>
        <v>22.0825</v>
      </c>
      <c r="I6" s="9"/>
      <c r="J6" s="15">
        <f>+H6*1.05*12</f>
        <v>278.2395</v>
      </c>
    </row>
    <row r="7" spans="1:10" ht="12.75">
      <c r="A7" s="16" t="s">
        <v>14</v>
      </c>
      <c r="B7" s="13">
        <v>0</v>
      </c>
      <c r="C7" s="13">
        <v>0</v>
      </c>
      <c r="D7" s="14">
        <v>0</v>
      </c>
      <c r="E7" s="14">
        <v>1053</v>
      </c>
      <c r="F7" s="13">
        <v>50</v>
      </c>
      <c r="G7" s="14">
        <f>+E7-F7</f>
        <v>1003</v>
      </c>
      <c r="H7" s="15">
        <f>+G7*$D$96/12</f>
        <v>303.40749999999997</v>
      </c>
      <c r="I7" s="9"/>
      <c r="J7" s="15">
        <f>+H7*1.05*12</f>
        <v>3822.9345000000003</v>
      </c>
    </row>
    <row r="8" spans="1:10" ht="13.5" thickBot="1">
      <c r="A8" s="17" t="s">
        <v>15</v>
      </c>
      <c r="B8" s="18">
        <v>0</v>
      </c>
      <c r="C8" s="18">
        <v>0</v>
      </c>
      <c r="D8" s="19">
        <v>0</v>
      </c>
      <c r="E8" s="19">
        <v>3402</v>
      </c>
      <c r="F8" s="18">
        <v>224</v>
      </c>
      <c r="G8" s="19">
        <f>+E8-F8</f>
        <v>3178</v>
      </c>
      <c r="H8" s="20">
        <f>+G8*$D$96/12</f>
        <v>961.3449999999999</v>
      </c>
      <c r="I8" s="9"/>
      <c r="J8" s="20">
        <f>+H8*1.05*12</f>
        <v>12112.947</v>
      </c>
    </row>
    <row r="9" spans="1:10" ht="13.5" thickTop="1">
      <c r="A9" s="21" t="s">
        <v>16</v>
      </c>
      <c r="B9" s="22"/>
      <c r="C9" s="22"/>
      <c r="D9" s="23"/>
      <c r="E9" s="24">
        <f>SUM(E4:E8)</f>
        <v>10793</v>
      </c>
      <c r="F9" s="22">
        <f>SUM(F4:F8)</f>
        <v>274</v>
      </c>
      <c r="G9" s="24">
        <f>SUM(G4:G8)</f>
        <v>10519</v>
      </c>
      <c r="H9" s="25">
        <f>SUM(H4:H8)</f>
        <v>3181.9975</v>
      </c>
      <c r="I9" s="9"/>
      <c r="J9" s="25">
        <f>SUM(J4:J8)</f>
        <v>40093.1685</v>
      </c>
    </row>
    <row r="10" spans="1:10" ht="13.5" thickBot="1">
      <c r="A10" s="26"/>
      <c r="B10" s="27"/>
      <c r="C10" s="27"/>
      <c r="D10" s="27"/>
      <c r="E10" s="27"/>
      <c r="F10" s="27"/>
      <c r="G10" s="27"/>
      <c r="H10" s="28"/>
      <c r="I10" s="9"/>
      <c r="J10" s="29"/>
    </row>
    <row r="11" spans="1:10" ht="12.75">
      <c r="A11" s="99" t="s">
        <v>17</v>
      </c>
      <c r="B11" s="100"/>
      <c r="C11" s="100"/>
      <c r="D11" s="100"/>
      <c r="E11" s="100"/>
      <c r="F11" s="100"/>
      <c r="G11" s="100"/>
      <c r="H11" s="101"/>
      <c r="I11" s="9"/>
      <c r="J11" s="11"/>
    </row>
    <row r="12" spans="1:10" ht="12.75">
      <c r="A12" s="30" t="s">
        <v>18</v>
      </c>
      <c r="B12" s="31">
        <v>608</v>
      </c>
      <c r="C12" s="31">
        <v>16</v>
      </c>
      <c r="D12" s="32">
        <v>2589</v>
      </c>
      <c r="E12" s="32">
        <f>SUM(B12:D12)</f>
        <v>3213</v>
      </c>
      <c r="F12" s="31"/>
      <c r="G12" s="32">
        <f>+E12-F12</f>
        <v>3213</v>
      </c>
      <c r="H12" s="33">
        <f aca="true" t="shared" si="0" ref="H12:H64">+G12*$D$96/12</f>
        <v>971.9325</v>
      </c>
      <c r="I12" s="9"/>
      <c r="J12" s="15">
        <f>+H12*1.05*12</f>
        <v>12246.3495</v>
      </c>
    </row>
    <row r="13" spans="1:10" ht="12.75">
      <c r="A13" s="30" t="s">
        <v>19</v>
      </c>
      <c r="B13" s="31"/>
      <c r="C13" s="31">
        <v>299</v>
      </c>
      <c r="D13" s="32">
        <v>2870</v>
      </c>
      <c r="E13" s="32">
        <f aca="true" t="shared" si="1" ref="E13:E64">SUM(B13:D13)</f>
        <v>3169</v>
      </c>
      <c r="F13" s="31">
        <v>213</v>
      </c>
      <c r="G13" s="32">
        <f>+E13-F14</f>
        <v>3169</v>
      </c>
      <c r="H13" s="33">
        <f t="shared" si="0"/>
        <v>958.6225</v>
      </c>
      <c r="I13" s="9"/>
      <c r="J13" s="15">
        <f aca="true" t="shared" si="2" ref="J13:J68">+H13*1.05*12</f>
        <v>12078.6435</v>
      </c>
    </row>
    <row r="14" spans="1:10" ht="12.75">
      <c r="A14" s="30" t="s">
        <v>20</v>
      </c>
      <c r="B14" s="31"/>
      <c r="C14" s="31"/>
      <c r="D14" s="32">
        <v>734</v>
      </c>
      <c r="E14" s="32">
        <f t="shared" si="1"/>
        <v>734</v>
      </c>
      <c r="F14" s="31"/>
      <c r="G14" s="32">
        <f aca="true" t="shared" si="3" ref="G14:G69">+E14-F14</f>
        <v>734</v>
      </c>
      <c r="H14" s="33">
        <f t="shared" si="0"/>
        <v>222.035</v>
      </c>
      <c r="I14" s="9"/>
      <c r="J14" s="15">
        <f t="shared" si="2"/>
        <v>2797.641</v>
      </c>
    </row>
    <row r="15" spans="1:10" ht="12.75">
      <c r="A15" s="30" t="s">
        <v>21</v>
      </c>
      <c r="B15" s="31"/>
      <c r="C15" s="31"/>
      <c r="D15" s="32">
        <v>1535</v>
      </c>
      <c r="E15" s="32">
        <f t="shared" si="1"/>
        <v>1535</v>
      </c>
      <c r="F15" s="31">
        <v>262</v>
      </c>
      <c r="G15" s="32">
        <f t="shared" si="3"/>
        <v>1273</v>
      </c>
      <c r="H15" s="33">
        <f t="shared" si="0"/>
        <v>385.0825</v>
      </c>
      <c r="I15" s="9"/>
      <c r="J15" s="15">
        <f t="shared" si="2"/>
        <v>4852.039500000001</v>
      </c>
    </row>
    <row r="16" spans="1:10" ht="12.75">
      <c r="A16" s="34" t="s">
        <v>22</v>
      </c>
      <c r="B16" s="35">
        <v>21</v>
      </c>
      <c r="C16" s="35"/>
      <c r="D16" s="36">
        <v>2470</v>
      </c>
      <c r="E16" s="36">
        <f t="shared" si="1"/>
        <v>2491</v>
      </c>
      <c r="F16" s="35">
        <v>129</v>
      </c>
      <c r="G16" s="36">
        <f t="shared" si="3"/>
        <v>2362</v>
      </c>
      <c r="H16" s="37">
        <f t="shared" si="0"/>
        <v>714.505</v>
      </c>
      <c r="I16" s="38"/>
      <c r="J16" s="39">
        <f t="shared" si="2"/>
        <v>9002.763</v>
      </c>
    </row>
    <row r="17" spans="1:10" ht="12.75">
      <c r="A17" s="30" t="s">
        <v>23</v>
      </c>
      <c r="B17" s="31">
        <v>633</v>
      </c>
      <c r="C17" s="31">
        <v>54</v>
      </c>
      <c r="D17" s="32">
        <v>918</v>
      </c>
      <c r="E17" s="32">
        <f t="shared" si="1"/>
        <v>1605</v>
      </c>
      <c r="F17" s="31"/>
      <c r="G17" s="32">
        <f t="shared" si="3"/>
        <v>1605</v>
      </c>
      <c r="H17" s="33">
        <f t="shared" si="0"/>
        <v>485.5125</v>
      </c>
      <c r="I17" s="9"/>
      <c r="J17" s="15">
        <f t="shared" si="2"/>
        <v>6117.4575</v>
      </c>
    </row>
    <row r="18" spans="1:10" ht="12.75">
      <c r="A18" s="30" t="s">
        <v>24</v>
      </c>
      <c r="B18" s="31">
        <v>1221</v>
      </c>
      <c r="C18" s="31">
        <v>3637</v>
      </c>
      <c r="D18" s="32">
        <v>23589</v>
      </c>
      <c r="E18" s="32">
        <f t="shared" si="1"/>
        <v>28447</v>
      </c>
      <c r="F18" s="31">
        <v>5512</v>
      </c>
      <c r="G18" s="32">
        <f t="shared" si="3"/>
        <v>22935</v>
      </c>
      <c r="H18" s="33">
        <f t="shared" si="0"/>
        <v>6937.837500000001</v>
      </c>
      <c r="I18" s="9"/>
      <c r="J18" s="15">
        <f t="shared" si="2"/>
        <v>87416.7525</v>
      </c>
    </row>
    <row r="19" spans="1:10" ht="12.75">
      <c r="A19" s="30" t="s">
        <v>25</v>
      </c>
      <c r="B19" s="31">
        <v>783</v>
      </c>
      <c r="C19" s="31">
        <v>220</v>
      </c>
      <c r="D19" s="32">
        <v>418</v>
      </c>
      <c r="E19" s="32">
        <f t="shared" si="1"/>
        <v>1421</v>
      </c>
      <c r="F19" s="31">
        <v>6</v>
      </c>
      <c r="G19" s="32">
        <f t="shared" si="3"/>
        <v>1415</v>
      </c>
      <c r="H19" s="33">
        <f t="shared" si="0"/>
        <v>428.03749999999997</v>
      </c>
      <c r="I19" s="9"/>
      <c r="J19" s="15">
        <f t="shared" si="2"/>
        <v>5393.2725</v>
      </c>
    </row>
    <row r="20" spans="1:10" ht="12.75">
      <c r="A20" s="30" t="s">
        <v>26</v>
      </c>
      <c r="B20" s="31">
        <v>16</v>
      </c>
      <c r="C20" s="31">
        <v>31</v>
      </c>
      <c r="D20" s="32">
        <v>902</v>
      </c>
      <c r="E20" s="32">
        <f t="shared" si="1"/>
        <v>949</v>
      </c>
      <c r="F20" s="31">
        <v>28</v>
      </c>
      <c r="G20" s="32">
        <f t="shared" si="3"/>
        <v>921</v>
      </c>
      <c r="H20" s="33">
        <f t="shared" si="0"/>
        <v>278.6025</v>
      </c>
      <c r="I20" s="9"/>
      <c r="J20" s="15">
        <f t="shared" si="2"/>
        <v>3510.3915000000006</v>
      </c>
    </row>
    <row r="21" spans="1:10" ht="12.75">
      <c r="A21" s="34" t="s">
        <v>27</v>
      </c>
      <c r="B21" s="35"/>
      <c r="C21" s="35"/>
      <c r="D21" s="36">
        <v>1221</v>
      </c>
      <c r="E21" s="36">
        <f t="shared" si="1"/>
        <v>1221</v>
      </c>
      <c r="F21" s="35">
        <v>562</v>
      </c>
      <c r="G21" s="36">
        <f t="shared" si="3"/>
        <v>659</v>
      </c>
      <c r="H21" s="37">
        <f t="shared" si="0"/>
        <v>199.3475</v>
      </c>
      <c r="I21" s="38"/>
      <c r="J21" s="39">
        <f t="shared" si="2"/>
        <v>2511.7785</v>
      </c>
    </row>
    <row r="22" spans="1:10" ht="12.75">
      <c r="A22" s="30" t="s">
        <v>28</v>
      </c>
      <c r="B22" s="31"/>
      <c r="C22" s="31"/>
      <c r="D22" s="32">
        <v>200</v>
      </c>
      <c r="E22" s="32">
        <f t="shared" si="1"/>
        <v>200</v>
      </c>
      <c r="F22" s="31"/>
      <c r="G22" s="32">
        <f t="shared" si="3"/>
        <v>200</v>
      </c>
      <c r="H22" s="33">
        <f t="shared" si="0"/>
        <v>60.5</v>
      </c>
      <c r="I22" s="9"/>
      <c r="J22" s="15">
        <f t="shared" si="2"/>
        <v>762.3000000000001</v>
      </c>
    </row>
    <row r="23" spans="1:10" ht="12.75">
      <c r="A23" s="30" t="s">
        <v>29</v>
      </c>
      <c r="B23" s="31"/>
      <c r="C23" s="31"/>
      <c r="D23" s="32">
        <v>694</v>
      </c>
      <c r="E23" s="32">
        <f t="shared" si="1"/>
        <v>694</v>
      </c>
      <c r="F23" s="31"/>
      <c r="G23" s="32">
        <f t="shared" si="3"/>
        <v>694</v>
      </c>
      <c r="H23" s="33">
        <f t="shared" si="0"/>
        <v>209.93499999999997</v>
      </c>
      <c r="I23" s="9"/>
      <c r="J23" s="15">
        <f t="shared" si="2"/>
        <v>2645.181</v>
      </c>
    </row>
    <row r="24" spans="1:10" ht="12.75">
      <c r="A24" s="30" t="s">
        <v>30</v>
      </c>
      <c r="B24" s="31">
        <v>22</v>
      </c>
      <c r="C24" s="31"/>
      <c r="D24" s="32">
        <v>132</v>
      </c>
      <c r="E24" s="32">
        <f t="shared" si="1"/>
        <v>154</v>
      </c>
      <c r="F24" s="31">
        <v>7</v>
      </c>
      <c r="G24" s="32">
        <f t="shared" si="3"/>
        <v>147</v>
      </c>
      <c r="H24" s="33">
        <f t="shared" si="0"/>
        <v>44.4675</v>
      </c>
      <c r="I24" s="9"/>
      <c r="J24" s="15">
        <f t="shared" si="2"/>
        <v>560.2905000000001</v>
      </c>
    </row>
    <row r="25" spans="1:10" ht="12.75">
      <c r="A25" s="34" t="s">
        <v>31</v>
      </c>
      <c r="B25" s="35">
        <v>460</v>
      </c>
      <c r="C25" s="35">
        <v>126</v>
      </c>
      <c r="D25" s="36">
        <v>14135</v>
      </c>
      <c r="E25" s="36">
        <f t="shared" si="1"/>
        <v>14721</v>
      </c>
      <c r="F25" s="35">
        <v>1227</v>
      </c>
      <c r="G25" s="36">
        <f t="shared" si="3"/>
        <v>13494</v>
      </c>
      <c r="H25" s="37">
        <f t="shared" si="0"/>
        <v>4081.935</v>
      </c>
      <c r="I25" s="38"/>
      <c r="J25" s="39">
        <f t="shared" si="2"/>
        <v>51432.381</v>
      </c>
    </row>
    <row r="26" spans="1:10" ht="12.75">
      <c r="A26" s="30" t="s">
        <v>32</v>
      </c>
      <c r="B26" s="31"/>
      <c r="C26" s="31"/>
      <c r="D26" s="32">
        <v>307</v>
      </c>
      <c r="E26" s="32">
        <f t="shared" si="1"/>
        <v>307</v>
      </c>
      <c r="F26" s="31"/>
      <c r="G26" s="32">
        <f t="shared" si="3"/>
        <v>307</v>
      </c>
      <c r="H26" s="33">
        <f t="shared" si="0"/>
        <v>92.86749999999999</v>
      </c>
      <c r="I26" s="9"/>
      <c r="J26" s="15">
        <f t="shared" si="2"/>
        <v>1170.1305</v>
      </c>
    </row>
    <row r="27" spans="1:10" ht="12.75">
      <c r="A27" s="30" t="s">
        <v>33</v>
      </c>
      <c r="B27" s="31"/>
      <c r="C27" s="31"/>
      <c r="D27" s="32">
        <v>479</v>
      </c>
      <c r="E27" s="32">
        <f t="shared" si="1"/>
        <v>479</v>
      </c>
      <c r="F27" s="31">
        <v>7</v>
      </c>
      <c r="G27" s="32">
        <f t="shared" si="3"/>
        <v>472</v>
      </c>
      <c r="H27" s="33">
        <f t="shared" si="0"/>
        <v>142.78</v>
      </c>
      <c r="I27" s="9"/>
      <c r="J27" s="15">
        <f t="shared" si="2"/>
        <v>1799.0280000000002</v>
      </c>
    </row>
    <row r="28" spans="1:10" ht="12.75">
      <c r="A28" s="30" t="s">
        <v>34</v>
      </c>
      <c r="B28" s="31"/>
      <c r="C28" s="31">
        <v>25</v>
      </c>
      <c r="D28" s="32">
        <v>85</v>
      </c>
      <c r="E28" s="32">
        <f t="shared" si="1"/>
        <v>110</v>
      </c>
      <c r="F28" s="31"/>
      <c r="G28" s="32">
        <f t="shared" si="3"/>
        <v>110</v>
      </c>
      <c r="H28" s="33">
        <f t="shared" si="0"/>
        <v>33.275</v>
      </c>
      <c r="I28" s="9"/>
      <c r="J28" s="15">
        <f t="shared" si="2"/>
        <v>419.265</v>
      </c>
    </row>
    <row r="29" spans="1:10" ht="12.75">
      <c r="A29" s="34" t="s">
        <v>35</v>
      </c>
      <c r="B29" s="35"/>
      <c r="C29" s="35"/>
      <c r="D29" s="36">
        <v>7235</v>
      </c>
      <c r="E29" s="36">
        <f t="shared" si="1"/>
        <v>7235</v>
      </c>
      <c r="F29" s="35">
        <v>1982</v>
      </c>
      <c r="G29" s="36">
        <f t="shared" si="3"/>
        <v>5253</v>
      </c>
      <c r="H29" s="37">
        <f t="shared" si="0"/>
        <v>1589.0325</v>
      </c>
      <c r="I29" s="38"/>
      <c r="J29" s="39">
        <f t="shared" si="2"/>
        <v>20021.809500000003</v>
      </c>
    </row>
    <row r="30" spans="1:10" ht="12.75">
      <c r="A30" s="30" t="s">
        <v>36</v>
      </c>
      <c r="B30" s="31"/>
      <c r="C30" s="31"/>
      <c r="D30" s="32">
        <v>879</v>
      </c>
      <c r="E30" s="32">
        <f t="shared" si="1"/>
        <v>879</v>
      </c>
      <c r="F30" s="31">
        <v>22</v>
      </c>
      <c r="G30" s="32">
        <f t="shared" si="3"/>
        <v>857</v>
      </c>
      <c r="H30" s="33">
        <f t="shared" si="0"/>
        <v>259.2425</v>
      </c>
      <c r="I30" s="9"/>
      <c r="J30" s="15">
        <f t="shared" si="2"/>
        <v>3266.4555</v>
      </c>
    </row>
    <row r="31" spans="1:10" ht="12.75">
      <c r="A31" s="34" t="s">
        <v>37</v>
      </c>
      <c r="B31" s="35"/>
      <c r="C31" s="35">
        <v>21</v>
      </c>
      <c r="D31" s="36">
        <v>1</v>
      </c>
      <c r="E31" s="36">
        <f t="shared" si="1"/>
        <v>22</v>
      </c>
      <c r="F31" s="35">
        <v>15</v>
      </c>
      <c r="G31" s="36">
        <f t="shared" si="3"/>
        <v>7</v>
      </c>
      <c r="H31" s="37">
        <f t="shared" si="0"/>
        <v>2.1175</v>
      </c>
      <c r="I31" s="38"/>
      <c r="J31" s="39">
        <f t="shared" si="2"/>
        <v>26.680500000000002</v>
      </c>
    </row>
    <row r="32" spans="1:10" ht="12.75">
      <c r="A32" s="30" t="s">
        <v>38</v>
      </c>
      <c r="B32" s="31">
        <v>4741</v>
      </c>
      <c r="C32" s="31">
        <v>238</v>
      </c>
      <c r="D32" s="32">
        <v>6931</v>
      </c>
      <c r="E32" s="32">
        <f t="shared" si="1"/>
        <v>11910</v>
      </c>
      <c r="F32" s="31">
        <v>2195</v>
      </c>
      <c r="G32" s="32">
        <f t="shared" si="3"/>
        <v>9715</v>
      </c>
      <c r="H32" s="33">
        <f t="shared" si="0"/>
        <v>2938.7875</v>
      </c>
      <c r="I32" s="9"/>
      <c r="J32" s="15">
        <f t="shared" si="2"/>
        <v>37028.722499999996</v>
      </c>
    </row>
    <row r="33" spans="1:10" ht="12.75">
      <c r="A33" s="30" t="s">
        <v>39</v>
      </c>
      <c r="B33" s="31">
        <v>65</v>
      </c>
      <c r="C33" s="31"/>
      <c r="D33" s="32">
        <v>389</v>
      </c>
      <c r="E33" s="32">
        <f t="shared" si="1"/>
        <v>454</v>
      </c>
      <c r="F33" s="31">
        <v>67</v>
      </c>
      <c r="G33" s="32">
        <f t="shared" si="3"/>
        <v>387</v>
      </c>
      <c r="H33" s="33">
        <f t="shared" si="0"/>
        <v>117.0675</v>
      </c>
      <c r="I33" s="9"/>
      <c r="J33" s="15">
        <f t="shared" si="2"/>
        <v>1475.0504999999998</v>
      </c>
    </row>
    <row r="34" spans="1:10" ht="12.75">
      <c r="A34" s="30" t="s">
        <v>40</v>
      </c>
      <c r="B34" s="31">
        <v>188</v>
      </c>
      <c r="C34" s="31">
        <v>141</v>
      </c>
      <c r="D34" s="32">
        <v>7599</v>
      </c>
      <c r="E34" s="32">
        <f t="shared" si="1"/>
        <v>7928</v>
      </c>
      <c r="F34" s="31">
        <v>4083</v>
      </c>
      <c r="G34" s="32">
        <f t="shared" si="3"/>
        <v>3845</v>
      </c>
      <c r="H34" s="33">
        <f t="shared" si="0"/>
        <v>1163.1125</v>
      </c>
      <c r="I34" s="9"/>
      <c r="J34" s="15">
        <f t="shared" si="2"/>
        <v>14655.2175</v>
      </c>
    </row>
    <row r="35" spans="1:10" ht="12.75">
      <c r="A35" s="30" t="s">
        <v>41</v>
      </c>
      <c r="B35" s="31"/>
      <c r="C35" s="31"/>
      <c r="D35" s="32">
        <v>111</v>
      </c>
      <c r="E35" s="32">
        <f t="shared" si="1"/>
        <v>111</v>
      </c>
      <c r="F35" s="31"/>
      <c r="G35" s="32">
        <f t="shared" si="3"/>
        <v>111</v>
      </c>
      <c r="H35" s="33">
        <f t="shared" si="0"/>
        <v>33.5775</v>
      </c>
      <c r="I35" s="9"/>
      <c r="J35" s="15">
        <f t="shared" si="2"/>
        <v>423.07650000000007</v>
      </c>
    </row>
    <row r="36" spans="1:10" ht="12.75">
      <c r="A36" s="30" t="s">
        <v>42</v>
      </c>
      <c r="B36" s="31">
        <v>248</v>
      </c>
      <c r="C36" s="31"/>
      <c r="D36" s="32">
        <v>198</v>
      </c>
      <c r="E36" s="32">
        <f t="shared" si="1"/>
        <v>446</v>
      </c>
      <c r="F36" s="31">
        <v>255</v>
      </c>
      <c r="G36" s="32">
        <f t="shared" si="3"/>
        <v>191</v>
      </c>
      <c r="H36" s="33">
        <f t="shared" si="0"/>
        <v>57.777499999999996</v>
      </c>
      <c r="I36" s="9"/>
      <c r="J36" s="15">
        <f t="shared" si="2"/>
        <v>727.9965</v>
      </c>
    </row>
    <row r="37" spans="1:10" ht="12.75">
      <c r="A37" s="34" t="s">
        <v>43</v>
      </c>
      <c r="B37" s="35">
        <v>8964</v>
      </c>
      <c r="C37" s="35">
        <v>1724</v>
      </c>
      <c r="D37" s="36">
        <v>6196</v>
      </c>
      <c r="E37" s="36">
        <f t="shared" si="1"/>
        <v>16884</v>
      </c>
      <c r="F37" s="35">
        <v>4700</v>
      </c>
      <c r="G37" s="36">
        <f t="shared" si="3"/>
        <v>12184</v>
      </c>
      <c r="H37" s="37">
        <f t="shared" si="0"/>
        <v>3685.66</v>
      </c>
      <c r="I37" s="38"/>
      <c r="J37" s="39">
        <f t="shared" si="2"/>
        <v>46439.316000000006</v>
      </c>
    </row>
    <row r="38" spans="1:10" ht="12.75">
      <c r="A38" s="30" t="s">
        <v>44</v>
      </c>
      <c r="B38" s="31"/>
      <c r="C38" s="31"/>
      <c r="D38" s="32">
        <v>1021</v>
      </c>
      <c r="E38" s="32">
        <f t="shared" si="1"/>
        <v>1021</v>
      </c>
      <c r="F38" s="31"/>
      <c r="G38" s="32">
        <f t="shared" si="3"/>
        <v>1021</v>
      </c>
      <c r="H38" s="33">
        <f t="shared" si="0"/>
        <v>308.8525</v>
      </c>
      <c r="I38" s="9"/>
      <c r="J38" s="15">
        <f t="shared" si="2"/>
        <v>3891.5415000000003</v>
      </c>
    </row>
    <row r="39" spans="1:10" ht="12.75">
      <c r="A39" s="30" t="s">
        <v>45</v>
      </c>
      <c r="B39" s="31">
        <v>114</v>
      </c>
      <c r="C39" s="31"/>
      <c r="D39" s="32">
        <v>2451</v>
      </c>
      <c r="E39" s="32">
        <f t="shared" si="1"/>
        <v>2565</v>
      </c>
      <c r="F39" s="31">
        <v>41</v>
      </c>
      <c r="G39" s="32">
        <f t="shared" si="3"/>
        <v>2524</v>
      </c>
      <c r="H39" s="33">
        <f t="shared" si="0"/>
        <v>763.5099999999999</v>
      </c>
      <c r="I39" s="9"/>
      <c r="J39" s="15">
        <f t="shared" si="2"/>
        <v>9620.225999999999</v>
      </c>
    </row>
    <row r="40" spans="1:10" ht="12.75">
      <c r="A40" s="30" t="s">
        <v>46</v>
      </c>
      <c r="B40" s="31">
        <v>590</v>
      </c>
      <c r="C40" s="31"/>
      <c r="D40" s="32">
        <v>129</v>
      </c>
      <c r="E40" s="32">
        <f t="shared" si="1"/>
        <v>719</v>
      </c>
      <c r="F40" s="31">
        <v>6</v>
      </c>
      <c r="G40" s="32">
        <f t="shared" si="3"/>
        <v>713</v>
      </c>
      <c r="H40" s="33">
        <f t="shared" si="0"/>
        <v>215.6825</v>
      </c>
      <c r="I40" s="9"/>
      <c r="J40" s="15">
        <f t="shared" si="2"/>
        <v>2717.5995000000003</v>
      </c>
    </row>
    <row r="41" spans="1:10" ht="12.75">
      <c r="A41" s="30" t="s">
        <v>47</v>
      </c>
      <c r="B41" s="31"/>
      <c r="C41" s="32">
        <v>169</v>
      </c>
      <c r="D41" s="32">
        <v>585</v>
      </c>
      <c r="E41" s="32">
        <f>SUM(B41:C41)</f>
        <v>169</v>
      </c>
      <c r="F41" s="31">
        <v>36</v>
      </c>
      <c r="G41" s="32">
        <f t="shared" si="3"/>
        <v>133</v>
      </c>
      <c r="H41" s="33">
        <f t="shared" si="0"/>
        <v>40.232499999999995</v>
      </c>
      <c r="I41" s="9"/>
      <c r="J41" s="15">
        <f t="shared" si="2"/>
        <v>506.92949999999996</v>
      </c>
    </row>
    <row r="42" spans="1:10" ht="12.75">
      <c r="A42" s="34" t="s">
        <v>48</v>
      </c>
      <c r="B42" s="35"/>
      <c r="C42" s="35"/>
      <c r="D42" s="36">
        <v>105</v>
      </c>
      <c r="E42" s="36">
        <f t="shared" si="1"/>
        <v>105</v>
      </c>
      <c r="F42" s="35"/>
      <c r="G42" s="36">
        <f t="shared" si="3"/>
        <v>105</v>
      </c>
      <c r="H42" s="37">
        <f t="shared" si="0"/>
        <v>31.7625</v>
      </c>
      <c r="I42" s="38"/>
      <c r="J42" s="39">
        <f t="shared" si="2"/>
        <v>400.2075</v>
      </c>
    </row>
    <row r="43" spans="1:10" ht="12.75">
      <c r="A43" s="30" t="s">
        <v>49</v>
      </c>
      <c r="B43" s="31"/>
      <c r="C43" s="31">
        <v>77</v>
      </c>
      <c r="D43" s="32">
        <v>2453</v>
      </c>
      <c r="E43" s="32">
        <f t="shared" si="1"/>
        <v>2530</v>
      </c>
      <c r="F43" s="31">
        <v>98</v>
      </c>
      <c r="G43" s="32">
        <f t="shared" si="3"/>
        <v>2432</v>
      </c>
      <c r="H43" s="33">
        <f t="shared" si="0"/>
        <v>735.68</v>
      </c>
      <c r="I43" s="9"/>
      <c r="J43" s="15">
        <f t="shared" si="2"/>
        <v>9269.568</v>
      </c>
    </row>
    <row r="44" spans="1:10" ht="12.75">
      <c r="A44" s="30" t="s">
        <v>50</v>
      </c>
      <c r="B44" s="31"/>
      <c r="C44" s="31"/>
      <c r="D44" s="32">
        <v>48</v>
      </c>
      <c r="E44" s="32">
        <f t="shared" si="1"/>
        <v>48</v>
      </c>
      <c r="F44" s="31"/>
      <c r="G44" s="32">
        <f t="shared" si="3"/>
        <v>48</v>
      </c>
      <c r="H44" s="33">
        <f t="shared" si="0"/>
        <v>14.520000000000001</v>
      </c>
      <c r="I44" s="9"/>
      <c r="J44" s="15">
        <f t="shared" si="2"/>
        <v>182.95200000000003</v>
      </c>
    </row>
    <row r="45" spans="1:10" ht="12.75">
      <c r="A45" s="30" t="s">
        <v>51</v>
      </c>
      <c r="B45" s="31">
        <v>975</v>
      </c>
      <c r="C45" s="31">
        <v>86</v>
      </c>
      <c r="D45" s="32">
        <v>5789</v>
      </c>
      <c r="E45" s="32">
        <f t="shared" si="1"/>
        <v>6850</v>
      </c>
      <c r="F45" s="31">
        <v>357</v>
      </c>
      <c r="G45" s="32">
        <f t="shared" si="3"/>
        <v>6493</v>
      </c>
      <c r="H45" s="33">
        <f t="shared" si="0"/>
        <v>1964.1325</v>
      </c>
      <c r="I45" s="9"/>
      <c r="J45" s="15">
        <f t="shared" si="2"/>
        <v>24748.069499999998</v>
      </c>
    </row>
    <row r="46" spans="1:10" ht="12.75">
      <c r="A46" s="30" t="s">
        <v>52</v>
      </c>
      <c r="B46" s="31">
        <v>60</v>
      </c>
      <c r="C46" s="31"/>
      <c r="D46" s="32"/>
      <c r="E46" s="32">
        <f t="shared" si="1"/>
        <v>60</v>
      </c>
      <c r="F46" s="31"/>
      <c r="G46" s="32">
        <f t="shared" si="3"/>
        <v>60</v>
      </c>
      <c r="H46" s="33">
        <f t="shared" si="0"/>
        <v>18.15</v>
      </c>
      <c r="I46" s="9"/>
      <c r="J46" s="15">
        <f t="shared" si="2"/>
        <v>228.69</v>
      </c>
    </row>
    <row r="47" spans="1:10" ht="12.75">
      <c r="A47" s="30" t="s">
        <v>53</v>
      </c>
      <c r="B47" s="31"/>
      <c r="C47" s="31"/>
      <c r="D47" s="32">
        <v>358</v>
      </c>
      <c r="E47" s="32">
        <f t="shared" si="1"/>
        <v>358</v>
      </c>
      <c r="F47" s="31"/>
      <c r="G47" s="32">
        <f t="shared" si="3"/>
        <v>358</v>
      </c>
      <c r="H47" s="33">
        <f t="shared" si="0"/>
        <v>108.295</v>
      </c>
      <c r="I47" s="9"/>
      <c r="J47" s="15">
        <f t="shared" si="2"/>
        <v>1364.517</v>
      </c>
    </row>
    <row r="48" spans="1:10" ht="12.75">
      <c r="A48" s="30" t="s">
        <v>54</v>
      </c>
      <c r="B48" s="31"/>
      <c r="C48" s="31"/>
      <c r="D48" s="32">
        <v>5120</v>
      </c>
      <c r="E48" s="32">
        <f t="shared" si="1"/>
        <v>5120</v>
      </c>
      <c r="F48" s="31">
        <v>4</v>
      </c>
      <c r="G48" s="32">
        <f t="shared" si="3"/>
        <v>5116</v>
      </c>
      <c r="H48" s="33">
        <f t="shared" si="0"/>
        <v>1547.59</v>
      </c>
      <c r="I48" s="9"/>
      <c r="J48" s="15">
        <f t="shared" si="2"/>
        <v>19499.634</v>
      </c>
    </row>
    <row r="49" spans="1:10" ht="12.75">
      <c r="A49" s="34" t="s">
        <v>55</v>
      </c>
      <c r="B49" s="35">
        <v>48</v>
      </c>
      <c r="C49" s="35">
        <v>33</v>
      </c>
      <c r="D49" s="36">
        <v>74</v>
      </c>
      <c r="E49" s="36">
        <f t="shared" si="1"/>
        <v>155</v>
      </c>
      <c r="F49" s="35">
        <v>52</v>
      </c>
      <c r="G49" s="36">
        <f t="shared" si="3"/>
        <v>103</v>
      </c>
      <c r="H49" s="37">
        <f t="shared" si="0"/>
        <v>31.1575</v>
      </c>
      <c r="I49" s="38"/>
      <c r="J49" s="39">
        <f t="shared" si="2"/>
        <v>392.58450000000005</v>
      </c>
    </row>
    <row r="50" spans="1:10" ht="12.75">
      <c r="A50" s="30" t="s">
        <v>56</v>
      </c>
      <c r="B50" s="31">
        <v>5228</v>
      </c>
      <c r="C50" s="31">
        <v>167</v>
      </c>
      <c r="D50" s="32">
        <v>21223</v>
      </c>
      <c r="E50" s="32">
        <f t="shared" si="1"/>
        <v>26618</v>
      </c>
      <c r="F50" s="31">
        <v>258</v>
      </c>
      <c r="G50" s="32">
        <f t="shared" si="3"/>
        <v>26360</v>
      </c>
      <c r="H50" s="33">
        <f t="shared" si="0"/>
        <v>7973.900000000001</v>
      </c>
      <c r="I50" s="9"/>
      <c r="J50" s="15">
        <f t="shared" si="2"/>
        <v>100471.14000000001</v>
      </c>
    </row>
    <row r="51" spans="1:10" ht="12.75">
      <c r="A51" s="30" t="s">
        <v>57</v>
      </c>
      <c r="B51" s="31">
        <v>384</v>
      </c>
      <c r="C51" s="31">
        <v>79</v>
      </c>
      <c r="D51" s="32">
        <v>803</v>
      </c>
      <c r="E51" s="32">
        <f t="shared" si="1"/>
        <v>1266</v>
      </c>
      <c r="F51" s="31"/>
      <c r="G51" s="32">
        <f t="shared" si="3"/>
        <v>1266</v>
      </c>
      <c r="H51" s="33">
        <f t="shared" si="0"/>
        <v>382.965</v>
      </c>
      <c r="I51" s="9"/>
      <c r="J51" s="15">
        <f t="shared" si="2"/>
        <v>4825.359</v>
      </c>
    </row>
    <row r="52" spans="1:10" ht="12.75">
      <c r="A52" s="30" t="s">
        <v>58</v>
      </c>
      <c r="B52" s="31">
        <v>451</v>
      </c>
      <c r="C52" s="31">
        <v>161</v>
      </c>
      <c r="D52" s="32">
        <v>187</v>
      </c>
      <c r="E52" s="32">
        <f t="shared" si="1"/>
        <v>799</v>
      </c>
      <c r="F52" s="31">
        <v>283</v>
      </c>
      <c r="G52" s="32">
        <f t="shared" si="3"/>
        <v>516</v>
      </c>
      <c r="H52" s="33">
        <f t="shared" si="0"/>
        <v>156.09</v>
      </c>
      <c r="I52" s="9"/>
      <c r="J52" s="15">
        <f t="shared" si="2"/>
        <v>1966.7340000000004</v>
      </c>
    </row>
    <row r="53" spans="1:10" ht="12.75">
      <c r="A53" s="30" t="s">
        <v>59</v>
      </c>
      <c r="B53" s="31">
        <v>197</v>
      </c>
      <c r="C53" s="31">
        <v>106</v>
      </c>
      <c r="D53" s="32">
        <v>2389</v>
      </c>
      <c r="E53" s="32">
        <f t="shared" si="1"/>
        <v>2692</v>
      </c>
      <c r="F53" s="31">
        <v>21</v>
      </c>
      <c r="G53" s="32">
        <f t="shared" si="3"/>
        <v>2671</v>
      </c>
      <c r="H53" s="33">
        <f t="shared" si="0"/>
        <v>807.9775</v>
      </c>
      <c r="I53" s="9"/>
      <c r="J53" s="15">
        <f t="shared" si="2"/>
        <v>10180.516500000002</v>
      </c>
    </row>
    <row r="54" spans="1:10" ht="12.75">
      <c r="A54" s="34" t="s">
        <v>60</v>
      </c>
      <c r="B54" s="35">
        <v>123</v>
      </c>
      <c r="C54" s="35">
        <v>64</v>
      </c>
      <c r="D54" s="36">
        <v>799</v>
      </c>
      <c r="E54" s="36">
        <f t="shared" si="1"/>
        <v>986</v>
      </c>
      <c r="F54" s="35">
        <v>161</v>
      </c>
      <c r="G54" s="36">
        <f t="shared" si="3"/>
        <v>825</v>
      </c>
      <c r="H54" s="37">
        <f t="shared" si="0"/>
        <v>249.5625</v>
      </c>
      <c r="I54" s="38"/>
      <c r="J54" s="39">
        <f t="shared" si="2"/>
        <v>3144.4875</v>
      </c>
    </row>
    <row r="55" spans="1:10" ht="12.75">
      <c r="A55" s="30" t="s">
        <v>61</v>
      </c>
      <c r="B55" s="31"/>
      <c r="C55" s="31">
        <v>99</v>
      </c>
      <c r="D55" s="32">
        <v>3</v>
      </c>
      <c r="E55" s="32">
        <f t="shared" si="1"/>
        <v>102</v>
      </c>
      <c r="F55" s="31"/>
      <c r="G55" s="32">
        <f t="shared" si="3"/>
        <v>102</v>
      </c>
      <c r="H55" s="33">
        <f t="shared" si="0"/>
        <v>30.855</v>
      </c>
      <c r="I55" s="9"/>
      <c r="J55" s="15">
        <f t="shared" si="2"/>
        <v>388.773</v>
      </c>
    </row>
    <row r="56" spans="1:10" ht="12.75">
      <c r="A56" s="30" t="s">
        <v>62</v>
      </c>
      <c r="B56" s="31"/>
      <c r="C56" s="31"/>
      <c r="D56" s="32">
        <v>9</v>
      </c>
      <c r="E56" s="32">
        <f t="shared" si="1"/>
        <v>9</v>
      </c>
      <c r="F56" s="31"/>
      <c r="G56" s="32">
        <f t="shared" si="3"/>
        <v>9</v>
      </c>
      <c r="H56" s="33">
        <f t="shared" si="0"/>
        <v>2.7225</v>
      </c>
      <c r="I56" s="9"/>
      <c r="J56" s="15">
        <f t="shared" si="2"/>
        <v>34.30350000000001</v>
      </c>
    </row>
    <row r="57" spans="1:10" ht="12.75">
      <c r="A57" s="30" t="s">
        <v>63</v>
      </c>
      <c r="B57" s="31">
        <v>263</v>
      </c>
      <c r="C57" s="31"/>
      <c r="D57" s="32">
        <v>1342</v>
      </c>
      <c r="E57" s="32">
        <f t="shared" si="1"/>
        <v>1605</v>
      </c>
      <c r="F57" s="31"/>
      <c r="G57" s="32">
        <f t="shared" si="3"/>
        <v>1605</v>
      </c>
      <c r="H57" s="33">
        <f t="shared" si="0"/>
        <v>485.5125</v>
      </c>
      <c r="I57" s="9"/>
      <c r="J57" s="15">
        <f t="shared" si="2"/>
        <v>6117.4575</v>
      </c>
    </row>
    <row r="58" spans="1:10" ht="12.75">
      <c r="A58" s="30" t="s">
        <v>64</v>
      </c>
      <c r="B58" s="31"/>
      <c r="C58" s="31"/>
      <c r="D58" s="32">
        <v>7</v>
      </c>
      <c r="E58" s="32">
        <f t="shared" si="1"/>
        <v>7</v>
      </c>
      <c r="F58" s="31"/>
      <c r="G58" s="32">
        <f t="shared" si="3"/>
        <v>7</v>
      </c>
      <c r="H58" s="33">
        <f t="shared" si="0"/>
        <v>2.1175</v>
      </c>
      <c r="I58" s="9"/>
      <c r="J58" s="15">
        <f t="shared" si="2"/>
        <v>26.680500000000002</v>
      </c>
    </row>
    <row r="59" spans="1:10" ht="12.75">
      <c r="A59" s="34" t="s">
        <v>65</v>
      </c>
      <c r="B59" s="35">
        <v>145</v>
      </c>
      <c r="C59" s="40"/>
      <c r="D59" s="36">
        <v>953</v>
      </c>
      <c r="E59" s="36">
        <f t="shared" si="1"/>
        <v>1098</v>
      </c>
      <c r="F59" s="35"/>
      <c r="G59" s="36">
        <f t="shared" si="3"/>
        <v>1098</v>
      </c>
      <c r="H59" s="37">
        <f t="shared" si="0"/>
        <v>332.145</v>
      </c>
      <c r="I59" s="38"/>
      <c r="J59" s="39">
        <f t="shared" si="2"/>
        <v>4185.027</v>
      </c>
    </row>
    <row r="60" spans="1:10" ht="12.75">
      <c r="A60" s="30" t="s">
        <v>66</v>
      </c>
      <c r="B60" s="31"/>
      <c r="C60" s="41"/>
      <c r="D60" s="32">
        <v>137</v>
      </c>
      <c r="E60" s="32">
        <f t="shared" si="1"/>
        <v>137</v>
      </c>
      <c r="F60" s="31"/>
      <c r="G60" s="32">
        <f t="shared" si="3"/>
        <v>137</v>
      </c>
      <c r="H60" s="33">
        <f t="shared" si="0"/>
        <v>41.4425</v>
      </c>
      <c r="I60" s="9"/>
      <c r="J60" s="15">
        <f t="shared" si="2"/>
        <v>522.1755</v>
      </c>
    </row>
    <row r="61" spans="1:10" ht="12.75">
      <c r="A61" s="30" t="s">
        <v>67</v>
      </c>
      <c r="B61" s="31"/>
      <c r="C61" s="41"/>
      <c r="D61" s="32">
        <v>95</v>
      </c>
      <c r="E61" s="32">
        <f t="shared" si="1"/>
        <v>95</v>
      </c>
      <c r="F61" s="31"/>
      <c r="G61" s="32">
        <f t="shared" si="3"/>
        <v>95</v>
      </c>
      <c r="H61" s="33">
        <f t="shared" si="0"/>
        <v>28.737499999999997</v>
      </c>
      <c r="I61" s="9"/>
      <c r="J61" s="15">
        <f t="shared" si="2"/>
        <v>362.0925</v>
      </c>
    </row>
    <row r="62" spans="1:10" ht="12.75">
      <c r="A62" s="30" t="s">
        <v>68</v>
      </c>
      <c r="B62" s="31"/>
      <c r="C62" s="41"/>
      <c r="D62" s="32">
        <v>7822</v>
      </c>
      <c r="E62" s="32">
        <f t="shared" si="1"/>
        <v>7822</v>
      </c>
      <c r="F62" s="31"/>
      <c r="G62" s="32">
        <f t="shared" si="3"/>
        <v>7822</v>
      </c>
      <c r="H62" s="33">
        <f t="shared" si="0"/>
        <v>2366.155</v>
      </c>
      <c r="I62" s="9"/>
      <c r="J62" s="15">
        <f t="shared" si="2"/>
        <v>29813.553</v>
      </c>
    </row>
    <row r="63" spans="1:10" ht="12.75">
      <c r="A63" s="30" t="s">
        <v>69</v>
      </c>
      <c r="B63" s="31"/>
      <c r="C63" s="41"/>
      <c r="D63" s="32">
        <v>87</v>
      </c>
      <c r="E63" s="32">
        <f t="shared" si="1"/>
        <v>87</v>
      </c>
      <c r="F63" s="31"/>
      <c r="G63" s="32">
        <f t="shared" si="3"/>
        <v>87</v>
      </c>
      <c r="H63" s="33">
        <f t="shared" si="0"/>
        <v>26.3175</v>
      </c>
      <c r="I63" s="9"/>
      <c r="J63" s="15">
        <f t="shared" si="2"/>
        <v>331.6005</v>
      </c>
    </row>
    <row r="64" spans="1:10" ht="12.75">
      <c r="A64" s="34" t="s">
        <v>70</v>
      </c>
      <c r="B64" s="35"/>
      <c r="C64" s="40"/>
      <c r="D64" s="36">
        <v>301</v>
      </c>
      <c r="E64" s="36">
        <f t="shared" si="1"/>
        <v>301</v>
      </c>
      <c r="F64" s="35">
        <v>1</v>
      </c>
      <c r="G64" s="36">
        <f t="shared" si="3"/>
        <v>300</v>
      </c>
      <c r="H64" s="37">
        <f t="shared" si="0"/>
        <v>90.75</v>
      </c>
      <c r="I64" s="38"/>
      <c r="J64" s="39">
        <f t="shared" si="2"/>
        <v>1143.45</v>
      </c>
    </row>
    <row r="65" spans="1:10" ht="12.75">
      <c r="A65" s="30" t="s">
        <v>71</v>
      </c>
      <c r="B65" s="31"/>
      <c r="C65" s="31">
        <v>183</v>
      </c>
      <c r="D65" s="32">
        <v>19</v>
      </c>
      <c r="E65" s="32">
        <f>SUM(B65:D65)</f>
        <v>202</v>
      </c>
      <c r="F65" s="31">
        <v>168</v>
      </c>
      <c r="G65" s="32">
        <f t="shared" si="3"/>
        <v>34</v>
      </c>
      <c r="H65" s="33">
        <f>+G65*$D$96/12</f>
        <v>10.285</v>
      </c>
      <c r="I65" s="9"/>
      <c r="J65" s="15">
        <f t="shared" si="2"/>
        <v>129.591</v>
      </c>
    </row>
    <row r="66" spans="1:10" ht="12.75">
      <c r="A66" s="30" t="s">
        <v>72</v>
      </c>
      <c r="B66" s="42">
        <v>160</v>
      </c>
      <c r="C66" s="42">
        <v>5</v>
      </c>
      <c r="D66" s="43">
        <v>27</v>
      </c>
      <c r="E66" s="32">
        <f>SUM(B66:D66)</f>
        <v>192</v>
      </c>
      <c r="F66" s="31">
        <v>11</v>
      </c>
      <c r="G66" s="32">
        <f t="shared" si="3"/>
        <v>181</v>
      </c>
      <c r="H66" s="33">
        <f>+G66*$D$96/12</f>
        <v>54.7525</v>
      </c>
      <c r="I66" s="9"/>
      <c r="J66" s="15">
        <f t="shared" si="2"/>
        <v>689.8815</v>
      </c>
    </row>
    <row r="67" spans="1:10" ht="12.75">
      <c r="A67" s="44" t="s">
        <v>73</v>
      </c>
      <c r="B67" s="35">
        <v>5022</v>
      </c>
      <c r="C67" s="35">
        <v>6268</v>
      </c>
      <c r="D67" s="36">
        <v>60972</v>
      </c>
      <c r="E67" s="36">
        <f>SUM(B67:D67)</f>
        <v>72262</v>
      </c>
      <c r="F67" s="35">
        <v>26648</v>
      </c>
      <c r="G67" s="36">
        <f t="shared" si="3"/>
        <v>45614</v>
      </c>
      <c r="H67" s="37">
        <f>+G67*$D$96/12</f>
        <v>13798.235</v>
      </c>
      <c r="I67" s="38"/>
      <c r="J67" s="39">
        <f t="shared" si="2"/>
        <v>173857.76100000003</v>
      </c>
    </row>
    <row r="68" spans="1:10" ht="13.5" thickBot="1">
      <c r="A68" s="45" t="s">
        <v>74</v>
      </c>
      <c r="B68" s="46">
        <v>494</v>
      </c>
      <c r="C68" s="46"/>
      <c r="D68" s="47"/>
      <c r="E68" s="47">
        <f>SUM(B68:D68)</f>
        <v>494</v>
      </c>
      <c r="F68" s="46">
        <v>38</v>
      </c>
      <c r="G68" s="47">
        <f t="shared" si="3"/>
        <v>456</v>
      </c>
      <c r="H68" s="48">
        <f>+G68*$D$96/12</f>
        <v>137.94</v>
      </c>
      <c r="I68" s="9"/>
      <c r="J68" s="20">
        <f t="shared" si="2"/>
        <v>1738.0440000000003</v>
      </c>
    </row>
    <row r="69" spans="1:10" ht="13.5" thickTop="1">
      <c r="A69" s="49" t="s">
        <v>75</v>
      </c>
      <c r="B69" s="50">
        <f>SUM(B12:B68)</f>
        <v>32224</v>
      </c>
      <c r="C69" s="50">
        <f>SUM(C12:C68)</f>
        <v>14029</v>
      </c>
      <c r="D69" s="51">
        <f>SUM(D12:D68)</f>
        <v>198125</v>
      </c>
      <c r="E69" s="51">
        <f>SUM(E12:E68)</f>
        <v>243793</v>
      </c>
      <c r="F69" s="50">
        <f>SUM(F13:F68)</f>
        <v>49455</v>
      </c>
      <c r="G69" s="51">
        <f t="shared" si="3"/>
        <v>194338</v>
      </c>
      <c r="H69" s="52">
        <f>SUM(H12:H68)</f>
        <v>58851.6775</v>
      </c>
      <c r="I69" s="9"/>
      <c r="J69" s="25">
        <f>SUM(J12:J68)</f>
        <v>741531.1365000001</v>
      </c>
    </row>
    <row r="70" spans="1:10" ht="13.5" thickBot="1">
      <c r="A70" s="53"/>
      <c r="B70" s="54"/>
      <c r="C70" s="54"/>
      <c r="D70" s="54"/>
      <c r="E70" s="54"/>
      <c r="F70" s="54"/>
      <c r="G70" s="54"/>
      <c r="H70" s="55"/>
      <c r="I70" s="9"/>
      <c r="J70" s="29"/>
    </row>
    <row r="71" spans="1:10" ht="12.75">
      <c r="A71" s="99" t="s">
        <v>76</v>
      </c>
      <c r="B71" s="100"/>
      <c r="C71" s="100"/>
      <c r="D71" s="100"/>
      <c r="E71" s="100"/>
      <c r="F71" s="100"/>
      <c r="G71" s="100"/>
      <c r="H71" s="101"/>
      <c r="I71" s="9"/>
      <c r="J71" s="11"/>
    </row>
    <row r="72" spans="1:10" ht="12.75">
      <c r="A72" s="56" t="s">
        <v>77</v>
      </c>
      <c r="B72" s="31">
        <v>91</v>
      </c>
      <c r="C72" s="31">
        <v>4</v>
      </c>
      <c r="D72" s="32">
        <v>1495</v>
      </c>
      <c r="E72" s="32">
        <f aca="true" t="shared" si="4" ref="E72:E90">SUM(B72:D72)</f>
        <v>1590</v>
      </c>
      <c r="F72" s="31"/>
      <c r="G72" s="32">
        <f aca="true" t="shared" si="5" ref="G72:G91">+E72-F72</f>
        <v>1590</v>
      </c>
      <c r="H72" s="33">
        <f aca="true" t="shared" si="6" ref="H72:H90">+G72*$D$96/12</f>
        <v>480.97499999999997</v>
      </c>
      <c r="I72" s="9"/>
      <c r="J72" s="15">
        <f aca="true" t="shared" si="7" ref="J72:J90">+H72*1.05*12</f>
        <v>6060.285</v>
      </c>
    </row>
    <row r="73" spans="1:10" ht="12.75">
      <c r="A73" s="56" t="s">
        <v>78</v>
      </c>
      <c r="B73" s="31"/>
      <c r="C73" s="31"/>
      <c r="D73" s="32">
        <v>88</v>
      </c>
      <c r="E73" s="32">
        <f t="shared" si="4"/>
        <v>88</v>
      </c>
      <c r="F73" s="31"/>
      <c r="G73" s="32">
        <f t="shared" si="5"/>
        <v>88</v>
      </c>
      <c r="H73" s="33">
        <f t="shared" si="6"/>
        <v>26.62</v>
      </c>
      <c r="I73" s="9"/>
      <c r="J73" s="15">
        <f t="shared" si="7"/>
        <v>335.41200000000003</v>
      </c>
    </row>
    <row r="74" spans="1:10" ht="12.75">
      <c r="A74" s="56" t="s">
        <v>79</v>
      </c>
      <c r="B74" s="31">
        <v>18</v>
      </c>
      <c r="C74" s="31">
        <v>15</v>
      </c>
      <c r="D74" s="32">
        <v>575</v>
      </c>
      <c r="E74" s="32">
        <f t="shared" si="4"/>
        <v>608</v>
      </c>
      <c r="F74" s="31"/>
      <c r="G74" s="32">
        <f t="shared" si="5"/>
        <v>608</v>
      </c>
      <c r="H74" s="33">
        <f t="shared" si="6"/>
        <v>183.92</v>
      </c>
      <c r="I74" s="9"/>
      <c r="J74" s="15">
        <f t="shared" si="7"/>
        <v>2317.392</v>
      </c>
    </row>
    <row r="75" spans="1:10" ht="12.75">
      <c r="A75" s="56" t="s">
        <v>80</v>
      </c>
      <c r="B75" s="31"/>
      <c r="C75" s="31"/>
      <c r="D75" s="57">
        <v>1</v>
      </c>
      <c r="E75" s="32">
        <f t="shared" si="4"/>
        <v>1</v>
      </c>
      <c r="F75" s="31"/>
      <c r="G75" s="32">
        <f t="shared" si="5"/>
        <v>1</v>
      </c>
      <c r="H75" s="33">
        <f t="shared" si="6"/>
        <v>0.3025</v>
      </c>
      <c r="I75" s="9"/>
      <c r="J75" s="15">
        <f t="shared" si="7"/>
        <v>3.8114999999999997</v>
      </c>
    </row>
    <row r="76" spans="1:10" ht="12.75">
      <c r="A76" s="56" t="s">
        <v>81</v>
      </c>
      <c r="B76" s="31"/>
      <c r="C76" s="31"/>
      <c r="D76" s="32">
        <v>73</v>
      </c>
      <c r="E76" s="32">
        <f t="shared" si="4"/>
        <v>73</v>
      </c>
      <c r="F76" s="31"/>
      <c r="G76" s="32">
        <f t="shared" si="5"/>
        <v>73</v>
      </c>
      <c r="H76" s="33">
        <f t="shared" si="6"/>
        <v>22.0825</v>
      </c>
      <c r="I76" s="9"/>
      <c r="J76" s="15">
        <f t="shared" si="7"/>
        <v>278.2395</v>
      </c>
    </row>
    <row r="77" spans="1:10" ht="12.75">
      <c r="A77" s="56" t="s">
        <v>82</v>
      </c>
      <c r="B77" s="31">
        <v>9</v>
      </c>
      <c r="C77" s="31"/>
      <c r="D77" s="32"/>
      <c r="E77" s="32">
        <f t="shared" si="4"/>
        <v>9</v>
      </c>
      <c r="F77" s="31">
        <v>9</v>
      </c>
      <c r="G77" s="32">
        <f t="shared" si="5"/>
        <v>0</v>
      </c>
      <c r="H77" s="33">
        <f t="shared" si="6"/>
        <v>0</v>
      </c>
      <c r="I77" s="9"/>
      <c r="J77" s="15">
        <f t="shared" si="7"/>
        <v>0</v>
      </c>
    </row>
    <row r="78" spans="1:10" ht="12.75">
      <c r="A78" s="56" t="s">
        <v>83</v>
      </c>
      <c r="B78" s="31">
        <v>533</v>
      </c>
      <c r="C78" s="31">
        <v>34</v>
      </c>
      <c r="D78" s="32">
        <v>2491</v>
      </c>
      <c r="E78" s="32">
        <f t="shared" si="4"/>
        <v>3058</v>
      </c>
      <c r="F78" s="31">
        <v>409</v>
      </c>
      <c r="G78" s="32">
        <f t="shared" si="5"/>
        <v>2649</v>
      </c>
      <c r="H78" s="33">
        <f t="shared" si="6"/>
        <v>801.3224999999999</v>
      </c>
      <c r="I78" s="9"/>
      <c r="J78" s="15">
        <f t="shared" si="7"/>
        <v>10096.663499999999</v>
      </c>
    </row>
    <row r="79" spans="1:10" ht="12.75">
      <c r="A79" s="56" t="s">
        <v>84</v>
      </c>
      <c r="B79" s="31">
        <v>3</v>
      </c>
      <c r="C79" s="31"/>
      <c r="D79" s="32">
        <v>256</v>
      </c>
      <c r="E79" s="58">
        <f t="shared" si="4"/>
        <v>259</v>
      </c>
      <c r="F79" s="31">
        <v>1</v>
      </c>
      <c r="G79" s="32">
        <f t="shared" si="5"/>
        <v>258</v>
      </c>
      <c r="H79" s="33">
        <f t="shared" si="6"/>
        <v>78.045</v>
      </c>
      <c r="I79" s="9"/>
      <c r="J79" s="33">
        <f t="shared" si="7"/>
        <v>983.3670000000002</v>
      </c>
    </row>
    <row r="80" spans="1:10" ht="12.75">
      <c r="A80" s="56" t="s">
        <v>85</v>
      </c>
      <c r="B80" s="31"/>
      <c r="C80" s="31"/>
      <c r="D80" s="32">
        <v>6</v>
      </c>
      <c r="E80" s="32">
        <f t="shared" si="4"/>
        <v>6</v>
      </c>
      <c r="F80" s="31"/>
      <c r="G80" s="32">
        <f t="shared" si="5"/>
        <v>6</v>
      </c>
      <c r="H80" s="33">
        <f t="shared" si="6"/>
        <v>1.8150000000000002</v>
      </c>
      <c r="I80" s="9"/>
      <c r="J80" s="15">
        <f t="shared" si="7"/>
        <v>22.869000000000003</v>
      </c>
    </row>
    <row r="81" spans="1:10" ht="12.75">
      <c r="A81" s="56" t="s">
        <v>86</v>
      </c>
      <c r="B81" s="31">
        <v>135</v>
      </c>
      <c r="C81" s="31">
        <v>22</v>
      </c>
      <c r="D81" s="32">
        <v>2162</v>
      </c>
      <c r="E81" s="32">
        <f t="shared" si="4"/>
        <v>2319</v>
      </c>
      <c r="F81" s="31">
        <v>80</v>
      </c>
      <c r="G81" s="32">
        <f t="shared" si="5"/>
        <v>2239</v>
      </c>
      <c r="H81" s="33">
        <f t="shared" si="6"/>
        <v>677.2975</v>
      </c>
      <c r="I81" s="9"/>
      <c r="J81" s="15">
        <f t="shared" si="7"/>
        <v>8533.9485</v>
      </c>
    </row>
    <row r="82" spans="1:10" ht="12.75">
      <c r="A82" s="56" t="s">
        <v>87</v>
      </c>
      <c r="B82" s="31">
        <v>1257</v>
      </c>
      <c r="C82" s="31">
        <v>241</v>
      </c>
      <c r="D82" s="32">
        <v>4018</v>
      </c>
      <c r="E82" s="32">
        <f t="shared" si="4"/>
        <v>5516</v>
      </c>
      <c r="F82" s="31"/>
      <c r="G82" s="32">
        <f t="shared" si="5"/>
        <v>5516</v>
      </c>
      <c r="H82" s="33">
        <f t="shared" si="6"/>
        <v>1668.59</v>
      </c>
      <c r="I82" s="9"/>
      <c r="J82" s="15">
        <f t="shared" si="7"/>
        <v>21024.233999999997</v>
      </c>
    </row>
    <row r="83" spans="1:10" ht="12.75">
      <c r="A83" s="56" t="s">
        <v>88</v>
      </c>
      <c r="B83" s="31">
        <v>206</v>
      </c>
      <c r="C83" s="31"/>
      <c r="D83" s="32">
        <v>74</v>
      </c>
      <c r="E83" s="32">
        <f t="shared" si="4"/>
        <v>280</v>
      </c>
      <c r="F83" s="31"/>
      <c r="G83" s="32">
        <f>+E83-F83</f>
        <v>280</v>
      </c>
      <c r="H83" s="33">
        <f t="shared" si="6"/>
        <v>84.7</v>
      </c>
      <c r="I83" s="9"/>
      <c r="J83" s="15">
        <f t="shared" si="7"/>
        <v>1067.22</v>
      </c>
    </row>
    <row r="84" spans="1:10" ht="12.75">
      <c r="A84" s="56" t="s">
        <v>89</v>
      </c>
      <c r="B84" s="31">
        <v>3</v>
      </c>
      <c r="C84" s="31"/>
      <c r="D84" s="32">
        <v>5</v>
      </c>
      <c r="E84" s="32">
        <f t="shared" si="4"/>
        <v>8</v>
      </c>
      <c r="F84" s="31"/>
      <c r="G84" s="32">
        <f t="shared" si="5"/>
        <v>8</v>
      </c>
      <c r="H84" s="33">
        <f t="shared" si="6"/>
        <v>2.42</v>
      </c>
      <c r="I84" s="9"/>
      <c r="J84" s="15">
        <f t="shared" si="7"/>
        <v>30.491999999999997</v>
      </c>
    </row>
    <row r="85" spans="1:10" ht="12.75">
      <c r="A85" s="56" t="s">
        <v>90</v>
      </c>
      <c r="B85" s="31">
        <v>130</v>
      </c>
      <c r="C85" s="31"/>
      <c r="D85" s="32">
        <v>12</v>
      </c>
      <c r="E85" s="32">
        <f t="shared" si="4"/>
        <v>142</v>
      </c>
      <c r="F85" s="31"/>
      <c r="G85" s="32">
        <f t="shared" si="5"/>
        <v>142</v>
      </c>
      <c r="H85" s="33">
        <f t="shared" si="6"/>
        <v>42.955000000000005</v>
      </c>
      <c r="I85" s="9"/>
      <c r="J85" s="15">
        <f t="shared" si="7"/>
        <v>541.2330000000001</v>
      </c>
    </row>
    <row r="86" spans="1:10" ht="12.75">
      <c r="A86" s="56" t="s">
        <v>91</v>
      </c>
      <c r="B86" s="31"/>
      <c r="C86" s="31"/>
      <c r="D86" s="32">
        <v>4</v>
      </c>
      <c r="E86" s="32">
        <f t="shared" si="4"/>
        <v>4</v>
      </c>
      <c r="F86" s="31"/>
      <c r="G86" s="32">
        <f t="shared" si="5"/>
        <v>4</v>
      </c>
      <c r="H86" s="33">
        <f t="shared" si="6"/>
        <v>1.21</v>
      </c>
      <c r="I86" s="9"/>
      <c r="J86" s="15">
        <f t="shared" si="7"/>
        <v>15.245999999999999</v>
      </c>
    </row>
    <row r="87" spans="1:10" ht="12.75">
      <c r="A87" s="56" t="s">
        <v>92</v>
      </c>
      <c r="B87" s="31"/>
      <c r="C87" s="31"/>
      <c r="D87" s="32">
        <v>377</v>
      </c>
      <c r="E87" s="32">
        <f t="shared" si="4"/>
        <v>377</v>
      </c>
      <c r="F87" s="31"/>
      <c r="G87" s="32">
        <f t="shared" si="5"/>
        <v>377</v>
      </c>
      <c r="H87" s="33">
        <f t="shared" si="6"/>
        <v>114.0425</v>
      </c>
      <c r="I87" s="9"/>
      <c r="J87" s="15">
        <f t="shared" si="7"/>
        <v>1436.9355</v>
      </c>
    </row>
    <row r="88" spans="1:10" ht="12.75">
      <c r="A88" s="56" t="s">
        <v>93</v>
      </c>
      <c r="B88" s="31"/>
      <c r="C88" s="31"/>
      <c r="D88" s="32">
        <v>8</v>
      </c>
      <c r="E88" s="32">
        <f t="shared" si="4"/>
        <v>8</v>
      </c>
      <c r="F88" s="31">
        <v>6</v>
      </c>
      <c r="G88" s="32">
        <f t="shared" si="5"/>
        <v>2</v>
      </c>
      <c r="H88" s="33">
        <f t="shared" si="6"/>
        <v>0.605</v>
      </c>
      <c r="I88" s="9"/>
      <c r="J88" s="15">
        <f t="shared" si="7"/>
        <v>7.622999999999999</v>
      </c>
    </row>
    <row r="89" spans="1:10" ht="12.75">
      <c r="A89" s="56" t="s">
        <v>94</v>
      </c>
      <c r="B89" s="31">
        <v>111</v>
      </c>
      <c r="C89" s="31">
        <v>27</v>
      </c>
      <c r="D89" s="32">
        <v>1018</v>
      </c>
      <c r="E89" s="32">
        <f t="shared" si="4"/>
        <v>1156</v>
      </c>
      <c r="F89" s="31"/>
      <c r="G89" s="32">
        <f t="shared" si="5"/>
        <v>1156</v>
      </c>
      <c r="H89" s="33">
        <f t="shared" si="6"/>
        <v>349.69</v>
      </c>
      <c r="I89" s="9"/>
      <c r="J89" s="15">
        <f t="shared" si="7"/>
        <v>4406.094</v>
      </c>
    </row>
    <row r="90" spans="1:10" ht="13.5" thickBot="1">
      <c r="A90" s="59" t="s">
        <v>95</v>
      </c>
      <c r="B90" s="46"/>
      <c r="C90" s="60">
        <v>10</v>
      </c>
      <c r="D90" s="47">
        <v>75</v>
      </c>
      <c r="E90" s="47">
        <f t="shared" si="4"/>
        <v>85</v>
      </c>
      <c r="F90" s="46"/>
      <c r="G90" s="47">
        <f t="shared" si="5"/>
        <v>85</v>
      </c>
      <c r="H90" s="48">
        <f t="shared" si="6"/>
        <v>25.712500000000002</v>
      </c>
      <c r="I90" s="9"/>
      <c r="J90" s="20">
        <f t="shared" si="7"/>
        <v>323.9775</v>
      </c>
    </row>
    <row r="91" spans="1:10" ht="13.5" thickTop="1">
      <c r="A91" s="49" t="s">
        <v>96</v>
      </c>
      <c r="B91" s="50">
        <f>SUM(B72:B90)</f>
        <v>2496</v>
      </c>
      <c r="C91" s="50">
        <f>SUM(C72:C90)</f>
        <v>353</v>
      </c>
      <c r="D91" s="51">
        <f>SUM(D72:D90)</f>
        <v>12738</v>
      </c>
      <c r="E91" s="51">
        <f>SUM(E72:E90)</f>
        <v>15587</v>
      </c>
      <c r="F91" s="50">
        <f>SUM(F72:F90)</f>
        <v>505</v>
      </c>
      <c r="G91" s="51">
        <f t="shared" si="5"/>
        <v>15082</v>
      </c>
      <c r="H91" s="52">
        <f>SUM(H72:H90)</f>
        <v>4562.3049999999985</v>
      </c>
      <c r="I91" s="61">
        <f>SUM(I72:I90)</f>
        <v>0</v>
      </c>
      <c r="J91" s="25">
        <f>SUM(J72:J90)</f>
        <v>57485.04299999999</v>
      </c>
    </row>
    <row r="92" spans="1:10" ht="13.5" thickBot="1">
      <c r="A92" s="62"/>
      <c r="B92" s="63"/>
      <c r="C92" s="63"/>
      <c r="D92" s="63"/>
      <c r="E92" s="63"/>
      <c r="F92" s="63"/>
      <c r="G92" s="63"/>
      <c r="H92" s="55"/>
      <c r="I92" s="9"/>
      <c r="J92" s="29"/>
    </row>
    <row r="93" spans="1:10" ht="13.5" thickBot="1">
      <c r="A93" s="64" t="s">
        <v>97</v>
      </c>
      <c r="B93" s="46">
        <v>494</v>
      </c>
      <c r="C93" s="46"/>
      <c r="D93" s="65"/>
      <c r="E93" s="65">
        <f>SUM(B93:D93)</f>
        <v>494</v>
      </c>
      <c r="F93" s="46"/>
      <c r="G93" s="65">
        <f>+E93-F93</f>
        <v>494</v>
      </c>
      <c r="H93" s="48">
        <f>+G93*$D$96/12</f>
        <v>149.435</v>
      </c>
      <c r="I93" s="9"/>
      <c r="J93" s="66">
        <f>+H93*1.05*12</f>
        <v>1882.8810000000003</v>
      </c>
    </row>
    <row r="94" spans="1:10" ht="13.5" thickTop="1">
      <c r="A94" s="49" t="s">
        <v>5</v>
      </c>
      <c r="B94" s="50">
        <f aca="true" t="shared" si="8" ref="B94:H94">+B93+B91+B69+B9</f>
        <v>35214</v>
      </c>
      <c r="C94" s="50">
        <f t="shared" si="8"/>
        <v>14382</v>
      </c>
      <c r="D94" s="51">
        <f t="shared" si="8"/>
        <v>210863</v>
      </c>
      <c r="E94" s="51">
        <f t="shared" si="8"/>
        <v>270667</v>
      </c>
      <c r="F94" s="50">
        <f t="shared" si="8"/>
        <v>50234</v>
      </c>
      <c r="G94" s="51">
        <f t="shared" si="8"/>
        <v>220433</v>
      </c>
      <c r="H94" s="52">
        <f t="shared" si="8"/>
        <v>66745.415</v>
      </c>
      <c r="I94" s="9"/>
      <c r="J94" s="25">
        <f>+J93+J91+J69+J9</f>
        <v>840992.2290000002</v>
      </c>
    </row>
    <row r="95" spans="1:10" ht="13.5" thickBot="1">
      <c r="A95" s="53"/>
      <c r="B95" s="54"/>
      <c r="C95" s="54"/>
      <c r="D95" s="54"/>
      <c r="E95" s="54"/>
      <c r="F95" s="54"/>
      <c r="G95" s="54"/>
      <c r="H95" s="55"/>
      <c r="I95" s="9"/>
      <c r="J95" s="29"/>
    </row>
    <row r="96" spans="1:10" ht="13.5" thickBot="1">
      <c r="A96" s="53"/>
      <c r="B96" s="67" t="s">
        <v>98</v>
      </c>
      <c r="C96" s="68"/>
      <c r="D96" s="69">
        <v>3.63</v>
      </c>
      <c r="E96" s="54"/>
      <c r="F96" s="54"/>
      <c r="G96" s="54"/>
      <c r="H96" s="55"/>
      <c r="I96" s="70"/>
      <c r="J96" s="29"/>
    </row>
    <row r="97" spans="1:8" ht="13.5" thickBot="1">
      <c r="A97" s="41"/>
      <c r="B97" s="41"/>
      <c r="C97" s="41"/>
      <c r="D97" s="41"/>
      <c r="E97" s="41"/>
      <c r="F97" s="41"/>
      <c r="G97" s="41"/>
      <c r="H97" s="41"/>
    </row>
    <row r="98" spans="1:10" ht="13.5" thickBot="1">
      <c r="A98" s="92" t="s">
        <v>99</v>
      </c>
      <c r="B98" s="93"/>
      <c r="C98" s="93"/>
      <c r="D98" s="93"/>
      <c r="E98" s="93"/>
      <c r="F98" s="93"/>
      <c r="G98" s="93"/>
      <c r="H98" s="93"/>
      <c r="I98" s="71"/>
      <c r="J98" s="72"/>
    </row>
    <row r="99" spans="1:10" ht="12.75">
      <c r="A99" s="73"/>
      <c r="B99" s="74">
        <v>201</v>
      </c>
      <c r="C99" s="40">
        <v>305</v>
      </c>
      <c r="D99" s="40">
        <v>326</v>
      </c>
      <c r="E99" s="40">
        <v>387</v>
      </c>
      <c r="F99" s="40">
        <v>430</v>
      </c>
      <c r="G99" s="40">
        <v>434</v>
      </c>
      <c r="H99" s="75" t="s">
        <v>100</v>
      </c>
      <c r="I99" s="76"/>
      <c r="J99" s="77" t="s">
        <v>101</v>
      </c>
    </row>
    <row r="100" spans="1:10" ht="12.75">
      <c r="A100" s="78" t="s">
        <v>102</v>
      </c>
      <c r="B100" s="79"/>
      <c r="C100" s="31"/>
      <c r="D100" s="31">
        <v>172</v>
      </c>
      <c r="E100" s="31"/>
      <c r="F100" s="31">
        <v>1122</v>
      </c>
      <c r="G100" s="31">
        <v>25537</v>
      </c>
      <c r="H100" s="79">
        <f>SUM(B100:G100)</f>
        <v>26831</v>
      </c>
      <c r="I100" s="80"/>
      <c r="J100" s="15">
        <f>+H100*D96/12</f>
        <v>8116.3775</v>
      </c>
    </row>
    <row r="101" spans="1:10" ht="13.5" thickBot="1">
      <c r="A101" s="81" t="s">
        <v>103</v>
      </c>
      <c r="B101" s="82">
        <v>224</v>
      </c>
      <c r="C101" s="18"/>
      <c r="D101" s="18">
        <v>5691</v>
      </c>
      <c r="E101" s="18">
        <v>50</v>
      </c>
      <c r="F101" s="18">
        <v>1649</v>
      </c>
      <c r="G101" s="18">
        <v>15789</v>
      </c>
      <c r="H101" s="82">
        <f>SUM(B101:G101)</f>
        <v>23403</v>
      </c>
      <c r="I101" s="83"/>
      <c r="J101" s="20">
        <f>+H101*D96/12</f>
        <v>7079.4075</v>
      </c>
    </row>
    <row r="102" spans="1:10" ht="14.25" thickBot="1" thickTop="1">
      <c r="A102" s="84"/>
      <c r="B102" s="85">
        <f aca="true" t="shared" si="9" ref="B102:G102">SUM(B100:B101)</f>
        <v>224</v>
      </c>
      <c r="C102" s="27">
        <f t="shared" si="9"/>
        <v>0</v>
      </c>
      <c r="D102" s="27">
        <f t="shared" si="9"/>
        <v>5863</v>
      </c>
      <c r="E102" s="27">
        <f t="shared" si="9"/>
        <v>50</v>
      </c>
      <c r="F102" s="27">
        <f t="shared" si="9"/>
        <v>2771</v>
      </c>
      <c r="G102" s="13">
        <f t="shared" si="9"/>
        <v>41326</v>
      </c>
      <c r="H102" s="86">
        <f>SUM(B102:G102)</f>
        <v>50234</v>
      </c>
      <c r="I102" s="80"/>
      <c r="J102" s="15">
        <f>SUM(J100:J101)</f>
        <v>15195.785</v>
      </c>
    </row>
    <row r="103" spans="7:10" ht="12.75">
      <c r="G103" s="1"/>
      <c r="H103" s="87"/>
      <c r="I103" s="87"/>
      <c r="J103" s="88"/>
    </row>
    <row r="104" spans="7:10" ht="13.5" thickBot="1">
      <c r="G104" s="89" t="s">
        <v>104</v>
      </c>
      <c r="H104" s="84"/>
      <c r="I104" s="90"/>
      <c r="J104" s="91">
        <f>+J94+J102*12</f>
        <v>1023341.6490000002</v>
      </c>
    </row>
  </sheetData>
  <mergeCells count="5">
    <mergeCell ref="A98:H98"/>
    <mergeCell ref="B1:G1"/>
    <mergeCell ref="A3:H3"/>
    <mergeCell ref="A11:H11"/>
    <mergeCell ref="A71:H7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  (SO-312)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Blewett</dc:creator>
  <cp:keywords/>
  <dc:description/>
  <cp:lastModifiedBy>Gaynell Simmons</cp:lastModifiedBy>
  <cp:lastPrinted>2001-11-26T13:46:08Z</cp:lastPrinted>
  <dcterms:created xsi:type="dcterms:W3CDTF">2001-11-26T13:33:48Z</dcterms:created>
  <dcterms:modified xsi:type="dcterms:W3CDTF">2001-11-26T13:47:40Z</dcterms:modified>
  <cp:category/>
  <cp:version/>
  <cp:contentType/>
  <cp:contentStatus/>
</cp:coreProperties>
</file>