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UNNER" sheetId="1" r:id="rId1"/>
    <sheet name="VIRGINIA" sheetId="2" r:id="rId2"/>
    <sheet name="VALENCIA" sheetId="3" r:id="rId3"/>
    <sheet name="SPANISH" sheetId="4" r:id="rId4"/>
  </sheets>
  <definedNames>
    <definedName name="_xlnm.Print_Area" localSheetId="0">'RUNNER'!$A$1:$E$44</definedName>
    <definedName name="_xlnm.Print_Area" localSheetId="3">'SPANISH'!$A$1:$E$44</definedName>
    <definedName name="_xlnm.Print_Area" localSheetId="2">'VALENCIA'!$A$1:$E$44</definedName>
    <definedName name="_xlnm.Print_Area" localSheetId="1">'VIRGINIA'!$A$1:$E$44</definedName>
  </definedNames>
  <calcPr fullCalcOnLoad="1"/>
</workbook>
</file>

<file path=xl/sharedStrings.xml><?xml version="1.0" encoding="utf-8"?>
<sst xmlns="http://schemas.openxmlformats.org/spreadsheetml/2006/main" count="252" uniqueCount="51">
  <si>
    <t>Producer Name:</t>
  </si>
  <si>
    <t>Loan No.</t>
  </si>
  <si>
    <t>Disbursement Date</t>
  </si>
  <si>
    <t>Repayment Date</t>
  </si>
  <si>
    <t xml:space="preserve"> </t>
  </si>
  <si>
    <t>6.  Repayment Adjustment</t>
  </si>
  <si>
    <t>Item 1 divided by Item 2</t>
  </si>
  <si>
    <t>Item 3 minus Item 4</t>
  </si>
  <si>
    <r>
      <t xml:space="preserve">1.  </t>
    </r>
    <r>
      <rPr>
        <b/>
        <sz val="10"/>
        <rFont val="Arial"/>
        <family val="2"/>
      </rPr>
      <t>Enter</t>
    </r>
    <r>
      <rPr>
        <sz val="10"/>
        <rFont val="Arial"/>
        <family val="0"/>
      </rPr>
      <t xml:space="preserve"> Principal Liquidated</t>
    </r>
  </si>
  <si>
    <r>
      <t xml:space="preserve">2.  </t>
    </r>
    <r>
      <rPr>
        <b/>
        <sz val="10"/>
        <rFont val="Arial"/>
        <family val="2"/>
      </rPr>
      <t>Enter</t>
    </r>
    <r>
      <rPr>
        <sz val="10"/>
        <rFont val="Arial"/>
        <family val="0"/>
      </rPr>
      <t xml:space="preserve"> Quantity Liquidated (tons) </t>
    </r>
  </si>
  <si>
    <t xml:space="preserve">3.  Average Loan Rate </t>
  </si>
  <si>
    <t>7.  CCC Determined Value</t>
  </si>
  <si>
    <t>Item 5 plus Item 6</t>
  </si>
  <si>
    <t>Item 2 times Item 7</t>
  </si>
  <si>
    <t>10. Estimated Repayment Amount</t>
  </si>
  <si>
    <t>Item 8 minus Item 9</t>
  </si>
  <si>
    <r>
      <t xml:space="preserve">Enter </t>
    </r>
    <r>
      <rPr>
        <sz val="10"/>
        <rFont val="Arial"/>
        <family val="0"/>
      </rPr>
      <t>Peanut Type</t>
    </r>
  </si>
  <si>
    <r>
      <t xml:space="preserve">8.  </t>
    </r>
    <r>
      <rPr>
        <b/>
        <sz val="10"/>
        <rFont val="Arial"/>
        <family val="2"/>
      </rPr>
      <t xml:space="preserve">Enter </t>
    </r>
    <r>
      <rPr>
        <sz val="10"/>
        <rFont val="Arial"/>
        <family val="2"/>
      </rPr>
      <t>Interest Due</t>
    </r>
  </si>
  <si>
    <t>Item 1 plus Item 8</t>
  </si>
  <si>
    <t>Lower of Item 9 or Item 10</t>
  </si>
  <si>
    <t xml:space="preserve">11. Market Gain </t>
  </si>
  <si>
    <t>Item 1 minus Item 8</t>
  </si>
  <si>
    <r>
      <t xml:space="preserve">Note:  </t>
    </r>
    <r>
      <rPr>
        <sz val="8"/>
        <rFont val="Arial"/>
        <family val="2"/>
      </rPr>
      <t>Market Gain is Subject to Payment Limitations unless the loan is repaid using Commodity Certificate Repayment</t>
    </r>
  </si>
  <si>
    <t>A.  NATIONAL LOAN RATE &gt;/= NPP</t>
  </si>
  <si>
    <t>B  NATIONAL LOAN RATE &lt; NPP</t>
  </si>
  <si>
    <r>
      <t xml:space="preserve">12. </t>
    </r>
    <r>
      <rPr>
        <b/>
        <sz val="10"/>
        <rFont val="Arial"/>
        <family val="2"/>
      </rPr>
      <t xml:space="preserve">Enter </t>
    </r>
    <r>
      <rPr>
        <sz val="10"/>
        <rFont val="Arial"/>
        <family val="0"/>
      </rPr>
      <t>Storage Deduction Applied</t>
    </r>
  </si>
  <si>
    <r>
      <t xml:space="preserve">9.  </t>
    </r>
    <r>
      <rPr>
        <b/>
        <sz val="10"/>
        <rFont val="Arial"/>
        <family val="2"/>
      </rPr>
      <t xml:space="preserve">Enter </t>
    </r>
    <r>
      <rPr>
        <sz val="10"/>
        <rFont val="Arial"/>
        <family val="0"/>
      </rPr>
      <t>Storage Deduction Applied</t>
    </r>
  </si>
  <si>
    <t>8.  Gross Repayment Amount</t>
  </si>
  <si>
    <t>9.  Gross Repayment (at P+ I)</t>
  </si>
  <si>
    <t>10. Gross Repayment (at NPP)</t>
  </si>
  <si>
    <t>13. Estimated Repayment Amount</t>
  </si>
  <si>
    <t>Item 11 minus Item 12</t>
  </si>
  <si>
    <t>SPANISH</t>
  </si>
  <si>
    <t>4.  National Loan Rate for Runner Peanuts</t>
  </si>
  <si>
    <t>VALENCIA</t>
  </si>
  <si>
    <t>VIRGINIA</t>
  </si>
  <si>
    <t>RUNNER</t>
  </si>
  <si>
    <t>4.  National Loan Rate for Spanish Peanuts</t>
  </si>
  <si>
    <t>SPANISH (SPE &amp; SPW)</t>
  </si>
  <si>
    <t>4.  National Loan Rate for Valencia Peanuts</t>
  </si>
  <si>
    <t>4.  National Loan Rate for Virginia Peanuts</t>
  </si>
  <si>
    <r>
      <t xml:space="preserve">5.  </t>
    </r>
    <r>
      <rPr>
        <b/>
        <sz val="10"/>
        <rFont val="Arial"/>
        <family val="2"/>
      </rPr>
      <t>Enter</t>
    </r>
    <r>
      <rPr>
        <sz val="10"/>
        <rFont val="Arial"/>
        <family val="0"/>
      </rPr>
      <t xml:space="preserve"> NPP Rate for Runner Peanuts</t>
    </r>
  </si>
  <si>
    <r>
      <t xml:space="preserve">5.  </t>
    </r>
    <r>
      <rPr>
        <b/>
        <sz val="10"/>
        <rFont val="Arial"/>
        <family val="2"/>
      </rPr>
      <t>Enter</t>
    </r>
    <r>
      <rPr>
        <sz val="10"/>
        <rFont val="Arial"/>
        <family val="0"/>
      </rPr>
      <t xml:space="preserve"> NPP Rate for Virginia Peanuts</t>
    </r>
  </si>
  <si>
    <r>
      <t xml:space="preserve">5.  </t>
    </r>
    <r>
      <rPr>
        <b/>
        <sz val="10"/>
        <rFont val="Arial"/>
        <family val="2"/>
      </rPr>
      <t>Enter</t>
    </r>
    <r>
      <rPr>
        <sz val="10"/>
        <rFont val="Arial"/>
        <family val="0"/>
      </rPr>
      <t xml:space="preserve"> NPP Rate for Valencia Peanuts</t>
    </r>
  </si>
  <si>
    <r>
      <t xml:space="preserve">5.  </t>
    </r>
    <r>
      <rPr>
        <b/>
        <sz val="10"/>
        <rFont val="Arial"/>
        <family val="2"/>
      </rPr>
      <t>Enter</t>
    </r>
    <r>
      <rPr>
        <sz val="10"/>
        <rFont val="Arial"/>
        <family val="0"/>
      </rPr>
      <t xml:space="preserve"> NPP Rate for Spanish Peanuts</t>
    </r>
  </si>
  <si>
    <t>Peanut Type</t>
  </si>
  <si>
    <t>from Screen PPD64400 from APSS</t>
  </si>
  <si>
    <t>from Screen PPD13800 from APSS</t>
  </si>
  <si>
    <r>
      <t>Notes:</t>
    </r>
    <r>
      <rPr>
        <sz val="8"/>
        <rFont val="Arial"/>
        <family val="2"/>
      </rPr>
      <t xml:space="preserve"> Interest due shall be adjusted so that repayment at P+I shall not be  greater than repayment at NPP.  If applicable, a portion of the interest due will be forgiven.</t>
    </r>
  </si>
  <si>
    <t>SPREADSHEET TO ESTIMATE REPAYMENT FOR PEANUTS: 2003 CROP YEAR</t>
  </si>
  <si>
    <t>11. The lower of Repayment at P+I or at NPP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</si>
</sst>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5" sqref="C5"/>
    </sheetView>
  </sheetViews>
  <sheetFormatPr defaultColWidth="9.140625" defaultRowHeight="12.75"/>
  <cols>
    <col min="1" max="1" width="1.421875" style="0" customWidth="1"/>
    <col min="2" max="2" width="44.7109375" style="0" customWidth="1"/>
    <col min="3" max="3" width="31.7109375" style="0" customWidth="1"/>
    <col min="4" max="4" width="14.00390625" style="0" customWidth="1"/>
    <col min="5" max="5" width="2.28125" style="0" customWidth="1"/>
  </cols>
  <sheetData>
    <row r="1" spans="1:5" ht="13.5" thickTop="1">
      <c r="A1" s="28"/>
      <c r="B1" s="2" t="s">
        <v>49</v>
      </c>
      <c r="C1" s="3"/>
      <c r="D1" s="3"/>
      <c r="E1" s="7"/>
    </row>
    <row r="2" spans="1:5" ht="12.75">
      <c r="A2" s="4"/>
      <c r="B2" s="12"/>
      <c r="C2" s="12"/>
      <c r="D2" s="12"/>
      <c r="E2" s="8"/>
    </row>
    <row r="3" spans="1:5" ht="12.75">
      <c r="A3" s="4"/>
      <c r="B3" s="12" t="s">
        <v>0</v>
      </c>
      <c r="C3" s="33" t="s">
        <v>4</v>
      </c>
      <c r="D3" s="38"/>
      <c r="E3" s="8"/>
    </row>
    <row r="4" spans="1:5" ht="12.75">
      <c r="A4" s="4"/>
      <c r="B4" s="12"/>
      <c r="C4" s="33"/>
      <c r="D4" s="38"/>
      <c r="E4" s="8"/>
    </row>
    <row r="5" spans="1:5" ht="12.75">
      <c r="A5" s="4"/>
      <c r="B5" s="12" t="s">
        <v>1</v>
      </c>
      <c r="C5" s="39" t="s">
        <v>4</v>
      </c>
      <c r="D5" s="38"/>
      <c r="E5" s="8"/>
    </row>
    <row r="6" spans="1:5" ht="12.75">
      <c r="A6" s="4"/>
      <c r="B6" s="12" t="s">
        <v>2</v>
      </c>
      <c r="C6" s="40" t="s">
        <v>4</v>
      </c>
      <c r="D6" s="38"/>
      <c r="E6" s="8"/>
    </row>
    <row r="7" spans="1:5" ht="12.75">
      <c r="A7" s="4"/>
      <c r="B7" s="12" t="s">
        <v>3</v>
      </c>
      <c r="C7" s="40" t="s">
        <v>4</v>
      </c>
      <c r="D7" s="38"/>
      <c r="E7" s="8"/>
    </row>
    <row r="8" spans="1:5" ht="12.75">
      <c r="A8" s="4"/>
      <c r="B8" s="12"/>
      <c r="D8" s="12"/>
      <c r="E8" s="8"/>
    </row>
    <row r="9" spans="1:5" ht="12.75">
      <c r="A9" s="4"/>
      <c r="B9" s="14" t="s">
        <v>23</v>
      </c>
      <c r="C9" s="10"/>
      <c r="D9" s="19"/>
      <c r="E9" s="8"/>
    </row>
    <row r="10" spans="1:5" ht="12.75">
      <c r="A10" s="4"/>
      <c r="B10" s="12"/>
      <c r="D10" s="12"/>
      <c r="E10" s="8"/>
    </row>
    <row r="11" spans="1:5" ht="12.75">
      <c r="A11" s="4"/>
      <c r="B11" s="12" t="s">
        <v>45</v>
      </c>
      <c r="C11" s="31" t="s">
        <v>36</v>
      </c>
      <c r="D11" s="12"/>
      <c r="E11" s="8"/>
    </row>
    <row r="12" spans="1:5" ht="12.75">
      <c r="A12" s="4"/>
      <c r="B12" s="12" t="s">
        <v>8</v>
      </c>
      <c r="C12" t="s">
        <v>46</v>
      </c>
      <c r="D12" s="34">
        <v>3717.67</v>
      </c>
      <c r="E12" s="8"/>
    </row>
    <row r="13" spans="1:5" ht="12.75">
      <c r="A13" s="4"/>
      <c r="B13" s="12" t="s">
        <v>9</v>
      </c>
      <c r="C13" t="s">
        <v>46</v>
      </c>
      <c r="D13" s="35">
        <v>10.22</v>
      </c>
      <c r="E13" s="8"/>
    </row>
    <row r="14" spans="1:5" ht="12.75">
      <c r="A14" s="4"/>
      <c r="B14" s="12" t="s">
        <v>10</v>
      </c>
      <c r="C14" t="s">
        <v>6</v>
      </c>
      <c r="D14" s="20">
        <f>ROUND((+D12/D13),4)</f>
        <v>363.7642</v>
      </c>
      <c r="E14" s="8"/>
    </row>
    <row r="15" spans="1:5" ht="12.75">
      <c r="A15" s="4"/>
      <c r="B15" s="12" t="s">
        <v>33</v>
      </c>
      <c r="D15" s="37">
        <v>355.98</v>
      </c>
      <c r="E15" s="8"/>
    </row>
    <row r="16" spans="1:5" ht="12.75">
      <c r="A16" s="4"/>
      <c r="B16" s="12" t="s">
        <v>41</v>
      </c>
      <c r="D16" s="36">
        <v>355.98</v>
      </c>
      <c r="E16" s="8"/>
    </row>
    <row r="17" spans="1:5" ht="12.75">
      <c r="A17" s="4"/>
      <c r="B17" s="12" t="s">
        <v>5</v>
      </c>
      <c r="C17" t="s">
        <v>7</v>
      </c>
      <c r="D17" s="20">
        <f>ROUND((+D14-D15),4)</f>
        <v>7.7842</v>
      </c>
      <c r="E17" s="9" t="s">
        <v>4</v>
      </c>
    </row>
    <row r="18" spans="1:5" ht="12.75">
      <c r="A18" s="4"/>
      <c r="B18" s="12" t="s">
        <v>11</v>
      </c>
      <c r="C18" s="1" t="s">
        <v>12</v>
      </c>
      <c r="D18" s="23">
        <f>ROUND((+D16+D17),4)</f>
        <v>363.7642</v>
      </c>
      <c r="E18" s="8"/>
    </row>
    <row r="19" spans="1:5" ht="12.75">
      <c r="A19" s="4"/>
      <c r="B19" s="12" t="s">
        <v>27</v>
      </c>
      <c r="C19" t="s">
        <v>13</v>
      </c>
      <c r="D19" s="22">
        <f>ROUND((+D13*D18),2)</f>
        <v>3717.67</v>
      </c>
      <c r="E19" s="8"/>
    </row>
    <row r="20" spans="1:5" ht="12.75">
      <c r="A20" s="4"/>
      <c r="B20" s="12" t="s">
        <v>26</v>
      </c>
      <c r="C20" t="s">
        <v>46</v>
      </c>
      <c r="D20" s="36">
        <v>15.63</v>
      </c>
      <c r="E20" s="8"/>
    </row>
    <row r="21" spans="1:5" ht="12.75">
      <c r="A21" s="4"/>
      <c r="B21" s="15" t="s">
        <v>14</v>
      </c>
      <c r="C21" t="s">
        <v>15</v>
      </c>
      <c r="D21" s="24">
        <f>ROUND((+D19-D20),2)</f>
        <v>3702.04</v>
      </c>
      <c r="E21" s="8"/>
    </row>
    <row r="22" spans="1:5" ht="12.75">
      <c r="A22" s="4"/>
      <c r="B22" s="12" t="s">
        <v>20</v>
      </c>
      <c r="C22" t="s">
        <v>21</v>
      </c>
      <c r="D22" s="25">
        <f>ROUND((+D12-D19),2)</f>
        <v>0</v>
      </c>
      <c r="E22" s="8"/>
    </row>
    <row r="23" spans="1:5" ht="12.75">
      <c r="A23" s="4"/>
      <c r="B23" s="12"/>
      <c r="D23" s="25"/>
      <c r="E23" s="8"/>
    </row>
    <row r="24" spans="1:5" ht="12.75">
      <c r="A24" s="4"/>
      <c r="B24" s="16" t="s">
        <v>22</v>
      </c>
      <c r="D24" s="24"/>
      <c r="E24" s="8"/>
    </row>
    <row r="25" spans="1:5" ht="12.75">
      <c r="A25" s="4"/>
      <c r="B25" s="12"/>
      <c r="D25" s="12"/>
      <c r="E25" s="8"/>
    </row>
    <row r="26" spans="1:5" ht="12.75">
      <c r="A26" s="4"/>
      <c r="B26" s="17" t="s">
        <v>24</v>
      </c>
      <c r="C26" s="11"/>
      <c r="D26" s="26"/>
      <c r="E26" s="8"/>
    </row>
    <row r="27" spans="1:5" ht="12.75">
      <c r="A27" s="4"/>
      <c r="B27" s="18"/>
      <c r="C27" s="13"/>
      <c r="D27" s="27"/>
      <c r="E27" s="8"/>
    </row>
    <row r="28" spans="1:5" ht="12.75">
      <c r="A28" s="4"/>
      <c r="B28" s="15" t="s">
        <v>16</v>
      </c>
      <c r="C28" s="31" t="s">
        <v>36</v>
      </c>
      <c r="D28" s="12"/>
      <c r="E28" s="8"/>
    </row>
    <row r="29" spans="1:5" ht="12.75">
      <c r="A29" s="4"/>
      <c r="B29" s="12" t="s">
        <v>8</v>
      </c>
      <c r="C29" t="s">
        <v>47</v>
      </c>
      <c r="D29" s="34">
        <v>1710</v>
      </c>
      <c r="E29" s="8"/>
    </row>
    <row r="30" spans="1:5" ht="12.75">
      <c r="A30" s="4"/>
      <c r="B30" s="12" t="s">
        <v>9</v>
      </c>
      <c r="C30" t="s">
        <v>47</v>
      </c>
      <c r="D30" s="35">
        <v>5</v>
      </c>
      <c r="E30" s="8"/>
    </row>
    <row r="31" spans="1:5" ht="12.75">
      <c r="A31" s="4"/>
      <c r="B31" s="12" t="s">
        <v>10</v>
      </c>
      <c r="C31" t="s">
        <v>6</v>
      </c>
      <c r="D31" s="20">
        <f>ROUND((+D29/D30),4)</f>
        <v>342</v>
      </c>
      <c r="E31" s="8"/>
    </row>
    <row r="32" spans="1:5" ht="12.75">
      <c r="A32" s="4"/>
      <c r="B32" s="12" t="s">
        <v>33</v>
      </c>
      <c r="D32" s="37">
        <v>355.98</v>
      </c>
      <c r="E32" s="8"/>
    </row>
    <row r="33" spans="1:5" ht="12.75">
      <c r="A33" s="4"/>
      <c r="B33" s="12" t="s">
        <v>41</v>
      </c>
      <c r="D33" s="36">
        <v>357</v>
      </c>
      <c r="E33" s="8"/>
    </row>
    <row r="34" spans="1:5" ht="12.75">
      <c r="A34" s="4"/>
      <c r="B34" s="12" t="s">
        <v>5</v>
      </c>
      <c r="C34" t="s">
        <v>7</v>
      </c>
      <c r="D34" s="20">
        <f>ROUND((+D31-D32),4)</f>
        <v>-13.98</v>
      </c>
      <c r="E34" s="9" t="s">
        <v>4</v>
      </c>
    </row>
    <row r="35" spans="1:5" ht="12.75">
      <c r="A35" s="4"/>
      <c r="B35" s="12" t="s">
        <v>11</v>
      </c>
      <c r="C35" s="1" t="s">
        <v>12</v>
      </c>
      <c r="D35" s="23">
        <f>ROUND((+D33+D34),4)</f>
        <v>343.02</v>
      </c>
      <c r="E35" s="8"/>
    </row>
    <row r="36" spans="1:5" ht="12.75">
      <c r="A36" s="4"/>
      <c r="B36" s="12" t="s">
        <v>17</v>
      </c>
      <c r="C36" s="1" t="s">
        <v>47</v>
      </c>
      <c r="D36" s="36">
        <v>18.05</v>
      </c>
      <c r="E36" s="8"/>
    </row>
    <row r="37" spans="1:5" ht="12.75">
      <c r="A37" s="4"/>
      <c r="B37" s="12" t="s">
        <v>28</v>
      </c>
      <c r="C37" t="s">
        <v>18</v>
      </c>
      <c r="D37" s="22">
        <f>ROUND((+D29+D36),2)</f>
        <v>1728.05</v>
      </c>
      <c r="E37" s="8"/>
    </row>
    <row r="38" spans="1:5" ht="12.75">
      <c r="A38" s="4"/>
      <c r="B38" s="12" t="s">
        <v>29</v>
      </c>
      <c r="C38" t="s">
        <v>13</v>
      </c>
      <c r="D38" s="22">
        <f>ROUND((+D30*D35),2)</f>
        <v>1715.1</v>
      </c>
      <c r="E38" s="8"/>
    </row>
    <row r="39" spans="1:5" ht="12.75">
      <c r="A39" s="4"/>
      <c r="B39" s="12" t="s">
        <v>50</v>
      </c>
      <c r="C39" t="s">
        <v>19</v>
      </c>
      <c r="D39" s="22">
        <f>IF((D37&lt;D38),D37,IF(D38&lt;D37,D38))</f>
        <v>1715.1</v>
      </c>
      <c r="E39" s="8"/>
    </row>
    <row r="40" spans="1:5" ht="12.75">
      <c r="A40" s="4"/>
      <c r="B40" s="12" t="s">
        <v>25</v>
      </c>
      <c r="C40" t="s">
        <v>47</v>
      </c>
      <c r="D40" s="36">
        <v>18.05</v>
      </c>
      <c r="E40" s="8"/>
    </row>
    <row r="41" spans="1:5" ht="12.75">
      <c r="A41" s="4"/>
      <c r="B41" s="15" t="s">
        <v>30</v>
      </c>
      <c r="C41" s="12" t="s">
        <v>31</v>
      </c>
      <c r="D41" s="24">
        <f>ROUND((+D39-D40),2)</f>
        <v>1697.05</v>
      </c>
      <c r="E41" s="8"/>
    </row>
    <row r="42" spans="1:5" ht="12.75">
      <c r="A42" s="4"/>
      <c r="B42" s="12"/>
      <c r="C42" s="12"/>
      <c r="D42" s="24"/>
      <c r="E42" s="8"/>
    </row>
    <row r="43" spans="1:5" ht="33.75">
      <c r="A43" s="4"/>
      <c r="B43" s="30" t="s">
        <v>48</v>
      </c>
      <c r="E43" s="8"/>
    </row>
    <row r="44" spans="1:5" ht="13.5" thickBot="1">
      <c r="A44" s="5"/>
      <c r="B44" s="6"/>
      <c r="C44" s="6"/>
      <c r="D44" s="6"/>
      <c r="E44" s="29"/>
    </row>
    <row r="45" ht="13.5" thickTop="1"/>
  </sheetData>
  <sheetProtection password="8A6F" sheet="1" objects="1" scenarios="1"/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7" sqref="C7"/>
    </sheetView>
  </sheetViews>
  <sheetFormatPr defaultColWidth="9.140625" defaultRowHeight="12.75"/>
  <cols>
    <col min="1" max="1" width="1.421875" style="0" customWidth="1"/>
    <col min="2" max="2" width="44.7109375" style="0" customWidth="1"/>
    <col min="3" max="3" width="31.7109375" style="0" customWidth="1"/>
    <col min="4" max="4" width="14.00390625" style="0" customWidth="1"/>
    <col min="5" max="5" width="2.421875" style="0" customWidth="1"/>
  </cols>
  <sheetData>
    <row r="1" spans="1:5" ht="13.5" thickTop="1">
      <c r="A1" s="28"/>
      <c r="B1" s="2" t="s">
        <v>49</v>
      </c>
      <c r="C1" s="3"/>
      <c r="D1" s="3"/>
      <c r="E1" s="7"/>
    </row>
    <row r="2" spans="1:5" ht="12.75">
      <c r="A2" s="4"/>
      <c r="B2" s="12"/>
      <c r="C2" s="12"/>
      <c r="D2" s="12"/>
      <c r="E2" s="8"/>
    </row>
    <row r="3" spans="1:5" ht="12.75">
      <c r="A3" s="4"/>
      <c r="B3" s="12" t="s">
        <v>0</v>
      </c>
      <c r="C3" s="33" t="s">
        <v>4</v>
      </c>
      <c r="D3" s="38"/>
      <c r="E3" s="8"/>
    </row>
    <row r="4" spans="1:5" ht="12.75">
      <c r="A4" s="4"/>
      <c r="B4" s="12"/>
      <c r="C4" s="33"/>
      <c r="D4" s="38"/>
      <c r="E4" s="8"/>
    </row>
    <row r="5" spans="1:5" ht="12.75">
      <c r="A5" s="4"/>
      <c r="B5" s="12" t="s">
        <v>1</v>
      </c>
      <c r="C5" s="39" t="s">
        <v>4</v>
      </c>
      <c r="D5" s="38"/>
      <c r="E5" s="8"/>
    </row>
    <row r="6" spans="1:5" ht="12.75">
      <c r="A6" s="4"/>
      <c r="B6" s="12" t="s">
        <v>2</v>
      </c>
      <c r="C6" s="40" t="s">
        <v>4</v>
      </c>
      <c r="D6" s="38"/>
      <c r="E6" s="8"/>
    </row>
    <row r="7" spans="1:5" ht="12.75">
      <c r="A7" s="4"/>
      <c r="B7" s="12" t="s">
        <v>3</v>
      </c>
      <c r="C7" s="40" t="s">
        <v>4</v>
      </c>
      <c r="D7" s="38"/>
      <c r="E7" s="8"/>
    </row>
    <row r="8" spans="1:5" ht="12.75">
      <c r="A8" s="4"/>
      <c r="B8" s="12"/>
      <c r="D8" s="12"/>
      <c r="E8" s="8"/>
    </row>
    <row r="9" spans="1:5" ht="12.75">
      <c r="A9" s="4"/>
      <c r="B9" s="14" t="s">
        <v>23</v>
      </c>
      <c r="C9" s="10"/>
      <c r="D9" s="19"/>
      <c r="E9" s="8"/>
    </row>
    <row r="10" spans="1:5" ht="12.75">
      <c r="A10" s="4"/>
      <c r="B10" s="12"/>
      <c r="D10" s="12"/>
      <c r="E10" s="8"/>
    </row>
    <row r="11" spans="1:5" ht="12.75">
      <c r="A11" s="4"/>
      <c r="B11" s="12" t="s">
        <v>45</v>
      </c>
      <c r="C11" s="31" t="s">
        <v>35</v>
      </c>
      <c r="D11" s="12"/>
      <c r="E11" s="8"/>
    </row>
    <row r="12" spans="1:5" ht="12.75">
      <c r="A12" s="4"/>
      <c r="B12" s="12" t="s">
        <v>8</v>
      </c>
      <c r="C12" t="s">
        <v>46</v>
      </c>
      <c r="D12" s="34">
        <v>3717.67</v>
      </c>
      <c r="E12" s="8"/>
    </row>
    <row r="13" spans="1:5" ht="12.75">
      <c r="A13" s="4"/>
      <c r="B13" s="12" t="s">
        <v>9</v>
      </c>
      <c r="C13" t="s">
        <v>46</v>
      </c>
      <c r="D13" s="35">
        <v>10.22</v>
      </c>
      <c r="E13" s="8"/>
    </row>
    <row r="14" spans="1:5" ht="12.75">
      <c r="A14" s="4"/>
      <c r="B14" s="12" t="s">
        <v>10</v>
      </c>
      <c r="C14" t="s">
        <v>6</v>
      </c>
      <c r="D14" s="20">
        <f>ROUND((+D12/D13),4)</f>
        <v>363.7642</v>
      </c>
      <c r="E14" s="8"/>
    </row>
    <row r="15" spans="1:5" ht="12.75">
      <c r="A15" s="4"/>
      <c r="B15" s="12" t="s">
        <v>40</v>
      </c>
      <c r="D15" s="37">
        <v>353.27</v>
      </c>
      <c r="E15" s="8"/>
    </row>
    <row r="16" spans="1:5" ht="12.75">
      <c r="A16" s="4"/>
      <c r="B16" s="12" t="s">
        <v>42</v>
      </c>
      <c r="D16" s="36">
        <v>353.27</v>
      </c>
      <c r="E16" s="8"/>
    </row>
    <row r="17" spans="1:5" ht="12.75">
      <c r="A17" s="4"/>
      <c r="B17" s="12" t="s">
        <v>5</v>
      </c>
      <c r="C17" t="s">
        <v>7</v>
      </c>
      <c r="D17" s="20">
        <f>ROUND((+D14-D15),4)</f>
        <v>10.4942</v>
      </c>
      <c r="E17" s="9" t="s">
        <v>4</v>
      </c>
    </row>
    <row r="18" spans="1:5" ht="12.75">
      <c r="A18" s="4"/>
      <c r="B18" s="12" t="s">
        <v>11</v>
      </c>
      <c r="C18" s="1" t="s">
        <v>12</v>
      </c>
      <c r="D18" s="23">
        <f>ROUND((+D16+D17),4)</f>
        <v>363.7642</v>
      </c>
      <c r="E18" s="8"/>
    </row>
    <row r="19" spans="1:5" ht="12.75">
      <c r="A19" s="4"/>
      <c r="B19" s="12" t="s">
        <v>27</v>
      </c>
      <c r="C19" t="s">
        <v>13</v>
      </c>
      <c r="D19" s="22">
        <f>ROUND((+D13*D18),4)</f>
        <v>3717.6701</v>
      </c>
      <c r="E19" s="8"/>
    </row>
    <row r="20" spans="1:5" ht="12.75">
      <c r="A20" s="4"/>
      <c r="B20" s="12" t="s">
        <v>26</v>
      </c>
      <c r="C20" t="s">
        <v>46</v>
      </c>
      <c r="D20" s="36">
        <v>15.63</v>
      </c>
      <c r="E20" s="8"/>
    </row>
    <row r="21" spans="1:5" ht="12.75">
      <c r="A21" s="4"/>
      <c r="B21" s="15" t="s">
        <v>14</v>
      </c>
      <c r="C21" t="s">
        <v>15</v>
      </c>
      <c r="D21" s="24">
        <f>ROUND((+D19-D20),2)</f>
        <v>3702.04</v>
      </c>
      <c r="E21" s="8"/>
    </row>
    <row r="22" spans="1:5" ht="12.75">
      <c r="A22" s="4"/>
      <c r="B22" s="12" t="s">
        <v>20</v>
      </c>
      <c r="C22" t="s">
        <v>21</v>
      </c>
      <c r="D22" s="25">
        <f>ROUND((+D12-D19),2)</f>
        <v>0</v>
      </c>
      <c r="E22" s="8"/>
    </row>
    <row r="23" spans="1:5" ht="12.75">
      <c r="A23" s="4"/>
      <c r="B23" s="12"/>
      <c r="D23" s="25"/>
      <c r="E23" s="8"/>
    </row>
    <row r="24" spans="1:5" ht="12.75">
      <c r="A24" s="4"/>
      <c r="B24" s="16" t="s">
        <v>22</v>
      </c>
      <c r="D24" s="24"/>
      <c r="E24" s="8"/>
    </row>
    <row r="25" spans="1:5" ht="12.75">
      <c r="A25" s="4"/>
      <c r="B25" s="12"/>
      <c r="D25" s="12"/>
      <c r="E25" s="8"/>
    </row>
    <row r="26" spans="1:5" ht="12.75">
      <c r="A26" s="4"/>
      <c r="B26" s="17" t="s">
        <v>24</v>
      </c>
      <c r="C26" s="11"/>
      <c r="D26" s="26"/>
      <c r="E26" s="8"/>
    </row>
    <row r="27" spans="1:5" ht="12.75">
      <c r="A27" s="4"/>
      <c r="B27" s="18"/>
      <c r="C27" s="13"/>
      <c r="D27" s="27"/>
      <c r="E27" s="8"/>
    </row>
    <row r="28" spans="1:5" ht="12.75">
      <c r="A28" s="4"/>
      <c r="B28" s="15" t="s">
        <v>16</v>
      </c>
      <c r="C28" s="31" t="s">
        <v>35</v>
      </c>
      <c r="D28" s="12"/>
      <c r="E28" s="8"/>
    </row>
    <row r="29" spans="1:5" ht="12.75">
      <c r="A29" s="4"/>
      <c r="B29" s="12" t="s">
        <v>8</v>
      </c>
      <c r="C29" t="s">
        <v>47</v>
      </c>
      <c r="D29" s="34">
        <v>1710</v>
      </c>
      <c r="E29" s="8"/>
    </row>
    <row r="30" spans="1:5" ht="12.75">
      <c r="A30" s="4"/>
      <c r="B30" s="12" t="s">
        <v>9</v>
      </c>
      <c r="C30" t="s">
        <v>47</v>
      </c>
      <c r="D30" s="35">
        <v>5</v>
      </c>
      <c r="E30" s="8"/>
    </row>
    <row r="31" spans="1:5" ht="12.75">
      <c r="A31" s="4"/>
      <c r="B31" s="12" t="s">
        <v>10</v>
      </c>
      <c r="C31" t="s">
        <v>6</v>
      </c>
      <c r="D31" s="20">
        <f>ROUND((+D29/D30),4)</f>
        <v>342</v>
      </c>
      <c r="E31" s="8"/>
    </row>
    <row r="32" spans="1:5" ht="12.75">
      <c r="A32" s="4"/>
      <c r="B32" s="12" t="s">
        <v>40</v>
      </c>
      <c r="D32" s="37">
        <v>353.27</v>
      </c>
      <c r="E32" s="8"/>
    </row>
    <row r="33" spans="1:5" ht="12.75">
      <c r="A33" s="4"/>
      <c r="B33" s="12" t="s">
        <v>42</v>
      </c>
      <c r="D33" s="36">
        <v>357</v>
      </c>
      <c r="E33" s="8"/>
    </row>
    <row r="34" spans="1:5" ht="12.75">
      <c r="A34" s="4"/>
      <c r="B34" s="12" t="s">
        <v>5</v>
      </c>
      <c r="C34" t="s">
        <v>7</v>
      </c>
      <c r="D34" s="20">
        <f>ROUND((+D31-D32),4)</f>
        <v>-11.27</v>
      </c>
      <c r="E34" s="9" t="s">
        <v>4</v>
      </c>
    </row>
    <row r="35" spans="1:5" ht="12.75">
      <c r="A35" s="4"/>
      <c r="B35" s="12" t="s">
        <v>11</v>
      </c>
      <c r="C35" s="1" t="s">
        <v>12</v>
      </c>
      <c r="D35" s="23">
        <f>ROUND((+D33+D34),4)</f>
        <v>345.73</v>
      </c>
      <c r="E35" s="8"/>
    </row>
    <row r="36" spans="1:5" ht="12.75">
      <c r="A36" s="4"/>
      <c r="B36" s="12" t="s">
        <v>17</v>
      </c>
      <c r="C36" s="1" t="s">
        <v>47</v>
      </c>
      <c r="D36" s="36">
        <v>18.05</v>
      </c>
      <c r="E36" s="8"/>
    </row>
    <row r="37" spans="1:5" ht="12.75">
      <c r="A37" s="4"/>
      <c r="B37" s="12" t="s">
        <v>28</v>
      </c>
      <c r="C37" t="s">
        <v>18</v>
      </c>
      <c r="D37" s="22">
        <f>ROUND((+D29+D36),2)</f>
        <v>1728.05</v>
      </c>
      <c r="E37" s="8"/>
    </row>
    <row r="38" spans="1:5" ht="12.75">
      <c r="A38" s="4"/>
      <c r="B38" s="12" t="s">
        <v>29</v>
      </c>
      <c r="C38" t="s">
        <v>13</v>
      </c>
      <c r="D38" s="22">
        <f>ROUND((+D30*D35),2)</f>
        <v>1728.65</v>
      </c>
      <c r="E38" s="8"/>
    </row>
    <row r="39" spans="1:5" ht="12.75">
      <c r="A39" s="4"/>
      <c r="B39" s="12" t="s">
        <v>50</v>
      </c>
      <c r="C39" t="s">
        <v>19</v>
      </c>
      <c r="D39" s="22">
        <f>IF((D37&lt;D38),D37,IF(D38&lt;D37,D38))</f>
        <v>1728.05</v>
      </c>
      <c r="E39" s="8"/>
    </row>
    <row r="40" spans="1:5" ht="12.75">
      <c r="A40" s="4"/>
      <c r="B40" s="12" t="s">
        <v>25</v>
      </c>
      <c r="C40" t="s">
        <v>47</v>
      </c>
      <c r="D40" s="36">
        <v>18.05</v>
      </c>
      <c r="E40" s="8"/>
    </row>
    <row r="41" spans="1:5" ht="12.75">
      <c r="A41" s="4"/>
      <c r="B41" s="15" t="s">
        <v>30</v>
      </c>
      <c r="C41" s="12" t="s">
        <v>31</v>
      </c>
      <c r="D41" s="24">
        <f>ROUND((+D39-D40),2)</f>
        <v>1710</v>
      </c>
      <c r="E41" s="8"/>
    </row>
    <row r="42" spans="1:5" ht="12.75">
      <c r="A42" s="4"/>
      <c r="B42" s="12"/>
      <c r="C42" s="12"/>
      <c r="D42" s="24"/>
      <c r="E42" s="8"/>
    </row>
    <row r="43" spans="1:5" ht="35.25" customHeight="1">
      <c r="A43" s="4"/>
      <c r="B43" s="32" t="s">
        <v>48</v>
      </c>
      <c r="C43" s="33"/>
      <c r="D43" s="33"/>
      <c r="E43" s="8"/>
    </row>
    <row r="44" spans="1:5" ht="13.5" thickBot="1">
      <c r="A44" s="5"/>
      <c r="B44" s="6"/>
      <c r="C44" s="6"/>
      <c r="D44" s="6"/>
      <c r="E44" s="29"/>
    </row>
    <row r="45" ht="13.5" thickTop="1"/>
  </sheetData>
  <sheetProtection password="8A6F" sheet="1" objects="1" scenarios="1"/>
  <printOptions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7" sqref="C7"/>
    </sheetView>
  </sheetViews>
  <sheetFormatPr defaultColWidth="9.140625" defaultRowHeight="12.75"/>
  <cols>
    <col min="1" max="1" width="1.421875" style="0" customWidth="1"/>
    <col min="2" max="2" width="44.7109375" style="0" customWidth="1"/>
    <col min="3" max="3" width="31.7109375" style="0" customWidth="1"/>
    <col min="4" max="4" width="14.00390625" style="0" customWidth="1"/>
    <col min="5" max="5" width="2.421875" style="0" customWidth="1"/>
  </cols>
  <sheetData>
    <row r="1" spans="1:5" ht="13.5" thickTop="1">
      <c r="A1" s="28"/>
      <c r="B1" s="2" t="s">
        <v>49</v>
      </c>
      <c r="C1" s="3"/>
      <c r="D1" s="3"/>
      <c r="E1" s="7"/>
    </row>
    <row r="2" spans="1:5" ht="12.75">
      <c r="A2" s="4"/>
      <c r="B2" s="12"/>
      <c r="C2" s="12"/>
      <c r="D2" s="12"/>
      <c r="E2" s="8"/>
    </row>
    <row r="3" spans="1:5" ht="12.75">
      <c r="A3" s="4"/>
      <c r="B3" s="12" t="s">
        <v>0</v>
      </c>
      <c r="C3" s="33" t="s">
        <v>4</v>
      </c>
      <c r="D3" s="38"/>
      <c r="E3" s="8"/>
    </row>
    <row r="4" spans="1:5" ht="12.75">
      <c r="A4" s="4"/>
      <c r="B4" s="12"/>
      <c r="C4" s="33"/>
      <c r="D4" s="38"/>
      <c r="E4" s="8"/>
    </row>
    <row r="5" spans="1:5" ht="12.75">
      <c r="A5" s="4"/>
      <c r="B5" s="12" t="s">
        <v>1</v>
      </c>
      <c r="C5" s="39" t="s">
        <v>4</v>
      </c>
      <c r="D5" s="38"/>
      <c r="E5" s="8"/>
    </row>
    <row r="6" spans="1:5" ht="12.75">
      <c r="A6" s="4"/>
      <c r="B6" s="12" t="s">
        <v>2</v>
      </c>
      <c r="C6" s="40" t="s">
        <v>4</v>
      </c>
      <c r="D6" s="38"/>
      <c r="E6" s="8"/>
    </row>
    <row r="7" spans="1:5" ht="12.75">
      <c r="A7" s="4"/>
      <c r="B7" s="12" t="s">
        <v>3</v>
      </c>
      <c r="C7" s="40" t="s">
        <v>4</v>
      </c>
      <c r="D7" s="38"/>
      <c r="E7" s="8"/>
    </row>
    <row r="8" spans="1:5" ht="12.75">
      <c r="A8" s="4"/>
      <c r="B8" s="12"/>
      <c r="D8" s="12"/>
      <c r="E8" s="8"/>
    </row>
    <row r="9" spans="1:5" ht="12.75">
      <c r="A9" s="4"/>
      <c r="B9" s="14" t="s">
        <v>23</v>
      </c>
      <c r="C9" s="10"/>
      <c r="D9" s="19"/>
      <c r="E9" s="8"/>
    </row>
    <row r="10" spans="1:5" ht="12.75">
      <c r="A10" s="4"/>
      <c r="B10" s="12"/>
      <c r="D10" s="12"/>
      <c r="E10" s="8"/>
    </row>
    <row r="11" spans="1:5" ht="12.75">
      <c r="A11" s="4"/>
      <c r="B11" s="12" t="s">
        <v>45</v>
      </c>
      <c r="C11" s="31" t="s">
        <v>34</v>
      </c>
      <c r="D11" s="12"/>
      <c r="E11" s="8"/>
    </row>
    <row r="12" spans="1:5" ht="12.75">
      <c r="A12" s="4"/>
      <c r="B12" s="12" t="s">
        <v>8</v>
      </c>
      <c r="C12" t="s">
        <v>46</v>
      </c>
      <c r="D12" s="34">
        <v>3717.67</v>
      </c>
      <c r="E12" s="8"/>
    </row>
    <row r="13" spans="1:5" ht="12.75">
      <c r="A13" s="4"/>
      <c r="B13" s="12" t="s">
        <v>9</v>
      </c>
      <c r="C13" t="s">
        <v>46</v>
      </c>
      <c r="D13" s="35">
        <v>10.22</v>
      </c>
      <c r="E13" s="8"/>
    </row>
    <row r="14" spans="1:5" ht="12.75">
      <c r="A14" s="4"/>
      <c r="B14" s="12" t="s">
        <v>10</v>
      </c>
      <c r="C14" t="s">
        <v>6</v>
      </c>
      <c r="D14" s="20">
        <f>ROUND((+D12/D13),4)</f>
        <v>363.7642</v>
      </c>
      <c r="E14" s="8"/>
    </row>
    <row r="15" spans="1:5" ht="12.75">
      <c r="A15" s="4"/>
      <c r="B15" s="12" t="s">
        <v>39</v>
      </c>
      <c r="D15" s="37">
        <v>353.27</v>
      </c>
      <c r="E15" s="8"/>
    </row>
    <row r="16" spans="1:5" ht="12.75">
      <c r="A16" s="4"/>
      <c r="B16" s="12" t="s">
        <v>43</v>
      </c>
      <c r="D16" s="36">
        <v>353.27</v>
      </c>
      <c r="E16" s="8"/>
    </row>
    <row r="17" spans="1:5" ht="12.75">
      <c r="A17" s="4"/>
      <c r="B17" s="12" t="s">
        <v>5</v>
      </c>
      <c r="C17" t="s">
        <v>7</v>
      </c>
      <c r="D17" s="20">
        <f>ROUND((+D14-D15),4)</f>
        <v>10.4942</v>
      </c>
      <c r="E17" s="9" t="s">
        <v>4</v>
      </c>
    </row>
    <row r="18" spans="1:5" ht="12.75">
      <c r="A18" s="4"/>
      <c r="B18" s="12" t="s">
        <v>11</v>
      </c>
      <c r="C18" s="1" t="s">
        <v>12</v>
      </c>
      <c r="D18" s="23">
        <f>ROUND((+D16+D17),4)</f>
        <v>363.7642</v>
      </c>
      <c r="E18" s="8"/>
    </row>
    <row r="19" spans="1:5" ht="12.75">
      <c r="A19" s="4"/>
      <c r="B19" s="12" t="s">
        <v>27</v>
      </c>
      <c r="C19" t="s">
        <v>13</v>
      </c>
      <c r="D19" s="22">
        <f>ROUND((+D13*D18),2)</f>
        <v>3717.67</v>
      </c>
      <c r="E19" s="8"/>
    </row>
    <row r="20" spans="1:5" ht="12.75">
      <c r="A20" s="4"/>
      <c r="B20" s="12" t="s">
        <v>26</v>
      </c>
      <c r="C20" t="s">
        <v>46</v>
      </c>
      <c r="D20" s="36">
        <v>15.63</v>
      </c>
      <c r="E20" s="8"/>
    </row>
    <row r="21" spans="1:5" ht="12.75">
      <c r="A21" s="4"/>
      <c r="B21" s="15" t="s">
        <v>14</v>
      </c>
      <c r="C21" t="s">
        <v>15</v>
      </c>
      <c r="D21" s="24">
        <f>ROUND((+D19-D20),2)</f>
        <v>3702.04</v>
      </c>
      <c r="E21" s="8"/>
    </row>
    <row r="22" spans="1:5" ht="12.75">
      <c r="A22" s="4"/>
      <c r="B22" s="12" t="s">
        <v>20</v>
      </c>
      <c r="C22" t="s">
        <v>21</v>
      </c>
      <c r="D22" s="25">
        <f>ROUND((+D12-D19),2)</f>
        <v>0</v>
      </c>
      <c r="E22" s="8"/>
    </row>
    <row r="23" spans="1:5" ht="12.75">
      <c r="A23" s="4"/>
      <c r="B23" s="12"/>
      <c r="D23" s="25"/>
      <c r="E23" s="8"/>
    </row>
    <row r="24" spans="1:5" ht="12.75">
      <c r="A24" s="4"/>
      <c r="B24" s="16" t="s">
        <v>22</v>
      </c>
      <c r="D24" s="24"/>
      <c r="E24" s="8"/>
    </row>
    <row r="25" spans="1:5" ht="12.75">
      <c r="A25" s="4"/>
      <c r="B25" s="12"/>
      <c r="D25" s="12"/>
      <c r="E25" s="8"/>
    </row>
    <row r="26" spans="1:5" ht="12.75">
      <c r="A26" s="4"/>
      <c r="B26" s="17" t="s">
        <v>24</v>
      </c>
      <c r="C26" s="11"/>
      <c r="D26" s="26"/>
      <c r="E26" s="8"/>
    </row>
    <row r="27" spans="1:5" ht="12.75">
      <c r="A27" s="4"/>
      <c r="B27" s="18"/>
      <c r="C27" s="13"/>
      <c r="D27" s="27"/>
      <c r="E27" s="8"/>
    </row>
    <row r="28" spans="1:5" ht="12.75">
      <c r="A28" s="4"/>
      <c r="B28" s="15" t="s">
        <v>16</v>
      </c>
      <c r="C28" s="31" t="s">
        <v>34</v>
      </c>
      <c r="D28" s="12"/>
      <c r="E28" s="8"/>
    </row>
    <row r="29" spans="1:5" ht="12.75">
      <c r="A29" s="4"/>
      <c r="B29" s="12" t="s">
        <v>8</v>
      </c>
      <c r="C29" t="s">
        <v>47</v>
      </c>
      <c r="D29" s="34">
        <v>1710</v>
      </c>
      <c r="E29" s="8"/>
    </row>
    <row r="30" spans="1:5" ht="12.75">
      <c r="A30" s="4"/>
      <c r="B30" s="12" t="s">
        <v>9</v>
      </c>
      <c r="C30" t="s">
        <v>47</v>
      </c>
      <c r="D30" s="35">
        <v>1</v>
      </c>
      <c r="E30" s="8"/>
    </row>
    <row r="31" spans="1:5" ht="12.75">
      <c r="A31" s="4"/>
      <c r="B31" s="12" t="s">
        <v>10</v>
      </c>
      <c r="C31" t="s">
        <v>6</v>
      </c>
      <c r="D31" s="20">
        <f>ROUND((+D29/D30),4)</f>
        <v>1710</v>
      </c>
      <c r="E31" s="8"/>
    </row>
    <row r="32" spans="1:5" ht="12.75">
      <c r="A32" s="4"/>
      <c r="B32" s="12" t="s">
        <v>39</v>
      </c>
      <c r="D32" s="37">
        <v>353.27</v>
      </c>
      <c r="E32" s="8"/>
    </row>
    <row r="33" spans="1:5" ht="12.75">
      <c r="A33" s="4"/>
      <c r="B33" s="12" t="s">
        <v>43</v>
      </c>
      <c r="D33" s="36">
        <v>357</v>
      </c>
      <c r="E33" s="8"/>
    </row>
    <row r="34" spans="1:5" ht="12.75">
      <c r="A34" s="4"/>
      <c r="B34" s="12" t="s">
        <v>5</v>
      </c>
      <c r="C34" t="s">
        <v>7</v>
      </c>
      <c r="D34" s="20">
        <f>ROUND((+D31-D32),4)</f>
        <v>1356.73</v>
      </c>
      <c r="E34" s="9" t="s">
        <v>4</v>
      </c>
    </row>
    <row r="35" spans="1:5" ht="12.75">
      <c r="A35" s="4"/>
      <c r="B35" s="12" t="s">
        <v>11</v>
      </c>
      <c r="C35" s="1" t="s">
        <v>12</v>
      </c>
      <c r="D35" s="23">
        <f>ROUND((+D33+D34),4)</f>
        <v>1713.73</v>
      </c>
      <c r="E35" s="8"/>
    </row>
    <row r="36" spans="1:5" ht="12.75">
      <c r="A36" s="4"/>
      <c r="B36" s="12" t="s">
        <v>17</v>
      </c>
      <c r="C36" s="1" t="s">
        <v>47</v>
      </c>
      <c r="D36" s="36">
        <v>18.05</v>
      </c>
      <c r="E36" s="8"/>
    </row>
    <row r="37" spans="1:5" ht="12.75">
      <c r="A37" s="4"/>
      <c r="B37" s="12" t="s">
        <v>28</v>
      </c>
      <c r="C37" t="s">
        <v>18</v>
      </c>
      <c r="D37" s="22">
        <f>ROUND((+D29+D36),2)</f>
        <v>1728.05</v>
      </c>
      <c r="E37" s="8"/>
    </row>
    <row r="38" spans="1:5" ht="12.75">
      <c r="A38" s="4"/>
      <c r="B38" s="12" t="s">
        <v>29</v>
      </c>
      <c r="C38" t="s">
        <v>13</v>
      </c>
      <c r="D38" s="22">
        <f>ROUND((+D30*D35),2)</f>
        <v>1713.73</v>
      </c>
      <c r="E38" s="8"/>
    </row>
    <row r="39" spans="1:5" ht="12.75">
      <c r="A39" s="4"/>
      <c r="B39" s="12" t="s">
        <v>50</v>
      </c>
      <c r="C39" t="s">
        <v>19</v>
      </c>
      <c r="D39" s="22">
        <f>IF((D37&lt;D38),D37,IF(D38&lt;D37,D38))</f>
        <v>1713.73</v>
      </c>
      <c r="E39" s="8"/>
    </row>
    <row r="40" spans="1:5" ht="12.75">
      <c r="A40" s="4"/>
      <c r="B40" s="12" t="s">
        <v>25</v>
      </c>
      <c r="C40" t="s">
        <v>47</v>
      </c>
      <c r="D40" s="36">
        <v>18.05</v>
      </c>
      <c r="E40" s="8"/>
    </row>
    <row r="41" spans="1:5" ht="12.75">
      <c r="A41" s="4"/>
      <c r="B41" s="15" t="s">
        <v>30</v>
      </c>
      <c r="C41" s="12" t="s">
        <v>31</v>
      </c>
      <c r="D41" s="24">
        <f>ROUND((+D39-D40),2)</f>
        <v>1695.68</v>
      </c>
      <c r="E41" s="8"/>
    </row>
    <row r="42" spans="1:5" ht="12.75">
      <c r="A42" s="4"/>
      <c r="B42" s="12"/>
      <c r="C42" s="12"/>
      <c r="D42" s="24"/>
      <c r="E42" s="8"/>
    </row>
    <row r="43" spans="1:5" ht="36.75" customHeight="1">
      <c r="A43" s="4"/>
      <c r="B43" s="30" t="s">
        <v>48</v>
      </c>
      <c r="E43" s="8"/>
    </row>
    <row r="44" spans="1:5" ht="13.5" thickBot="1">
      <c r="A44" s="5"/>
      <c r="B44" s="6"/>
      <c r="C44" s="6"/>
      <c r="D44" s="6"/>
      <c r="E44" s="29"/>
    </row>
    <row r="45" ht="13.5" thickTop="1"/>
  </sheetData>
  <sheetProtection password="8A6F" sheet="1" objects="1" scenarios="1"/>
  <printOptions/>
  <pageMargins left="0.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1">
      <selection activeCell="F12" sqref="F12"/>
    </sheetView>
  </sheetViews>
  <sheetFormatPr defaultColWidth="9.140625" defaultRowHeight="12.75"/>
  <cols>
    <col min="1" max="1" width="1.421875" style="0" customWidth="1"/>
    <col min="2" max="2" width="44.7109375" style="0" customWidth="1"/>
    <col min="3" max="3" width="31.7109375" style="0" customWidth="1"/>
    <col min="4" max="4" width="14.00390625" style="0" customWidth="1"/>
    <col min="5" max="5" width="2.421875" style="0" customWidth="1"/>
  </cols>
  <sheetData>
    <row r="1" spans="1:5" ht="13.5" thickTop="1">
      <c r="A1" s="28"/>
      <c r="B1" s="2" t="s">
        <v>49</v>
      </c>
      <c r="C1" s="3"/>
      <c r="D1" s="3"/>
      <c r="E1" s="7"/>
    </row>
    <row r="2" spans="1:5" ht="12.75">
      <c r="A2" s="4"/>
      <c r="B2" s="12"/>
      <c r="C2" s="12"/>
      <c r="D2" s="12"/>
      <c r="E2" s="8"/>
    </row>
    <row r="3" spans="1:5" ht="12.75">
      <c r="A3" s="4"/>
      <c r="B3" s="12" t="s">
        <v>0</v>
      </c>
      <c r="C3" s="33" t="s">
        <v>4</v>
      </c>
      <c r="D3" s="38"/>
      <c r="E3" s="8"/>
    </row>
    <row r="4" spans="1:5" ht="12.75">
      <c r="A4" s="4"/>
      <c r="B4" s="12"/>
      <c r="C4" s="33" t="s">
        <v>4</v>
      </c>
      <c r="D4" s="38"/>
      <c r="E4" s="8"/>
    </row>
    <row r="5" spans="1:5" ht="12.75">
      <c r="A5" s="4"/>
      <c r="B5" s="12" t="s">
        <v>1</v>
      </c>
      <c r="C5" s="39" t="s">
        <v>4</v>
      </c>
      <c r="D5" s="38"/>
      <c r="E5" s="8"/>
    </row>
    <row r="6" spans="1:5" ht="12.75">
      <c r="A6" s="4"/>
      <c r="B6" s="12" t="s">
        <v>2</v>
      </c>
      <c r="C6" s="40" t="s">
        <v>4</v>
      </c>
      <c r="D6" s="38"/>
      <c r="E6" s="8"/>
    </row>
    <row r="7" spans="1:5" ht="12.75">
      <c r="A7" s="4"/>
      <c r="B7" s="12" t="s">
        <v>3</v>
      </c>
      <c r="C7" s="40"/>
      <c r="D7" s="38"/>
      <c r="E7" s="8"/>
    </row>
    <row r="8" spans="1:5" ht="12.75">
      <c r="A8" s="4"/>
      <c r="B8" s="12"/>
      <c r="D8" s="12"/>
      <c r="E8" s="8"/>
    </row>
    <row r="9" spans="1:5" ht="12.75">
      <c r="A9" s="4"/>
      <c r="B9" s="14" t="s">
        <v>23</v>
      </c>
      <c r="C9" s="10"/>
      <c r="D9" s="19"/>
      <c r="E9" s="8"/>
    </row>
    <row r="10" spans="1:5" ht="12.75">
      <c r="A10" s="4"/>
      <c r="B10" s="12"/>
      <c r="D10" s="12"/>
      <c r="E10" s="8"/>
    </row>
    <row r="11" spans="1:5" ht="12.75">
      <c r="A11" s="4"/>
      <c r="B11" s="12" t="s">
        <v>45</v>
      </c>
      <c r="C11" s="31" t="s">
        <v>32</v>
      </c>
      <c r="D11" s="12"/>
      <c r="E11" s="8"/>
    </row>
    <row r="12" spans="1:5" ht="12.75">
      <c r="A12" s="4"/>
      <c r="B12" s="12" t="s">
        <v>8</v>
      </c>
      <c r="C12" t="s">
        <v>46</v>
      </c>
      <c r="D12" s="34">
        <v>1710</v>
      </c>
      <c r="E12" s="8"/>
    </row>
    <row r="13" spans="1:5" ht="12.75">
      <c r="A13" s="4"/>
      <c r="B13" s="12" t="s">
        <v>9</v>
      </c>
      <c r="C13" t="s">
        <v>46</v>
      </c>
      <c r="D13" s="35">
        <v>5</v>
      </c>
      <c r="E13" s="8"/>
    </row>
    <row r="14" spans="1:5" ht="12.75">
      <c r="A14" s="4"/>
      <c r="B14" s="12" t="s">
        <v>10</v>
      </c>
      <c r="C14" t="s">
        <v>6</v>
      </c>
      <c r="D14" s="20">
        <f>ROUND((D12/D13),4)</f>
        <v>342</v>
      </c>
      <c r="E14" s="8"/>
    </row>
    <row r="15" spans="1:5" ht="12.75">
      <c r="A15" s="4"/>
      <c r="B15" s="12" t="s">
        <v>37</v>
      </c>
      <c r="D15" s="21">
        <v>338.67</v>
      </c>
      <c r="E15" s="8"/>
    </row>
    <row r="16" spans="1:5" ht="12.75">
      <c r="A16" s="4"/>
      <c r="B16" s="12" t="s">
        <v>44</v>
      </c>
      <c r="D16" s="36">
        <v>300</v>
      </c>
      <c r="E16" s="8"/>
    </row>
    <row r="17" spans="1:5" ht="12.75">
      <c r="A17" s="4"/>
      <c r="B17" s="12" t="s">
        <v>5</v>
      </c>
      <c r="C17" t="s">
        <v>7</v>
      </c>
      <c r="D17" s="20">
        <f>ROUND((+D14-D15),4)</f>
        <v>3.33</v>
      </c>
      <c r="E17" s="9" t="s">
        <v>4</v>
      </c>
    </row>
    <row r="18" spans="1:5" ht="12.75">
      <c r="A18" s="4"/>
      <c r="B18" s="12" t="s">
        <v>11</v>
      </c>
      <c r="C18" s="1" t="s">
        <v>12</v>
      </c>
      <c r="D18" s="23">
        <f>ROUND((+D16+D17),4)</f>
        <v>303.33</v>
      </c>
      <c r="E18" s="8"/>
    </row>
    <row r="19" spans="1:5" ht="12.75">
      <c r="A19" s="4"/>
      <c r="B19" s="12" t="s">
        <v>27</v>
      </c>
      <c r="C19" t="s">
        <v>13</v>
      </c>
      <c r="D19" s="22">
        <f>ROUND((+D13*D18),4)</f>
        <v>1516.65</v>
      </c>
      <c r="E19" s="8"/>
    </row>
    <row r="20" spans="1:5" ht="12.75">
      <c r="A20" s="4"/>
      <c r="B20" s="12" t="s">
        <v>26</v>
      </c>
      <c r="C20" t="s">
        <v>46</v>
      </c>
      <c r="D20" s="36">
        <v>15.63</v>
      </c>
      <c r="E20" s="8"/>
    </row>
    <row r="21" spans="1:5" ht="12.75">
      <c r="A21" s="4"/>
      <c r="B21" s="15" t="s">
        <v>14</v>
      </c>
      <c r="C21" t="s">
        <v>15</v>
      </c>
      <c r="D21" s="24">
        <f>ROUND((+D19-D20),2)</f>
        <v>1501.02</v>
      </c>
      <c r="E21" s="8"/>
    </row>
    <row r="22" spans="1:5" ht="12.75">
      <c r="A22" s="4"/>
      <c r="B22" s="12" t="s">
        <v>20</v>
      </c>
      <c r="C22" t="s">
        <v>21</v>
      </c>
      <c r="D22" s="25">
        <f>ROUND((+D12-D19),2)</f>
        <v>193.35</v>
      </c>
      <c r="E22" s="8"/>
    </row>
    <row r="23" spans="1:5" ht="12.75">
      <c r="A23" s="4"/>
      <c r="B23" s="12"/>
      <c r="D23" s="25"/>
      <c r="E23" s="8"/>
    </row>
    <row r="24" spans="1:5" ht="12.75">
      <c r="A24" s="4"/>
      <c r="B24" s="16" t="s">
        <v>22</v>
      </c>
      <c r="D24" s="24"/>
      <c r="E24" s="8"/>
    </row>
    <row r="25" spans="1:5" ht="12.75">
      <c r="A25" s="4"/>
      <c r="B25" s="12"/>
      <c r="D25" s="12"/>
      <c r="E25" s="8"/>
    </row>
    <row r="26" spans="1:5" ht="12.75">
      <c r="A26" s="4"/>
      <c r="B26" s="17" t="s">
        <v>24</v>
      </c>
      <c r="C26" s="11"/>
      <c r="D26" s="26"/>
      <c r="E26" s="8"/>
    </row>
    <row r="27" spans="1:5" ht="12.75">
      <c r="A27" s="4"/>
      <c r="B27" s="18"/>
      <c r="C27" s="13"/>
      <c r="D27" s="27"/>
      <c r="E27" s="8"/>
    </row>
    <row r="28" spans="1:5" ht="12.75">
      <c r="A28" s="4"/>
      <c r="B28" s="15" t="s">
        <v>16</v>
      </c>
      <c r="C28" s="31" t="s">
        <v>38</v>
      </c>
      <c r="D28" s="12"/>
      <c r="E28" s="8"/>
    </row>
    <row r="29" spans="1:5" ht="12.75">
      <c r="A29" s="4"/>
      <c r="B29" s="12" t="s">
        <v>8</v>
      </c>
      <c r="C29" t="s">
        <v>47</v>
      </c>
      <c r="D29" s="34">
        <v>1710</v>
      </c>
      <c r="E29" s="8"/>
    </row>
    <row r="30" spans="1:5" ht="12.75">
      <c r="A30" s="4"/>
      <c r="B30" s="12" t="s">
        <v>9</v>
      </c>
      <c r="C30" t="s">
        <v>47</v>
      </c>
      <c r="D30" s="35">
        <v>5</v>
      </c>
      <c r="E30" s="8"/>
    </row>
    <row r="31" spans="1:5" ht="12.75">
      <c r="A31" s="4"/>
      <c r="B31" s="12" t="s">
        <v>10</v>
      </c>
      <c r="C31" t="s">
        <v>6</v>
      </c>
      <c r="D31" s="20">
        <f>ROUND((+D29/D30),4)</f>
        <v>342</v>
      </c>
      <c r="E31" s="8"/>
    </row>
    <row r="32" spans="1:5" ht="12.75">
      <c r="A32" s="4"/>
      <c r="B32" s="12" t="s">
        <v>37</v>
      </c>
      <c r="D32" s="37">
        <v>338.67</v>
      </c>
      <c r="E32" s="8"/>
    </row>
    <row r="33" spans="1:5" ht="12.75">
      <c r="A33" s="4"/>
      <c r="B33" s="12" t="s">
        <v>44</v>
      </c>
      <c r="D33" s="36">
        <v>357</v>
      </c>
      <c r="E33" s="8"/>
    </row>
    <row r="34" spans="1:5" ht="12.75">
      <c r="A34" s="4"/>
      <c r="B34" s="12" t="s">
        <v>5</v>
      </c>
      <c r="C34" t="s">
        <v>7</v>
      </c>
      <c r="D34" s="20">
        <f>ROUND((+D31-D32),4)</f>
        <v>3.33</v>
      </c>
      <c r="E34" s="9" t="s">
        <v>4</v>
      </c>
    </row>
    <row r="35" spans="1:5" ht="12.75">
      <c r="A35" s="4"/>
      <c r="B35" s="12" t="s">
        <v>11</v>
      </c>
      <c r="C35" s="1" t="s">
        <v>12</v>
      </c>
      <c r="D35" s="23">
        <f>ROUND((+D33+D34),4)</f>
        <v>360.33</v>
      </c>
      <c r="E35" s="8"/>
    </row>
    <row r="36" spans="1:5" ht="12.75">
      <c r="A36" s="4"/>
      <c r="B36" s="12" t="s">
        <v>17</v>
      </c>
      <c r="C36" s="1" t="s">
        <v>47</v>
      </c>
      <c r="D36" s="36">
        <v>18.05</v>
      </c>
      <c r="E36" s="8"/>
    </row>
    <row r="37" spans="1:5" ht="12.75">
      <c r="A37" s="4"/>
      <c r="B37" s="12" t="s">
        <v>28</v>
      </c>
      <c r="C37" t="s">
        <v>18</v>
      </c>
      <c r="D37" s="22">
        <f>ROUND((+D29+D36),2)</f>
        <v>1728.05</v>
      </c>
      <c r="E37" s="8"/>
    </row>
    <row r="38" spans="1:5" ht="12.75">
      <c r="A38" s="4"/>
      <c r="B38" s="12" t="s">
        <v>29</v>
      </c>
      <c r="C38" t="s">
        <v>13</v>
      </c>
      <c r="D38" s="22">
        <f>ROUND((+D30*D35),2)</f>
        <v>1801.65</v>
      </c>
      <c r="E38" s="8"/>
    </row>
    <row r="39" spans="1:5" ht="12.75">
      <c r="A39" s="4"/>
      <c r="B39" s="12" t="s">
        <v>50</v>
      </c>
      <c r="C39" t="s">
        <v>19</v>
      </c>
      <c r="D39" s="22">
        <f>IF((D37&lt;D38),D37,IF(D38&lt;D37,D38))</f>
        <v>1728.05</v>
      </c>
      <c r="E39" s="8"/>
    </row>
    <row r="40" spans="1:5" ht="12.75">
      <c r="A40" s="4"/>
      <c r="B40" s="12" t="s">
        <v>25</v>
      </c>
      <c r="C40" t="s">
        <v>47</v>
      </c>
      <c r="D40" s="36">
        <v>18.05</v>
      </c>
      <c r="E40" s="8"/>
    </row>
    <row r="41" spans="1:5" ht="12.75">
      <c r="A41" s="4"/>
      <c r="B41" s="15" t="s">
        <v>30</v>
      </c>
      <c r="C41" s="12" t="s">
        <v>31</v>
      </c>
      <c r="D41" s="24">
        <f>ROUND(+D39-D40,2)</f>
        <v>1710</v>
      </c>
      <c r="E41" s="8"/>
    </row>
    <row r="42" spans="1:5" ht="12.75">
      <c r="A42" s="4"/>
      <c r="B42" s="12"/>
      <c r="C42" s="12"/>
      <c r="D42" s="24"/>
      <c r="E42" s="8"/>
    </row>
    <row r="43" spans="1:5" ht="33.75">
      <c r="A43" s="4"/>
      <c r="B43" s="30" t="s">
        <v>48</v>
      </c>
      <c r="E43" s="8"/>
    </row>
    <row r="44" spans="1:5" ht="13.5" thickBot="1">
      <c r="A44" s="5"/>
      <c r="B44" s="6"/>
      <c r="C44" s="6"/>
      <c r="D44" s="6"/>
      <c r="E44" s="29"/>
    </row>
    <row r="45" ht="13.5" thickTop="1"/>
  </sheetData>
  <sheetProtection password="8A6F" sheet="1" objects="1" scenarios="1"/>
  <printOptions/>
  <pageMargins left="0.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USDA-MDIOL00000DG8C</cp:lastModifiedBy>
  <cp:lastPrinted>2003-11-24T20:16:20Z</cp:lastPrinted>
  <dcterms:created xsi:type="dcterms:W3CDTF">2003-11-18T11:57:01Z</dcterms:created>
  <dcterms:modified xsi:type="dcterms:W3CDTF">2003-12-02T18:43:25Z</dcterms:modified>
  <cp:category/>
  <cp:version/>
  <cp:contentType/>
  <cp:contentStatus/>
</cp:coreProperties>
</file>