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60" windowHeight="5025" activeTab="0"/>
  </bookViews>
  <sheets>
    <sheet name="99 Acq" sheetId="1" r:id="rId1"/>
    <sheet name="99 Res" sheetId="2" r:id="rId2"/>
    <sheet name="99 Bus" sheetId="3" r:id="rId3"/>
    <sheet name="Top Ten" sheetId="4" r:id="rId4"/>
  </sheets>
  <definedNames>
    <definedName name="_xlnm.Print_Area" localSheetId="0">'99 Acq'!$A$1:$Q$64</definedName>
    <definedName name="_xlnm.Print_Area" localSheetId="1">'99 Res'!$A$1:$U$71</definedName>
  </definedNames>
  <calcPr fullCalcOnLoad="1"/>
</workbook>
</file>

<file path=xl/sharedStrings.xml><?xml version="1.0" encoding="utf-8"?>
<sst xmlns="http://schemas.openxmlformats.org/spreadsheetml/2006/main" count="301" uniqueCount="114">
  <si>
    <t>State</t>
  </si>
  <si>
    <t>FEDERAL-AID RIGHT-OF-WAY PROJECTS</t>
  </si>
  <si>
    <t>Parcels Acquired</t>
  </si>
  <si>
    <t>SHA</t>
  </si>
  <si>
    <t>LPA</t>
  </si>
  <si>
    <t>Total</t>
  </si>
  <si>
    <t>Projects Involved</t>
  </si>
  <si>
    <t>Amount Paid for Parcels</t>
  </si>
  <si>
    <t>NON FEDERAL-AID ROW</t>
  </si>
  <si>
    <t>Total LPA's Involved</t>
  </si>
  <si>
    <t>STATE TOTALS</t>
  </si>
  <si>
    <t>Condemnation</t>
  </si>
  <si>
    <t>No.</t>
  </si>
  <si>
    <t>Compensation</t>
  </si>
  <si>
    <t>Rate</t>
  </si>
  <si>
    <t>CT</t>
  </si>
  <si>
    <t>DE</t>
  </si>
  <si>
    <t>DC</t>
  </si>
  <si>
    <t>ME</t>
  </si>
  <si>
    <t>MD</t>
  </si>
  <si>
    <t>MA</t>
  </si>
  <si>
    <t>NH</t>
  </si>
  <si>
    <t>NJ</t>
  </si>
  <si>
    <t>NY</t>
  </si>
  <si>
    <t>PA</t>
  </si>
  <si>
    <t>PR</t>
  </si>
  <si>
    <t>RI</t>
  </si>
  <si>
    <t>VT</t>
  </si>
  <si>
    <t>VA</t>
  </si>
  <si>
    <t>WV</t>
  </si>
  <si>
    <t>AL</t>
  </si>
  <si>
    <t>AR</t>
  </si>
  <si>
    <t>FL</t>
  </si>
  <si>
    <t>GA</t>
  </si>
  <si>
    <t>KY</t>
  </si>
  <si>
    <t>MS</t>
  </si>
  <si>
    <t>NM</t>
  </si>
  <si>
    <t>NC</t>
  </si>
  <si>
    <t>OK</t>
  </si>
  <si>
    <t>SC</t>
  </si>
  <si>
    <t>TN</t>
  </si>
  <si>
    <t>TX</t>
  </si>
  <si>
    <t>LA</t>
  </si>
  <si>
    <t>AK</t>
  </si>
  <si>
    <t>AZ</t>
  </si>
  <si>
    <t>CA</t>
  </si>
  <si>
    <t>CO</t>
  </si>
  <si>
    <t>HI</t>
  </si>
  <si>
    <t>ID</t>
  </si>
  <si>
    <t>MT</t>
  </si>
  <si>
    <t>NV</t>
  </si>
  <si>
    <t>ND</t>
  </si>
  <si>
    <t>OR</t>
  </si>
  <si>
    <t>SD</t>
  </si>
  <si>
    <t>UT</t>
  </si>
  <si>
    <t>WA</t>
  </si>
  <si>
    <t>IL</t>
  </si>
  <si>
    <t>IN</t>
  </si>
  <si>
    <t>IA</t>
  </si>
  <si>
    <t>KS</t>
  </si>
  <si>
    <t>MI</t>
  </si>
  <si>
    <t>MN</t>
  </si>
  <si>
    <t>MO</t>
  </si>
  <si>
    <t>NE</t>
  </si>
  <si>
    <t>OH</t>
  </si>
  <si>
    <t>WI</t>
  </si>
  <si>
    <t>WY</t>
  </si>
  <si>
    <t>TOTALS</t>
  </si>
  <si>
    <t>BUSINESSES, FARMS, NPO</t>
  </si>
  <si>
    <t>ACTUAL EXPENSES</t>
  </si>
  <si>
    <t>IN-LIEU OF PAYMENT</t>
  </si>
  <si>
    <t>REESTABLISHMENT EXPENSES (1)</t>
  </si>
  <si>
    <t>ADVISORY SERVICES</t>
  </si>
  <si>
    <t>Owners</t>
  </si>
  <si>
    <t>Tenants</t>
  </si>
  <si>
    <t>Number</t>
  </si>
  <si>
    <t>Amount</t>
  </si>
  <si>
    <t>Grievances</t>
  </si>
  <si>
    <t>Services Cost</t>
  </si>
  <si>
    <t>TOTAL</t>
  </si>
  <si>
    <t>(1)  Reestablishment Expenses are included in the Actual Expenses category and shown here for information.</t>
  </si>
  <si>
    <t>TOTAL BUSINESS, FARM &amp; NPO RELOCATION COSTS</t>
  </si>
  <si>
    <t>TOTAL RELOCATION ADVISORY COSTS</t>
  </si>
  <si>
    <t>DISPLACEMENTS</t>
  </si>
  <si>
    <t>MOVING PAYMENTS</t>
  </si>
  <si>
    <t>180 DAY OWNER BENEFITS</t>
  </si>
  <si>
    <t>TENANT BENEFITS</t>
  </si>
  <si>
    <t>Households</t>
  </si>
  <si>
    <t xml:space="preserve">Actual Cost </t>
  </si>
  <si>
    <t>Schedule</t>
  </si>
  <si>
    <t>Replacement Housing Supplement</t>
  </si>
  <si>
    <t>Increased Interest Paid</t>
  </si>
  <si>
    <t>Last Resort Housing Payments</t>
  </si>
  <si>
    <t>Rental Assistance Payments</t>
  </si>
  <si>
    <t>Downpayments</t>
  </si>
  <si>
    <t>AMT.</t>
  </si>
  <si>
    <t>Amt.</t>
  </si>
  <si>
    <t>TOTAL RESIDENTIAL RELOCATION</t>
  </si>
  <si>
    <t>TOTAL BUSINESS, FARM &amp; NPO RELOCATION</t>
  </si>
  <si>
    <t>TOTAL RELOCATION ADVISORY SERVICE</t>
  </si>
  <si>
    <t>TOTAL RELOCATION ASSISTANCE COSTS</t>
  </si>
  <si>
    <t>TOTAL FEDERAL-AID ACQUISITION COSTS</t>
  </si>
  <si>
    <t>TOTAL SUBJECT TO UNIFORM ACT</t>
  </si>
  <si>
    <t>Annual Business/Farm/NPO Relocation Statistics   1999</t>
  </si>
  <si>
    <t>Annual Residential Relocation Statistics   1999</t>
  </si>
  <si>
    <t>Annual Acquisition Statistics   1999</t>
  </si>
  <si>
    <t>Total Expenses</t>
  </si>
  <si>
    <t>Annual Acquisition and Relocation Statistics</t>
  </si>
  <si>
    <t>Top Ten States</t>
  </si>
  <si>
    <t>Acquisition</t>
  </si>
  <si>
    <t>Residential Relocation</t>
  </si>
  <si>
    <t>Business, Farm, NPO</t>
  </si>
  <si>
    <t>Total Expenditures</t>
  </si>
  <si>
    <t>FY 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</si>
</sst>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</numFmts>
  <fonts count="21">
    <font>
      <sz val="8"/>
      <name val="Times New Roman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Times New Roman"/>
      <family val="0"/>
    </font>
    <font>
      <sz val="8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32"/>
      <name val="Times New Roman"/>
      <family val="1"/>
    </font>
    <font>
      <sz val="8"/>
      <color indexed="32"/>
      <name val="Times New Roman"/>
      <family val="1"/>
    </font>
    <font>
      <sz val="6"/>
      <name val="Times New Roman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3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9"/>
      </left>
      <right style="thin">
        <color indexed="10"/>
      </right>
      <top>
        <color indexed="63"/>
      </top>
      <bottom>
        <color indexed="9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8"/>
      </top>
      <bottom style="thick">
        <color indexed="10"/>
      </bottom>
    </border>
    <border>
      <left style="thin">
        <color indexed="32"/>
      </left>
      <right style="thin">
        <color indexed="32"/>
      </right>
      <top style="thin">
        <color indexed="18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8"/>
      </top>
      <bottom style="thick">
        <color indexed="10"/>
      </bottom>
    </border>
    <border>
      <left style="thin">
        <color indexed="10"/>
      </left>
      <right style="thin">
        <color indexed="18"/>
      </right>
      <top style="thin">
        <color indexed="18"/>
      </top>
      <bottom style="thick">
        <color indexed="10"/>
      </bottom>
    </border>
    <border>
      <left style="thin">
        <color indexed="10"/>
      </left>
      <right style="thin">
        <color indexed="32"/>
      </right>
      <top style="thin">
        <color indexed="18"/>
      </top>
      <bottom style="thick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>
        <color indexed="63"/>
      </top>
      <bottom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ck">
        <color indexed="1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10"/>
      </top>
      <bottom style="thin">
        <color indexed="55"/>
      </bottom>
    </border>
    <border>
      <left style="thin">
        <color indexed="55"/>
      </left>
      <right style="thin">
        <color indexed="10"/>
      </right>
      <top style="thick">
        <color indexed="10"/>
      </top>
      <bottom style="thin">
        <color indexed="55"/>
      </bottom>
    </border>
    <border>
      <left style="thin">
        <color indexed="55"/>
      </left>
      <right style="thick">
        <color indexed="10"/>
      </right>
      <top style="thick">
        <color indexed="10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0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10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63"/>
      </top>
      <bottom style="thick">
        <color indexed="10"/>
      </bottom>
    </border>
    <border>
      <left style="thin">
        <color indexed="55"/>
      </left>
      <right style="thin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8"/>
      </top>
      <bottom style="thick">
        <color indexed="10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ck">
        <color indexed="10"/>
      </right>
      <top style="thin">
        <color indexed="10"/>
      </top>
      <bottom style="medium">
        <color indexed="10"/>
      </bottom>
    </border>
    <border>
      <left style="thin">
        <color indexed="22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n"/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10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55"/>
      </bottom>
    </border>
    <border>
      <left style="thick">
        <color indexed="10"/>
      </left>
      <right style="thin">
        <color indexed="10"/>
      </right>
      <top style="thin">
        <color indexed="55"/>
      </top>
      <bottom style="thin">
        <color indexed="55"/>
      </bottom>
    </border>
    <border>
      <left style="thick">
        <color indexed="10"/>
      </left>
      <right style="thin">
        <color indexed="10"/>
      </right>
      <top style="thin">
        <color indexed="22"/>
      </top>
      <bottom style="thin">
        <color indexed="55"/>
      </bottom>
    </border>
    <border>
      <left style="thick">
        <color indexed="10"/>
      </left>
      <right style="thin">
        <color indexed="10"/>
      </right>
      <top style="thin">
        <color indexed="55"/>
      </top>
      <bottom style="thin">
        <color indexed="22"/>
      </bottom>
    </border>
    <border>
      <left style="thick">
        <color indexed="10"/>
      </left>
      <right>
        <color indexed="63"/>
      </right>
      <top style="thin"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55"/>
      </top>
      <bottom style="thick">
        <color indexed="10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10"/>
      </bottom>
    </border>
    <border>
      <left style="thin">
        <color indexed="55"/>
      </left>
      <right style="thin">
        <color indexed="10"/>
      </right>
      <top style="thin">
        <color indexed="55"/>
      </top>
      <bottom style="thick">
        <color indexed="10"/>
      </bottom>
    </border>
    <border>
      <left style="thin">
        <color indexed="55"/>
      </left>
      <right style="thick">
        <color indexed="10"/>
      </right>
      <top style="thin">
        <color indexed="55"/>
      </top>
      <bottom style="thick">
        <color indexed="10"/>
      </bottom>
    </border>
    <border>
      <left style="thin">
        <color indexed="18"/>
      </left>
      <right style="thick">
        <color indexed="10"/>
      </right>
      <top style="thin">
        <color indexed="18"/>
      </top>
      <bottom style="thick">
        <color indexed="10"/>
      </bottom>
    </border>
    <border>
      <left style="thin">
        <color indexed="10"/>
      </left>
      <right style="thin">
        <color indexed="55"/>
      </right>
      <top style="thick">
        <color indexed="10"/>
      </top>
      <bottom style="thin">
        <color indexed="55"/>
      </bottom>
    </border>
    <border>
      <left style="thin">
        <color indexed="1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n">
        <color indexed="55"/>
      </bottom>
    </border>
    <border>
      <left style="thick">
        <color indexed="10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n">
        <color indexed="55"/>
      </top>
      <bottom style="thin">
        <color indexed="55"/>
      </bottom>
    </border>
    <border>
      <left style="thick">
        <color indexed="10"/>
      </left>
      <right style="medium">
        <color indexed="10"/>
      </right>
      <top style="thin">
        <color indexed="23"/>
      </top>
      <bottom>
        <color indexed="63"/>
      </bottom>
    </border>
    <border>
      <left style="thick">
        <color indexed="10"/>
      </left>
      <right style="medium">
        <color indexed="10"/>
      </right>
      <top style="thin">
        <color indexed="23"/>
      </top>
      <bottom style="thin">
        <color indexed="55"/>
      </bottom>
    </border>
    <border>
      <left style="thick">
        <color indexed="10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10"/>
      </left>
      <right>
        <color indexed="63"/>
      </right>
      <top style="thin">
        <color indexed="63"/>
      </top>
      <bottom style="thick">
        <color indexed="10"/>
      </bottom>
    </border>
    <border>
      <left style="thin">
        <color indexed="10"/>
      </left>
      <right style="thin">
        <color indexed="55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32"/>
      </left>
      <right>
        <color indexed="63"/>
      </right>
      <top style="thin">
        <color indexed="32"/>
      </top>
      <bottom style="thick">
        <color indexed="10"/>
      </bottom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10"/>
      </right>
      <top style="thin">
        <color indexed="55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9"/>
      </left>
      <right>
        <color indexed="63"/>
      </right>
      <top style="thick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8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8"/>
      </bottom>
    </border>
    <border>
      <left>
        <color indexed="63"/>
      </left>
      <right style="thick">
        <color indexed="10"/>
      </right>
      <top style="medium">
        <color indexed="10"/>
      </top>
      <bottom style="thin">
        <color indexed="18"/>
      </bottom>
    </border>
    <border>
      <left style="thick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9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9"/>
      </bottom>
    </border>
    <border>
      <left style="thick">
        <color indexed="1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10"/>
      </right>
      <top style="thick">
        <color indexed="9"/>
      </top>
      <bottom style="thick">
        <color indexed="9"/>
      </bottom>
    </border>
    <border>
      <left style="thick">
        <color indexed="10"/>
      </left>
      <right>
        <color indexed="63"/>
      </right>
      <top style="thick">
        <color indexed="9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9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n">
        <color indexed="22"/>
      </right>
      <top style="medium">
        <color indexed="10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0"/>
      </top>
      <bottom style="thin">
        <color indexed="22"/>
      </bottom>
    </border>
    <border>
      <left style="thin">
        <color indexed="22"/>
      </left>
      <right style="thick">
        <color indexed="10"/>
      </right>
      <top style="medium">
        <color indexed="10"/>
      </top>
      <bottom style="thin">
        <color indexed="22"/>
      </bottom>
    </border>
    <border>
      <left style="thick">
        <color indexed="1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0"/>
      </right>
      <top style="thin">
        <color indexed="22"/>
      </top>
      <bottom style="thin">
        <color indexed="22"/>
      </bottom>
    </border>
    <border>
      <left style="thick">
        <color indexed="10"/>
      </left>
      <right style="thin">
        <color indexed="22"/>
      </right>
      <top style="thin">
        <color indexed="22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0"/>
      </bottom>
    </border>
    <border>
      <left style="thin">
        <color indexed="22"/>
      </left>
      <right style="thick">
        <color indexed="10"/>
      </right>
      <top style="thin">
        <color indexed="22"/>
      </top>
      <bottom style="thick">
        <color indexed="1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25" applyBorder="1">
      <alignment/>
      <protection/>
    </xf>
    <xf numFmtId="0" fontId="5" fillId="0" borderId="0" xfId="25" applyBorder="1">
      <alignment/>
      <protection/>
    </xf>
    <xf numFmtId="0" fontId="5" fillId="0" borderId="2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0" fontId="0" fillId="0" borderId="3" xfId="25" applyFont="1" applyFill="1" applyBorder="1">
      <alignment/>
      <protection/>
    </xf>
    <xf numFmtId="0" fontId="0" fillId="0" borderId="4" xfId="25" applyFont="1" applyFill="1" applyBorder="1">
      <alignment/>
      <protection/>
    </xf>
    <xf numFmtId="0" fontId="5" fillId="0" borderId="5" xfId="25" applyFont="1" applyFill="1">
      <alignment/>
      <protection/>
    </xf>
    <xf numFmtId="0" fontId="0" fillId="0" borderId="5" xfId="25" applyFont="1" applyFill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6" xfId="25" applyFont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7" xfId="25" applyFont="1" applyBorder="1">
      <alignment/>
      <protection/>
    </xf>
    <xf numFmtId="0" fontId="6" fillId="0" borderId="0" xfId="25" applyFont="1" applyBorder="1">
      <alignment/>
      <protection/>
    </xf>
    <xf numFmtId="3" fontId="8" fillId="2" borderId="8" xfId="25" applyNumberFormat="1" applyFont="1" applyFill="1" applyBorder="1" applyAlignment="1">
      <alignment horizontal="centerContinuous" vertical="center"/>
      <protection/>
    </xf>
    <xf numFmtId="3" fontId="8" fillId="2" borderId="9" xfId="25" applyNumberFormat="1" applyFont="1" applyFill="1" applyBorder="1" applyAlignment="1">
      <alignment horizontal="centerContinuous" vertical="center"/>
      <protection/>
    </xf>
    <xf numFmtId="3" fontId="8" fillId="3" borderId="8" xfId="25" applyNumberFormat="1" applyFont="1" applyFill="1" applyBorder="1" applyAlignment="1">
      <alignment horizontal="centerContinuous" vertical="center" wrapText="1"/>
      <protection/>
    </xf>
    <xf numFmtId="5" fontId="7" fillId="3" borderId="9" xfId="20" applyFont="1" applyFill="1" applyBorder="1" applyAlignment="1">
      <alignment horizontal="centerContinuous" vertical="center" wrapText="1"/>
    </xf>
    <xf numFmtId="3" fontId="8" fillId="2" borderId="10" xfId="25" applyNumberFormat="1" applyFont="1" applyFill="1" applyBorder="1" applyAlignment="1">
      <alignment horizontal="center"/>
      <protection/>
    </xf>
    <xf numFmtId="3" fontId="8" fillId="2" borderId="11" xfId="25" applyNumberFormat="1" applyFont="1" applyFill="1" applyBorder="1" applyAlignment="1">
      <alignment horizontal="center"/>
      <protection/>
    </xf>
    <xf numFmtId="3" fontId="8" fillId="2" borderId="12" xfId="25" applyNumberFormat="1" applyFont="1" applyFill="1" applyBorder="1" applyAlignment="1">
      <alignment horizontal="center"/>
      <protection/>
    </xf>
    <xf numFmtId="3" fontId="8" fillId="3" borderId="13" xfId="25" applyNumberFormat="1" applyFont="1" applyFill="1" applyBorder="1" applyAlignment="1">
      <alignment horizontal="center"/>
      <protection/>
    </xf>
    <xf numFmtId="5" fontId="8" fillId="3" borderId="12" xfId="20" applyFont="1" applyFill="1" applyBorder="1" applyAlignment="1">
      <alignment horizontal="center"/>
    </xf>
    <xf numFmtId="3" fontId="8" fillId="3" borderId="14" xfId="25" applyNumberFormat="1" applyFont="1" applyFill="1" applyBorder="1" applyAlignment="1">
      <alignment horizontal="center"/>
      <protection/>
    </xf>
    <xf numFmtId="0" fontId="10" fillId="2" borderId="15" xfId="26" applyFont="1" applyFill="1" applyBorder="1" applyAlignment="1">
      <alignment horizontal="centerContinuous"/>
      <protection/>
    </xf>
    <xf numFmtId="0" fontId="11" fillId="2" borderId="16" xfId="26" applyFont="1" applyFill="1" applyBorder="1" applyAlignment="1">
      <alignment horizontal="centerContinuous"/>
      <protection/>
    </xf>
    <xf numFmtId="0" fontId="11" fillId="2" borderId="17" xfId="26" applyFont="1" applyFill="1" applyBorder="1" applyAlignment="1">
      <alignment horizontal="centerContinuous"/>
      <protection/>
    </xf>
    <xf numFmtId="0" fontId="12" fillId="0" borderId="0" xfId="26" applyBorder="1">
      <alignment/>
      <protection/>
    </xf>
    <xf numFmtId="3" fontId="10" fillId="2" borderId="0" xfId="26" applyNumberFormat="1" applyFont="1" applyFill="1" applyBorder="1" applyAlignment="1">
      <alignment horizontal="centerContinuous" vertical="center"/>
      <protection/>
    </xf>
    <xf numFmtId="3" fontId="10" fillId="2" borderId="18" xfId="26" applyNumberFormat="1" applyFont="1" applyFill="1" applyBorder="1" applyAlignment="1">
      <alignment horizontal="centerContinuous" vertical="center"/>
      <protection/>
    </xf>
    <xf numFmtId="3" fontId="10" fillId="2" borderId="10" xfId="26" applyNumberFormat="1" applyFont="1" applyFill="1" applyBorder="1" applyAlignment="1">
      <alignment horizontal="center"/>
      <protection/>
    </xf>
    <xf numFmtId="3" fontId="10" fillId="2" borderId="11" xfId="26" applyNumberFormat="1" applyFont="1" applyFill="1" applyBorder="1" applyAlignment="1">
      <alignment horizontal="center"/>
      <protection/>
    </xf>
    <xf numFmtId="3" fontId="10" fillId="2" borderId="12" xfId="26" applyNumberFormat="1" applyFont="1" applyFill="1" applyBorder="1" applyAlignment="1">
      <alignment horizontal="center"/>
      <protection/>
    </xf>
    <xf numFmtId="3" fontId="10" fillId="3" borderId="19" xfId="26" applyNumberFormat="1" applyFont="1" applyFill="1" applyBorder="1" applyAlignment="1">
      <alignment horizontal="center"/>
      <protection/>
    </xf>
    <xf numFmtId="5" fontId="10" fillId="3" borderId="12" xfId="20" applyFont="1" applyFill="1" applyBorder="1" applyAlignment="1">
      <alignment horizontal="center"/>
    </xf>
    <xf numFmtId="0" fontId="12" fillId="0" borderId="2" xfId="26" applyFill="1" applyBorder="1">
      <alignment/>
      <protection/>
    </xf>
    <xf numFmtId="0" fontId="12" fillId="0" borderId="20" xfId="26" applyFill="1" applyBorder="1">
      <alignment/>
      <protection/>
    </xf>
    <xf numFmtId="0" fontId="12" fillId="0" borderId="3" xfId="26" applyFill="1" applyBorder="1">
      <alignment/>
      <protection/>
    </xf>
    <xf numFmtId="0" fontId="12" fillId="0" borderId="4" xfId="26" applyFill="1" applyBorder="1">
      <alignment/>
      <protection/>
    </xf>
    <xf numFmtId="0" fontId="1" fillId="0" borderId="21" xfId="26" applyFill="1" applyBorder="1">
      <alignment/>
      <protection/>
    </xf>
    <xf numFmtId="0" fontId="12" fillId="0" borderId="22" xfId="26" applyFill="1" applyBorder="1">
      <alignment/>
      <protection/>
    </xf>
    <xf numFmtId="0" fontId="1" fillId="0" borderId="23" xfId="26" applyFill="1" applyBorder="1">
      <alignment/>
      <protection/>
    </xf>
    <xf numFmtId="3" fontId="15" fillId="4" borderId="24" xfId="26" applyNumberFormat="1" applyFont="1" applyBorder="1">
      <alignment horizontal="right"/>
      <protection/>
    </xf>
    <xf numFmtId="3" fontId="15" fillId="4" borderId="25" xfId="26" applyNumberFormat="1" applyFont="1" applyBorder="1">
      <alignment horizontal="right"/>
      <protection/>
    </xf>
    <xf numFmtId="3" fontId="15" fillId="4" borderId="26" xfId="26" applyNumberFormat="1" applyFont="1" applyFill="1" applyBorder="1">
      <alignment horizontal="right"/>
      <protection/>
    </xf>
    <xf numFmtId="5" fontId="5" fillId="4" borderId="26" xfId="20" applyFont="1" applyBorder="1" applyAlignment="1">
      <alignment horizontal="right"/>
    </xf>
    <xf numFmtId="5" fontId="5" fillId="4" borderId="26" xfId="20" applyFont="1" applyFill="1" applyBorder="1" applyAlignment="1">
      <alignment horizontal="right"/>
    </xf>
    <xf numFmtId="5" fontId="5" fillId="4" borderId="27" xfId="20" applyFont="1" applyFill="1" applyBorder="1" applyAlignment="1">
      <alignment horizontal="right"/>
    </xf>
    <xf numFmtId="0" fontId="5" fillId="0" borderId="28" xfId="26" applyFont="1" applyBorder="1">
      <alignment/>
      <protection/>
    </xf>
    <xf numFmtId="0" fontId="5" fillId="0" borderId="29" xfId="26" applyFont="1" applyBorder="1">
      <alignment/>
      <protection/>
    </xf>
    <xf numFmtId="0" fontId="5" fillId="0" borderId="30" xfId="26" applyFont="1" applyFill="1" applyBorder="1">
      <alignment/>
      <protection/>
    </xf>
    <xf numFmtId="5" fontId="5" fillId="0" borderId="30" xfId="20" applyFont="1" applyBorder="1" applyAlignment="1">
      <alignment/>
    </xf>
    <xf numFmtId="5" fontId="5" fillId="0" borderId="30" xfId="20" applyFont="1" applyFill="1" applyBorder="1" applyAlignment="1">
      <alignment/>
    </xf>
    <xf numFmtId="5" fontId="5" fillId="0" borderId="31" xfId="20" applyFont="1" applyFill="1" applyBorder="1" applyAlignment="1">
      <alignment/>
    </xf>
    <xf numFmtId="0" fontId="5" fillId="0" borderId="28" xfId="26" applyFont="1" applyFill="1" applyBorder="1">
      <alignment/>
      <protection/>
    </xf>
    <xf numFmtId="0" fontId="5" fillId="0" borderId="32" xfId="26" applyFont="1" applyBorder="1">
      <alignment/>
      <protection/>
    </xf>
    <xf numFmtId="0" fontId="5" fillId="0" borderId="33" xfId="26" applyFont="1" applyBorder="1">
      <alignment/>
      <protection/>
    </xf>
    <xf numFmtId="0" fontId="5" fillId="0" borderId="32" xfId="26" applyFont="1" applyFill="1" applyBorder="1">
      <alignment/>
      <protection/>
    </xf>
    <xf numFmtId="0" fontId="5" fillId="0" borderId="33" xfId="26" applyFont="1" applyFill="1" applyBorder="1">
      <alignment/>
      <protection/>
    </xf>
    <xf numFmtId="0" fontId="5" fillId="0" borderId="34" xfId="26" applyFont="1" applyFill="1" applyBorder="1">
      <alignment/>
      <protection/>
    </xf>
    <xf numFmtId="0" fontId="5" fillId="3" borderId="35" xfId="26" applyFont="1" applyFill="1" applyBorder="1" applyAlignment="1">
      <alignment/>
      <protection/>
    </xf>
    <xf numFmtId="3" fontId="10" fillId="5" borderId="19" xfId="26" applyNumberFormat="1" applyFont="1" applyFill="1" applyBorder="1" applyAlignment="1">
      <alignment horizontal="center"/>
      <protection/>
    </xf>
    <xf numFmtId="5" fontId="10" fillId="5" borderId="12" xfId="20" applyFont="1" applyFill="1" applyBorder="1" applyAlignment="1">
      <alignment horizontal="center"/>
    </xf>
    <xf numFmtId="5" fontId="10" fillId="5" borderId="36" xfId="20" applyFont="1" applyFill="1" applyBorder="1" applyAlignment="1">
      <alignment horizontal="center"/>
    </xf>
    <xf numFmtId="0" fontId="0" fillId="6" borderId="37" xfId="0" applyFill="1" applyBorder="1" applyAlignment="1">
      <alignment/>
    </xf>
    <xf numFmtId="3" fontId="0" fillId="6" borderId="4" xfId="0" applyNumberFormat="1" applyFill="1" applyBorder="1" applyAlignment="1">
      <alignment/>
    </xf>
    <xf numFmtId="3" fontId="16" fillId="6" borderId="4" xfId="0" applyNumberFormat="1" applyFont="1" applyFill="1" applyBorder="1" applyAlignment="1">
      <alignment/>
    </xf>
    <xf numFmtId="5" fontId="5" fillId="6" borderId="4" xfId="0" applyNumberFormat="1" applyFont="1" applyFill="1" applyBorder="1" applyAlignment="1">
      <alignment/>
    </xf>
    <xf numFmtId="3" fontId="15" fillId="4" borderId="4" xfId="0" applyNumberFormat="1" applyFont="1" applyFill="1" applyBorder="1" applyAlignment="1">
      <alignment/>
    </xf>
    <xf numFmtId="5" fontId="5" fillId="4" borderId="4" xfId="0" applyNumberFormat="1" applyFont="1" applyFill="1" applyBorder="1" applyAlignment="1">
      <alignment/>
    </xf>
    <xf numFmtId="10" fontId="0" fillId="4" borderId="4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4" xfId="0" applyFont="1" applyBorder="1" applyAlignment="1">
      <alignment/>
    </xf>
    <xf numFmtId="165" fontId="5" fillId="0" borderId="0" xfId="18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45" xfId="0" applyFont="1" applyBorder="1" applyAlignment="1">
      <alignment/>
    </xf>
    <xf numFmtId="165" fontId="5" fillId="0" borderId="6" xfId="18" applyNumberFormat="1" applyFont="1" applyBorder="1" applyAlignment="1">
      <alignment/>
    </xf>
    <xf numFmtId="10" fontId="5" fillId="0" borderId="46" xfId="27" applyNumberFormat="1" applyFont="1" applyBorder="1" applyAlignment="1">
      <alignment/>
    </xf>
    <xf numFmtId="44" fontId="5" fillId="0" borderId="0" xfId="18" applyFont="1" applyAlignment="1">
      <alignment/>
    </xf>
    <xf numFmtId="165" fontId="5" fillId="0" borderId="0" xfId="18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16" fillId="5" borderId="48" xfId="0" applyFont="1" applyFill="1" applyBorder="1" applyAlignment="1">
      <alignment/>
    </xf>
    <xf numFmtId="165" fontId="5" fillId="5" borderId="49" xfId="18" applyNumberFormat="1" applyFont="1" applyFill="1" applyBorder="1" applyAlignment="1">
      <alignment/>
    </xf>
    <xf numFmtId="0" fontId="16" fillId="3" borderId="50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6" fillId="3" borderId="53" xfId="0" applyFont="1" applyFill="1" applyBorder="1" applyAlignment="1">
      <alignment horizontal="center"/>
    </xf>
    <xf numFmtId="0" fontId="16" fillId="3" borderId="54" xfId="0" applyFont="1" applyFill="1" applyBorder="1" applyAlignment="1">
      <alignment horizontal="center"/>
    </xf>
    <xf numFmtId="0" fontId="16" fillId="3" borderId="55" xfId="0" applyFont="1" applyFill="1" applyBorder="1" applyAlignment="1">
      <alignment horizontal="center"/>
    </xf>
    <xf numFmtId="0" fontId="16" fillId="7" borderId="56" xfId="0" applyFont="1" applyFill="1" applyBorder="1" applyAlignment="1">
      <alignment horizontal="center"/>
    </xf>
    <xf numFmtId="0" fontId="16" fillId="7" borderId="54" xfId="0" applyFont="1" applyFill="1" applyBorder="1" applyAlignment="1">
      <alignment horizontal="center"/>
    </xf>
    <xf numFmtId="0" fontId="16" fillId="7" borderId="52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10" fontId="5" fillId="5" borderId="58" xfId="27" applyNumberFormat="1" applyFont="1" applyFill="1" applyBorder="1" applyAlignment="1">
      <alignment/>
    </xf>
    <xf numFmtId="167" fontId="5" fillId="5" borderId="59" xfId="0" applyNumberFormat="1" applyFont="1" applyFill="1" applyBorder="1" applyAlignment="1">
      <alignment/>
    </xf>
    <xf numFmtId="3" fontId="5" fillId="5" borderId="59" xfId="0" applyNumberFormat="1" applyFont="1" applyFill="1" applyBorder="1" applyAlignment="1">
      <alignment/>
    </xf>
    <xf numFmtId="3" fontId="5" fillId="5" borderId="49" xfId="0" applyNumberFormat="1" applyFont="1" applyFill="1" applyBorder="1" applyAlignment="1">
      <alignment/>
    </xf>
    <xf numFmtId="3" fontId="5" fillId="5" borderId="60" xfId="0" applyNumberFormat="1" applyFont="1" applyFill="1" applyBorder="1" applyAlignment="1">
      <alignment/>
    </xf>
    <xf numFmtId="0" fontId="1" fillId="0" borderId="38" xfId="26" applyFill="1" applyBorder="1">
      <alignment/>
      <protection/>
    </xf>
    <xf numFmtId="0" fontId="1" fillId="0" borderId="61" xfId="26" applyFill="1" applyBorder="1">
      <alignment/>
      <protection/>
    </xf>
    <xf numFmtId="0" fontId="12" fillId="0" borderId="62" xfId="26" applyBorder="1">
      <alignment/>
      <protection/>
    </xf>
    <xf numFmtId="0" fontId="1" fillId="0" borderId="20" xfId="26" applyFill="1" applyBorder="1">
      <alignment/>
      <protection/>
    </xf>
    <xf numFmtId="0" fontId="12" fillId="0" borderId="63" xfId="26" applyBorder="1">
      <alignment/>
      <protection/>
    </xf>
    <xf numFmtId="0" fontId="1" fillId="0" borderId="64" xfId="26" applyFill="1" applyBorder="1">
      <alignment/>
      <protection/>
    </xf>
    <xf numFmtId="0" fontId="12" fillId="0" borderId="0" xfId="26" applyFill="1" applyBorder="1">
      <alignment/>
      <protection/>
    </xf>
    <xf numFmtId="0" fontId="0" fillId="4" borderId="65" xfId="26" applyFont="1" applyFill="1" applyBorder="1">
      <alignment/>
      <protection/>
    </xf>
    <xf numFmtId="0" fontId="4" fillId="6" borderId="66" xfId="26" applyFont="1" applyFill="1" applyBorder="1" applyAlignment="1">
      <alignment/>
      <protection/>
    </xf>
    <xf numFmtId="0" fontId="16" fillId="6" borderId="66" xfId="26" applyFont="1" applyFill="1" applyBorder="1" applyAlignment="1">
      <alignment/>
      <protection/>
    </xf>
    <xf numFmtId="0" fontId="4" fillId="6" borderId="66" xfId="26" applyFont="1" applyBorder="1" applyAlignment="1">
      <alignment/>
      <protection/>
    </xf>
    <xf numFmtId="0" fontId="4" fillId="6" borderId="67" xfId="26" applyFont="1" applyFill="1" applyBorder="1" applyAlignment="1">
      <alignment/>
      <protection/>
    </xf>
    <xf numFmtId="0" fontId="4" fillId="6" borderId="68" xfId="26" applyFont="1" applyFill="1" applyBorder="1" applyAlignment="1">
      <alignment/>
      <protection/>
    </xf>
    <xf numFmtId="0" fontId="0" fillId="6" borderId="69" xfId="26" applyFont="1" applyFill="1" applyBorder="1" applyAlignment="1">
      <alignment/>
      <protection/>
    </xf>
    <xf numFmtId="0" fontId="4" fillId="6" borderId="70" xfId="26" applyFont="1" applyFill="1" applyBorder="1" applyAlignment="1">
      <alignment/>
      <protection/>
    </xf>
    <xf numFmtId="0" fontId="5" fillId="0" borderId="71" xfId="26" applyFont="1" applyBorder="1">
      <alignment/>
      <protection/>
    </xf>
    <xf numFmtId="0" fontId="5" fillId="0" borderId="72" xfId="26" applyFont="1" applyBorder="1">
      <alignment/>
      <protection/>
    </xf>
    <xf numFmtId="0" fontId="5" fillId="0" borderId="73" xfId="26" applyFont="1" applyFill="1" applyBorder="1">
      <alignment/>
      <protection/>
    </xf>
    <xf numFmtId="5" fontId="5" fillId="0" borderId="73" xfId="20" applyFont="1" applyBorder="1" applyAlignment="1">
      <alignment/>
    </xf>
    <xf numFmtId="5" fontId="5" fillId="0" borderId="73" xfId="20" applyFont="1" applyFill="1" applyBorder="1" applyAlignment="1">
      <alignment/>
    </xf>
    <xf numFmtId="5" fontId="5" fillId="0" borderId="74" xfId="20" applyFont="1" applyFill="1" applyBorder="1" applyAlignment="1">
      <alignment/>
    </xf>
    <xf numFmtId="0" fontId="8" fillId="8" borderId="75" xfId="25" applyFont="1" applyFill="1" applyBorder="1" applyAlignment="1">
      <alignment horizontal="center"/>
      <protection/>
    </xf>
    <xf numFmtId="0" fontId="0" fillId="0" borderId="20" xfId="25" applyFont="1" applyFill="1" applyBorder="1">
      <alignment/>
      <protection/>
    </xf>
    <xf numFmtId="0" fontId="0" fillId="0" borderId="38" xfId="25" applyFont="1" applyFill="1" applyBorder="1">
      <alignment/>
      <protection/>
    </xf>
    <xf numFmtId="0" fontId="4" fillId="3" borderId="48" xfId="25" applyFont="1" applyFill="1" applyBorder="1" applyAlignment="1">
      <alignment/>
      <protection/>
    </xf>
    <xf numFmtId="0" fontId="5" fillId="0" borderId="20" xfId="25" applyFont="1" applyFill="1" applyBorder="1">
      <alignment/>
      <protection/>
    </xf>
    <xf numFmtId="0" fontId="0" fillId="0" borderId="62" xfId="0" applyBorder="1" applyAlignment="1">
      <alignment/>
    </xf>
    <xf numFmtId="0" fontId="5" fillId="0" borderId="38" xfId="25" applyFont="1" applyFill="1" applyBorder="1">
      <alignment/>
      <protection/>
    </xf>
    <xf numFmtId="0" fontId="19" fillId="0" borderId="76" xfId="25" applyFont="1" applyFill="1" applyBorder="1" applyAlignment="1">
      <alignment horizontal="center"/>
      <protection/>
    </xf>
    <xf numFmtId="3" fontId="19" fillId="0" borderId="25" xfId="25" applyNumberFormat="1" applyFont="1" applyFill="1" applyBorder="1" applyAlignment="1">
      <alignment horizontal="center"/>
      <protection/>
    </xf>
    <xf numFmtId="3" fontId="19" fillId="0" borderId="26" xfId="25" applyNumberFormat="1" applyFont="1" applyFill="1" applyBorder="1" applyAlignment="1">
      <alignment horizontal="center"/>
      <protection/>
    </xf>
    <xf numFmtId="3" fontId="19" fillId="0" borderId="76" xfId="25" applyNumberFormat="1" applyFont="1" applyFill="1" applyBorder="1" applyAlignment="1">
      <alignment horizontal="center"/>
      <protection/>
    </xf>
    <xf numFmtId="5" fontId="19" fillId="0" borderId="26" xfId="20" applyFont="1" applyFill="1" applyBorder="1" applyAlignment="1">
      <alignment horizontal="center"/>
    </xf>
    <xf numFmtId="0" fontId="19" fillId="0" borderId="27" xfId="25" applyFont="1" applyFill="1" applyBorder="1" applyAlignment="1">
      <alignment horizontal="center"/>
      <protection/>
    </xf>
    <xf numFmtId="0" fontId="5" fillId="0" borderId="77" xfId="25" applyFont="1" applyFill="1" applyBorder="1" applyAlignment="1">
      <alignment/>
      <protection/>
    </xf>
    <xf numFmtId="0" fontId="5" fillId="0" borderId="29" xfId="25" applyFont="1" applyFill="1" applyBorder="1" applyAlignment="1">
      <alignment/>
      <protection/>
    </xf>
    <xf numFmtId="0" fontId="5" fillId="0" borderId="30" xfId="25" applyFont="1" applyFill="1" applyBorder="1" applyAlignment="1">
      <alignment/>
      <protection/>
    </xf>
    <xf numFmtId="5" fontId="5" fillId="0" borderId="30" xfId="20" applyFont="1" applyFill="1" applyBorder="1" applyAlignment="1">
      <alignment/>
    </xf>
    <xf numFmtId="5" fontId="5" fillId="0" borderId="31" xfId="20" applyFont="1" applyFill="1" applyBorder="1" applyAlignment="1">
      <alignment/>
    </xf>
    <xf numFmtId="0" fontId="8" fillId="9" borderId="78" xfId="25" applyFont="1" applyFill="1" applyBorder="1" applyAlignment="1">
      <alignment horizontal="center"/>
      <protection/>
    </xf>
    <xf numFmtId="0" fontId="8" fillId="9" borderId="79" xfId="25" applyFont="1" applyFill="1" applyBorder="1" applyAlignment="1">
      <alignment horizontal="center"/>
      <protection/>
    </xf>
    <xf numFmtId="3" fontId="19" fillId="0" borderId="24" xfId="25" applyNumberFormat="1" applyFont="1" applyFill="1" applyBorder="1" applyAlignment="1">
      <alignment horizontal="center"/>
      <protection/>
    </xf>
    <xf numFmtId="0" fontId="5" fillId="0" borderId="28" xfId="25" applyFont="1" applyFill="1" applyBorder="1" applyAlignment="1">
      <alignment/>
      <protection/>
    </xf>
    <xf numFmtId="0" fontId="19" fillId="0" borderId="80" xfId="25" applyFont="1" applyFill="1" applyBorder="1" applyAlignment="1">
      <alignment horizontal="center"/>
      <protection/>
    </xf>
    <xf numFmtId="0" fontId="6" fillId="6" borderId="81" xfId="25" applyFont="1" applyFill="1" applyBorder="1" applyAlignment="1">
      <alignment/>
      <protection/>
    </xf>
    <xf numFmtId="3" fontId="5" fillId="3" borderId="82" xfId="25" applyNumberFormat="1" applyFont="1" applyFill="1" applyBorder="1" applyAlignment="1">
      <alignment/>
      <protection/>
    </xf>
    <xf numFmtId="0" fontId="4" fillId="0" borderId="83" xfId="25" applyFont="1" applyFill="1" applyBorder="1" applyAlignment="1">
      <alignment/>
      <protection/>
    </xf>
    <xf numFmtId="0" fontId="4" fillId="0" borderId="47" xfId="25" applyFont="1" applyFill="1" applyBorder="1" applyAlignment="1">
      <alignment/>
      <protection/>
    </xf>
    <xf numFmtId="0" fontId="4" fillId="0" borderId="84" xfId="25" applyFont="1" applyFill="1" applyBorder="1" applyAlignment="1">
      <alignment/>
      <protection/>
    </xf>
    <xf numFmtId="0" fontId="4" fillId="0" borderId="85" xfId="25" applyFont="1" applyFill="1" applyBorder="1" applyAlignment="1">
      <alignment/>
      <protection/>
    </xf>
    <xf numFmtId="0" fontId="4" fillId="6" borderId="86" xfId="26" applyFont="1" applyBorder="1" applyAlignment="1">
      <alignment/>
      <protection/>
    </xf>
    <xf numFmtId="0" fontId="16" fillId="6" borderId="86" xfId="26" applyFont="1" applyFill="1" applyBorder="1" applyAlignment="1">
      <alignment/>
      <protection/>
    </xf>
    <xf numFmtId="0" fontId="4" fillId="6" borderId="86" xfId="26" applyFont="1" applyFill="1" applyBorder="1" applyAlignment="1">
      <alignment/>
      <protection/>
    </xf>
    <xf numFmtId="0" fontId="5" fillId="0" borderId="77" xfId="26" applyFont="1" applyFill="1" applyBorder="1">
      <alignment/>
      <protection/>
    </xf>
    <xf numFmtId="0" fontId="5" fillId="0" borderId="77" xfId="26" applyFont="1" applyBorder="1">
      <alignment/>
      <protection/>
    </xf>
    <xf numFmtId="0" fontId="5" fillId="0" borderId="87" xfId="26" applyFont="1" applyBorder="1">
      <alignment/>
      <protection/>
    </xf>
    <xf numFmtId="0" fontId="5" fillId="3" borderId="88" xfId="26" applyFont="1" applyFill="1" applyBorder="1" applyAlignment="1">
      <alignment/>
      <protection/>
    </xf>
    <xf numFmtId="0" fontId="13" fillId="3" borderId="89" xfId="26" applyFont="1" applyFill="1" applyBorder="1" applyAlignment="1">
      <alignment/>
      <protection/>
    </xf>
    <xf numFmtId="167" fontId="12" fillId="0" borderId="90" xfId="26" applyNumberFormat="1" applyBorder="1">
      <alignment/>
      <protection/>
    </xf>
    <xf numFmtId="167" fontId="5" fillId="0" borderId="91" xfId="26" applyNumberFormat="1" applyFont="1" applyBorder="1">
      <alignment/>
      <protection/>
    </xf>
    <xf numFmtId="167" fontId="5" fillId="0" borderId="92" xfId="26" applyNumberFormat="1" applyFont="1" applyBorder="1">
      <alignment/>
      <protection/>
    </xf>
    <xf numFmtId="0" fontId="12" fillId="0" borderId="90" xfId="26" applyBorder="1">
      <alignment/>
      <protection/>
    </xf>
    <xf numFmtId="0" fontId="12" fillId="0" borderId="91" xfId="26" applyBorder="1">
      <alignment/>
      <protection/>
    </xf>
    <xf numFmtId="3" fontId="10" fillId="7" borderId="0" xfId="26" applyNumberFormat="1" applyFont="1" applyFill="1" applyBorder="1" applyAlignment="1">
      <alignment horizontal="centerContinuous" vertical="center" wrapText="1"/>
      <protection/>
    </xf>
    <xf numFmtId="5" fontId="0" fillId="7" borderId="18" xfId="20" applyFont="1" applyFill="1" applyBorder="1" applyAlignment="1">
      <alignment horizontal="centerContinuous" vertical="center" wrapText="1"/>
    </xf>
    <xf numFmtId="3" fontId="10" fillId="7" borderId="19" xfId="26" applyNumberFormat="1" applyFont="1" applyFill="1" applyBorder="1" applyAlignment="1">
      <alignment horizontal="center"/>
      <protection/>
    </xf>
    <xf numFmtId="5" fontId="10" fillId="7" borderId="12" xfId="20" applyFont="1" applyFill="1" applyBorder="1" applyAlignment="1">
      <alignment horizontal="center"/>
    </xf>
    <xf numFmtId="0" fontId="10" fillId="7" borderId="16" xfId="26" applyFont="1" applyFill="1" applyBorder="1" applyAlignment="1">
      <alignment horizontal="centerContinuous"/>
      <protection/>
    </xf>
    <xf numFmtId="5" fontId="10" fillId="7" borderId="16" xfId="20" applyFont="1" applyFill="1" applyBorder="1" applyAlignment="1">
      <alignment horizontal="centerContinuous"/>
    </xf>
    <xf numFmtId="5" fontId="10" fillId="7" borderId="17" xfId="20" applyFont="1" applyFill="1" applyBorder="1" applyAlignment="1">
      <alignment horizontal="centerContinuous"/>
    </xf>
    <xf numFmtId="0" fontId="10" fillId="3" borderId="16" xfId="26" applyFont="1" applyFill="1" applyBorder="1" applyAlignment="1">
      <alignment horizontal="centerContinuous"/>
      <protection/>
    </xf>
    <xf numFmtId="5" fontId="11" fillId="3" borderId="16" xfId="20" applyFont="1" applyFill="1" applyBorder="1" applyAlignment="1">
      <alignment horizontal="centerContinuous"/>
    </xf>
    <xf numFmtId="0" fontId="11" fillId="3" borderId="16" xfId="26" applyFont="1" applyFill="1" applyBorder="1" applyAlignment="1">
      <alignment horizontal="centerContinuous"/>
      <protection/>
    </xf>
    <xf numFmtId="5" fontId="11" fillId="3" borderId="17" xfId="20" applyFont="1" applyFill="1" applyBorder="1" applyAlignment="1">
      <alignment horizontal="centerContinuous"/>
    </xf>
    <xf numFmtId="0" fontId="10" fillId="10" borderId="16" xfId="26" applyFont="1" applyFill="1" applyBorder="1" applyAlignment="1">
      <alignment horizontal="centerContinuous"/>
      <protection/>
    </xf>
    <xf numFmtId="5" fontId="11" fillId="10" borderId="16" xfId="20" applyFont="1" applyFill="1" applyBorder="1" applyAlignment="1">
      <alignment horizontal="centerContinuous"/>
    </xf>
    <xf numFmtId="0" fontId="11" fillId="10" borderId="16" xfId="26" applyFont="1" applyFill="1" applyBorder="1" applyAlignment="1">
      <alignment horizontal="centerContinuous"/>
      <protection/>
    </xf>
    <xf numFmtId="5" fontId="11" fillId="10" borderId="93" xfId="20" applyFont="1" applyFill="1" applyBorder="1" applyAlignment="1">
      <alignment horizontal="centerContinuous"/>
    </xf>
    <xf numFmtId="0" fontId="10" fillId="5" borderId="16" xfId="26" applyFont="1" applyFill="1" applyBorder="1" applyAlignment="1">
      <alignment horizontal="centerContinuous"/>
      <protection/>
    </xf>
    <xf numFmtId="5" fontId="11" fillId="5" borderId="16" xfId="20" applyFont="1" applyFill="1" applyBorder="1" applyAlignment="1">
      <alignment horizontal="centerContinuous"/>
    </xf>
    <xf numFmtId="0" fontId="11" fillId="5" borderId="16" xfId="26" applyFont="1" applyFill="1" applyBorder="1" applyAlignment="1">
      <alignment horizontal="centerContinuous"/>
      <protection/>
    </xf>
    <xf numFmtId="5" fontId="11" fillId="5" borderId="93" xfId="20" applyFont="1" applyFill="1" applyBorder="1" applyAlignment="1">
      <alignment horizontal="centerContinuous"/>
    </xf>
    <xf numFmtId="167" fontId="5" fillId="3" borderId="88" xfId="26" applyNumberFormat="1" applyFont="1" applyFill="1" applyBorder="1" applyAlignment="1">
      <alignment/>
      <protection/>
    </xf>
    <xf numFmtId="167" fontId="5" fillId="3" borderId="94" xfId="26" applyNumberFormat="1" applyFont="1" applyFill="1" applyBorder="1" applyAlignment="1">
      <alignment/>
      <protection/>
    </xf>
    <xf numFmtId="167" fontId="5" fillId="3" borderId="48" xfId="26" applyNumberFormat="1" applyFont="1" applyFill="1" applyBorder="1" applyAlignment="1">
      <alignment/>
      <protection/>
    </xf>
    <xf numFmtId="5" fontId="19" fillId="0" borderId="95" xfId="20" applyFont="1" applyFill="1" applyBorder="1" applyAlignment="1">
      <alignment horizontal="center"/>
    </xf>
    <xf numFmtId="5" fontId="5" fillId="0" borderId="96" xfId="20" applyFont="1" applyFill="1" applyBorder="1" applyAlignment="1">
      <alignment/>
    </xf>
    <xf numFmtId="0" fontId="0" fillId="0" borderId="23" xfId="25" applyFont="1" applyFill="1" applyBorder="1">
      <alignment/>
      <protection/>
    </xf>
    <xf numFmtId="5" fontId="8" fillId="3" borderId="97" xfId="20" applyFont="1" applyFill="1" applyBorder="1" applyAlignment="1">
      <alignment horizontal="center"/>
    </xf>
    <xf numFmtId="0" fontId="8" fillId="8" borderId="19" xfId="25" applyFont="1" applyFill="1" applyBorder="1" applyAlignment="1">
      <alignment horizontal="center"/>
      <protection/>
    </xf>
    <xf numFmtId="5" fontId="5" fillId="3" borderId="82" xfId="18" applyNumberFormat="1" applyFont="1" applyFill="1" applyBorder="1" applyAlignment="1">
      <alignment/>
    </xf>
    <xf numFmtId="167" fontId="4" fillId="0" borderId="98" xfId="0" applyNumberFormat="1" applyFont="1" applyFill="1" applyBorder="1" applyAlignment="1">
      <alignment horizontal="center" vertical="center"/>
    </xf>
    <xf numFmtId="167" fontId="16" fillId="0" borderId="98" xfId="0" applyNumberFormat="1" applyFont="1" applyFill="1" applyBorder="1" applyAlignment="1">
      <alignment horizontal="center" vertical="center"/>
    </xf>
    <xf numFmtId="167" fontId="5" fillId="0" borderId="30" xfId="20" applyNumberFormat="1" applyFont="1" applyFill="1" applyBorder="1" applyAlignment="1">
      <alignment/>
    </xf>
    <xf numFmtId="167" fontId="6" fillId="0" borderId="6" xfId="25" applyNumberFormat="1" applyFont="1" applyFill="1" applyBorder="1">
      <alignment/>
      <protection/>
    </xf>
    <xf numFmtId="167" fontId="5" fillId="3" borderId="82" xfId="25" applyNumberFormat="1" applyFont="1" applyFill="1" applyBorder="1" applyAlignment="1">
      <alignment/>
      <protection/>
    </xf>
    <xf numFmtId="167" fontId="6" fillId="0" borderId="7" xfId="25" applyNumberFormat="1" applyFont="1" applyFill="1" applyBorder="1">
      <alignment/>
      <protection/>
    </xf>
    <xf numFmtId="167" fontId="5" fillId="0" borderId="96" xfId="20" applyNumberFormat="1" applyFont="1" applyFill="1" applyBorder="1" applyAlignment="1">
      <alignment/>
    </xf>
    <xf numFmtId="167" fontId="6" fillId="0" borderId="0" xfId="25" applyNumberFormat="1" applyFont="1" applyFill="1" applyBorder="1">
      <alignment/>
      <protection/>
    </xf>
    <xf numFmtId="167" fontId="5" fillId="0" borderId="31" xfId="20" applyNumberFormat="1" applyFont="1" applyFill="1" applyBorder="1" applyAlignment="1">
      <alignment/>
    </xf>
    <xf numFmtId="167" fontId="6" fillId="0" borderId="99" xfId="25" applyNumberFormat="1" applyFont="1" applyFill="1" applyBorder="1">
      <alignment/>
      <protection/>
    </xf>
    <xf numFmtId="167" fontId="5" fillId="3" borderId="100" xfId="25" applyNumberFormat="1" applyFont="1" applyFill="1" applyBorder="1" applyAlignment="1">
      <alignment/>
      <protection/>
    </xf>
    <xf numFmtId="0" fontId="12" fillId="0" borderId="101" xfId="26" applyBorder="1">
      <alignment/>
      <protection/>
    </xf>
    <xf numFmtId="0" fontId="12" fillId="0" borderId="102" xfId="26" applyBorder="1">
      <alignment/>
      <protection/>
    </xf>
    <xf numFmtId="0" fontId="12" fillId="0" borderId="103" xfId="26" applyBorder="1">
      <alignment/>
      <protection/>
    </xf>
    <xf numFmtId="0" fontId="16" fillId="2" borderId="104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2" borderId="100" xfId="0" applyFont="1" applyFill="1" applyBorder="1" applyAlignment="1">
      <alignment horizontal="center" vertical="center"/>
    </xf>
    <xf numFmtId="5" fontId="16" fillId="2" borderId="104" xfId="2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/>
    </xf>
    <xf numFmtId="0" fontId="16" fillId="3" borderId="106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07" xfId="0" applyFont="1" applyFill="1" applyBorder="1" applyAlignment="1">
      <alignment horizontal="center"/>
    </xf>
    <xf numFmtId="0" fontId="16" fillId="7" borderId="10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107" xfId="0" applyFont="1" applyFill="1" applyBorder="1" applyAlignment="1">
      <alignment horizontal="center"/>
    </xf>
    <xf numFmtId="0" fontId="16" fillId="3" borderId="108" xfId="0" applyFont="1" applyFill="1" applyBorder="1" applyAlignment="1">
      <alignment horizontal="center"/>
    </xf>
    <xf numFmtId="0" fontId="16" fillId="3" borderId="109" xfId="0" applyFont="1" applyFill="1" applyBorder="1" applyAlignment="1">
      <alignment horizontal="center"/>
    </xf>
    <xf numFmtId="0" fontId="16" fillId="3" borderId="110" xfId="0" applyFont="1" applyFill="1" applyBorder="1" applyAlignment="1">
      <alignment horizontal="center"/>
    </xf>
    <xf numFmtId="0" fontId="16" fillId="3" borderId="111" xfId="0" applyFont="1" applyFill="1" applyBorder="1" applyAlignment="1">
      <alignment horizontal="center"/>
    </xf>
    <xf numFmtId="0" fontId="16" fillId="3" borderId="11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wrapText="1"/>
    </xf>
    <xf numFmtId="0" fontId="16" fillId="3" borderId="113" xfId="0" applyFont="1" applyFill="1" applyBorder="1" applyAlignment="1">
      <alignment horizontal="center" wrapText="1"/>
    </xf>
    <xf numFmtId="0" fontId="16" fillId="2" borderId="104" xfId="0" applyFont="1" applyFill="1" applyBorder="1" applyAlignment="1">
      <alignment horizontal="center" vertical="center"/>
    </xf>
    <xf numFmtId="0" fontId="18" fillId="2" borderId="105" xfId="0" applyFont="1" applyFill="1" applyBorder="1" applyAlignment="1">
      <alignment/>
    </xf>
    <xf numFmtId="0" fontId="18" fillId="2" borderId="100" xfId="0" applyFont="1" applyFill="1" applyBorder="1" applyAlignment="1">
      <alignment/>
    </xf>
    <xf numFmtId="167" fontId="16" fillId="2" borderId="104" xfId="20" applyNumberFormat="1" applyFont="1" applyFill="1" applyBorder="1" applyAlignment="1">
      <alignment horizontal="center" vertical="center"/>
    </xf>
    <xf numFmtId="167" fontId="16" fillId="2" borderId="100" xfId="20" applyNumberFormat="1" applyFont="1" applyFill="1" applyBorder="1" applyAlignment="1">
      <alignment horizontal="center" vertical="center"/>
    </xf>
    <xf numFmtId="0" fontId="17" fillId="0" borderId="114" xfId="0" applyFont="1" applyBorder="1" applyAlignment="1">
      <alignment horizontal="center"/>
    </xf>
    <xf numFmtId="0" fontId="16" fillId="11" borderId="115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116" xfId="0" applyFont="1" applyFill="1" applyBorder="1" applyAlignment="1">
      <alignment horizontal="center" vertical="center"/>
    </xf>
    <xf numFmtId="0" fontId="16" fillId="2" borderId="10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93" xfId="0" applyFont="1" applyFill="1" applyBorder="1" applyAlignment="1">
      <alignment horizontal="center"/>
    </xf>
    <xf numFmtId="0" fontId="16" fillId="2" borderId="117" xfId="0" applyFont="1" applyFill="1" applyBorder="1" applyAlignment="1">
      <alignment horizontal="center"/>
    </xf>
    <xf numFmtId="0" fontId="16" fillId="2" borderId="118" xfId="0" applyFont="1" applyFill="1" applyBorder="1" applyAlignment="1">
      <alignment horizontal="center"/>
    </xf>
    <xf numFmtId="0" fontId="16" fillId="2" borderId="108" xfId="0" applyFont="1" applyFill="1" applyBorder="1" applyAlignment="1">
      <alignment horizontal="center"/>
    </xf>
    <xf numFmtId="0" fontId="16" fillId="2" borderId="119" xfId="0" applyFont="1" applyFill="1" applyBorder="1" applyAlignment="1">
      <alignment horizontal="center"/>
    </xf>
    <xf numFmtId="0" fontId="16" fillId="7" borderId="117" xfId="0" applyFont="1" applyFill="1" applyBorder="1" applyAlignment="1">
      <alignment horizontal="center"/>
    </xf>
    <xf numFmtId="0" fontId="16" fillId="7" borderId="109" xfId="0" applyFont="1" applyFill="1" applyBorder="1" applyAlignment="1">
      <alignment horizontal="center"/>
    </xf>
    <xf numFmtId="0" fontId="16" fillId="7" borderId="118" xfId="0" applyFont="1" applyFill="1" applyBorder="1" applyAlignment="1">
      <alignment horizontal="center"/>
    </xf>
    <xf numFmtId="0" fontId="16" fillId="7" borderId="120" xfId="0" applyFont="1" applyFill="1" applyBorder="1" applyAlignment="1">
      <alignment horizontal="center" wrapText="1"/>
    </xf>
    <xf numFmtId="0" fontId="16" fillId="7" borderId="121" xfId="0" applyFont="1" applyFill="1" applyBorder="1" applyAlignment="1">
      <alignment horizontal="center" wrapText="1"/>
    </xf>
    <xf numFmtId="0" fontId="16" fillId="9" borderId="122" xfId="0" applyFont="1" applyFill="1" applyBorder="1" applyAlignment="1">
      <alignment horizontal="center" wrapText="1"/>
    </xf>
    <xf numFmtId="0" fontId="16" fillId="9" borderId="123" xfId="0" applyFont="1" applyFill="1" applyBorder="1" applyAlignment="1">
      <alignment horizontal="center" wrapText="1"/>
    </xf>
    <xf numFmtId="0" fontId="16" fillId="9" borderId="124" xfId="0" applyFont="1" applyFill="1" applyBorder="1" applyAlignment="1">
      <alignment horizontal="center" wrapText="1"/>
    </xf>
    <xf numFmtId="3" fontId="10" fillId="5" borderId="125" xfId="26" applyNumberFormat="1" applyFont="1" applyFill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 wrapText="1"/>
    </xf>
    <xf numFmtId="0" fontId="0" fillId="0" borderId="126" xfId="0" applyBorder="1" applyAlignment="1">
      <alignment horizontal="center" wrapText="1"/>
    </xf>
    <xf numFmtId="0" fontId="0" fillId="0" borderId="12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12" borderId="90" xfId="26" applyFont="1" applyFill="1" applyBorder="1" applyAlignment="1">
      <alignment horizontal="center" vertical="center" wrapText="1"/>
      <protection/>
    </xf>
    <xf numFmtId="0" fontId="4" fillId="12" borderId="91" xfId="26" applyFont="1" applyFill="1" applyBorder="1" applyAlignment="1">
      <alignment horizontal="center" vertical="center" wrapText="1"/>
      <protection/>
    </xf>
    <xf numFmtId="0" fontId="4" fillId="12" borderId="92" xfId="26" applyFont="1" applyFill="1" applyBorder="1" applyAlignment="1">
      <alignment horizontal="center" vertical="center" wrapText="1"/>
      <protection/>
    </xf>
    <xf numFmtId="0" fontId="4" fillId="9" borderId="78" xfId="26" applyFont="1" applyFill="1" applyBorder="1" applyAlignment="1">
      <alignment horizontal="center" vertical="center"/>
      <protection/>
    </xf>
    <xf numFmtId="0" fontId="0" fillId="0" borderId="1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10" fillId="3" borderId="125" xfId="26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8" borderId="104" xfId="26" applyFont="1" applyFill="1" applyBorder="1" applyAlignment="1">
      <alignment horizontal="center" vertical="center"/>
      <protection/>
    </xf>
    <xf numFmtId="0" fontId="16" fillId="8" borderId="105" xfId="0" applyFont="1" applyFill="1" applyBorder="1" applyAlignment="1">
      <alignment horizontal="center" vertical="center"/>
    </xf>
    <xf numFmtId="0" fontId="16" fillId="8" borderId="100" xfId="0" applyFont="1" applyFill="1" applyBorder="1" applyAlignment="1">
      <alignment horizontal="center" vertical="center"/>
    </xf>
    <xf numFmtId="5" fontId="14" fillId="2" borderId="104" xfId="20" applyFont="1" applyFill="1" applyBorder="1" applyAlignment="1">
      <alignment horizontal="center" vertical="center"/>
    </xf>
    <xf numFmtId="5" fontId="14" fillId="2" borderId="100" xfId="2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5" fillId="0" borderId="102" xfId="25" applyFont="1" applyFill="1" applyBorder="1" applyAlignment="1">
      <alignment/>
      <protection/>
    </xf>
    <xf numFmtId="0" fontId="0" fillId="0" borderId="39" xfId="0" applyBorder="1" applyAlignment="1">
      <alignment/>
    </xf>
    <xf numFmtId="0" fontId="0" fillId="0" borderId="5" xfId="0" applyBorder="1" applyAlignment="1">
      <alignment/>
    </xf>
    <xf numFmtId="167" fontId="16" fillId="8" borderId="104" xfId="25" applyNumberFormat="1" applyFont="1" applyFill="1" applyBorder="1" applyAlignment="1">
      <alignment horizontal="center" vertical="center"/>
      <protection/>
    </xf>
    <xf numFmtId="167" fontId="4" fillId="8" borderId="100" xfId="0" applyNumberFormat="1" applyFont="1" applyFill="1" applyBorder="1" applyAlignment="1">
      <alignment horizontal="center" vertical="center"/>
    </xf>
    <xf numFmtId="167" fontId="16" fillId="8" borderId="104" xfId="25" applyNumberFormat="1" applyFont="1" applyFill="1" applyBorder="1" applyAlignment="1">
      <alignment horizontal="center" vertical="center"/>
      <protection/>
    </xf>
    <xf numFmtId="167" fontId="16" fillId="8" borderId="100" xfId="0" applyNumberFormat="1" applyFont="1" applyFill="1" applyBorder="1" applyAlignment="1">
      <alignment horizontal="center" vertical="center"/>
    </xf>
    <xf numFmtId="0" fontId="4" fillId="8" borderId="104" xfId="25" applyFont="1" applyFill="1" applyBorder="1" applyAlignment="1">
      <alignment horizontal="center" vertical="center"/>
      <protection/>
    </xf>
    <xf numFmtId="0" fontId="4" fillId="8" borderId="105" xfId="0" applyFont="1" applyFill="1" applyBorder="1" applyAlignment="1">
      <alignment horizontal="center" vertical="center"/>
    </xf>
    <xf numFmtId="0" fontId="4" fillId="8" borderId="100" xfId="0" applyFont="1" applyFill="1" applyBorder="1" applyAlignment="1">
      <alignment horizontal="center" vertical="center"/>
    </xf>
    <xf numFmtId="3" fontId="8" fillId="3" borderId="129" xfId="25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8" fillId="8" borderId="8" xfId="25" applyFont="1" applyFill="1" applyBorder="1" applyAlignment="1">
      <alignment horizontal="center" vertical="center" wrapText="1"/>
      <protection/>
    </xf>
    <xf numFmtId="0" fontId="9" fillId="8" borderId="130" xfId="25" applyFont="1" applyFill="1" applyBorder="1" applyAlignment="1">
      <alignment vertical="center" wrapText="1"/>
      <protection/>
    </xf>
    <xf numFmtId="0" fontId="4" fillId="10" borderId="90" xfId="0" applyFont="1" applyFill="1" applyBorder="1" applyAlignment="1">
      <alignment horizontal="center" vertical="center" wrapText="1"/>
    </xf>
    <xf numFmtId="0" fontId="4" fillId="10" borderId="92" xfId="0" applyFont="1" applyFill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17" fillId="0" borderId="132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center" vertical="center" wrapText="1"/>
    </xf>
    <xf numFmtId="0" fontId="17" fillId="0" borderId="134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20" fillId="2" borderId="78" xfId="0" applyFont="1" applyFill="1" applyBorder="1" applyAlignment="1">
      <alignment horizontal="center" vertical="center"/>
    </xf>
    <xf numFmtId="0" fontId="0" fillId="2" borderId="140" xfId="0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0" fillId="10" borderId="113" xfId="0" applyFill="1" applyBorder="1" applyAlignment="1">
      <alignment horizontal="center" vertical="center"/>
    </xf>
    <xf numFmtId="0" fontId="20" fillId="3" borderId="141" xfId="0" applyFont="1" applyFill="1" applyBorder="1" applyAlignment="1">
      <alignment horizontal="center" vertical="center" wrapText="1"/>
    </xf>
    <xf numFmtId="0" fontId="0" fillId="3" borderId="142" xfId="0" applyFill="1" applyBorder="1" applyAlignment="1">
      <alignment horizontal="center" vertical="center" wrapText="1"/>
    </xf>
    <xf numFmtId="0" fontId="20" fillId="7" borderId="141" xfId="0" applyFont="1" applyFill="1" applyBorder="1" applyAlignment="1">
      <alignment horizontal="center" vertical="center" wrapText="1"/>
    </xf>
    <xf numFmtId="0" fontId="0" fillId="7" borderId="142" xfId="0" applyFill="1" applyBorder="1" applyAlignment="1">
      <alignment horizontal="center" vertical="center" wrapText="1"/>
    </xf>
    <xf numFmtId="0" fontId="20" fillId="2" borderId="143" xfId="0" applyFont="1" applyFill="1" applyBorder="1" applyAlignment="1">
      <alignment horizontal="center" vertical="center" wrapText="1"/>
    </xf>
    <xf numFmtId="0" fontId="0" fillId="2" borderId="144" xfId="0" applyFill="1" applyBorder="1" applyAlignment="1">
      <alignment horizontal="center" vertical="center" wrapText="1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20" fillId="0" borderId="148" xfId="0" applyFont="1" applyBorder="1" applyAlignment="1">
      <alignment/>
    </xf>
    <xf numFmtId="167" fontId="20" fillId="0" borderId="149" xfId="0" applyNumberFormat="1" applyFont="1" applyBorder="1" applyAlignment="1">
      <alignment horizontal="center"/>
    </xf>
    <xf numFmtId="167" fontId="20" fillId="0" borderId="150" xfId="0" applyNumberFormat="1" applyFont="1" applyBorder="1" applyAlignment="1">
      <alignment horizontal="center"/>
    </xf>
    <xf numFmtId="167" fontId="20" fillId="0" borderId="149" xfId="18" applyNumberFormat="1" applyFont="1" applyBorder="1" applyAlignment="1">
      <alignment horizontal="center"/>
    </xf>
    <xf numFmtId="0" fontId="20" fillId="0" borderId="151" xfId="0" applyFont="1" applyBorder="1" applyAlignment="1">
      <alignment/>
    </xf>
    <xf numFmtId="167" fontId="20" fillId="0" borderId="152" xfId="0" applyNumberFormat="1" applyFont="1" applyBorder="1" applyAlignment="1">
      <alignment/>
    </xf>
    <xf numFmtId="167" fontId="20" fillId="0" borderId="153" xfId="0" applyNumberFormat="1" applyFon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1998 Bus Relo Stats" xfId="25"/>
    <cellStyle name="Normal_1998 Res Relo Stats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75" zoomScaleNormal="75" workbookViewId="0" topLeftCell="A1">
      <selection activeCell="A1" sqref="A1:Q1"/>
    </sheetView>
  </sheetViews>
  <sheetFormatPr defaultColWidth="9.33203125" defaultRowHeight="11.25"/>
  <cols>
    <col min="1" max="2" width="8.66015625" style="0" customWidth="1"/>
    <col min="3" max="3" width="7.5" style="0" bestFit="1" customWidth="1"/>
    <col min="4" max="4" width="8.83203125" style="0" bestFit="1" customWidth="1"/>
    <col min="5" max="5" width="11.83203125" style="0" customWidth="1"/>
    <col min="6" max="6" width="16.66015625" style="0" bestFit="1" customWidth="1"/>
    <col min="7" max="7" width="15.66015625" style="0" bestFit="1" customWidth="1"/>
    <col min="8" max="8" width="18" style="0" customWidth="1"/>
    <col min="9" max="9" width="8" style="0" bestFit="1" customWidth="1"/>
    <col min="10" max="10" width="7.5" style="0" bestFit="1" customWidth="1"/>
    <col min="11" max="11" width="8.83203125" style="0" bestFit="1" customWidth="1"/>
    <col min="12" max="12" width="11.83203125" style="0" customWidth="1"/>
    <col min="13" max="13" width="9.83203125" style="0" customWidth="1"/>
    <col min="14" max="14" width="8.83203125" style="0" bestFit="1" customWidth="1"/>
    <col min="15" max="15" width="17.66015625" style="0" customWidth="1"/>
    <col min="16" max="16" width="7.5" style="0" customWidth="1"/>
    <col min="17" max="17" width="10.83203125" style="0" customWidth="1"/>
  </cols>
  <sheetData>
    <row r="1" spans="1:17" ht="19.5" thickBot="1">
      <c r="A1" s="243" t="s">
        <v>105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3.5" customHeight="1" thickBot="1" thickTop="1">
      <c r="A2" s="244" t="s">
        <v>0</v>
      </c>
      <c r="B2" s="225" t="s">
        <v>1</v>
      </c>
      <c r="C2" s="226"/>
      <c r="D2" s="226"/>
      <c r="E2" s="226"/>
      <c r="F2" s="226"/>
      <c r="G2" s="226"/>
      <c r="H2" s="227"/>
      <c r="I2" s="228" t="s">
        <v>8</v>
      </c>
      <c r="J2" s="229"/>
      <c r="K2" s="229"/>
      <c r="L2" s="230"/>
      <c r="M2" s="259" t="s">
        <v>9</v>
      </c>
      <c r="N2" s="247" t="s">
        <v>10</v>
      </c>
      <c r="O2" s="248"/>
      <c r="P2" s="248"/>
      <c r="Q2" s="249"/>
    </row>
    <row r="3" spans="1:17" ht="13.5" customHeight="1">
      <c r="A3" s="245"/>
      <c r="B3" s="234" t="s">
        <v>2</v>
      </c>
      <c r="C3" s="234"/>
      <c r="D3" s="235"/>
      <c r="E3" s="236" t="s">
        <v>6</v>
      </c>
      <c r="F3" s="231" t="s">
        <v>7</v>
      </c>
      <c r="G3" s="232"/>
      <c r="H3" s="233"/>
      <c r="I3" s="254" t="s">
        <v>2</v>
      </c>
      <c r="J3" s="255"/>
      <c r="K3" s="256"/>
      <c r="L3" s="257" t="s">
        <v>6</v>
      </c>
      <c r="M3" s="260"/>
      <c r="N3" s="250" t="s">
        <v>2</v>
      </c>
      <c r="O3" s="251"/>
      <c r="P3" s="252" t="s">
        <v>11</v>
      </c>
      <c r="Q3" s="253"/>
    </row>
    <row r="4" spans="1:17" ht="13.5" customHeight="1" thickBot="1">
      <c r="A4" s="246"/>
      <c r="B4" s="96" t="s">
        <v>3</v>
      </c>
      <c r="C4" s="97" t="s">
        <v>4</v>
      </c>
      <c r="D4" s="98" t="s">
        <v>5</v>
      </c>
      <c r="E4" s="237"/>
      <c r="F4" s="99" t="s">
        <v>3</v>
      </c>
      <c r="G4" s="100" t="s">
        <v>4</v>
      </c>
      <c r="H4" s="101" t="s">
        <v>5</v>
      </c>
      <c r="I4" s="102" t="s">
        <v>3</v>
      </c>
      <c r="J4" s="103" t="s">
        <v>4</v>
      </c>
      <c r="K4" s="104" t="s">
        <v>5</v>
      </c>
      <c r="L4" s="258"/>
      <c r="M4" s="261"/>
      <c r="N4" s="105" t="s">
        <v>12</v>
      </c>
      <c r="O4" s="106" t="s">
        <v>13</v>
      </c>
      <c r="P4" s="107" t="s">
        <v>12</v>
      </c>
      <c r="Q4" s="108" t="s">
        <v>14</v>
      </c>
    </row>
    <row r="5" spans="1:17" ht="12.75" customHeight="1">
      <c r="A5" s="76"/>
      <c r="B5" s="77"/>
      <c r="C5" s="77"/>
      <c r="D5" s="77"/>
      <c r="E5" s="78"/>
      <c r="F5" s="77"/>
      <c r="G5" s="77"/>
      <c r="H5" s="77"/>
      <c r="I5" s="79"/>
      <c r="J5" s="77"/>
      <c r="K5" s="77"/>
      <c r="L5" s="78"/>
      <c r="M5" s="78"/>
      <c r="N5" s="77"/>
      <c r="O5" s="80"/>
      <c r="P5" s="77"/>
      <c r="Q5" s="81"/>
    </row>
    <row r="6" spans="1:17" ht="12.75" customHeight="1">
      <c r="A6" s="109" t="s">
        <v>43</v>
      </c>
      <c r="B6" s="77">
        <v>154</v>
      </c>
      <c r="C6" s="77">
        <v>28</v>
      </c>
      <c r="D6" s="82">
        <f aca="true" t="shared" si="0" ref="D6:D37">SUM(B6:C6)</f>
        <v>182</v>
      </c>
      <c r="E6" s="83">
        <v>23</v>
      </c>
      <c r="F6" s="84">
        <v>5691135</v>
      </c>
      <c r="G6" s="84">
        <v>953784</v>
      </c>
      <c r="H6" s="85">
        <f aca="true" t="shared" si="1" ref="H6:H12">SUM(F6:G6)</f>
        <v>6644919</v>
      </c>
      <c r="I6" s="86">
        <v>0</v>
      </c>
      <c r="J6" s="77">
        <v>0</v>
      </c>
      <c r="K6" s="77">
        <f aca="true" t="shared" si="2" ref="K6:K37">SUM(I6:J6)</f>
        <v>0</v>
      </c>
      <c r="L6" s="83">
        <v>0</v>
      </c>
      <c r="M6" s="83">
        <v>1</v>
      </c>
      <c r="N6" s="77">
        <f aca="true" t="shared" si="3" ref="N6:N42">SUM(D6+K6)</f>
        <v>182</v>
      </c>
      <c r="O6" s="87">
        <v>6644919</v>
      </c>
      <c r="P6" s="77">
        <v>16</v>
      </c>
      <c r="Q6" s="88">
        <f aca="true" t="shared" si="4" ref="Q6:Q12">SUM(P6/N6)</f>
        <v>0.08791208791208792</v>
      </c>
    </row>
    <row r="7" spans="1:17" ht="12.75" customHeight="1">
      <c r="A7" s="109" t="s">
        <v>30</v>
      </c>
      <c r="B7" s="77">
        <v>618</v>
      </c>
      <c r="C7" s="77">
        <v>16</v>
      </c>
      <c r="D7" s="82">
        <f t="shared" si="0"/>
        <v>634</v>
      </c>
      <c r="E7" s="83">
        <v>61</v>
      </c>
      <c r="F7" s="84">
        <v>22007505</v>
      </c>
      <c r="G7" s="84">
        <v>147410</v>
      </c>
      <c r="H7" s="85">
        <f t="shared" si="1"/>
        <v>22154915</v>
      </c>
      <c r="I7" s="86">
        <v>0</v>
      </c>
      <c r="J7" s="77">
        <v>16</v>
      </c>
      <c r="K7" s="77">
        <f t="shared" si="2"/>
        <v>16</v>
      </c>
      <c r="L7" s="83">
        <v>6</v>
      </c>
      <c r="M7" s="83">
        <v>6</v>
      </c>
      <c r="N7" s="77">
        <f t="shared" si="3"/>
        <v>650</v>
      </c>
      <c r="O7" s="87">
        <v>22163642</v>
      </c>
      <c r="P7" s="77">
        <v>134</v>
      </c>
      <c r="Q7" s="88">
        <f t="shared" si="4"/>
        <v>0.20615384615384616</v>
      </c>
    </row>
    <row r="8" spans="1:17" ht="12.75" customHeight="1">
      <c r="A8" s="109" t="s">
        <v>31</v>
      </c>
      <c r="B8" s="77">
        <v>749</v>
      </c>
      <c r="C8" s="77">
        <v>1</v>
      </c>
      <c r="D8" s="82">
        <f t="shared" si="0"/>
        <v>750</v>
      </c>
      <c r="E8" s="83">
        <v>30</v>
      </c>
      <c r="F8" s="84">
        <v>6147455</v>
      </c>
      <c r="G8" s="84">
        <v>9164</v>
      </c>
      <c r="H8" s="85">
        <f t="shared" si="1"/>
        <v>6156619</v>
      </c>
      <c r="I8" s="86">
        <v>268</v>
      </c>
      <c r="J8" s="77">
        <v>102</v>
      </c>
      <c r="K8" s="77">
        <f t="shared" si="2"/>
        <v>370</v>
      </c>
      <c r="L8" s="83">
        <v>36</v>
      </c>
      <c r="M8" s="83">
        <v>19</v>
      </c>
      <c r="N8" s="77">
        <f t="shared" si="3"/>
        <v>1120</v>
      </c>
      <c r="O8" s="87">
        <v>7751329</v>
      </c>
      <c r="P8" s="77">
        <v>172</v>
      </c>
      <c r="Q8" s="88">
        <f t="shared" si="4"/>
        <v>0.15357142857142858</v>
      </c>
    </row>
    <row r="9" spans="1:17" ht="12.75" customHeight="1">
      <c r="A9" s="109" t="s">
        <v>44</v>
      </c>
      <c r="B9" s="77">
        <v>40</v>
      </c>
      <c r="C9" s="77">
        <v>0</v>
      </c>
      <c r="D9" s="82">
        <f t="shared" si="0"/>
        <v>40</v>
      </c>
      <c r="E9" s="83">
        <v>21</v>
      </c>
      <c r="F9" s="84">
        <v>4276848</v>
      </c>
      <c r="G9" s="84">
        <v>0</v>
      </c>
      <c r="H9" s="85">
        <f t="shared" si="1"/>
        <v>4276848</v>
      </c>
      <c r="I9" s="86">
        <v>243</v>
      </c>
      <c r="J9" s="77">
        <v>21</v>
      </c>
      <c r="K9" s="77">
        <f t="shared" si="2"/>
        <v>264</v>
      </c>
      <c r="L9" s="83">
        <v>38</v>
      </c>
      <c r="M9" s="83">
        <v>2</v>
      </c>
      <c r="N9" s="77">
        <f t="shared" si="3"/>
        <v>304</v>
      </c>
      <c r="O9" s="87">
        <v>18279218</v>
      </c>
      <c r="P9" s="77">
        <v>65</v>
      </c>
      <c r="Q9" s="88">
        <f t="shared" si="4"/>
        <v>0.2138157894736842</v>
      </c>
    </row>
    <row r="10" spans="1:17" ht="12.75" customHeight="1">
      <c r="A10" s="109" t="s">
        <v>45</v>
      </c>
      <c r="B10" s="77">
        <v>759</v>
      </c>
      <c r="C10" s="77">
        <v>79</v>
      </c>
      <c r="D10" s="82">
        <f t="shared" si="0"/>
        <v>838</v>
      </c>
      <c r="E10" s="83">
        <v>120</v>
      </c>
      <c r="F10" s="84">
        <v>78400879</v>
      </c>
      <c r="G10" s="84">
        <v>2201092</v>
      </c>
      <c r="H10" s="85">
        <f t="shared" si="1"/>
        <v>80601971</v>
      </c>
      <c r="I10" s="86">
        <v>722</v>
      </c>
      <c r="J10" s="77">
        <v>103</v>
      </c>
      <c r="K10" s="77">
        <f t="shared" si="2"/>
        <v>825</v>
      </c>
      <c r="L10" s="83">
        <v>335</v>
      </c>
      <c r="M10" s="83">
        <v>18</v>
      </c>
      <c r="N10" s="77">
        <f t="shared" si="3"/>
        <v>1663</v>
      </c>
      <c r="O10" s="87">
        <v>126605453</v>
      </c>
      <c r="P10" s="77">
        <v>111</v>
      </c>
      <c r="Q10" s="88">
        <f t="shared" si="4"/>
        <v>0.06674684305472038</v>
      </c>
    </row>
    <row r="11" spans="1:17" ht="12.75" customHeight="1">
      <c r="A11" s="109" t="s">
        <v>46</v>
      </c>
      <c r="B11" s="77">
        <v>412</v>
      </c>
      <c r="C11" s="77">
        <v>0</v>
      </c>
      <c r="D11" s="82">
        <f t="shared" si="0"/>
        <v>412</v>
      </c>
      <c r="E11" s="83">
        <v>49</v>
      </c>
      <c r="F11" s="84">
        <v>18562107</v>
      </c>
      <c r="G11" s="84">
        <v>0</v>
      </c>
      <c r="H11" s="85">
        <f t="shared" si="1"/>
        <v>18562107</v>
      </c>
      <c r="I11" s="86">
        <v>155</v>
      </c>
      <c r="J11" s="77">
        <v>42</v>
      </c>
      <c r="K11" s="77">
        <f t="shared" si="2"/>
        <v>197</v>
      </c>
      <c r="L11" s="83">
        <v>41</v>
      </c>
      <c r="M11" s="83">
        <v>8</v>
      </c>
      <c r="N11" s="77">
        <f t="shared" si="3"/>
        <v>609</v>
      </c>
      <c r="O11" s="87">
        <v>22939528</v>
      </c>
      <c r="P11" s="77">
        <v>4</v>
      </c>
      <c r="Q11" s="88">
        <f t="shared" si="4"/>
        <v>0.006568144499178982</v>
      </c>
    </row>
    <row r="12" spans="1:17" ht="12.75" customHeight="1">
      <c r="A12" s="109" t="s">
        <v>15</v>
      </c>
      <c r="B12" s="77">
        <v>745</v>
      </c>
      <c r="C12" s="77">
        <v>25</v>
      </c>
      <c r="D12" s="82">
        <f t="shared" si="0"/>
        <v>770</v>
      </c>
      <c r="E12" s="83">
        <v>153</v>
      </c>
      <c r="F12" s="84">
        <v>14645990</v>
      </c>
      <c r="G12" s="84">
        <v>1353335</v>
      </c>
      <c r="H12" s="85">
        <f t="shared" si="1"/>
        <v>15999325</v>
      </c>
      <c r="I12" s="86">
        <v>71</v>
      </c>
      <c r="J12" s="77">
        <v>9</v>
      </c>
      <c r="K12" s="77">
        <f t="shared" si="2"/>
        <v>80</v>
      </c>
      <c r="L12" s="83">
        <v>0</v>
      </c>
      <c r="M12" s="83">
        <v>13</v>
      </c>
      <c r="N12" s="77">
        <f t="shared" si="3"/>
        <v>850</v>
      </c>
      <c r="O12" s="87">
        <v>15999325</v>
      </c>
      <c r="P12" s="77">
        <v>181</v>
      </c>
      <c r="Q12" s="88">
        <f t="shared" si="4"/>
        <v>0.21294117647058824</v>
      </c>
    </row>
    <row r="13" spans="1:17" ht="12.75" customHeight="1">
      <c r="A13" s="109" t="s">
        <v>17</v>
      </c>
      <c r="B13" s="77">
        <v>0</v>
      </c>
      <c r="C13" s="77">
        <v>0</v>
      </c>
      <c r="D13" s="82">
        <f t="shared" si="0"/>
        <v>0</v>
      </c>
      <c r="E13" s="83">
        <v>0</v>
      </c>
      <c r="F13" s="89">
        <v>0</v>
      </c>
      <c r="G13" s="84">
        <v>0</v>
      </c>
      <c r="H13" s="85">
        <v>0</v>
      </c>
      <c r="I13" s="86">
        <v>0</v>
      </c>
      <c r="J13" s="77">
        <v>0</v>
      </c>
      <c r="K13" s="77">
        <f t="shared" si="2"/>
        <v>0</v>
      </c>
      <c r="L13" s="83">
        <v>0</v>
      </c>
      <c r="M13" s="83">
        <v>0</v>
      </c>
      <c r="N13" s="77">
        <f t="shared" si="3"/>
        <v>0</v>
      </c>
      <c r="O13" s="87">
        <v>0</v>
      </c>
      <c r="P13" s="77">
        <v>0</v>
      </c>
      <c r="Q13" s="88">
        <v>0</v>
      </c>
    </row>
    <row r="14" spans="1:17" ht="12.75" customHeight="1">
      <c r="A14" s="109" t="s">
        <v>16</v>
      </c>
      <c r="B14" s="77">
        <v>5</v>
      </c>
      <c r="C14" s="77">
        <v>0</v>
      </c>
      <c r="D14" s="82">
        <f t="shared" si="0"/>
        <v>5</v>
      </c>
      <c r="E14" s="83">
        <v>3</v>
      </c>
      <c r="F14" s="84">
        <v>26651</v>
      </c>
      <c r="G14" s="84">
        <v>0</v>
      </c>
      <c r="H14" s="85">
        <f aca="true" t="shared" si="5" ref="H14:H57">SUM(F14:G14)</f>
        <v>26651</v>
      </c>
      <c r="I14" s="86">
        <v>212</v>
      </c>
      <c r="J14" s="77">
        <v>0</v>
      </c>
      <c r="K14" s="77">
        <f t="shared" si="2"/>
        <v>212</v>
      </c>
      <c r="L14" s="83">
        <v>41</v>
      </c>
      <c r="M14" s="83">
        <v>0</v>
      </c>
      <c r="N14" s="77">
        <f t="shared" si="3"/>
        <v>217</v>
      </c>
      <c r="O14" s="87">
        <v>6468111</v>
      </c>
      <c r="P14" s="77">
        <v>3</v>
      </c>
      <c r="Q14" s="88">
        <f aca="true" t="shared" si="6" ref="Q14:Q57">SUM(P14/N14)</f>
        <v>0.013824884792626729</v>
      </c>
    </row>
    <row r="15" spans="1:17" ht="12.75" customHeight="1">
      <c r="A15" s="109" t="s">
        <v>32</v>
      </c>
      <c r="B15" s="77">
        <v>563</v>
      </c>
      <c r="C15" s="77">
        <v>0</v>
      </c>
      <c r="D15" s="82">
        <f t="shared" si="0"/>
        <v>563</v>
      </c>
      <c r="E15" s="83">
        <v>78</v>
      </c>
      <c r="F15" s="84">
        <v>63412334</v>
      </c>
      <c r="G15" s="84">
        <v>0</v>
      </c>
      <c r="H15" s="85">
        <f t="shared" si="5"/>
        <v>63412334</v>
      </c>
      <c r="I15" s="86">
        <v>754</v>
      </c>
      <c r="J15" s="77">
        <v>0</v>
      </c>
      <c r="K15" s="77">
        <f t="shared" si="2"/>
        <v>754</v>
      </c>
      <c r="L15" s="83">
        <v>106</v>
      </c>
      <c r="M15" s="83">
        <v>0</v>
      </c>
      <c r="N15" s="77">
        <f t="shared" si="3"/>
        <v>1317</v>
      </c>
      <c r="O15" s="87">
        <v>135149184</v>
      </c>
      <c r="P15" s="77">
        <v>617</v>
      </c>
      <c r="Q15" s="88">
        <f t="shared" si="6"/>
        <v>0.46848899012908124</v>
      </c>
    </row>
    <row r="16" spans="1:17" ht="12.75" customHeight="1">
      <c r="A16" s="109" t="s">
        <v>33</v>
      </c>
      <c r="B16" s="77">
        <v>1555</v>
      </c>
      <c r="C16" s="77">
        <v>35</v>
      </c>
      <c r="D16" s="82">
        <f t="shared" si="0"/>
        <v>1590</v>
      </c>
      <c r="E16" s="83">
        <v>52</v>
      </c>
      <c r="F16" s="84">
        <v>102317249</v>
      </c>
      <c r="G16" s="84">
        <v>1231317</v>
      </c>
      <c r="H16" s="85">
        <f t="shared" si="5"/>
        <v>103548566</v>
      </c>
      <c r="I16" s="86">
        <v>0</v>
      </c>
      <c r="J16" s="77">
        <v>678</v>
      </c>
      <c r="K16" s="77">
        <f t="shared" si="2"/>
        <v>678</v>
      </c>
      <c r="L16" s="83">
        <v>59</v>
      </c>
      <c r="M16" s="83">
        <v>58</v>
      </c>
      <c r="N16" s="77">
        <f t="shared" si="3"/>
        <v>2268</v>
      </c>
      <c r="O16" s="87">
        <v>103548566</v>
      </c>
      <c r="P16" s="77">
        <v>153</v>
      </c>
      <c r="Q16" s="88">
        <f t="shared" si="6"/>
        <v>0.06746031746031746</v>
      </c>
    </row>
    <row r="17" spans="1:17" ht="12.75" customHeight="1">
      <c r="A17" s="109" t="s">
        <v>47</v>
      </c>
      <c r="B17" s="77">
        <v>34</v>
      </c>
      <c r="C17" s="77"/>
      <c r="D17" s="82">
        <f t="shared" si="0"/>
        <v>34</v>
      </c>
      <c r="E17" s="83"/>
      <c r="F17" s="84">
        <v>6981827</v>
      </c>
      <c r="G17" s="84"/>
      <c r="H17" s="85">
        <f t="shared" si="5"/>
        <v>6981827</v>
      </c>
      <c r="I17" s="86"/>
      <c r="J17" s="77"/>
      <c r="K17" s="77">
        <f t="shared" si="2"/>
        <v>0</v>
      </c>
      <c r="L17" s="83"/>
      <c r="M17" s="83"/>
      <c r="N17" s="77">
        <f t="shared" si="3"/>
        <v>34</v>
      </c>
      <c r="O17" s="87">
        <v>6981827</v>
      </c>
      <c r="P17" s="77"/>
      <c r="Q17" s="88">
        <f t="shared" si="6"/>
        <v>0</v>
      </c>
    </row>
    <row r="18" spans="1:17" ht="12.75" customHeight="1">
      <c r="A18" s="109" t="s">
        <v>58</v>
      </c>
      <c r="B18" s="77">
        <v>9</v>
      </c>
      <c r="C18" s="77">
        <v>21</v>
      </c>
      <c r="D18" s="82">
        <f t="shared" si="0"/>
        <v>30</v>
      </c>
      <c r="E18" s="83">
        <v>12</v>
      </c>
      <c r="F18" s="84">
        <v>638680</v>
      </c>
      <c r="G18" s="84">
        <v>169014</v>
      </c>
      <c r="H18" s="85">
        <f t="shared" si="5"/>
        <v>807694</v>
      </c>
      <c r="I18" s="86">
        <v>434</v>
      </c>
      <c r="J18" s="77">
        <v>593</v>
      </c>
      <c r="K18" s="77">
        <f t="shared" si="2"/>
        <v>1027</v>
      </c>
      <c r="L18" s="83">
        <v>203</v>
      </c>
      <c r="M18" s="83">
        <v>79</v>
      </c>
      <c r="N18" s="77">
        <f t="shared" si="3"/>
        <v>1057</v>
      </c>
      <c r="O18" s="87">
        <v>27125272</v>
      </c>
      <c r="P18" s="77">
        <v>71</v>
      </c>
      <c r="Q18" s="88">
        <f t="shared" si="6"/>
        <v>0.06717123935666983</v>
      </c>
    </row>
    <row r="19" spans="1:17" ht="12.75" customHeight="1">
      <c r="A19" s="109" t="s">
        <v>48</v>
      </c>
      <c r="B19" s="77">
        <v>95</v>
      </c>
      <c r="C19" s="77">
        <v>1</v>
      </c>
      <c r="D19" s="82">
        <f t="shared" si="0"/>
        <v>96</v>
      </c>
      <c r="E19" s="83">
        <v>29</v>
      </c>
      <c r="F19" s="84">
        <v>3988562</v>
      </c>
      <c r="G19" s="84">
        <v>317213</v>
      </c>
      <c r="H19" s="85">
        <f t="shared" si="5"/>
        <v>4305775</v>
      </c>
      <c r="I19" s="86">
        <v>0</v>
      </c>
      <c r="J19" s="77">
        <v>0</v>
      </c>
      <c r="K19" s="77">
        <f t="shared" si="2"/>
        <v>0</v>
      </c>
      <c r="L19" s="83">
        <v>0</v>
      </c>
      <c r="M19" s="83">
        <v>1</v>
      </c>
      <c r="N19" s="77">
        <f t="shared" si="3"/>
        <v>96</v>
      </c>
      <c r="O19" s="87">
        <v>4305775</v>
      </c>
      <c r="P19" s="77">
        <v>15</v>
      </c>
      <c r="Q19" s="88">
        <f t="shared" si="6"/>
        <v>0.15625</v>
      </c>
    </row>
    <row r="20" spans="1:17" ht="12.75" customHeight="1">
      <c r="A20" s="109" t="s">
        <v>56</v>
      </c>
      <c r="B20" s="77">
        <v>22</v>
      </c>
      <c r="C20" s="77">
        <v>118</v>
      </c>
      <c r="D20" s="82">
        <f t="shared" si="0"/>
        <v>140</v>
      </c>
      <c r="E20" s="83">
        <v>19</v>
      </c>
      <c r="F20" s="84">
        <v>3750620</v>
      </c>
      <c r="G20" s="84">
        <v>1987177</v>
      </c>
      <c r="H20" s="85">
        <f t="shared" si="5"/>
        <v>5737797</v>
      </c>
      <c r="I20" s="86">
        <v>1539</v>
      </c>
      <c r="J20" s="77">
        <v>443</v>
      </c>
      <c r="K20" s="77">
        <f t="shared" si="2"/>
        <v>1982</v>
      </c>
      <c r="L20" s="83">
        <v>308</v>
      </c>
      <c r="M20" s="83">
        <v>29</v>
      </c>
      <c r="N20" s="77">
        <f t="shared" si="3"/>
        <v>2122</v>
      </c>
      <c r="O20" s="87">
        <v>34735900</v>
      </c>
      <c r="P20" s="77">
        <v>158</v>
      </c>
      <c r="Q20" s="88">
        <f t="shared" si="6"/>
        <v>0.07445805843543826</v>
      </c>
    </row>
    <row r="21" spans="1:17" ht="12.75" customHeight="1">
      <c r="A21" s="109" t="s">
        <v>57</v>
      </c>
      <c r="B21" s="77">
        <v>1328</v>
      </c>
      <c r="C21" s="77">
        <v>63</v>
      </c>
      <c r="D21" s="82">
        <f t="shared" si="0"/>
        <v>1391</v>
      </c>
      <c r="E21" s="83">
        <v>108</v>
      </c>
      <c r="F21" s="84">
        <v>35322362</v>
      </c>
      <c r="G21" s="84">
        <v>3450991</v>
      </c>
      <c r="H21" s="85">
        <f t="shared" si="5"/>
        <v>38773353</v>
      </c>
      <c r="I21" s="86">
        <v>232</v>
      </c>
      <c r="J21" s="77">
        <v>394</v>
      </c>
      <c r="K21" s="77">
        <f t="shared" si="2"/>
        <v>626</v>
      </c>
      <c r="L21" s="83">
        <v>120</v>
      </c>
      <c r="M21" s="83">
        <v>42</v>
      </c>
      <c r="N21" s="77">
        <f t="shared" si="3"/>
        <v>2017</v>
      </c>
      <c r="O21" s="87">
        <v>38773353</v>
      </c>
      <c r="P21" s="77">
        <v>114</v>
      </c>
      <c r="Q21" s="88">
        <f t="shared" si="6"/>
        <v>0.05651958353991076</v>
      </c>
    </row>
    <row r="22" spans="1:17" ht="12.75" customHeight="1">
      <c r="A22" s="109" t="s">
        <v>59</v>
      </c>
      <c r="B22" s="77">
        <v>7</v>
      </c>
      <c r="C22" s="77">
        <v>38</v>
      </c>
      <c r="D22" s="82">
        <f t="shared" si="0"/>
        <v>45</v>
      </c>
      <c r="E22" s="83">
        <v>3</v>
      </c>
      <c r="F22" s="84">
        <v>55000</v>
      </c>
      <c r="G22" s="84">
        <v>416000</v>
      </c>
      <c r="H22" s="85">
        <f t="shared" si="5"/>
        <v>471000</v>
      </c>
      <c r="I22" s="86">
        <v>327</v>
      </c>
      <c r="J22" s="77">
        <v>401</v>
      </c>
      <c r="K22" s="77">
        <f t="shared" si="2"/>
        <v>728</v>
      </c>
      <c r="L22" s="83">
        <v>157</v>
      </c>
      <c r="M22" s="83">
        <v>66</v>
      </c>
      <c r="N22" s="77">
        <f t="shared" si="3"/>
        <v>773</v>
      </c>
      <c r="O22" s="87">
        <v>3051463</v>
      </c>
      <c r="P22" s="77">
        <v>68</v>
      </c>
      <c r="Q22" s="88">
        <f t="shared" si="6"/>
        <v>0.08796895213454076</v>
      </c>
    </row>
    <row r="23" spans="1:17" ht="12.75" customHeight="1">
      <c r="A23" s="109" t="s">
        <v>34</v>
      </c>
      <c r="B23" s="77">
        <v>1491</v>
      </c>
      <c r="C23" s="77">
        <v>2</v>
      </c>
      <c r="D23" s="82">
        <f t="shared" si="0"/>
        <v>1493</v>
      </c>
      <c r="E23" s="83">
        <v>140</v>
      </c>
      <c r="F23" s="84">
        <v>56000000</v>
      </c>
      <c r="G23" s="84">
        <v>0</v>
      </c>
      <c r="H23" s="85">
        <f t="shared" si="5"/>
        <v>56000000</v>
      </c>
      <c r="I23" s="86">
        <v>446</v>
      </c>
      <c r="J23" s="77">
        <v>0</v>
      </c>
      <c r="K23" s="77">
        <f t="shared" si="2"/>
        <v>446</v>
      </c>
      <c r="L23" s="83">
        <v>74</v>
      </c>
      <c r="M23" s="83">
        <v>1</v>
      </c>
      <c r="N23" s="77">
        <f t="shared" si="3"/>
        <v>1939</v>
      </c>
      <c r="O23" s="87">
        <v>70500000</v>
      </c>
      <c r="P23" s="77">
        <v>365</v>
      </c>
      <c r="Q23" s="88">
        <f t="shared" si="6"/>
        <v>0.18824136152656007</v>
      </c>
    </row>
    <row r="24" spans="1:17" ht="12.75" customHeight="1">
      <c r="A24" s="109" t="s">
        <v>42</v>
      </c>
      <c r="B24" s="77">
        <v>774</v>
      </c>
      <c r="C24" s="77">
        <v>0</v>
      </c>
      <c r="D24" s="82">
        <f t="shared" si="0"/>
        <v>774</v>
      </c>
      <c r="E24" s="83">
        <v>32</v>
      </c>
      <c r="F24" s="84">
        <v>3286344</v>
      </c>
      <c r="G24" s="84">
        <v>0</v>
      </c>
      <c r="H24" s="85">
        <f t="shared" si="5"/>
        <v>3286344</v>
      </c>
      <c r="I24" s="86">
        <v>36</v>
      </c>
      <c r="J24" s="77">
        <v>227</v>
      </c>
      <c r="K24" s="77">
        <f t="shared" si="2"/>
        <v>263</v>
      </c>
      <c r="L24" s="83">
        <v>78</v>
      </c>
      <c r="M24" s="83">
        <v>26</v>
      </c>
      <c r="N24" s="77">
        <f t="shared" si="3"/>
        <v>1037</v>
      </c>
      <c r="O24" s="87">
        <v>3482541</v>
      </c>
      <c r="P24" s="77">
        <v>115</v>
      </c>
      <c r="Q24" s="88">
        <f t="shared" si="6"/>
        <v>0.11089681774349083</v>
      </c>
    </row>
    <row r="25" spans="1:17" ht="12.75" customHeight="1">
      <c r="A25" s="109" t="s">
        <v>20</v>
      </c>
      <c r="B25" s="77">
        <v>109</v>
      </c>
      <c r="C25" s="77">
        <v>0</v>
      </c>
      <c r="D25" s="82">
        <f t="shared" si="0"/>
        <v>109</v>
      </c>
      <c r="E25" s="83">
        <v>21</v>
      </c>
      <c r="F25" s="84">
        <v>9108200</v>
      </c>
      <c r="G25" s="84">
        <v>0</v>
      </c>
      <c r="H25" s="85">
        <f t="shared" si="5"/>
        <v>9108200</v>
      </c>
      <c r="I25" s="86">
        <v>46</v>
      </c>
      <c r="J25" s="77">
        <v>1018</v>
      </c>
      <c r="K25" s="77">
        <f t="shared" si="2"/>
        <v>1064</v>
      </c>
      <c r="L25" s="83">
        <v>62</v>
      </c>
      <c r="M25" s="83">
        <v>29</v>
      </c>
      <c r="N25" s="77">
        <f t="shared" si="3"/>
        <v>1173</v>
      </c>
      <c r="O25" s="87">
        <v>20027740</v>
      </c>
      <c r="P25" s="77">
        <v>7</v>
      </c>
      <c r="Q25" s="88">
        <f t="shared" si="6"/>
        <v>0.005967604433077579</v>
      </c>
    </row>
    <row r="26" spans="1:17" ht="12.75" customHeight="1">
      <c r="A26" s="109" t="s">
        <v>19</v>
      </c>
      <c r="B26" s="77">
        <v>281</v>
      </c>
      <c r="C26" s="77">
        <v>2</v>
      </c>
      <c r="D26" s="82">
        <f t="shared" si="0"/>
        <v>283</v>
      </c>
      <c r="E26" s="83">
        <v>48</v>
      </c>
      <c r="F26" s="84">
        <v>24976369</v>
      </c>
      <c r="G26" s="84">
        <v>7650</v>
      </c>
      <c r="H26" s="85">
        <f t="shared" si="5"/>
        <v>24984019</v>
      </c>
      <c r="I26" s="86">
        <v>0</v>
      </c>
      <c r="J26" s="77">
        <v>112</v>
      </c>
      <c r="K26" s="77">
        <f t="shared" si="2"/>
        <v>112</v>
      </c>
      <c r="L26" s="83">
        <v>20</v>
      </c>
      <c r="M26" s="83">
        <v>14</v>
      </c>
      <c r="N26" s="77">
        <f t="shared" si="3"/>
        <v>395</v>
      </c>
      <c r="O26" s="87">
        <v>26135854</v>
      </c>
      <c r="P26" s="77">
        <v>132</v>
      </c>
      <c r="Q26" s="88">
        <f t="shared" si="6"/>
        <v>0.3341772151898734</v>
      </c>
    </row>
    <row r="27" spans="1:17" ht="12.75" customHeight="1">
      <c r="A27" s="109" t="s">
        <v>18</v>
      </c>
      <c r="B27" s="77">
        <v>492</v>
      </c>
      <c r="C27" s="77">
        <v>11</v>
      </c>
      <c r="D27" s="82">
        <f t="shared" si="0"/>
        <v>503</v>
      </c>
      <c r="E27" s="83">
        <v>57</v>
      </c>
      <c r="F27" s="84">
        <v>1120122</v>
      </c>
      <c r="G27" s="84">
        <v>9250</v>
      </c>
      <c r="H27" s="85">
        <f t="shared" si="5"/>
        <v>1129372</v>
      </c>
      <c r="I27" s="86">
        <v>0</v>
      </c>
      <c r="J27" s="77">
        <v>0</v>
      </c>
      <c r="K27" s="77">
        <f t="shared" si="2"/>
        <v>0</v>
      </c>
      <c r="L27" s="83">
        <v>0</v>
      </c>
      <c r="M27" s="83">
        <v>5</v>
      </c>
      <c r="N27" s="77">
        <f t="shared" si="3"/>
        <v>503</v>
      </c>
      <c r="O27" s="87">
        <v>1129372</v>
      </c>
      <c r="P27" s="77">
        <v>11</v>
      </c>
      <c r="Q27" s="88">
        <f t="shared" si="6"/>
        <v>0.02186878727634195</v>
      </c>
    </row>
    <row r="28" spans="1:17" ht="12.75" customHeight="1">
      <c r="A28" s="109" t="s">
        <v>60</v>
      </c>
      <c r="B28" s="77">
        <v>185</v>
      </c>
      <c r="C28" s="77">
        <v>110</v>
      </c>
      <c r="D28" s="82">
        <f t="shared" si="0"/>
        <v>295</v>
      </c>
      <c r="E28" s="83">
        <v>18</v>
      </c>
      <c r="F28" s="84">
        <v>24231046</v>
      </c>
      <c r="G28" s="84">
        <v>4700000</v>
      </c>
      <c r="H28" s="85">
        <f t="shared" si="5"/>
        <v>28931046</v>
      </c>
      <c r="I28" s="86">
        <v>400</v>
      </c>
      <c r="J28" s="77">
        <v>550</v>
      </c>
      <c r="K28" s="77">
        <f t="shared" si="2"/>
        <v>950</v>
      </c>
      <c r="L28" s="83">
        <v>192</v>
      </c>
      <c r="M28" s="83">
        <v>82</v>
      </c>
      <c r="N28" s="77">
        <f t="shared" si="3"/>
        <v>1245</v>
      </c>
      <c r="O28" s="87">
        <v>77607446</v>
      </c>
      <c r="P28" s="77">
        <v>9</v>
      </c>
      <c r="Q28" s="88">
        <f t="shared" si="6"/>
        <v>0.007228915662650603</v>
      </c>
    </row>
    <row r="29" spans="1:17" ht="12.75" customHeight="1">
      <c r="A29" s="109" t="s">
        <v>61</v>
      </c>
      <c r="B29" s="77">
        <v>71</v>
      </c>
      <c r="C29" s="77">
        <v>0</v>
      </c>
      <c r="D29" s="82">
        <f t="shared" si="0"/>
        <v>71</v>
      </c>
      <c r="E29" s="83">
        <v>8</v>
      </c>
      <c r="F29" s="84">
        <v>7666386</v>
      </c>
      <c r="G29" s="84">
        <v>0</v>
      </c>
      <c r="H29" s="85">
        <f t="shared" si="5"/>
        <v>7666386</v>
      </c>
      <c r="I29" s="86">
        <v>675</v>
      </c>
      <c r="J29" s="77">
        <v>989</v>
      </c>
      <c r="K29" s="77">
        <f t="shared" si="2"/>
        <v>1664</v>
      </c>
      <c r="L29" s="83">
        <v>167</v>
      </c>
      <c r="M29" s="83">
        <v>52</v>
      </c>
      <c r="N29" s="77">
        <f t="shared" si="3"/>
        <v>1735</v>
      </c>
      <c r="O29" s="87">
        <v>39802736</v>
      </c>
      <c r="P29" s="77">
        <v>348</v>
      </c>
      <c r="Q29" s="88">
        <f t="shared" si="6"/>
        <v>0.20057636887608069</v>
      </c>
    </row>
    <row r="30" spans="1:17" ht="12.75" customHeight="1">
      <c r="A30" s="109" t="s">
        <v>62</v>
      </c>
      <c r="B30" s="77">
        <v>24</v>
      </c>
      <c r="C30" s="77">
        <v>104</v>
      </c>
      <c r="D30" s="82">
        <f t="shared" si="0"/>
        <v>128</v>
      </c>
      <c r="E30" s="83">
        <v>30</v>
      </c>
      <c r="F30" s="84">
        <v>4913248</v>
      </c>
      <c r="G30" s="84">
        <v>3841963</v>
      </c>
      <c r="H30" s="85">
        <f t="shared" si="5"/>
        <v>8755211</v>
      </c>
      <c r="I30" s="86">
        <v>1007</v>
      </c>
      <c r="J30" s="77">
        <v>471</v>
      </c>
      <c r="K30" s="77">
        <f t="shared" si="2"/>
        <v>1478</v>
      </c>
      <c r="L30" s="83">
        <v>210</v>
      </c>
      <c r="M30" s="83">
        <v>55</v>
      </c>
      <c r="N30" s="77">
        <f t="shared" si="3"/>
        <v>1606</v>
      </c>
      <c r="O30" s="87">
        <v>90798765</v>
      </c>
      <c r="P30" s="77">
        <v>213</v>
      </c>
      <c r="Q30" s="88">
        <f t="shared" si="6"/>
        <v>0.13262764632627647</v>
      </c>
    </row>
    <row r="31" spans="1:17" ht="12.75" customHeight="1">
      <c r="A31" s="109" t="s">
        <v>35</v>
      </c>
      <c r="B31" s="77">
        <v>510</v>
      </c>
      <c r="C31" s="77">
        <v>6</v>
      </c>
      <c r="D31" s="82">
        <f t="shared" si="0"/>
        <v>516</v>
      </c>
      <c r="E31" s="83">
        <v>85</v>
      </c>
      <c r="F31" s="84">
        <v>11408970</v>
      </c>
      <c r="G31" s="84">
        <v>450000</v>
      </c>
      <c r="H31" s="85">
        <f t="shared" si="5"/>
        <v>11858970</v>
      </c>
      <c r="I31" s="86">
        <v>1173</v>
      </c>
      <c r="J31" s="77">
        <v>656</v>
      </c>
      <c r="K31" s="77">
        <f t="shared" si="2"/>
        <v>1829</v>
      </c>
      <c r="L31" s="83">
        <v>198</v>
      </c>
      <c r="M31" s="83">
        <v>71</v>
      </c>
      <c r="N31" s="77">
        <f t="shared" si="3"/>
        <v>2345</v>
      </c>
      <c r="O31" s="87">
        <v>57388806</v>
      </c>
      <c r="P31" s="77">
        <v>143</v>
      </c>
      <c r="Q31" s="88">
        <f t="shared" si="6"/>
        <v>0.06098081023454158</v>
      </c>
    </row>
    <row r="32" spans="1:17" ht="12.75" customHeight="1">
      <c r="A32" s="109" t="s">
        <v>49</v>
      </c>
      <c r="B32" s="77">
        <v>543</v>
      </c>
      <c r="C32" s="77">
        <v>6</v>
      </c>
      <c r="D32" s="82">
        <f t="shared" si="0"/>
        <v>549</v>
      </c>
      <c r="E32" s="83">
        <v>84</v>
      </c>
      <c r="F32" s="84">
        <v>4305238</v>
      </c>
      <c r="G32" s="84">
        <v>174028</v>
      </c>
      <c r="H32" s="85">
        <f t="shared" si="5"/>
        <v>4479266</v>
      </c>
      <c r="I32" s="86">
        <v>14</v>
      </c>
      <c r="J32" s="77">
        <v>0</v>
      </c>
      <c r="K32" s="77">
        <f t="shared" si="2"/>
        <v>14</v>
      </c>
      <c r="L32" s="83">
        <v>33</v>
      </c>
      <c r="M32" s="83">
        <v>2</v>
      </c>
      <c r="N32" s="77">
        <f t="shared" si="3"/>
        <v>563</v>
      </c>
      <c r="O32" s="87">
        <v>4479266</v>
      </c>
      <c r="P32" s="77">
        <v>5</v>
      </c>
      <c r="Q32" s="88">
        <f t="shared" si="6"/>
        <v>0.008880994671403197</v>
      </c>
    </row>
    <row r="33" spans="1:17" ht="12.75" customHeight="1">
      <c r="A33" s="109" t="s">
        <v>37</v>
      </c>
      <c r="B33" s="77">
        <v>2310</v>
      </c>
      <c r="C33" s="77">
        <v>0</v>
      </c>
      <c r="D33" s="82">
        <f t="shared" si="0"/>
        <v>2310</v>
      </c>
      <c r="E33" s="83">
        <v>229</v>
      </c>
      <c r="F33" s="84">
        <v>85966200</v>
      </c>
      <c r="G33" s="84">
        <v>0</v>
      </c>
      <c r="H33" s="85">
        <f t="shared" si="5"/>
        <v>85966200</v>
      </c>
      <c r="I33" s="86">
        <v>1662</v>
      </c>
      <c r="J33" s="77">
        <v>0</v>
      </c>
      <c r="K33" s="77">
        <f t="shared" si="2"/>
        <v>1662</v>
      </c>
      <c r="L33" s="83">
        <v>0</v>
      </c>
      <c r="M33" s="83">
        <v>0</v>
      </c>
      <c r="N33" s="77">
        <f t="shared" si="3"/>
        <v>3972</v>
      </c>
      <c r="O33" s="87">
        <v>173120568</v>
      </c>
      <c r="P33" s="77">
        <v>323</v>
      </c>
      <c r="Q33" s="88">
        <f t="shared" si="6"/>
        <v>0.08131923464249748</v>
      </c>
    </row>
    <row r="34" spans="1:17" ht="12.75" customHeight="1">
      <c r="A34" s="109" t="s">
        <v>51</v>
      </c>
      <c r="B34" s="77">
        <v>176</v>
      </c>
      <c r="C34" s="77">
        <v>0</v>
      </c>
      <c r="D34" s="82">
        <f t="shared" si="0"/>
        <v>176</v>
      </c>
      <c r="E34" s="83">
        <v>11</v>
      </c>
      <c r="F34" s="84">
        <v>234974</v>
      </c>
      <c r="G34" s="84">
        <v>0</v>
      </c>
      <c r="H34" s="92">
        <f t="shared" si="5"/>
        <v>234974</v>
      </c>
      <c r="I34" s="82">
        <v>75</v>
      </c>
      <c r="J34" s="77">
        <v>464</v>
      </c>
      <c r="K34" s="77">
        <f t="shared" si="2"/>
        <v>539</v>
      </c>
      <c r="L34" s="83">
        <v>81</v>
      </c>
      <c r="M34" s="83">
        <v>26</v>
      </c>
      <c r="N34" s="77">
        <f t="shared" si="3"/>
        <v>715</v>
      </c>
      <c r="O34" s="87">
        <v>263429</v>
      </c>
      <c r="P34" s="77">
        <v>0</v>
      </c>
      <c r="Q34" s="88">
        <f t="shared" si="6"/>
        <v>0</v>
      </c>
    </row>
    <row r="35" spans="1:17" ht="12.75" customHeight="1">
      <c r="A35" s="109" t="s">
        <v>63</v>
      </c>
      <c r="B35" s="77">
        <v>11</v>
      </c>
      <c r="C35" s="77">
        <v>95</v>
      </c>
      <c r="D35" s="82">
        <f t="shared" si="0"/>
        <v>106</v>
      </c>
      <c r="E35" s="83">
        <v>5</v>
      </c>
      <c r="F35" s="84">
        <v>233755</v>
      </c>
      <c r="G35" s="84">
        <v>654733</v>
      </c>
      <c r="H35" s="92">
        <f t="shared" si="5"/>
        <v>888488</v>
      </c>
      <c r="I35" s="82">
        <v>305</v>
      </c>
      <c r="J35" s="77">
        <v>118</v>
      </c>
      <c r="K35" s="77">
        <f t="shared" si="2"/>
        <v>423</v>
      </c>
      <c r="L35" s="83">
        <v>80</v>
      </c>
      <c r="M35" s="83">
        <v>35</v>
      </c>
      <c r="N35" s="77">
        <f t="shared" si="3"/>
        <v>529</v>
      </c>
      <c r="O35" s="87">
        <v>8746732</v>
      </c>
      <c r="P35" s="77">
        <v>42</v>
      </c>
      <c r="Q35" s="88">
        <f t="shared" si="6"/>
        <v>0.07939508506616257</v>
      </c>
    </row>
    <row r="36" spans="1:17" ht="12.75" customHeight="1">
      <c r="A36" s="109" t="s">
        <v>21</v>
      </c>
      <c r="B36" s="77">
        <v>550</v>
      </c>
      <c r="C36" s="77">
        <v>0</v>
      </c>
      <c r="D36" s="82">
        <f t="shared" si="0"/>
        <v>550</v>
      </c>
      <c r="E36" s="83">
        <v>80</v>
      </c>
      <c r="F36" s="84">
        <v>11537634</v>
      </c>
      <c r="G36" s="84">
        <v>0</v>
      </c>
      <c r="H36" s="92">
        <f t="shared" si="5"/>
        <v>11537634</v>
      </c>
      <c r="I36" s="82">
        <v>0</v>
      </c>
      <c r="J36" s="77">
        <v>0</v>
      </c>
      <c r="K36" s="77">
        <f t="shared" si="2"/>
        <v>0</v>
      </c>
      <c r="L36" s="83">
        <v>0</v>
      </c>
      <c r="M36" s="83">
        <v>0</v>
      </c>
      <c r="N36" s="77">
        <f t="shared" si="3"/>
        <v>550</v>
      </c>
      <c r="O36" s="87">
        <v>11537634</v>
      </c>
      <c r="P36" s="77">
        <v>51</v>
      </c>
      <c r="Q36" s="88">
        <f t="shared" si="6"/>
        <v>0.09272727272727273</v>
      </c>
    </row>
    <row r="37" spans="1:17" ht="12.75" customHeight="1">
      <c r="A37" s="109" t="s">
        <v>22</v>
      </c>
      <c r="B37" s="77">
        <v>289</v>
      </c>
      <c r="C37" s="77">
        <v>0</v>
      </c>
      <c r="D37" s="82">
        <f t="shared" si="0"/>
        <v>289</v>
      </c>
      <c r="E37" s="83">
        <v>79</v>
      </c>
      <c r="F37" s="84">
        <v>34408740</v>
      </c>
      <c r="G37" s="84">
        <v>0</v>
      </c>
      <c r="H37" s="92">
        <f t="shared" si="5"/>
        <v>34408740</v>
      </c>
      <c r="I37" s="82">
        <v>69</v>
      </c>
      <c r="J37" s="77">
        <v>15</v>
      </c>
      <c r="K37" s="77">
        <f t="shared" si="2"/>
        <v>84</v>
      </c>
      <c r="L37" s="83">
        <v>23</v>
      </c>
      <c r="M37" s="83">
        <v>1</v>
      </c>
      <c r="N37" s="77">
        <f t="shared" si="3"/>
        <v>373</v>
      </c>
      <c r="O37" s="87">
        <v>42382609</v>
      </c>
      <c r="P37" s="77">
        <v>118</v>
      </c>
      <c r="Q37" s="88">
        <f t="shared" si="6"/>
        <v>0.3163538873994638</v>
      </c>
    </row>
    <row r="38" spans="1:17" ht="12.75" customHeight="1">
      <c r="A38" s="109" t="s">
        <v>36</v>
      </c>
      <c r="B38" s="77">
        <v>269</v>
      </c>
      <c r="C38" s="77">
        <v>19</v>
      </c>
      <c r="D38" s="82">
        <f aca="true" t="shared" si="7" ref="D38:D57">SUM(B38:C38)</f>
        <v>288</v>
      </c>
      <c r="E38" s="83">
        <v>38</v>
      </c>
      <c r="F38" s="84">
        <v>11451935</v>
      </c>
      <c r="G38" s="84">
        <v>3634647</v>
      </c>
      <c r="H38" s="92">
        <f t="shared" si="5"/>
        <v>15086582</v>
      </c>
      <c r="I38" s="82">
        <v>48</v>
      </c>
      <c r="J38" s="77">
        <v>24</v>
      </c>
      <c r="K38" s="77">
        <f aca="true" t="shared" si="8" ref="K38:K57">SUM(I38:J38)</f>
        <v>72</v>
      </c>
      <c r="L38" s="83">
        <v>7</v>
      </c>
      <c r="M38" s="83">
        <v>3</v>
      </c>
      <c r="N38" s="77">
        <f t="shared" si="3"/>
        <v>360</v>
      </c>
      <c r="O38" s="87">
        <v>15973085</v>
      </c>
      <c r="P38" s="77">
        <v>0</v>
      </c>
      <c r="Q38" s="88">
        <f t="shared" si="6"/>
        <v>0</v>
      </c>
    </row>
    <row r="39" spans="1:17" ht="12.75" customHeight="1">
      <c r="A39" s="109" t="s">
        <v>50</v>
      </c>
      <c r="B39" s="77">
        <v>74</v>
      </c>
      <c r="C39" s="77">
        <v>0</v>
      </c>
      <c r="D39" s="82">
        <f t="shared" si="7"/>
        <v>74</v>
      </c>
      <c r="E39" s="83">
        <v>12</v>
      </c>
      <c r="F39" s="84">
        <v>5810420</v>
      </c>
      <c r="G39" s="84">
        <v>0</v>
      </c>
      <c r="H39" s="92">
        <f t="shared" si="5"/>
        <v>5810420</v>
      </c>
      <c r="I39" s="82">
        <v>82</v>
      </c>
      <c r="J39" s="77">
        <v>0</v>
      </c>
      <c r="K39" s="77">
        <f t="shared" si="8"/>
        <v>82</v>
      </c>
      <c r="L39" s="83">
        <v>7</v>
      </c>
      <c r="M39" s="83">
        <v>0</v>
      </c>
      <c r="N39" s="77">
        <f t="shared" si="3"/>
        <v>156</v>
      </c>
      <c r="O39" s="87">
        <v>8273789</v>
      </c>
      <c r="P39" s="77">
        <v>17</v>
      </c>
      <c r="Q39" s="88">
        <f t="shared" si="6"/>
        <v>0.10897435897435898</v>
      </c>
    </row>
    <row r="40" spans="1:17" ht="12.75" customHeight="1">
      <c r="A40" s="109" t="s">
        <v>23</v>
      </c>
      <c r="B40" s="77">
        <v>1616</v>
      </c>
      <c r="C40" s="77">
        <v>2</v>
      </c>
      <c r="D40" s="82">
        <f t="shared" si="7"/>
        <v>1618</v>
      </c>
      <c r="E40" s="83">
        <v>130</v>
      </c>
      <c r="F40" s="84">
        <v>25626038</v>
      </c>
      <c r="G40" s="84">
        <v>4825</v>
      </c>
      <c r="H40" s="92">
        <f t="shared" si="5"/>
        <v>25630863</v>
      </c>
      <c r="I40" s="82">
        <v>177</v>
      </c>
      <c r="J40" s="77">
        <v>0</v>
      </c>
      <c r="K40" s="77">
        <f t="shared" si="8"/>
        <v>177</v>
      </c>
      <c r="L40" s="83">
        <v>22</v>
      </c>
      <c r="M40" s="83">
        <v>1</v>
      </c>
      <c r="N40" s="77">
        <f t="shared" si="3"/>
        <v>1795</v>
      </c>
      <c r="O40" s="87">
        <v>29071153</v>
      </c>
      <c r="P40" s="77">
        <v>28</v>
      </c>
      <c r="Q40" s="88">
        <f t="shared" si="6"/>
        <v>0.015598885793871866</v>
      </c>
    </row>
    <row r="41" spans="1:17" ht="12.75" customHeight="1">
      <c r="A41" s="109" t="s">
        <v>64</v>
      </c>
      <c r="B41" s="77">
        <v>268</v>
      </c>
      <c r="C41" s="77">
        <v>405</v>
      </c>
      <c r="D41" s="82">
        <f t="shared" si="7"/>
        <v>673</v>
      </c>
      <c r="E41" s="83">
        <v>63</v>
      </c>
      <c r="F41" s="84">
        <v>7298539</v>
      </c>
      <c r="G41" s="84">
        <v>4884114</v>
      </c>
      <c r="H41" s="92">
        <f t="shared" si="5"/>
        <v>12182653</v>
      </c>
      <c r="I41" s="82">
        <v>259</v>
      </c>
      <c r="J41" s="77">
        <v>384</v>
      </c>
      <c r="K41" s="77">
        <f t="shared" si="8"/>
        <v>643</v>
      </c>
      <c r="L41" s="83">
        <v>45</v>
      </c>
      <c r="M41" s="83">
        <v>33</v>
      </c>
      <c r="N41" s="77">
        <f t="shared" si="3"/>
        <v>1316</v>
      </c>
      <c r="O41" s="87">
        <v>12182653</v>
      </c>
      <c r="P41" s="77"/>
      <c r="Q41" s="88">
        <f t="shared" si="6"/>
        <v>0</v>
      </c>
    </row>
    <row r="42" spans="1:17" ht="12.75" customHeight="1">
      <c r="A42" s="109" t="s">
        <v>38</v>
      </c>
      <c r="B42" s="77">
        <v>827</v>
      </c>
      <c r="C42" s="77">
        <v>0</v>
      </c>
      <c r="D42" s="82">
        <f t="shared" si="7"/>
        <v>827</v>
      </c>
      <c r="E42" s="83">
        <v>57</v>
      </c>
      <c r="F42" s="84">
        <v>14299752</v>
      </c>
      <c r="G42" s="84">
        <v>0</v>
      </c>
      <c r="H42" s="92">
        <f t="shared" si="5"/>
        <v>14299752</v>
      </c>
      <c r="I42" s="82">
        <v>48</v>
      </c>
      <c r="J42" s="77">
        <v>517</v>
      </c>
      <c r="K42" s="77">
        <f t="shared" si="8"/>
        <v>565</v>
      </c>
      <c r="L42" s="83">
        <v>92</v>
      </c>
      <c r="M42" s="83">
        <v>57</v>
      </c>
      <c r="N42" s="77">
        <f t="shared" si="3"/>
        <v>1392</v>
      </c>
      <c r="O42" s="87">
        <v>14299752</v>
      </c>
      <c r="P42" s="77">
        <v>141</v>
      </c>
      <c r="Q42" s="88">
        <f t="shared" si="6"/>
        <v>0.10129310344827586</v>
      </c>
    </row>
    <row r="43" spans="1:17" ht="12.75" customHeight="1">
      <c r="A43" s="109" t="s">
        <v>52</v>
      </c>
      <c r="B43" s="77">
        <v>16</v>
      </c>
      <c r="C43" s="77">
        <v>59</v>
      </c>
      <c r="D43" s="82">
        <f t="shared" si="7"/>
        <v>75</v>
      </c>
      <c r="E43" s="83">
        <v>27</v>
      </c>
      <c r="F43" s="84">
        <v>349140</v>
      </c>
      <c r="G43" s="84">
        <v>315126</v>
      </c>
      <c r="H43" s="92">
        <f t="shared" si="5"/>
        <v>664266</v>
      </c>
      <c r="I43" s="82">
        <v>190</v>
      </c>
      <c r="J43" s="77">
        <v>7</v>
      </c>
      <c r="K43" s="77">
        <f t="shared" si="8"/>
        <v>197</v>
      </c>
      <c r="L43" s="83">
        <v>39</v>
      </c>
      <c r="M43" s="83">
        <v>14</v>
      </c>
      <c r="N43" s="77">
        <v>272</v>
      </c>
      <c r="O43" s="87">
        <v>4025672</v>
      </c>
      <c r="P43" s="77">
        <v>10</v>
      </c>
      <c r="Q43" s="88">
        <f t="shared" si="6"/>
        <v>0.03676470588235294</v>
      </c>
    </row>
    <row r="44" spans="1:17" ht="12.75" customHeight="1">
      <c r="A44" s="109" t="s">
        <v>24</v>
      </c>
      <c r="B44" s="77">
        <v>780</v>
      </c>
      <c r="C44" s="77">
        <v>50</v>
      </c>
      <c r="D44" s="82">
        <f t="shared" si="7"/>
        <v>830</v>
      </c>
      <c r="E44" s="83">
        <v>123</v>
      </c>
      <c r="F44" s="84">
        <v>18881149</v>
      </c>
      <c r="G44" s="84">
        <v>187248</v>
      </c>
      <c r="H44" s="92">
        <f t="shared" si="5"/>
        <v>19068397</v>
      </c>
      <c r="I44" s="82">
        <v>486</v>
      </c>
      <c r="J44" s="77">
        <v>2</v>
      </c>
      <c r="K44" s="77">
        <f t="shared" si="8"/>
        <v>488</v>
      </c>
      <c r="L44" s="83">
        <v>95</v>
      </c>
      <c r="M44" s="83">
        <v>13</v>
      </c>
      <c r="N44" s="77">
        <f aca="true" t="shared" si="9" ref="N44:N57">SUM(D44+K44)</f>
        <v>1318</v>
      </c>
      <c r="O44" s="87">
        <v>31562029</v>
      </c>
      <c r="P44" s="77">
        <v>316</v>
      </c>
      <c r="Q44" s="88">
        <f t="shared" si="6"/>
        <v>0.23975720789074356</v>
      </c>
    </row>
    <row r="45" spans="1:17" ht="12.75" customHeight="1">
      <c r="A45" s="109" t="s">
        <v>25</v>
      </c>
      <c r="B45" s="77">
        <v>0</v>
      </c>
      <c r="C45" s="77">
        <v>0</v>
      </c>
      <c r="D45" s="82">
        <f t="shared" si="7"/>
        <v>0</v>
      </c>
      <c r="E45" s="83">
        <v>0</v>
      </c>
      <c r="F45" s="84">
        <v>0</v>
      </c>
      <c r="G45" s="84">
        <v>0</v>
      </c>
      <c r="H45" s="92">
        <f t="shared" si="5"/>
        <v>0</v>
      </c>
      <c r="I45" s="82">
        <v>83</v>
      </c>
      <c r="J45" s="77">
        <v>0</v>
      </c>
      <c r="K45" s="77">
        <f t="shared" si="8"/>
        <v>83</v>
      </c>
      <c r="L45" s="83">
        <v>17</v>
      </c>
      <c r="M45" s="83">
        <v>0</v>
      </c>
      <c r="N45" s="77">
        <f t="shared" si="9"/>
        <v>83</v>
      </c>
      <c r="O45" s="87">
        <v>6422793</v>
      </c>
      <c r="P45" s="77">
        <v>0</v>
      </c>
      <c r="Q45" s="88">
        <f t="shared" si="6"/>
        <v>0</v>
      </c>
    </row>
    <row r="46" spans="1:17" ht="12.75" customHeight="1">
      <c r="A46" s="109" t="s">
        <v>26</v>
      </c>
      <c r="B46" s="77">
        <v>99</v>
      </c>
      <c r="C46" s="77">
        <v>0</v>
      </c>
      <c r="D46" s="82">
        <f t="shared" si="7"/>
        <v>99</v>
      </c>
      <c r="E46" s="83">
        <v>20</v>
      </c>
      <c r="F46" s="84">
        <v>15810232</v>
      </c>
      <c r="G46" s="84">
        <v>0</v>
      </c>
      <c r="H46" s="92">
        <f t="shared" si="5"/>
        <v>15810232</v>
      </c>
      <c r="I46" s="82">
        <v>0</v>
      </c>
      <c r="J46" s="77">
        <v>0</v>
      </c>
      <c r="K46" s="77">
        <f t="shared" si="8"/>
        <v>0</v>
      </c>
      <c r="L46" s="83">
        <v>0</v>
      </c>
      <c r="M46" s="83">
        <v>0</v>
      </c>
      <c r="N46" s="77">
        <f t="shared" si="9"/>
        <v>99</v>
      </c>
      <c r="O46" s="87">
        <v>15810232</v>
      </c>
      <c r="P46" s="77">
        <v>19</v>
      </c>
      <c r="Q46" s="88">
        <f t="shared" si="6"/>
        <v>0.1919191919191919</v>
      </c>
    </row>
    <row r="47" spans="1:17" ht="12.75" customHeight="1">
      <c r="A47" s="109" t="s">
        <v>39</v>
      </c>
      <c r="B47" s="77">
        <v>2290</v>
      </c>
      <c r="C47" s="77">
        <v>11</v>
      </c>
      <c r="D47" s="82">
        <f t="shared" si="7"/>
        <v>2301</v>
      </c>
      <c r="E47" s="83">
        <v>89</v>
      </c>
      <c r="F47" s="90">
        <v>45064061</v>
      </c>
      <c r="G47" s="84">
        <v>224685</v>
      </c>
      <c r="H47" s="92">
        <f t="shared" si="5"/>
        <v>45288746</v>
      </c>
      <c r="I47" s="82">
        <v>115</v>
      </c>
      <c r="J47" s="77">
        <v>0</v>
      </c>
      <c r="K47" s="77">
        <f t="shared" si="8"/>
        <v>115</v>
      </c>
      <c r="L47" s="83">
        <v>1</v>
      </c>
      <c r="M47" s="83">
        <v>2</v>
      </c>
      <c r="N47" s="77">
        <f t="shared" si="9"/>
        <v>2416</v>
      </c>
      <c r="O47" s="87">
        <v>55327696</v>
      </c>
      <c r="P47" s="77">
        <v>476</v>
      </c>
      <c r="Q47" s="88">
        <f t="shared" si="6"/>
        <v>0.19701986754966888</v>
      </c>
    </row>
    <row r="48" spans="1:17" ht="12.75" customHeight="1">
      <c r="A48" s="109" t="s">
        <v>53</v>
      </c>
      <c r="B48" s="77">
        <v>115</v>
      </c>
      <c r="C48" s="77">
        <v>0</v>
      </c>
      <c r="D48" s="82">
        <f t="shared" si="7"/>
        <v>115</v>
      </c>
      <c r="E48" s="83">
        <v>8</v>
      </c>
      <c r="F48" s="84">
        <v>2690075</v>
      </c>
      <c r="G48" s="84">
        <v>0</v>
      </c>
      <c r="H48" s="92">
        <f t="shared" si="5"/>
        <v>2690075</v>
      </c>
      <c r="I48" s="82">
        <v>326</v>
      </c>
      <c r="J48" s="77">
        <v>7</v>
      </c>
      <c r="K48" s="77">
        <f t="shared" si="8"/>
        <v>333</v>
      </c>
      <c r="L48" s="83">
        <v>35</v>
      </c>
      <c r="M48" s="83">
        <v>3</v>
      </c>
      <c r="N48" s="77">
        <f t="shared" si="9"/>
        <v>448</v>
      </c>
      <c r="O48" s="87">
        <v>4113227</v>
      </c>
      <c r="P48" s="77">
        <v>7</v>
      </c>
      <c r="Q48" s="88">
        <f t="shared" si="6"/>
        <v>0.015625</v>
      </c>
    </row>
    <row r="49" spans="1:17" ht="12.75" customHeight="1">
      <c r="A49" s="109" t="s">
        <v>40</v>
      </c>
      <c r="B49" s="77">
        <v>1063</v>
      </c>
      <c r="C49" s="77">
        <v>0</v>
      </c>
      <c r="D49" s="82">
        <f t="shared" si="7"/>
        <v>1063</v>
      </c>
      <c r="E49" s="83">
        <v>37</v>
      </c>
      <c r="F49" s="84">
        <v>17625351</v>
      </c>
      <c r="G49" s="84">
        <v>0</v>
      </c>
      <c r="H49" s="92">
        <f t="shared" si="5"/>
        <v>17625351</v>
      </c>
      <c r="I49" s="82">
        <v>0</v>
      </c>
      <c r="J49" s="77">
        <v>0</v>
      </c>
      <c r="K49" s="77">
        <f t="shared" si="8"/>
        <v>0</v>
      </c>
      <c r="L49" s="83">
        <v>0</v>
      </c>
      <c r="M49" s="83">
        <v>0</v>
      </c>
      <c r="N49" s="77">
        <f t="shared" si="9"/>
        <v>1063</v>
      </c>
      <c r="O49" s="87">
        <v>17625351</v>
      </c>
      <c r="P49" s="77">
        <v>113</v>
      </c>
      <c r="Q49" s="88">
        <f t="shared" si="6"/>
        <v>0.10630291627469426</v>
      </c>
    </row>
    <row r="50" spans="1:17" ht="12.75" customHeight="1">
      <c r="A50" s="109" t="s">
        <v>41</v>
      </c>
      <c r="B50" s="77">
        <v>114</v>
      </c>
      <c r="C50" s="77">
        <v>0</v>
      </c>
      <c r="D50" s="82">
        <f t="shared" si="7"/>
        <v>114</v>
      </c>
      <c r="E50" s="83">
        <v>2</v>
      </c>
      <c r="F50" s="84">
        <v>16807739</v>
      </c>
      <c r="G50" s="84">
        <v>0</v>
      </c>
      <c r="H50" s="92">
        <f t="shared" si="5"/>
        <v>16807739</v>
      </c>
      <c r="I50" s="82">
        <v>1736</v>
      </c>
      <c r="J50" s="77">
        <v>837</v>
      </c>
      <c r="K50" s="77">
        <f t="shared" si="8"/>
        <v>2573</v>
      </c>
      <c r="L50" s="83">
        <v>270</v>
      </c>
      <c r="M50" s="83">
        <v>65</v>
      </c>
      <c r="N50" s="77">
        <f t="shared" si="9"/>
        <v>2687</v>
      </c>
      <c r="O50" s="87">
        <v>129766476</v>
      </c>
      <c r="P50" s="77">
        <v>226</v>
      </c>
      <c r="Q50" s="88">
        <f t="shared" si="6"/>
        <v>0.08410867138072199</v>
      </c>
    </row>
    <row r="51" spans="1:17" ht="12.75" customHeight="1">
      <c r="A51" s="109" t="s">
        <v>54</v>
      </c>
      <c r="B51" s="77">
        <v>101</v>
      </c>
      <c r="C51" s="77">
        <v>2</v>
      </c>
      <c r="D51" s="82">
        <f t="shared" si="7"/>
        <v>103</v>
      </c>
      <c r="E51" s="83">
        <v>26</v>
      </c>
      <c r="F51" s="84">
        <v>4809602</v>
      </c>
      <c r="G51" s="84">
        <v>1201854</v>
      </c>
      <c r="H51" s="92">
        <f t="shared" si="5"/>
        <v>6011456</v>
      </c>
      <c r="I51" s="82">
        <v>4</v>
      </c>
      <c r="J51" s="77">
        <v>0</v>
      </c>
      <c r="K51" s="77">
        <f t="shared" si="8"/>
        <v>4</v>
      </c>
      <c r="L51" s="83">
        <v>3</v>
      </c>
      <c r="M51" s="83">
        <v>2</v>
      </c>
      <c r="N51" s="77">
        <f t="shared" si="9"/>
        <v>107</v>
      </c>
      <c r="O51" s="87">
        <v>6227265</v>
      </c>
      <c r="P51" s="77">
        <v>19</v>
      </c>
      <c r="Q51" s="88">
        <f t="shared" si="6"/>
        <v>0.17757009345794392</v>
      </c>
    </row>
    <row r="52" spans="1:17" ht="12.75" customHeight="1">
      <c r="A52" s="109" t="s">
        <v>28</v>
      </c>
      <c r="B52" s="77">
        <v>2125</v>
      </c>
      <c r="C52" s="77">
        <v>0</v>
      </c>
      <c r="D52" s="82">
        <f t="shared" si="7"/>
        <v>2125</v>
      </c>
      <c r="E52" s="83">
        <v>189</v>
      </c>
      <c r="F52" s="84">
        <v>88965486</v>
      </c>
      <c r="G52" s="84">
        <v>0</v>
      </c>
      <c r="H52" s="92">
        <f t="shared" si="5"/>
        <v>88965486</v>
      </c>
      <c r="I52" s="82">
        <v>1358</v>
      </c>
      <c r="J52" s="77">
        <v>0</v>
      </c>
      <c r="K52" s="77">
        <f t="shared" si="8"/>
        <v>1358</v>
      </c>
      <c r="L52" s="83">
        <v>542</v>
      </c>
      <c r="M52" s="83">
        <v>0</v>
      </c>
      <c r="N52" s="77">
        <f t="shared" si="9"/>
        <v>3483</v>
      </c>
      <c r="O52" s="87">
        <v>175263635</v>
      </c>
      <c r="P52" s="77">
        <v>609</v>
      </c>
      <c r="Q52" s="88">
        <f t="shared" si="6"/>
        <v>0.1748492678725237</v>
      </c>
    </row>
    <row r="53" spans="1:17" ht="12.75" customHeight="1">
      <c r="A53" s="109" t="s">
        <v>27</v>
      </c>
      <c r="B53" s="77">
        <v>73</v>
      </c>
      <c r="C53" s="77">
        <v>43</v>
      </c>
      <c r="D53" s="82">
        <f t="shared" si="7"/>
        <v>116</v>
      </c>
      <c r="E53" s="83">
        <v>30</v>
      </c>
      <c r="F53" s="84">
        <v>501636</v>
      </c>
      <c r="G53" s="84">
        <v>2126950</v>
      </c>
      <c r="H53" s="92">
        <f t="shared" si="5"/>
        <v>2628586</v>
      </c>
      <c r="I53" s="82">
        <v>0</v>
      </c>
      <c r="J53" s="77">
        <v>0</v>
      </c>
      <c r="K53" s="77">
        <f t="shared" si="8"/>
        <v>0</v>
      </c>
      <c r="L53" s="83">
        <v>0</v>
      </c>
      <c r="M53" s="83">
        <v>14</v>
      </c>
      <c r="N53" s="77">
        <f t="shared" si="9"/>
        <v>116</v>
      </c>
      <c r="O53" s="87">
        <v>2628586</v>
      </c>
      <c r="P53" s="77">
        <v>22</v>
      </c>
      <c r="Q53" s="88">
        <f t="shared" si="6"/>
        <v>0.1896551724137931</v>
      </c>
    </row>
    <row r="54" spans="1:17" ht="12.75" customHeight="1">
      <c r="A54" s="109" t="s">
        <v>55</v>
      </c>
      <c r="B54" s="77">
        <v>34</v>
      </c>
      <c r="C54" s="77">
        <v>333</v>
      </c>
      <c r="D54" s="82">
        <f t="shared" si="7"/>
        <v>367</v>
      </c>
      <c r="E54" s="83">
        <v>62</v>
      </c>
      <c r="F54" s="84">
        <v>587448</v>
      </c>
      <c r="G54" s="84">
        <v>8814611</v>
      </c>
      <c r="H54" s="92">
        <f t="shared" si="5"/>
        <v>9402059</v>
      </c>
      <c r="I54" s="82">
        <v>397</v>
      </c>
      <c r="J54" s="77">
        <v>228</v>
      </c>
      <c r="K54" s="77">
        <f t="shared" si="8"/>
        <v>625</v>
      </c>
      <c r="L54" s="83">
        <v>133</v>
      </c>
      <c r="M54" s="83">
        <v>7</v>
      </c>
      <c r="N54" s="77">
        <f t="shared" si="9"/>
        <v>992</v>
      </c>
      <c r="O54" s="87">
        <v>44732855</v>
      </c>
      <c r="P54" s="77">
        <v>34</v>
      </c>
      <c r="Q54" s="88">
        <f t="shared" si="6"/>
        <v>0.034274193548387094</v>
      </c>
    </row>
    <row r="55" spans="1:17" ht="12.75" customHeight="1">
      <c r="A55" s="109" t="s">
        <v>65</v>
      </c>
      <c r="B55" s="77">
        <v>147</v>
      </c>
      <c r="C55" s="77">
        <v>114</v>
      </c>
      <c r="D55" s="82">
        <f t="shared" si="7"/>
        <v>261</v>
      </c>
      <c r="E55" s="83">
        <v>24</v>
      </c>
      <c r="F55" s="84">
        <v>3828582</v>
      </c>
      <c r="G55" s="84">
        <v>1521080</v>
      </c>
      <c r="H55" s="92">
        <f t="shared" si="5"/>
        <v>5349662</v>
      </c>
      <c r="I55" s="82">
        <v>1524</v>
      </c>
      <c r="J55" s="77">
        <v>188</v>
      </c>
      <c r="K55" s="77">
        <f t="shared" si="8"/>
        <v>1712</v>
      </c>
      <c r="L55" s="83">
        <v>167</v>
      </c>
      <c r="M55" s="83">
        <v>34</v>
      </c>
      <c r="N55" s="77">
        <f t="shared" si="9"/>
        <v>1973</v>
      </c>
      <c r="O55" s="87">
        <v>26208650</v>
      </c>
      <c r="P55" s="77">
        <v>109</v>
      </c>
      <c r="Q55" s="88">
        <f t="shared" si="6"/>
        <v>0.055245818550430814</v>
      </c>
    </row>
    <row r="56" spans="1:17" ht="12.75" customHeight="1">
      <c r="A56" s="109" t="s">
        <v>29</v>
      </c>
      <c r="B56" s="77">
        <v>350</v>
      </c>
      <c r="C56" s="77">
        <v>0</v>
      </c>
      <c r="D56" s="82">
        <f t="shared" si="7"/>
        <v>350</v>
      </c>
      <c r="E56" s="83">
        <v>66</v>
      </c>
      <c r="F56" s="84">
        <v>14730212</v>
      </c>
      <c r="G56" s="84">
        <v>0</v>
      </c>
      <c r="H56" s="92">
        <f t="shared" si="5"/>
        <v>14730212</v>
      </c>
      <c r="I56" s="82">
        <v>0</v>
      </c>
      <c r="J56" s="77">
        <v>0</v>
      </c>
      <c r="K56" s="77">
        <f t="shared" si="8"/>
        <v>0</v>
      </c>
      <c r="L56" s="83">
        <v>0</v>
      </c>
      <c r="M56" s="83">
        <v>0</v>
      </c>
      <c r="N56" s="77">
        <f t="shared" si="9"/>
        <v>350</v>
      </c>
      <c r="O56" s="87">
        <v>14730212</v>
      </c>
      <c r="P56" s="77">
        <v>0</v>
      </c>
      <c r="Q56" s="88">
        <f t="shared" si="6"/>
        <v>0</v>
      </c>
    </row>
    <row r="57" spans="1:17" ht="12.75" customHeight="1">
      <c r="A57" s="109" t="s">
        <v>66</v>
      </c>
      <c r="B57" s="77">
        <v>12</v>
      </c>
      <c r="C57" s="77">
        <v>0</v>
      </c>
      <c r="D57" s="82">
        <f t="shared" si="7"/>
        <v>12</v>
      </c>
      <c r="E57" s="83">
        <v>5</v>
      </c>
      <c r="F57" s="84">
        <v>31781</v>
      </c>
      <c r="G57" s="84">
        <v>0</v>
      </c>
      <c r="H57" s="92">
        <f t="shared" si="5"/>
        <v>31781</v>
      </c>
      <c r="I57" s="77">
        <v>64</v>
      </c>
      <c r="J57" s="77">
        <v>0</v>
      </c>
      <c r="K57" s="77">
        <f t="shared" si="8"/>
        <v>64</v>
      </c>
      <c r="L57" s="83">
        <v>13</v>
      </c>
      <c r="M57" s="83">
        <v>0</v>
      </c>
      <c r="N57" s="77">
        <f t="shared" si="9"/>
        <v>76</v>
      </c>
      <c r="O57" s="87">
        <v>173366</v>
      </c>
      <c r="P57" s="77">
        <v>2</v>
      </c>
      <c r="Q57" s="88">
        <f t="shared" si="6"/>
        <v>0.02631578947368421</v>
      </c>
    </row>
    <row r="58" spans="1:17" ht="12.75" customHeight="1" thickBot="1">
      <c r="A58" s="93"/>
      <c r="B58" s="77"/>
      <c r="C58" s="77"/>
      <c r="D58" s="91"/>
      <c r="E58" s="83"/>
      <c r="F58" s="77"/>
      <c r="G58" s="77"/>
      <c r="H58" s="91"/>
      <c r="I58" s="77"/>
      <c r="J58" s="77"/>
      <c r="K58" s="77"/>
      <c r="L58" s="83"/>
      <c r="M58" s="83"/>
      <c r="N58" s="77"/>
      <c r="O58" s="91"/>
      <c r="P58" s="77"/>
      <c r="Q58" s="88"/>
    </row>
    <row r="59" spans="1:17" ht="12.75" customHeight="1" thickBot="1" thickTop="1">
      <c r="A59" s="94" t="s">
        <v>67</v>
      </c>
      <c r="B59" s="112">
        <f>SUM(B6:B57)</f>
        <v>25284</v>
      </c>
      <c r="C59" s="112">
        <f>SUM(C6:C57)</f>
        <v>1799</v>
      </c>
      <c r="D59" s="113">
        <f>SUM(B59:C59)</f>
        <v>27083</v>
      </c>
      <c r="E59" s="112">
        <f>SUM(E6:E57)</f>
        <v>2696</v>
      </c>
      <c r="F59" s="111">
        <f>SUM(F6:F57)</f>
        <v>940791608</v>
      </c>
      <c r="G59" s="111">
        <f>SUM(G6:G57)</f>
        <v>44989261</v>
      </c>
      <c r="H59" s="95">
        <f>SUM(F59:G59)</f>
        <v>985780869</v>
      </c>
      <c r="I59" s="112">
        <f>SUM(I6:I57)</f>
        <v>17762</v>
      </c>
      <c r="J59" s="112">
        <f>SUM(J6:J57)</f>
        <v>9616</v>
      </c>
      <c r="K59" s="113">
        <f>SUM(I59:J59)</f>
        <v>27378</v>
      </c>
      <c r="L59" s="112">
        <f>SUM(L6:L57)</f>
        <v>4156</v>
      </c>
      <c r="M59" s="112">
        <f>SUM(M6:M57)</f>
        <v>989</v>
      </c>
      <c r="N59" s="112">
        <f>SUM(N6:N57)</f>
        <v>54461</v>
      </c>
      <c r="O59" s="111">
        <f>SUM(O6:O57)</f>
        <v>1822344840</v>
      </c>
      <c r="P59" s="114">
        <f>SUM(P6:P57)</f>
        <v>5912</v>
      </c>
      <c r="Q59" s="110">
        <f>SUM(P59/N59)</f>
        <v>0.1085547455977672</v>
      </c>
    </row>
    <row r="60" spans="1:17" ht="12" thickTop="1">
      <c r="A60" s="65"/>
      <c r="B60" s="66"/>
      <c r="C60" s="66"/>
      <c r="D60" s="66"/>
      <c r="E60" s="67"/>
      <c r="F60" s="68"/>
      <c r="G60" s="68"/>
      <c r="H60" s="68"/>
      <c r="I60" s="66"/>
      <c r="J60" s="66"/>
      <c r="K60" s="66"/>
      <c r="L60" s="66"/>
      <c r="M60" s="66"/>
      <c r="N60" s="69"/>
      <c r="O60" s="70"/>
      <c r="P60" s="69"/>
      <c r="Q60" s="71"/>
    </row>
    <row r="61" spans="1:17" ht="12" thickBo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ht="14.25" thickBot="1" thickTop="1">
      <c r="A62" s="238" t="s">
        <v>101</v>
      </c>
      <c r="B62" s="239"/>
      <c r="C62" s="239"/>
      <c r="D62" s="239"/>
      <c r="E62" s="239"/>
      <c r="F62" s="240"/>
      <c r="G62" s="73"/>
      <c r="H62" s="241">
        <f>SUM(H59)</f>
        <v>985780869</v>
      </c>
      <c r="I62" s="242"/>
      <c r="J62" s="74"/>
      <c r="K62" s="75"/>
      <c r="L62" s="75"/>
      <c r="M62" s="75"/>
      <c r="N62" s="75"/>
      <c r="O62" s="75"/>
      <c r="P62" s="75"/>
      <c r="Q62" s="75"/>
    </row>
    <row r="63" spans="1:17" ht="12.75" thickBot="1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7" ht="14.25" thickBot="1" thickTop="1">
      <c r="A64" s="220" t="s">
        <v>102</v>
      </c>
      <c r="B64" s="221"/>
      <c r="C64" s="221"/>
      <c r="D64" s="221"/>
      <c r="E64" s="221"/>
      <c r="F64" s="222"/>
      <c r="G64" s="73"/>
      <c r="H64" s="223">
        <f>SUM(O59)</f>
        <v>1822344840</v>
      </c>
      <c r="I64" s="224"/>
      <c r="J64" s="74"/>
      <c r="K64" s="75"/>
      <c r="L64" s="75"/>
      <c r="M64" s="75"/>
      <c r="N64" s="75"/>
      <c r="O64" s="75"/>
      <c r="P64" s="75"/>
      <c r="Q64" s="75"/>
    </row>
    <row r="65" ht="12" thickTop="1"/>
  </sheetData>
  <mergeCells count="17">
    <mergeCell ref="A1:Q1"/>
    <mergeCell ref="A2:A4"/>
    <mergeCell ref="N2:Q2"/>
    <mergeCell ref="N3:O3"/>
    <mergeCell ref="P3:Q3"/>
    <mergeCell ref="I3:K3"/>
    <mergeCell ref="L3:L4"/>
    <mergeCell ref="M2:M4"/>
    <mergeCell ref="A64:F64"/>
    <mergeCell ref="H64:I64"/>
    <mergeCell ref="B2:H2"/>
    <mergeCell ref="I2:L2"/>
    <mergeCell ref="F3:H3"/>
    <mergeCell ref="B3:D3"/>
    <mergeCell ref="E3:E4"/>
    <mergeCell ref="A62:F62"/>
    <mergeCell ref="H62:I62"/>
  </mergeCells>
  <printOptions gridLines="1"/>
  <pageMargins left="0.4" right="0.4" top="1" bottom="1" header="0.5" footer="0.5"/>
  <pageSetup fitToHeight="1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SheetLayoutView="75" workbookViewId="0" topLeftCell="A1">
      <selection activeCell="A1" sqref="A1:U1"/>
    </sheetView>
  </sheetViews>
  <sheetFormatPr defaultColWidth="9.33203125" defaultRowHeight="11.25"/>
  <cols>
    <col min="1" max="1" width="10.5" style="28" customWidth="1"/>
    <col min="2" max="2" width="10.33203125" style="28" customWidth="1"/>
    <col min="3" max="3" width="11" style="28" bestFit="1" customWidth="1"/>
    <col min="4" max="4" width="8.83203125" style="28" customWidth="1"/>
    <col min="5" max="5" width="6.83203125" style="28" bestFit="1" customWidth="1"/>
    <col min="6" max="6" width="14.16015625" style="28" bestFit="1" customWidth="1"/>
    <col min="7" max="7" width="6.83203125" style="28" bestFit="1" customWidth="1"/>
    <col min="8" max="8" width="14.16015625" style="28" bestFit="1" customWidth="1"/>
    <col min="9" max="9" width="6.83203125" style="28" bestFit="1" customWidth="1"/>
    <col min="10" max="10" width="15.5" style="28" bestFit="1" customWidth="1"/>
    <col min="11" max="11" width="6.16015625" style="28" bestFit="1" customWidth="1"/>
    <col min="12" max="12" width="12.66015625" style="28" bestFit="1" customWidth="1"/>
    <col min="13" max="13" width="6.16015625" style="28" bestFit="1" customWidth="1"/>
    <col min="14" max="14" width="14.66015625" style="28" bestFit="1" customWidth="1"/>
    <col min="15" max="15" width="6.16015625" style="28" bestFit="1" customWidth="1"/>
    <col min="16" max="16" width="14.16015625" style="28" bestFit="1" customWidth="1"/>
    <col min="17" max="17" width="6.16015625" style="28" bestFit="1" customWidth="1"/>
    <col min="18" max="18" width="13.66015625" style="28" bestFit="1" customWidth="1"/>
    <col min="19" max="19" width="6.16015625" style="28" bestFit="1" customWidth="1"/>
    <col min="20" max="20" width="14.16015625" style="28" customWidth="1"/>
    <col min="21" max="21" width="14.5" style="28" customWidth="1"/>
    <col min="22" max="16384" width="13" style="28" customWidth="1"/>
  </cols>
  <sheetData>
    <row r="1" spans="1:21" ht="17.25" customHeight="1" thickBot="1">
      <c r="A1" s="275" t="s">
        <v>104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6"/>
    </row>
    <row r="2" spans="1:21" ht="12.75" customHeight="1" thickBot="1" thickTop="1">
      <c r="A2" s="271" t="s">
        <v>0</v>
      </c>
      <c r="B2" s="25" t="s">
        <v>83</v>
      </c>
      <c r="C2" s="26"/>
      <c r="D2" s="27"/>
      <c r="E2" s="182" t="s">
        <v>84</v>
      </c>
      <c r="F2" s="183"/>
      <c r="G2" s="182"/>
      <c r="H2" s="184"/>
      <c r="I2" s="185" t="s">
        <v>85</v>
      </c>
      <c r="J2" s="186"/>
      <c r="K2" s="187"/>
      <c r="L2" s="186"/>
      <c r="M2" s="187"/>
      <c r="N2" s="188"/>
      <c r="O2" s="189" t="s">
        <v>86</v>
      </c>
      <c r="P2" s="190"/>
      <c r="Q2" s="191"/>
      <c r="R2" s="190"/>
      <c r="S2" s="191"/>
      <c r="T2" s="192"/>
      <c r="U2" s="268" t="s">
        <v>106</v>
      </c>
    </row>
    <row r="3" spans="1:21" ht="30.75" customHeight="1">
      <c r="A3" s="272"/>
      <c r="B3" s="29" t="s">
        <v>87</v>
      </c>
      <c r="C3" s="29"/>
      <c r="D3" s="30"/>
      <c r="E3" s="178" t="s">
        <v>88</v>
      </c>
      <c r="F3" s="179"/>
      <c r="G3" s="178" t="s">
        <v>89</v>
      </c>
      <c r="H3" s="179"/>
      <c r="I3" s="274" t="s">
        <v>90</v>
      </c>
      <c r="J3" s="263"/>
      <c r="K3" s="274" t="s">
        <v>91</v>
      </c>
      <c r="L3" s="263"/>
      <c r="M3" s="274" t="s">
        <v>92</v>
      </c>
      <c r="N3" s="263"/>
      <c r="O3" s="262" t="s">
        <v>93</v>
      </c>
      <c r="P3" s="263"/>
      <c r="Q3" s="262" t="s">
        <v>94</v>
      </c>
      <c r="R3" s="264"/>
      <c r="S3" s="262" t="s">
        <v>92</v>
      </c>
      <c r="T3" s="265"/>
      <c r="U3" s="269"/>
    </row>
    <row r="4" spans="1:21" ht="11.25" thickBot="1">
      <c r="A4" s="273"/>
      <c r="B4" s="31" t="s">
        <v>73</v>
      </c>
      <c r="C4" s="32" t="s">
        <v>74</v>
      </c>
      <c r="D4" s="33" t="s">
        <v>5</v>
      </c>
      <c r="E4" s="180" t="s">
        <v>12</v>
      </c>
      <c r="F4" s="181" t="s">
        <v>95</v>
      </c>
      <c r="G4" s="180" t="s">
        <v>12</v>
      </c>
      <c r="H4" s="181" t="s">
        <v>95</v>
      </c>
      <c r="I4" s="34" t="s">
        <v>12</v>
      </c>
      <c r="J4" s="35" t="s">
        <v>96</v>
      </c>
      <c r="K4" s="34" t="s">
        <v>12</v>
      </c>
      <c r="L4" s="35" t="s">
        <v>96</v>
      </c>
      <c r="M4" s="34" t="s">
        <v>12</v>
      </c>
      <c r="N4" s="35" t="s">
        <v>96</v>
      </c>
      <c r="O4" s="62" t="s">
        <v>12</v>
      </c>
      <c r="P4" s="63" t="s">
        <v>96</v>
      </c>
      <c r="Q4" s="62" t="s">
        <v>12</v>
      </c>
      <c r="R4" s="63" t="s">
        <v>96</v>
      </c>
      <c r="S4" s="62" t="s">
        <v>12</v>
      </c>
      <c r="T4" s="64" t="s">
        <v>96</v>
      </c>
      <c r="U4" s="270"/>
    </row>
    <row r="5" spans="1:21" ht="12.75" customHeight="1" thickTop="1">
      <c r="A5" s="122"/>
      <c r="B5" s="43"/>
      <c r="C5" s="44"/>
      <c r="D5" s="45"/>
      <c r="E5" s="43"/>
      <c r="F5" s="46"/>
      <c r="G5" s="43"/>
      <c r="H5" s="47"/>
      <c r="I5" s="43"/>
      <c r="J5" s="46"/>
      <c r="K5" s="43"/>
      <c r="L5" s="46"/>
      <c r="M5" s="43"/>
      <c r="N5" s="47"/>
      <c r="O5" s="43"/>
      <c r="P5" s="46"/>
      <c r="Q5" s="43"/>
      <c r="R5" s="46"/>
      <c r="S5" s="43"/>
      <c r="T5" s="48"/>
      <c r="U5" s="173"/>
    </row>
    <row r="6" spans="1:21" ht="12.75" customHeight="1">
      <c r="A6" s="123" t="s">
        <v>43</v>
      </c>
      <c r="B6" s="49">
        <v>7</v>
      </c>
      <c r="C6" s="50">
        <v>12</v>
      </c>
      <c r="D6" s="51">
        <f aca="true" t="shared" si="0" ref="D6:D32">SUM(B6:C6)</f>
        <v>19</v>
      </c>
      <c r="E6" s="49">
        <v>7</v>
      </c>
      <c r="F6" s="52">
        <v>320337</v>
      </c>
      <c r="G6" s="49">
        <v>11</v>
      </c>
      <c r="H6" s="53">
        <v>10460</v>
      </c>
      <c r="I6" s="49">
        <v>2</v>
      </c>
      <c r="J6" s="52">
        <v>30107</v>
      </c>
      <c r="K6" s="49">
        <v>0</v>
      </c>
      <c r="L6" s="52">
        <v>0</v>
      </c>
      <c r="M6" s="49">
        <v>0</v>
      </c>
      <c r="N6" s="53">
        <v>0</v>
      </c>
      <c r="O6" s="49">
        <v>6</v>
      </c>
      <c r="P6" s="52">
        <v>19424</v>
      </c>
      <c r="Q6" s="49">
        <v>0</v>
      </c>
      <c r="R6" s="52">
        <v>0</v>
      </c>
      <c r="S6" s="49">
        <v>5</v>
      </c>
      <c r="T6" s="54">
        <v>270212</v>
      </c>
      <c r="U6" s="174">
        <f aca="true" t="shared" si="1" ref="U6:U32">SUM(F6+H6+J6+L6+N6+P6+R6+T6)</f>
        <v>650540</v>
      </c>
    </row>
    <row r="7" spans="1:21" ht="12.75" customHeight="1">
      <c r="A7" s="124" t="s">
        <v>30</v>
      </c>
      <c r="B7" s="49">
        <v>78</v>
      </c>
      <c r="C7" s="50">
        <v>40</v>
      </c>
      <c r="D7" s="51">
        <f t="shared" si="0"/>
        <v>118</v>
      </c>
      <c r="E7" s="49">
        <v>49</v>
      </c>
      <c r="F7" s="52">
        <v>180284</v>
      </c>
      <c r="G7" s="49">
        <v>86</v>
      </c>
      <c r="H7" s="53">
        <v>70750</v>
      </c>
      <c r="I7" s="49">
        <v>43</v>
      </c>
      <c r="J7" s="52">
        <v>751390</v>
      </c>
      <c r="K7" s="49">
        <v>1</v>
      </c>
      <c r="L7" s="52">
        <v>121</v>
      </c>
      <c r="M7" s="49">
        <v>20</v>
      </c>
      <c r="N7" s="53">
        <v>169497</v>
      </c>
      <c r="O7" s="49">
        <v>17</v>
      </c>
      <c r="P7" s="52">
        <v>56356</v>
      </c>
      <c r="Q7" s="49">
        <v>13</v>
      </c>
      <c r="R7" s="52">
        <v>62700</v>
      </c>
      <c r="S7" s="49">
        <v>14</v>
      </c>
      <c r="T7" s="54">
        <v>94509</v>
      </c>
      <c r="U7" s="174">
        <f t="shared" si="1"/>
        <v>1385607</v>
      </c>
    </row>
    <row r="8" spans="1:21" ht="12.75" customHeight="1">
      <c r="A8" s="124" t="s">
        <v>31</v>
      </c>
      <c r="B8" s="49">
        <v>26</v>
      </c>
      <c r="C8" s="50">
        <v>33</v>
      </c>
      <c r="D8" s="51">
        <f t="shared" si="0"/>
        <v>59</v>
      </c>
      <c r="E8" s="49">
        <v>7</v>
      </c>
      <c r="F8" s="52">
        <v>34913</v>
      </c>
      <c r="G8" s="49">
        <v>58</v>
      </c>
      <c r="H8" s="53">
        <v>60400</v>
      </c>
      <c r="I8" s="49">
        <v>24</v>
      </c>
      <c r="J8" s="52">
        <v>440370</v>
      </c>
      <c r="K8" s="49">
        <v>0</v>
      </c>
      <c r="L8" s="52">
        <v>0</v>
      </c>
      <c r="M8" s="49">
        <v>7</v>
      </c>
      <c r="N8" s="53">
        <v>34368</v>
      </c>
      <c r="O8" s="49">
        <v>18</v>
      </c>
      <c r="P8" s="52">
        <v>86355</v>
      </c>
      <c r="Q8" s="49">
        <v>11</v>
      </c>
      <c r="R8" s="52">
        <v>54012</v>
      </c>
      <c r="S8" s="49">
        <v>22</v>
      </c>
      <c r="T8" s="54">
        <v>63424</v>
      </c>
      <c r="U8" s="174">
        <f t="shared" si="1"/>
        <v>773842</v>
      </c>
    </row>
    <row r="9" spans="1:21" ht="12.75" customHeight="1">
      <c r="A9" s="123" t="s">
        <v>44</v>
      </c>
      <c r="B9" s="49">
        <v>44</v>
      </c>
      <c r="C9" s="50">
        <v>51</v>
      </c>
      <c r="D9" s="51">
        <f t="shared" si="0"/>
        <v>95</v>
      </c>
      <c r="E9" s="49">
        <v>9</v>
      </c>
      <c r="F9" s="52">
        <v>39347</v>
      </c>
      <c r="G9" s="49">
        <v>78</v>
      </c>
      <c r="H9" s="53">
        <v>98914</v>
      </c>
      <c r="I9" s="49">
        <v>27</v>
      </c>
      <c r="J9" s="52">
        <v>489994</v>
      </c>
      <c r="K9" s="49">
        <v>2</v>
      </c>
      <c r="L9" s="52">
        <v>7962</v>
      </c>
      <c r="M9" s="49">
        <v>10</v>
      </c>
      <c r="N9" s="53">
        <v>253337</v>
      </c>
      <c r="O9" s="49">
        <v>38</v>
      </c>
      <c r="P9" s="52">
        <v>189834</v>
      </c>
      <c r="Q9" s="49">
        <v>4</v>
      </c>
      <c r="R9" s="52">
        <v>18648</v>
      </c>
      <c r="S9" s="49">
        <v>32</v>
      </c>
      <c r="T9" s="54">
        <v>190134</v>
      </c>
      <c r="U9" s="174">
        <f t="shared" si="1"/>
        <v>1288170</v>
      </c>
    </row>
    <row r="10" spans="1:21" ht="12.75" customHeight="1">
      <c r="A10" s="123" t="s">
        <v>45</v>
      </c>
      <c r="B10" s="49">
        <v>184</v>
      </c>
      <c r="C10" s="50">
        <v>129</v>
      </c>
      <c r="D10" s="51">
        <f t="shared" si="0"/>
        <v>313</v>
      </c>
      <c r="E10" s="49">
        <v>148</v>
      </c>
      <c r="F10" s="52">
        <v>539518</v>
      </c>
      <c r="G10" s="49">
        <v>142</v>
      </c>
      <c r="H10" s="53">
        <v>270734</v>
      </c>
      <c r="I10" s="49">
        <v>112</v>
      </c>
      <c r="J10" s="52">
        <v>1889729</v>
      </c>
      <c r="K10" s="49">
        <v>63</v>
      </c>
      <c r="L10" s="52">
        <v>315614</v>
      </c>
      <c r="M10" s="49">
        <v>19</v>
      </c>
      <c r="N10" s="53">
        <v>491478</v>
      </c>
      <c r="O10" s="49">
        <v>88</v>
      </c>
      <c r="P10" s="52">
        <v>428199</v>
      </c>
      <c r="Q10" s="49">
        <v>30</v>
      </c>
      <c r="R10" s="52">
        <v>555179</v>
      </c>
      <c r="S10" s="49">
        <v>33</v>
      </c>
      <c r="T10" s="54">
        <v>274419</v>
      </c>
      <c r="U10" s="174">
        <f t="shared" si="1"/>
        <v>4764870</v>
      </c>
    </row>
    <row r="11" spans="1:21" ht="12.75" customHeight="1">
      <c r="A11" s="123" t="s">
        <v>46</v>
      </c>
      <c r="B11" s="49">
        <v>32</v>
      </c>
      <c r="C11" s="50">
        <v>25</v>
      </c>
      <c r="D11" s="51">
        <f t="shared" si="0"/>
        <v>57</v>
      </c>
      <c r="E11" s="49">
        <v>10</v>
      </c>
      <c r="F11" s="52">
        <v>29721</v>
      </c>
      <c r="G11" s="49">
        <v>44</v>
      </c>
      <c r="H11" s="53">
        <v>45900</v>
      </c>
      <c r="I11" s="49">
        <v>27</v>
      </c>
      <c r="J11" s="52">
        <v>571263</v>
      </c>
      <c r="K11" s="49">
        <v>1</v>
      </c>
      <c r="L11" s="52">
        <v>421</v>
      </c>
      <c r="M11" s="49">
        <v>18</v>
      </c>
      <c r="N11" s="53">
        <v>210090</v>
      </c>
      <c r="O11" s="49">
        <v>9</v>
      </c>
      <c r="P11" s="52">
        <v>41358</v>
      </c>
      <c r="Q11" s="49">
        <v>15</v>
      </c>
      <c r="R11" s="52">
        <v>78750</v>
      </c>
      <c r="S11" s="49">
        <v>18</v>
      </c>
      <c r="T11" s="54">
        <v>427998</v>
      </c>
      <c r="U11" s="174">
        <f t="shared" si="1"/>
        <v>1405501</v>
      </c>
    </row>
    <row r="12" spans="1:21" ht="12.75" customHeight="1">
      <c r="A12" s="124" t="s">
        <v>15</v>
      </c>
      <c r="B12" s="49">
        <v>10</v>
      </c>
      <c r="C12" s="50">
        <v>10</v>
      </c>
      <c r="D12" s="51">
        <f t="shared" si="0"/>
        <v>20</v>
      </c>
      <c r="E12" s="49">
        <v>4</v>
      </c>
      <c r="F12" s="52">
        <v>4915</v>
      </c>
      <c r="G12" s="49">
        <v>16</v>
      </c>
      <c r="H12" s="53">
        <v>15000</v>
      </c>
      <c r="I12" s="49">
        <v>5</v>
      </c>
      <c r="J12" s="52">
        <v>45940</v>
      </c>
      <c r="K12" s="49">
        <v>0</v>
      </c>
      <c r="L12" s="52">
        <v>0</v>
      </c>
      <c r="M12" s="49">
        <v>0</v>
      </c>
      <c r="N12" s="53">
        <v>0</v>
      </c>
      <c r="O12" s="49">
        <v>7</v>
      </c>
      <c r="P12" s="52">
        <v>27378</v>
      </c>
      <c r="Q12" s="49">
        <v>3</v>
      </c>
      <c r="R12" s="52">
        <v>13650</v>
      </c>
      <c r="S12" s="49">
        <v>4</v>
      </c>
      <c r="T12" s="54">
        <v>11088</v>
      </c>
      <c r="U12" s="174">
        <f t="shared" si="1"/>
        <v>117971</v>
      </c>
    </row>
    <row r="13" spans="1:21" ht="12.75" customHeight="1">
      <c r="A13" s="124" t="s">
        <v>17</v>
      </c>
      <c r="B13" s="49">
        <v>0</v>
      </c>
      <c r="C13" s="50">
        <v>0</v>
      </c>
      <c r="D13" s="51">
        <f t="shared" si="0"/>
        <v>0</v>
      </c>
      <c r="E13" s="49">
        <v>0</v>
      </c>
      <c r="F13" s="52">
        <v>0</v>
      </c>
      <c r="G13" s="49">
        <v>0</v>
      </c>
      <c r="H13" s="53">
        <v>0</v>
      </c>
      <c r="I13" s="49">
        <v>0</v>
      </c>
      <c r="J13" s="52">
        <v>0</v>
      </c>
      <c r="K13" s="49">
        <v>0</v>
      </c>
      <c r="L13" s="52">
        <v>0</v>
      </c>
      <c r="M13" s="49">
        <v>0</v>
      </c>
      <c r="N13" s="53">
        <v>0</v>
      </c>
      <c r="O13" s="49">
        <v>0</v>
      </c>
      <c r="P13" s="52">
        <v>0</v>
      </c>
      <c r="Q13" s="49">
        <v>0</v>
      </c>
      <c r="R13" s="52">
        <v>0</v>
      </c>
      <c r="S13" s="49">
        <v>0</v>
      </c>
      <c r="T13" s="54">
        <v>0</v>
      </c>
      <c r="U13" s="174">
        <f t="shared" si="1"/>
        <v>0</v>
      </c>
    </row>
    <row r="14" spans="1:21" ht="12.75" customHeight="1">
      <c r="A14" s="124" t="s">
        <v>16</v>
      </c>
      <c r="B14" s="49">
        <v>2</v>
      </c>
      <c r="C14" s="50">
        <v>2</v>
      </c>
      <c r="D14" s="51">
        <f t="shared" si="0"/>
        <v>4</v>
      </c>
      <c r="E14" s="49">
        <v>4</v>
      </c>
      <c r="F14" s="52">
        <v>19262</v>
      </c>
      <c r="G14" s="49">
        <v>3</v>
      </c>
      <c r="H14" s="53">
        <v>3650</v>
      </c>
      <c r="I14" s="49">
        <v>3</v>
      </c>
      <c r="J14" s="52">
        <v>32056</v>
      </c>
      <c r="K14" s="49">
        <v>1</v>
      </c>
      <c r="L14" s="52">
        <v>2700</v>
      </c>
      <c r="M14" s="49">
        <v>1</v>
      </c>
      <c r="N14" s="53">
        <v>15910</v>
      </c>
      <c r="O14" s="49">
        <v>2</v>
      </c>
      <c r="P14" s="52">
        <v>10500</v>
      </c>
      <c r="Q14" s="49">
        <v>0</v>
      </c>
      <c r="R14" s="52">
        <v>0</v>
      </c>
      <c r="S14" s="49">
        <v>2</v>
      </c>
      <c r="T14" s="54">
        <v>10752</v>
      </c>
      <c r="U14" s="174">
        <f t="shared" si="1"/>
        <v>94830</v>
      </c>
    </row>
    <row r="15" spans="1:21" ht="12.75" customHeight="1">
      <c r="A15" s="124" t="s">
        <v>32</v>
      </c>
      <c r="B15" s="49">
        <v>72</v>
      </c>
      <c r="C15" s="50">
        <v>137</v>
      </c>
      <c r="D15" s="51">
        <f t="shared" si="0"/>
        <v>209</v>
      </c>
      <c r="E15" s="49">
        <v>28</v>
      </c>
      <c r="F15" s="52">
        <v>121501</v>
      </c>
      <c r="G15" s="49">
        <v>144</v>
      </c>
      <c r="H15" s="53">
        <v>124125</v>
      </c>
      <c r="I15" s="49">
        <v>56</v>
      </c>
      <c r="J15" s="52">
        <v>874768</v>
      </c>
      <c r="K15" s="49">
        <v>3</v>
      </c>
      <c r="L15" s="52">
        <v>32648</v>
      </c>
      <c r="M15" s="49">
        <v>24</v>
      </c>
      <c r="N15" s="53">
        <v>333623</v>
      </c>
      <c r="O15" s="49">
        <v>100</v>
      </c>
      <c r="P15" s="52">
        <v>455580</v>
      </c>
      <c r="Q15" s="49">
        <v>30</v>
      </c>
      <c r="R15" s="52">
        <v>159729</v>
      </c>
      <c r="S15" s="49">
        <v>59</v>
      </c>
      <c r="T15" s="54">
        <v>299379</v>
      </c>
      <c r="U15" s="174">
        <f t="shared" si="1"/>
        <v>2401353</v>
      </c>
    </row>
    <row r="16" spans="1:21" ht="12.75" customHeight="1">
      <c r="A16" s="124" t="s">
        <v>33</v>
      </c>
      <c r="B16" s="49">
        <v>55</v>
      </c>
      <c r="C16" s="50">
        <v>33</v>
      </c>
      <c r="D16" s="51">
        <f t="shared" si="0"/>
        <v>88</v>
      </c>
      <c r="E16" s="49">
        <v>4</v>
      </c>
      <c r="F16" s="52">
        <v>15651</v>
      </c>
      <c r="G16" s="49">
        <v>84</v>
      </c>
      <c r="H16" s="53">
        <v>103930</v>
      </c>
      <c r="I16" s="49">
        <v>42</v>
      </c>
      <c r="J16" s="52">
        <v>715895</v>
      </c>
      <c r="K16" s="49">
        <v>0</v>
      </c>
      <c r="L16" s="52">
        <v>0</v>
      </c>
      <c r="M16" s="49">
        <v>14</v>
      </c>
      <c r="N16" s="53">
        <v>114080</v>
      </c>
      <c r="O16" s="49">
        <v>20</v>
      </c>
      <c r="P16" s="52">
        <v>104518</v>
      </c>
      <c r="Q16" s="49">
        <v>13</v>
      </c>
      <c r="R16" s="52">
        <v>68250</v>
      </c>
      <c r="S16" s="49">
        <v>12</v>
      </c>
      <c r="T16" s="54">
        <v>116489</v>
      </c>
      <c r="U16" s="174">
        <f t="shared" si="1"/>
        <v>1238813</v>
      </c>
    </row>
    <row r="17" spans="1:21" ht="12.75" customHeight="1">
      <c r="A17" s="123" t="s">
        <v>47</v>
      </c>
      <c r="B17" s="49">
        <v>5</v>
      </c>
      <c r="C17" s="50"/>
      <c r="D17" s="51">
        <f t="shared" si="0"/>
        <v>5</v>
      </c>
      <c r="E17" s="49"/>
      <c r="F17" s="52"/>
      <c r="G17" s="49"/>
      <c r="H17" s="53"/>
      <c r="I17" s="49"/>
      <c r="J17" s="52"/>
      <c r="K17" s="49"/>
      <c r="L17" s="52"/>
      <c r="M17" s="49">
        <v>5</v>
      </c>
      <c r="N17" s="53">
        <v>300000</v>
      </c>
      <c r="O17" s="49"/>
      <c r="P17" s="52"/>
      <c r="Q17" s="49"/>
      <c r="R17" s="52"/>
      <c r="S17" s="49"/>
      <c r="T17" s="54"/>
      <c r="U17" s="174">
        <f t="shared" si="1"/>
        <v>300000</v>
      </c>
    </row>
    <row r="18" spans="1:21" ht="12.75" customHeight="1">
      <c r="A18" s="123" t="s">
        <v>58</v>
      </c>
      <c r="B18" s="49">
        <v>64</v>
      </c>
      <c r="C18" s="50">
        <v>44</v>
      </c>
      <c r="D18" s="51">
        <f t="shared" si="0"/>
        <v>108</v>
      </c>
      <c r="E18" s="49">
        <v>64</v>
      </c>
      <c r="F18" s="52">
        <v>147576</v>
      </c>
      <c r="G18" s="49">
        <v>55</v>
      </c>
      <c r="H18" s="53">
        <v>53525</v>
      </c>
      <c r="I18" s="49">
        <v>44</v>
      </c>
      <c r="J18" s="52">
        <v>894466</v>
      </c>
      <c r="K18" s="49">
        <v>1</v>
      </c>
      <c r="L18" s="52">
        <v>6507</v>
      </c>
      <c r="M18" s="49">
        <v>36</v>
      </c>
      <c r="N18" s="53">
        <v>912038</v>
      </c>
      <c r="O18" s="49">
        <v>9</v>
      </c>
      <c r="P18" s="52">
        <v>34810</v>
      </c>
      <c r="Q18" s="49">
        <v>17</v>
      </c>
      <c r="R18" s="52">
        <v>192559</v>
      </c>
      <c r="S18" s="49">
        <v>5</v>
      </c>
      <c r="T18" s="54">
        <v>8717</v>
      </c>
      <c r="U18" s="174">
        <f t="shared" si="1"/>
        <v>2250198</v>
      </c>
    </row>
    <row r="19" spans="1:21" ht="12.75" customHeight="1">
      <c r="A19" s="123" t="s">
        <v>48</v>
      </c>
      <c r="B19" s="49">
        <v>2</v>
      </c>
      <c r="C19" s="50">
        <v>3</v>
      </c>
      <c r="D19" s="51">
        <f t="shared" si="0"/>
        <v>5</v>
      </c>
      <c r="E19" s="49">
        <v>0</v>
      </c>
      <c r="F19" s="52">
        <v>0</v>
      </c>
      <c r="G19" s="49">
        <v>2</v>
      </c>
      <c r="H19" s="53">
        <v>1000</v>
      </c>
      <c r="I19" s="49">
        <v>1</v>
      </c>
      <c r="J19" s="52">
        <v>11589</v>
      </c>
      <c r="K19" s="49">
        <v>0</v>
      </c>
      <c r="L19" s="52">
        <v>0</v>
      </c>
      <c r="M19" s="49">
        <v>0</v>
      </c>
      <c r="N19" s="53">
        <v>0</v>
      </c>
      <c r="O19" s="49">
        <v>2</v>
      </c>
      <c r="P19" s="52">
        <v>7226</v>
      </c>
      <c r="Q19" s="49">
        <v>0</v>
      </c>
      <c r="R19" s="52">
        <v>0</v>
      </c>
      <c r="S19" s="49">
        <v>0</v>
      </c>
      <c r="T19" s="54">
        <v>0</v>
      </c>
      <c r="U19" s="174">
        <f t="shared" si="1"/>
        <v>19815</v>
      </c>
    </row>
    <row r="20" spans="1:21" ht="12.75" customHeight="1">
      <c r="A20" s="123" t="s">
        <v>56</v>
      </c>
      <c r="B20" s="49">
        <v>127</v>
      </c>
      <c r="C20" s="50">
        <v>14</v>
      </c>
      <c r="D20" s="51">
        <f t="shared" si="0"/>
        <v>141</v>
      </c>
      <c r="E20" s="49">
        <v>113</v>
      </c>
      <c r="F20" s="52">
        <v>260568</v>
      </c>
      <c r="G20" s="49">
        <v>28</v>
      </c>
      <c r="H20" s="53">
        <v>21700</v>
      </c>
      <c r="I20" s="49">
        <v>38</v>
      </c>
      <c r="J20" s="52">
        <v>437542</v>
      </c>
      <c r="K20" s="49">
        <v>2</v>
      </c>
      <c r="L20" s="52">
        <v>25300</v>
      </c>
      <c r="M20" s="49">
        <v>13</v>
      </c>
      <c r="N20" s="53">
        <v>63091</v>
      </c>
      <c r="O20" s="49">
        <v>19</v>
      </c>
      <c r="P20" s="52">
        <v>73854</v>
      </c>
      <c r="Q20" s="49">
        <v>6</v>
      </c>
      <c r="R20" s="52">
        <v>19963</v>
      </c>
      <c r="S20" s="49">
        <v>6</v>
      </c>
      <c r="T20" s="54">
        <v>27468</v>
      </c>
      <c r="U20" s="174">
        <f t="shared" si="1"/>
        <v>929486</v>
      </c>
    </row>
    <row r="21" spans="1:21" ht="12.75" customHeight="1">
      <c r="A21" s="123" t="s">
        <v>57</v>
      </c>
      <c r="B21" s="49">
        <v>63</v>
      </c>
      <c r="C21" s="50">
        <v>29</v>
      </c>
      <c r="D21" s="51">
        <f t="shared" si="0"/>
        <v>92</v>
      </c>
      <c r="E21" s="49">
        <v>17</v>
      </c>
      <c r="F21" s="52">
        <v>45073</v>
      </c>
      <c r="G21" s="49">
        <v>78</v>
      </c>
      <c r="H21" s="53">
        <v>93419</v>
      </c>
      <c r="I21" s="49">
        <v>32</v>
      </c>
      <c r="J21" s="52">
        <v>491936</v>
      </c>
      <c r="K21" s="49">
        <v>0</v>
      </c>
      <c r="L21" s="52">
        <v>0</v>
      </c>
      <c r="M21" s="49">
        <v>20</v>
      </c>
      <c r="N21" s="53">
        <v>711722</v>
      </c>
      <c r="O21" s="49">
        <v>7</v>
      </c>
      <c r="P21" s="52">
        <v>41079</v>
      </c>
      <c r="Q21" s="49">
        <v>17</v>
      </c>
      <c r="R21" s="52">
        <v>77489</v>
      </c>
      <c r="S21" s="49">
        <v>2</v>
      </c>
      <c r="T21" s="54">
        <v>27577</v>
      </c>
      <c r="U21" s="174">
        <f t="shared" si="1"/>
        <v>1488295</v>
      </c>
    </row>
    <row r="22" spans="1:21" ht="12.75" customHeight="1">
      <c r="A22" s="123" t="s">
        <v>59</v>
      </c>
      <c r="B22" s="49">
        <v>8</v>
      </c>
      <c r="C22" s="50">
        <v>3</v>
      </c>
      <c r="D22" s="51">
        <f t="shared" si="0"/>
        <v>11</v>
      </c>
      <c r="E22" s="49">
        <v>3</v>
      </c>
      <c r="F22" s="52">
        <v>4660</v>
      </c>
      <c r="G22" s="49">
        <v>7</v>
      </c>
      <c r="H22" s="53">
        <v>6950</v>
      </c>
      <c r="I22" s="49">
        <v>5</v>
      </c>
      <c r="J22" s="52">
        <v>90006</v>
      </c>
      <c r="K22" s="49">
        <v>0</v>
      </c>
      <c r="L22" s="52">
        <v>0</v>
      </c>
      <c r="M22" s="49">
        <v>4</v>
      </c>
      <c r="N22" s="53">
        <v>60912</v>
      </c>
      <c r="O22" s="49">
        <v>1</v>
      </c>
      <c r="P22" s="52">
        <v>4694</v>
      </c>
      <c r="Q22" s="49">
        <v>0</v>
      </c>
      <c r="R22" s="52">
        <v>0</v>
      </c>
      <c r="S22" s="49">
        <v>0</v>
      </c>
      <c r="T22" s="54">
        <v>0</v>
      </c>
      <c r="U22" s="174">
        <f t="shared" si="1"/>
        <v>167222</v>
      </c>
    </row>
    <row r="23" spans="1:21" ht="12.75" customHeight="1">
      <c r="A23" s="124" t="s">
        <v>34</v>
      </c>
      <c r="B23" s="49">
        <v>212</v>
      </c>
      <c r="C23" s="50">
        <v>76</v>
      </c>
      <c r="D23" s="51">
        <f t="shared" si="0"/>
        <v>288</v>
      </c>
      <c r="E23" s="49">
        <v>34</v>
      </c>
      <c r="F23" s="52">
        <v>180878</v>
      </c>
      <c r="G23" s="49">
        <v>252</v>
      </c>
      <c r="H23" s="53">
        <v>364200</v>
      </c>
      <c r="I23" s="49">
        <v>158</v>
      </c>
      <c r="J23" s="52">
        <v>2077640</v>
      </c>
      <c r="K23" s="49">
        <v>7</v>
      </c>
      <c r="L23" s="52">
        <v>19890</v>
      </c>
      <c r="M23" s="49">
        <v>21</v>
      </c>
      <c r="N23" s="53">
        <v>117978</v>
      </c>
      <c r="O23" s="49">
        <v>30</v>
      </c>
      <c r="P23" s="52">
        <v>104968</v>
      </c>
      <c r="Q23" s="49">
        <v>48</v>
      </c>
      <c r="R23" s="52">
        <v>252000</v>
      </c>
      <c r="S23" s="49">
        <v>16</v>
      </c>
      <c r="T23" s="54">
        <v>68442</v>
      </c>
      <c r="U23" s="174">
        <f t="shared" si="1"/>
        <v>3185996</v>
      </c>
    </row>
    <row r="24" spans="1:21" ht="12.75" customHeight="1">
      <c r="A24" s="124" t="s">
        <v>42</v>
      </c>
      <c r="B24" s="49">
        <v>10</v>
      </c>
      <c r="C24" s="50">
        <v>9</v>
      </c>
      <c r="D24" s="51">
        <f t="shared" si="0"/>
        <v>19</v>
      </c>
      <c r="E24" s="49">
        <v>12</v>
      </c>
      <c r="F24" s="52">
        <v>44742</v>
      </c>
      <c r="G24" s="49">
        <v>18</v>
      </c>
      <c r="H24" s="53">
        <v>10135</v>
      </c>
      <c r="I24" s="49">
        <v>10</v>
      </c>
      <c r="J24" s="52">
        <v>166307</v>
      </c>
      <c r="K24" s="49">
        <v>0</v>
      </c>
      <c r="L24" s="52">
        <v>0</v>
      </c>
      <c r="M24" s="49">
        <v>6</v>
      </c>
      <c r="N24" s="53">
        <v>206378</v>
      </c>
      <c r="O24" s="49">
        <v>5</v>
      </c>
      <c r="P24" s="52">
        <v>24931</v>
      </c>
      <c r="Q24" s="49">
        <v>7</v>
      </c>
      <c r="R24" s="52">
        <v>36750</v>
      </c>
      <c r="S24" s="49">
        <v>1</v>
      </c>
      <c r="T24" s="54">
        <v>5250</v>
      </c>
      <c r="U24" s="174">
        <f t="shared" si="1"/>
        <v>494493</v>
      </c>
    </row>
    <row r="25" spans="1:21" ht="12.75" customHeight="1">
      <c r="A25" s="124" t="s">
        <v>20</v>
      </c>
      <c r="B25" s="49">
        <v>19</v>
      </c>
      <c r="C25" s="50">
        <v>28</v>
      </c>
      <c r="D25" s="51">
        <f t="shared" si="0"/>
        <v>47</v>
      </c>
      <c r="E25" s="49">
        <v>6</v>
      </c>
      <c r="F25" s="52">
        <v>14137</v>
      </c>
      <c r="G25" s="49">
        <v>32</v>
      </c>
      <c r="H25" s="53">
        <v>25598</v>
      </c>
      <c r="I25" s="49">
        <v>8</v>
      </c>
      <c r="J25" s="52">
        <v>60733</v>
      </c>
      <c r="K25" s="49">
        <v>0</v>
      </c>
      <c r="L25" s="52">
        <v>0</v>
      </c>
      <c r="M25" s="49">
        <v>4</v>
      </c>
      <c r="N25" s="53">
        <v>139500</v>
      </c>
      <c r="O25" s="49">
        <v>8</v>
      </c>
      <c r="P25" s="52">
        <v>27068</v>
      </c>
      <c r="Q25" s="49">
        <v>1</v>
      </c>
      <c r="R25" s="52">
        <v>5250</v>
      </c>
      <c r="S25" s="49">
        <v>7</v>
      </c>
      <c r="T25" s="54">
        <v>52577</v>
      </c>
      <c r="U25" s="174">
        <f t="shared" si="1"/>
        <v>324863</v>
      </c>
    </row>
    <row r="26" spans="1:21" ht="12.75" customHeight="1">
      <c r="A26" s="124" t="s">
        <v>19</v>
      </c>
      <c r="B26" s="49">
        <v>5</v>
      </c>
      <c r="C26" s="50">
        <v>10</v>
      </c>
      <c r="D26" s="51">
        <f t="shared" si="0"/>
        <v>15</v>
      </c>
      <c r="E26" s="49">
        <v>3</v>
      </c>
      <c r="F26" s="52">
        <v>2552</v>
      </c>
      <c r="G26" s="49">
        <v>10</v>
      </c>
      <c r="H26" s="53">
        <v>10075</v>
      </c>
      <c r="I26" s="49">
        <v>3</v>
      </c>
      <c r="J26" s="52">
        <v>999</v>
      </c>
      <c r="K26" s="49">
        <v>0</v>
      </c>
      <c r="L26" s="52">
        <v>0</v>
      </c>
      <c r="M26" s="49">
        <v>1</v>
      </c>
      <c r="N26" s="53">
        <v>41257</v>
      </c>
      <c r="O26" s="49">
        <v>0</v>
      </c>
      <c r="P26" s="52">
        <v>0</v>
      </c>
      <c r="Q26" s="49">
        <v>5</v>
      </c>
      <c r="R26" s="52">
        <v>26250</v>
      </c>
      <c r="S26" s="49">
        <v>3</v>
      </c>
      <c r="T26" s="54">
        <v>60372</v>
      </c>
      <c r="U26" s="174">
        <f t="shared" si="1"/>
        <v>141505</v>
      </c>
    </row>
    <row r="27" spans="1:21" ht="12.75" customHeight="1">
      <c r="A27" s="124" t="s">
        <v>18</v>
      </c>
      <c r="B27" s="49">
        <v>5</v>
      </c>
      <c r="C27" s="50">
        <v>3</v>
      </c>
      <c r="D27" s="51">
        <f t="shared" si="0"/>
        <v>8</v>
      </c>
      <c r="E27" s="49">
        <v>1</v>
      </c>
      <c r="F27" s="52">
        <v>2590</v>
      </c>
      <c r="G27" s="49">
        <v>7</v>
      </c>
      <c r="H27" s="53">
        <v>6675</v>
      </c>
      <c r="I27" s="49">
        <v>5</v>
      </c>
      <c r="J27" s="52">
        <v>70117</v>
      </c>
      <c r="K27" s="49">
        <v>1</v>
      </c>
      <c r="L27" s="52">
        <v>1879</v>
      </c>
      <c r="M27" s="49">
        <v>0</v>
      </c>
      <c r="N27" s="53">
        <v>0</v>
      </c>
      <c r="O27" s="49">
        <v>3</v>
      </c>
      <c r="P27" s="52">
        <v>5850</v>
      </c>
      <c r="Q27" s="49">
        <v>0</v>
      </c>
      <c r="R27" s="52">
        <v>0</v>
      </c>
      <c r="S27" s="49">
        <v>0</v>
      </c>
      <c r="T27" s="54">
        <v>0</v>
      </c>
      <c r="U27" s="174">
        <f t="shared" si="1"/>
        <v>87111</v>
      </c>
    </row>
    <row r="28" spans="1:21" ht="12.75" customHeight="1">
      <c r="A28" s="125" t="s">
        <v>60</v>
      </c>
      <c r="B28" s="55">
        <v>9</v>
      </c>
      <c r="C28" s="50">
        <v>3</v>
      </c>
      <c r="D28" s="51">
        <f t="shared" si="0"/>
        <v>12</v>
      </c>
      <c r="E28" s="49">
        <v>3</v>
      </c>
      <c r="F28" s="52">
        <v>9734</v>
      </c>
      <c r="G28" s="49">
        <v>17</v>
      </c>
      <c r="H28" s="53">
        <v>21100</v>
      </c>
      <c r="I28" s="49">
        <v>9</v>
      </c>
      <c r="J28" s="52">
        <v>156869</v>
      </c>
      <c r="K28" s="49">
        <v>0</v>
      </c>
      <c r="L28" s="52">
        <v>0</v>
      </c>
      <c r="M28" s="49">
        <v>2</v>
      </c>
      <c r="N28" s="53">
        <v>15845</v>
      </c>
      <c r="O28" s="49">
        <v>1</v>
      </c>
      <c r="P28" s="52">
        <v>5250</v>
      </c>
      <c r="Q28" s="49">
        <v>2</v>
      </c>
      <c r="R28" s="52">
        <v>10500</v>
      </c>
      <c r="S28" s="49">
        <v>2</v>
      </c>
      <c r="T28" s="54">
        <v>10794</v>
      </c>
      <c r="U28" s="174">
        <f t="shared" si="1"/>
        <v>230092</v>
      </c>
    </row>
    <row r="29" spans="1:21" ht="12.75" customHeight="1">
      <c r="A29" s="125" t="s">
        <v>61</v>
      </c>
      <c r="B29" s="55">
        <v>31</v>
      </c>
      <c r="C29" s="50">
        <v>56</v>
      </c>
      <c r="D29" s="51">
        <f t="shared" si="0"/>
        <v>87</v>
      </c>
      <c r="E29" s="49">
        <v>29</v>
      </c>
      <c r="F29" s="52">
        <v>104978</v>
      </c>
      <c r="G29" s="49">
        <v>58</v>
      </c>
      <c r="H29" s="53">
        <v>62550</v>
      </c>
      <c r="I29" s="49">
        <v>31</v>
      </c>
      <c r="J29" s="52">
        <v>555812</v>
      </c>
      <c r="K29" s="49">
        <v>3</v>
      </c>
      <c r="L29" s="52">
        <v>7380</v>
      </c>
      <c r="M29" s="49">
        <v>8</v>
      </c>
      <c r="N29" s="53">
        <v>55053</v>
      </c>
      <c r="O29" s="49">
        <v>28</v>
      </c>
      <c r="P29" s="52">
        <v>130067</v>
      </c>
      <c r="Q29" s="49">
        <v>11</v>
      </c>
      <c r="R29" s="52">
        <v>57750</v>
      </c>
      <c r="S29" s="49">
        <v>10</v>
      </c>
      <c r="T29" s="54">
        <v>47829</v>
      </c>
      <c r="U29" s="174">
        <f t="shared" si="1"/>
        <v>1021419</v>
      </c>
    </row>
    <row r="30" spans="1:21" ht="12.75" customHeight="1">
      <c r="A30" s="123" t="s">
        <v>62</v>
      </c>
      <c r="B30" s="49">
        <v>149</v>
      </c>
      <c r="C30" s="50">
        <v>73</v>
      </c>
      <c r="D30" s="51">
        <f t="shared" si="0"/>
        <v>222</v>
      </c>
      <c r="E30" s="49">
        <v>93</v>
      </c>
      <c r="F30" s="52">
        <v>179383</v>
      </c>
      <c r="G30" s="49">
        <v>189</v>
      </c>
      <c r="H30" s="53">
        <v>194148</v>
      </c>
      <c r="I30" s="49">
        <v>88</v>
      </c>
      <c r="J30" s="52">
        <v>892944</v>
      </c>
      <c r="K30" s="49">
        <v>1</v>
      </c>
      <c r="L30" s="52">
        <v>1546</v>
      </c>
      <c r="M30" s="49">
        <v>24</v>
      </c>
      <c r="N30" s="53">
        <v>268517</v>
      </c>
      <c r="O30" s="49">
        <v>22</v>
      </c>
      <c r="P30" s="52">
        <v>93333</v>
      </c>
      <c r="Q30" s="49">
        <v>14</v>
      </c>
      <c r="R30" s="52">
        <v>86363</v>
      </c>
      <c r="S30" s="49">
        <v>22</v>
      </c>
      <c r="T30" s="54">
        <v>193639</v>
      </c>
      <c r="U30" s="174">
        <f t="shared" si="1"/>
        <v>1909873</v>
      </c>
    </row>
    <row r="31" spans="1:21" ht="12.75" customHeight="1">
      <c r="A31" s="124" t="s">
        <v>35</v>
      </c>
      <c r="B31" s="49">
        <v>379</v>
      </c>
      <c r="C31" s="50">
        <v>64</v>
      </c>
      <c r="D31" s="51">
        <f t="shared" si="0"/>
        <v>443</v>
      </c>
      <c r="E31" s="49">
        <v>183</v>
      </c>
      <c r="F31" s="52">
        <v>365553</v>
      </c>
      <c r="G31" s="49">
        <v>175</v>
      </c>
      <c r="H31" s="53">
        <v>169555</v>
      </c>
      <c r="I31" s="49">
        <v>379</v>
      </c>
      <c r="J31" s="52">
        <v>2907125</v>
      </c>
      <c r="K31" s="49">
        <v>6</v>
      </c>
      <c r="L31" s="52">
        <v>18902</v>
      </c>
      <c r="M31" s="49">
        <v>105</v>
      </c>
      <c r="N31" s="53">
        <v>1339830</v>
      </c>
      <c r="O31" s="49">
        <v>30</v>
      </c>
      <c r="P31" s="52">
        <v>105480</v>
      </c>
      <c r="Q31" s="49">
        <v>34</v>
      </c>
      <c r="R31" s="52">
        <v>168865</v>
      </c>
      <c r="S31" s="49">
        <v>17</v>
      </c>
      <c r="T31" s="54">
        <v>44195</v>
      </c>
      <c r="U31" s="174">
        <f t="shared" si="1"/>
        <v>5119505</v>
      </c>
    </row>
    <row r="32" spans="1:21" ht="12.75" customHeight="1">
      <c r="A32" s="123" t="s">
        <v>49</v>
      </c>
      <c r="B32" s="49">
        <v>1</v>
      </c>
      <c r="C32" s="50">
        <v>5</v>
      </c>
      <c r="D32" s="51">
        <f t="shared" si="0"/>
        <v>6</v>
      </c>
      <c r="E32" s="49">
        <v>0</v>
      </c>
      <c r="F32" s="52">
        <v>0</v>
      </c>
      <c r="G32" s="49">
        <v>7</v>
      </c>
      <c r="H32" s="53">
        <v>6025</v>
      </c>
      <c r="I32" s="49">
        <v>1</v>
      </c>
      <c r="J32" s="52">
        <v>27015</v>
      </c>
      <c r="K32" s="49">
        <v>0</v>
      </c>
      <c r="L32" s="52">
        <v>0</v>
      </c>
      <c r="M32" s="49">
        <v>2</v>
      </c>
      <c r="N32" s="53">
        <v>41847</v>
      </c>
      <c r="O32" s="49">
        <v>5</v>
      </c>
      <c r="P32" s="52">
        <v>22428</v>
      </c>
      <c r="Q32" s="49">
        <v>0</v>
      </c>
      <c r="R32" s="52">
        <v>0</v>
      </c>
      <c r="S32" s="49">
        <v>0</v>
      </c>
      <c r="T32" s="54"/>
      <c r="U32" s="174">
        <f t="shared" si="1"/>
        <v>97315</v>
      </c>
    </row>
    <row r="33" spans="1:21" ht="12.75" customHeight="1" thickBot="1">
      <c r="A33" s="129"/>
      <c r="B33" s="130"/>
      <c r="C33" s="131"/>
      <c r="D33" s="132"/>
      <c r="E33" s="130"/>
      <c r="F33" s="133"/>
      <c r="G33" s="130"/>
      <c r="H33" s="134"/>
      <c r="I33" s="130"/>
      <c r="J33" s="133"/>
      <c r="K33" s="130"/>
      <c r="L33" s="133"/>
      <c r="M33" s="130"/>
      <c r="N33" s="134"/>
      <c r="O33" s="130"/>
      <c r="P33" s="133"/>
      <c r="Q33" s="130"/>
      <c r="R33" s="133"/>
      <c r="S33" s="130"/>
      <c r="T33" s="135"/>
      <c r="U33" s="175"/>
    </row>
    <row r="34" spans="1:21" ht="20.25" thickBot="1" thickTop="1">
      <c r="A34" s="266" t="s">
        <v>104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7"/>
    </row>
    <row r="35" spans="1:21" ht="14.25" customHeight="1" thickBot="1" thickTop="1">
      <c r="A35" s="271" t="s">
        <v>0</v>
      </c>
      <c r="B35" s="25" t="s">
        <v>83</v>
      </c>
      <c r="C35" s="26"/>
      <c r="D35" s="27"/>
      <c r="E35" s="182" t="s">
        <v>84</v>
      </c>
      <c r="F35" s="183"/>
      <c r="G35" s="182"/>
      <c r="H35" s="184"/>
      <c r="I35" s="185" t="s">
        <v>85</v>
      </c>
      <c r="J35" s="186"/>
      <c r="K35" s="187"/>
      <c r="L35" s="186"/>
      <c r="M35" s="187"/>
      <c r="N35" s="188"/>
      <c r="O35" s="193" t="s">
        <v>86</v>
      </c>
      <c r="P35" s="194"/>
      <c r="Q35" s="195"/>
      <c r="R35" s="194"/>
      <c r="S35" s="195"/>
      <c r="T35" s="196"/>
      <c r="U35" s="268" t="s">
        <v>106</v>
      </c>
    </row>
    <row r="36" spans="1:21" ht="28.5" customHeight="1">
      <c r="A36" s="272"/>
      <c r="B36" s="29" t="s">
        <v>87</v>
      </c>
      <c r="C36" s="29"/>
      <c r="D36" s="30"/>
      <c r="E36" s="178" t="s">
        <v>88</v>
      </c>
      <c r="F36" s="179"/>
      <c r="G36" s="178" t="s">
        <v>89</v>
      </c>
      <c r="H36" s="179"/>
      <c r="I36" s="274" t="s">
        <v>90</v>
      </c>
      <c r="J36" s="263"/>
      <c r="K36" s="274" t="s">
        <v>91</v>
      </c>
      <c r="L36" s="263"/>
      <c r="M36" s="274" t="s">
        <v>92</v>
      </c>
      <c r="N36" s="263"/>
      <c r="O36" s="262" t="s">
        <v>93</v>
      </c>
      <c r="P36" s="263"/>
      <c r="Q36" s="262" t="s">
        <v>94</v>
      </c>
      <c r="R36" s="264"/>
      <c r="S36" s="262" t="s">
        <v>92</v>
      </c>
      <c r="T36" s="265"/>
      <c r="U36" s="269"/>
    </row>
    <row r="37" spans="1:21" ht="15" customHeight="1" thickBot="1">
      <c r="A37" s="273"/>
      <c r="B37" s="31" t="s">
        <v>73</v>
      </c>
      <c r="C37" s="32" t="s">
        <v>74</v>
      </c>
      <c r="D37" s="33" t="s">
        <v>5</v>
      </c>
      <c r="E37" s="180" t="s">
        <v>12</v>
      </c>
      <c r="F37" s="181" t="s">
        <v>95</v>
      </c>
      <c r="G37" s="180" t="s">
        <v>12</v>
      </c>
      <c r="H37" s="181" t="s">
        <v>95</v>
      </c>
      <c r="I37" s="34" t="s">
        <v>12</v>
      </c>
      <c r="J37" s="35" t="s">
        <v>96</v>
      </c>
      <c r="K37" s="34" t="s">
        <v>12</v>
      </c>
      <c r="L37" s="35" t="s">
        <v>96</v>
      </c>
      <c r="M37" s="34" t="s">
        <v>12</v>
      </c>
      <c r="N37" s="35" t="s">
        <v>96</v>
      </c>
      <c r="O37" s="62" t="s">
        <v>12</v>
      </c>
      <c r="P37" s="63" t="s">
        <v>96</v>
      </c>
      <c r="Q37" s="62" t="s">
        <v>12</v>
      </c>
      <c r="R37" s="63" t="s">
        <v>96</v>
      </c>
      <c r="S37" s="62" t="s">
        <v>12</v>
      </c>
      <c r="T37" s="64" t="s">
        <v>96</v>
      </c>
      <c r="U37" s="270"/>
    </row>
    <row r="38" spans="1:21" ht="12.75" customHeight="1" thickTop="1">
      <c r="A38" s="123"/>
      <c r="B38" s="49"/>
      <c r="C38" s="50"/>
      <c r="D38" s="51"/>
      <c r="E38" s="49"/>
      <c r="F38" s="52"/>
      <c r="G38" s="49"/>
      <c r="H38" s="53"/>
      <c r="I38" s="49"/>
      <c r="J38" s="52"/>
      <c r="K38" s="49"/>
      <c r="L38" s="52"/>
      <c r="M38" s="49"/>
      <c r="N38" s="53"/>
      <c r="O38" s="49"/>
      <c r="P38" s="52"/>
      <c r="Q38" s="49"/>
      <c r="R38" s="52"/>
      <c r="S38" s="49"/>
      <c r="T38" s="54"/>
      <c r="U38" s="176"/>
    </row>
    <row r="39" spans="1:21" ht="12.75" customHeight="1">
      <c r="A39" s="124" t="s">
        <v>37</v>
      </c>
      <c r="B39" s="49">
        <v>153</v>
      </c>
      <c r="C39" s="50">
        <v>82</v>
      </c>
      <c r="D39" s="51">
        <f aca="true" t="shared" si="2" ref="D39:D63">SUM(B39:C39)</f>
        <v>235</v>
      </c>
      <c r="E39" s="49">
        <v>60</v>
      </c>
      <c r="F39" s="52">
        <v>193230</v>
      </c>
      <c r="G39" s="49">
        <v>175</v>
      </c>
      <c r="H39" s="53">
        <v>196697</v>
      </c>
      <c r="I39" s="49">
        <v>147</v>
      </c>
      <c r="J39" s="52">
        <v>1707767</v>
      </c>
      <c r="K39" s="49">
        <v>8</v>
      </c>
      <c r="L39" s="52">
        <v>54280</v>
      </c>
      <c r="M39" s="49">
        <v>38</v>
      </c>
      <c r="N39" s="53">
        <v>522003</v>
      </c>
      <c r="O39" s="49">
        <v>21</v>
      </c>
      <c r="P39" s="52">
        <v>50853</v>
      </c>
      <c r="Q39" s="49">
        <v>61</v>
      </c>
      <c r="R39" s="52">
        <v>307864</v>
      </c>
      <c r="S39" s="49">
        <v>53</v>
      </c>
      <c r="T39" s="54">
        <v>468542</v>
      </c>
      <c r="U39" s="174">
        <f aca="true" t="shared" si="3" ref="U39:U63">SUM(F39+H39+J39+L39+N39+P39+R39+T39)</f>
        <v>3501236</v>
      </c>
    </row>
    <row r="40" spans="1:21" ht="12.75" customHeight="1">
      <c r="A40" s="126" t="s">
        <v>51</v>
      </c>
      <c r="B40" s="49">
        <v>0</v>
      </c>
      <c r="C40" s="50">
        <v>0</v>
      </c>
      <c r="D40" s="51">
        <f t="shared" si="2"/>
        <v>0</v>
      </c>
      <c r="E40" s="49">
        <v>0</v>
      </c>
      <c r="F40" s="52">
        <v>0</v>
      </c>
      <c r="G40" s="49">
        <v>0</v>
      </c>
      <c r="H40" s="53">
        <v>0</v>
      </c>
      <c r="I40" s="49">
        <v>0</v>
      </c>
      <c r="J40" s="52">
        <v>0</v>
      </c>
      <c r="K40" s="49">
        <v>0</v>
      </c>
      <c r="L40" s="52">
        <v>0</v>
      </c>
      <c r="M40" s="49">
        <v>0</v>
      </c>
      <c r="N40" s="53">
        <v>0</v>
      </c>
      <c r="O40" s="49">
        <v>0</v>
      </c>
      <c r="P40" s="52">
        <v>0</v>
      </c>
      <c r="Q40" s="49">
        <v>0</v>
      </c>
      <c r="R40" s="52">
        <v>0</v>
      </c>
      <c r="S40" s="49">
        <v>0</v>
      </c>
      <c r="T40" s="54">
        <v>0</v>
      </c>
      <c r="U40" s="174">
        <f t="shared" si="3"/>
        <v>0</v>
      </c>
    </row>
    <row r="41" spans="1:21" ht="12.75" customHeight="1">
      <c r="A41" s="123" t="s">
        <v>63</v>
      </c>
      <c r="B41" s="49">
        <v>21</v>
      </c>
      <c r="C41" s="50">
        <v>2</v>
      </c>
      <c r="D41" s="51">
        <f t="shared" si="2"/>
        <v>23</v>
      </c>
      <c r="E41" s="49">
        <v>4</v>
      </c>
      <c r="F41" s="52">
        <v>5698</v>
      </c>
      <c r="G41" s="49">
        <v>27</v>
      </c>
      <c r="H41" s="53">
        <v>19560</v>
      </c>
      <c r="I41" s="49">
        <v>20</v>
      </c>
      <c r="J41" s="52">
        <v>449403</v>
      </c>
      <c r="K41" s="49">
        <v>1</v>
      </c>
      <c r="L41" s="52">
        <v>167</v>
      </c>
      <c r="M41" s="49">
        <v>25</v>
      </c>
      <c r="N41" s="53">
        <v>161316</v>
      </c>
      <c r="O41" s="49">
        <v>1</v>
      </c>
      <c r="P41" s="52">
        <v>5250</v>
      </c>
      <c r="Q41" s="49">
        <v>2</v>
      </c>
      <c r="R41" s="52">
        <v>10500</v>
      </c>
      <c r="S41" s="49">
        <v>4</v>
      </c>
      <c r="T41" s="54">
        <v>10645</v>
      </c>
      <c r="U41" s="174">
        <f t="shared" si="3"/>
        <v>662539</v>
      </c>
    </row>
    <row r="42" spans="1:21" ht="12.75" customHeight="1">
      <c r="A42" s="124" t="s">
        <v>21</v>
      </c>
      <c r="B42" s="49">
        <v>25</v>
      </c>
      <c r="C42" s="50">
        <v>6</v>
      </c>
      <c r="D42" s="51">
        <f t="shared" si="2"/>
        <v>31</v>
      </c>
      <c r="E42" s="49">
        <v>20</v>
      </c>
      <c r="F42" s="52">
        <v>73019</v>
      </c>
      <c r="G42" s="49">
        <v>11</v>
      </c>
      <c r="H42" s="53">
        <v>11300</v>
      </c>
      <c r="I42" s="49">
        <v>22</v>
      </c>
      <c r="J42" s="52">
        <v>247907</v>
      </c>
      <c r="K42" s="49">
        <v>0</v>
      </c>
      <c r="L42" s="52">
        <v>0</v>
      </c>
      <c r="M42" s="49">
        <v>3</v>
      </c>
      <c r="N42" s="53">
        <v>90450</v>
      </c>
      <c r="O42" s="49">
        <v>2</v>
      </c>
      <c r="P42" s="52">
        <v>10542</v>
      </c>
      <c r="Q42" s="49">
        <v>3</v>
      </c>
      <c r="R42" s="52">
        <v>6300</v>
      </c>
      <c r="S42" s="49">
        <v>1</v>
      </c>
      <c r="T42" s="54">
        <v>6804</v>
      </c>
      <c r="U42" s="174">
        <f t="shared" si="3"/>
        <v>446322</v>
      </c>
    </row>
    <row r="43" spans="1:21" ht="12.75" customHeight="1">
      <c r="A43" s="124" t="s">
        <v>22</v>
      </c>
      <c r="B43" s="49">
        <v>6</v>
      </c>
      <c r="C43" s="50">
        <v>6</v>
      </c>
      <c r="D43" s="51">
        <f t="shared" si="2"/>
        <v>12</v>
      </c>
      <c r="E43" s="49">
        <v>15</v>
      </c>
      <c r="F43" s="52">
        <v>15020</v>
      </c>
      <c r="G43" s="49">
        <v>10</v>
      </c>
      <c r="H43" s="53">
        <v>9100</v>
      </c>
      <c r="I43" s="49">
        <v>3</v>
      </c>
      <c r="J43" s="52">
        <v>26472</v>
      </c>
      <c r="K43" s="49">
        <v>1</v>
      </c>
      <c r="L43" s="52">
        <v>2751</v>
      </c>
      <c r="M43" s="49">
        <v>1</v>
      </c>
      <c r="N43" s="53">
        <v>6474</v>
      </c>
      <c r="O43" s="49">
        <v>1</v>
      </c>
      <c r="P43" s="52">
        <v>5250</v>
      </c>
      <c r="Q43" s="49">
        <v>2</v>
      </c>
      <c r="R43" s="52">
        <v>11500</v>
      </c>
      <c r="S43" s="49">
        <v>3</v>
      </c>
      <c r="T43" s="54">
        <v>47250</v>
      </c>
      <c r="U43" s="174">
        <f t="shared" si="3"/>
        <v>123817</v>
      </c>
    </row>
    <row r="44" spans="1:21" ht="12.75" customHeight="1">
      <c r="A44" s="124" t="s">
        <v>36</v>
      </c>
      <c r="B44" s="49">
        <v>6</v>
      </c>
      <c r="C44" s="50">
        <v>7</v>
      </c>
      <c r="D44" s="51">
        <f t="shared" si="2"/>
        <v>13</v>
      </c>
      <c r="E44" s="49">
        <v>7</v>
      </c>
      <c r="F44" s="52">
        <v>11001</v>
      </c>
      <c r="G44" s="49">
        <v>6</v>
      </c>
      <c r="H44" s="53">
        <v>4350</v>
      </c>
      <c r="I44" s="49">
        <v>4</v>
      </c>
      <c r="J44" s="52">
        <v>83092</v>
      </c>
      <c r="K44" s="49">
        <v>1</v>
      </c>
      <c r="L44" s="52">
        <v>8299</v>
      </c>
      <c r="M44" s="49">
        <v>2</v>
      </c>
      <c r="N44" s="53">
        <v>25931</v>
      </c>
      <c r="O44" s="49">
        <v>5</v>
      </c>
      <c r="P44" s="52">
        <v>25620</v>
      </c>
      <c r="Q44" s="49">
        <v>2</v>
      </c>
      <c r="R44" s="52">
        <v>10500</v>
      </c>
      <c r="S44" s="49">
        <v>6</v>
      </c>
      <c r="T44" s="54">
        <v>75926</v>
      </c>
      <c r="U44" s="174">
        <f t="shared" si="3"/>
        <v>244719</v>
      </c>
    </row>
    <row r="45" spans="1:21" ht="12.75" customHeight="1">
      <c r="A45" s="123" t="s">
        <v>50</v>
      </c>
      <c r="B45" s="49">
        <v>3</v>
      </c>
      <c r="C45" s="50">
        <v>6</v>
      </c>
      <c r="D45" s="51">
        <f t="shared" si="2"/>
        <v>9</v>
      </c>
      <c r="E45" s="49">
        <v>0</v>
      </c>
      <c r="F45" s="52">
        <v>0</v>
      </c>
      <c r="G45" s="49">
        <v>8</v>
      </c>
      <c r="H45" s="53">
        <v>9180</v>
      </c>
      <c r="I45" s="49">
        <v>1</v>
      </c>
      <c r="J45" s="52">
        <v>3895</v>
      </c>
      <c r="K45" s="49">
        <v>0</v>
      </c>
      <c r="L45" s="52">
        <v>0</v>
      </c>
      <c r="M45" s="49">
        <v>0</v>
      </c>
      <c r="N45" s="53"/>
      <c r="O45" s="49">
        <v>7</v>
      </c>
      <c r="P45" s="52">
        <v>29085</v>
      </c>
      <c r="Q45" s="49">
        <v>1</v>
      </c>
      <c r="R45" s="52">
        <v>5250</v>
      </c>
      <c r="S45" s="49">
        <v>4</v>
      </c>
      <c r="T45" s="54">
        <v>22302</v>
      </c>
      <c r="U45" s="174">
        <f t="shared" si="3"/>
        <v>69712</v>
      </c>
    </row>
    <row r="46" spans="1:21" ht="12.75" customHeight="1">
      <c r="A46" s="124" t="s">
        <v>23</v>
      </c>
      <c r="B46" s="49">
        <v>43</v>
      </c>
      <c r="C46" s="50">
        <v>16</v>
      </c>
      <c r="D46" s="51">
        <f t="shared" si="2"/>
        <v>59</v>
      </c>
      <c r="E46" s="49">
        <v>7</v>
      </c>
      <c r="F46" s="52">
        <v>18948</v>
      </c>
      <c r="G46" s="49">
        <v>41</v>
      </c>
      <c r="H46" s="53">
        <v>48450</v>
      </c>
      <c r="I46" s="49">
        <v>36</v>
      </c>
      <c r="J46" s="52">
        <v>537493</v>
      </c>
      <c r="K46" s="49">
        <v>0</v>
      </c>
      <c r="L46" s="52">
        <v>0</v>
      </c>
      <c r="M46" s="49">
        <v>7</v>
      </c>
      <c r="N46" s="53">
        <v>95667</v>
      </c>
      <c r="O46" s="49">
        <v>13</v>
      </c>
      <c r="P46" s="52">
        <v>68452</v>
      </c>
      <c r="Q46" s="49">
        <v>0</v>
      </c>
      <c r="R46" s="52">
        <v>0</v>
      </c>
      <c r="S46" s="49">
        <v>8</v>
      </c>
      <c r="T46" s="54">
        <v>34460</v>
      </c>
      <c r="U46" s="174">
        <f t="shared" si="3"/>
        <v>803470</v>
      </c>
    </row>
    <row r="47" spans="1:21" ht="12.75" customHeight="1">
      <c r="A47" s="125" t="s">
        <v>64</v>
      </c>
      <c r="B47" s="55">
        <v>36</v>
      </c>
      <c r="C47" s="50">
        <v>25</v>
      </c>
      <c r="D47" s="51">
        <f t="shared" si="2"/>
        <v>61</v>
      </c>
      <c r="E47" s="49">
        <v>18</v>
      </c>
      <c r="F47" s="52">
        <v>74730</v>
      </c>
      <c r="G47" s="49">
        <v>31</v>
      </c>
      <c r="H47" s="53">
        <v>23600</v>
      </c>
      <c r="I47" s="49">
        <v>20</v>
      </c>
      <c r="J47" s="52">
        <v>331035</v>
      </c>
      <c r="K47" s="49">
        <v>0</v>
      </c>
      <c r="L47" s="52">
        <v>0</v>
      </c>
      <c r="M47" s="49">
        <v>2</v>
      </c>
      <c r="N47" s="53">
        <v>28497</v>
      </c>
      <c r="O47" s="49">
        <v>9</v>
      </c>
      <c r="P47" s="52">
        <v>30741</v>
      </c>
      <c r="Q47" s="49">
        <v>11</v>
      </c>
      <c r="R47" s="52">
        <v>57750</v>
      </c>
      <c r="S47" s="49">
        <v>4</v>
      </c>
      <c r="T47" s="54">
        <v>20972</v>
      </c>
      <c r="U47" s="174">
        <f t="shared" si="3"/>
        <v>567325</v>
      </c>
    </row>
    <row r="48" spans="1:21" ht="12.75" customHeight="1">
      <c r="A48" s="124" t="s">
        <v>38</v>
      </c>
      <c r="B48" s="49">
        <v>24</v>
      </c>
      <c r="C48" s="50">
        <v>10</v>
      </c>
      <c r="D48" s="51">
        <f t="shared" si="2"/>
        <v>34</v>
      </c>
      <c r="E48" s="49">
        <v>11</v>
      </c>
      <c r="F48" s="52">
        <v>45239</v>
      </c>
      <c r="G48" s="49">
        <v>34</v>
      </c>
      <c r="H48" s="53">
        <v>43000</v>
      </c>
      <c r="I48" s="49">
        <v>26</v>
      </c>
      <c r="J48" s="52">
        <v>405848</v>
      </c>
      <c r="K48" s="49">
        <v>1</v>
      </c>
      <c r="L48" s="52">
        <v>131</v>
      </c>
      <c r="M48" s="49">
        <v>11</v>
      </c>
      <c r="N48" s="53">
        <v>308494</v>
      </c>
      <c r="O48" s="49">
        <v>7</v>
      </c>
      <c r="P48" s="52">
        <v>33852</v>
      </c>
      <c r="Q48" s="49">
        <v>7</v>
      </c>
      <c r="R48" s="52">
        <v>31500</v>
      </c>
      <c r="S48" s="49">
        <v>12</v>
      </c>
      <c r="T48" s="54">
        <v>91463</v>
      </c>
      <c r="U48" s="174">
        <f t="shared" si="3"/>
        <v>959527</v>
      </c>
    </row>
    <row r="49" spans="1:21" ht="12.75" customHeight="1">
      <c r="A49" s="127" t="s">
        <v>52</v>
      </c>
      <c r="B49" s="49">
        <v>6</v>
      </c>
      <c r="C49" s="50">
        <v>1</v>
      </c>
      <c r="D49" s="51">
        <f t="shared" si="2"/>
        <v>7</v>
      </c>
      <c r="E49" s="49">
        <v>4</v>
      </c>
      <c r="F49" s="52">
        <v>2122</v>
      </c>
      <c r="G49" s="49">
        <v>2</v>
      </c>
      <c r="H49" s="53">
        <v>4100</v>
      </c>
      <c r="I49" s="49">
        <v>2</v>
      </c>
      <c r="J49" s="52">
        <v>45000</v>
      </c>
      <c r="K49" s="49">
        <v>0</v>
      </c>
      <c r="L49" s="52">
        <v>0</v>
      </c>
      <c r="M49" s="49">
        <v>2</v>
      </c>
      <c r="N49" s="53">
        <v>26907</v>
      </c>
      <c r="O49" s="49">
        <v>0</v>
      </c>
      <c r="P49" s="52">
        <v>0</v>
      </c>
      <c r="Q49" s="49">
        <v>0</v>
      </c>
      <c r="R49" s="52">
        <v>0</v>
      </c>
      <c r="S49" s="49">
        <v>0</v>
      </c>
      <c r="T49" s="54">
        <v>0</v>
      </c>
      <c r="U49" s="174">
        <f t="shared" si="3"/>
        <v>78129</v>
      </c>
    </row>
    <row r="50" spans="1:21" ht="12.75" customHeight="1">
      <c r="A50" s="124" t="s">
        <v>24</v>
      </c>
      <c r="B50" s="49">
        <v>72</v>
      </c>
      <c r="C50" s="50">
        <v>31</v>
      </c>
      <c r="D50" s="51">
        <f t="shared" si="2"/>
        <v>103</v>
      </c>
      <c r="E50" s="49">
        <v>21</v>
      </c>
      <c r="F50" s="52">
        <v>93914</v>
      </c>
      <c r="G50" s="49">
        <v>82</v>
      </c>
      <c r="H50" s="53">
        <v>86950</v>
      </c>
      <c r="I50" s="49">
        <v>28</v>
      </c>
      <c r="J50" s="52">
        <v>417150</v>
      </c>
      <c r="K50" s="49">
        <v>15</v>
      </c>
      <c r="L50" s="52">
        <v>463111</v>
      </c>
      <c r="M50" s="49">
        <v>31</v>
      </c>
      <c r="N50" s="53">
        <v>1248367</v>
      </c>
      <c r="O50" s="49">
        <v>9</v>
      </c>
      <c r="P50" s="52">
        <v>33664</v>
      </c>
      <c r="Q50" s="49">
        <v>23</v>
      </c>
      <c r="R50" s="52">
        <v>183031</v>
      </c>
      <c r="S50" s="49">
        <v>12</v>
      </c>
      <c r="T50" s="54">
        <v>123368</v>
      </c>
      <c r="U50" s="174">
        <f t="shared" si="3"/>
        <v>2649555</v>
      </c>
    </row>
    <row r="51" spans="1:21" ht="12.75" customHeight="1">
      <c r="A51" s="124" t="s">
        <v>25</v>
      </c>
      <c r="B51" s="49">
        <v>62</v>
      </c>
      <c r="C51" s="50">
        <v>10</v>
      </c>
      <c r="D51" s="51">
        <f t="shared" si="2"/>
        <v>72</v>
      </c>
      <c r="E51" s="49">
        <v>2</v>
      </c>
      <c r="F51" s="52">
        <v>3200</v>
      </c>
      <c r="G51" s="49">
        <v>58</v>
      </c>
      <c r="H51" s="53">
        <v>44975</v>
      </c>
      <c r="I51" s="49">
        <v>62</v>
      </c>
      <c r="J51" s="52">
        <v>1660374</v>
      </c>
      <c r="K51" s="49">
        <v>0</v>
      </c>
      <c r="L51" s="52">
        <v>0</v>
      </c>
      <c r="M51" s="49">
        <v>25</v>
      </c>
      <c r="N51" s="53">
        <v>1068858</v>
      </c>
      <c r="O51" s="49">
        <v>10</v>
      </c>
      <c r="P51" s="52">
        <v>77532</v>
      </c>
      <c r="Q51" s="49">
        <v>0</v>
      </c>
      <c r="R51" s="52">
        <v>0</v>
      </c>
      <c r="S51" s="49">
        <v>4</v>
      </c>
      <c r="T51" s="54">
        <v>48132</v>
      </c>
      <c r="U51" s="174">
        <f t="shared" si="3"/>
        <v>2903071</v>
      </c>
    </row>
    <row r="52" spans="1:21" ht="12.75" customHeight="1">
      <c r="A52" s="124" t="s">
        <v>26</v>
      </c>
      <c r="B52" s="49">
        <v>0</v>
      </c>
      <c r="C52" s="50">
        <v>2</v>
      </c>
      <c r="D52" s="51">
        <f t="shared" si="2"/>
        <v>2</v>
      </c>
      <c r="E52" s="49">
        <v>0</v>
      </c>
      <c r="F52" s="52">
        <v>0</v>
      </c>
      <c r="G52" s="49">
        <v>2</v>
      </c>
      <c r="H52" s="53">
        <v>1800</v>
      </c>
      <c r="I52" s="49">
        <v>0</v>
      </c>
      <c r="J52" s="52">
        <v>0</v>
      </c>
      <c r="K52" s="49">
        <v>0</v>
      </c>
      <c r="L52" s="52">
        <v>0</v>
      </c>
      <c r="M52" s="49">
        <v>0</v>
      </c>
      <c r="N52" s="53">
        <v>0</v>
      </c>
      <c r="O52" s="49">
        <v>2</v>
      </c>
      <c r="P52" s="52">
        <v>10500</v>
      </c>
      <c r="Q52" s="49">
        <v>0</v>
      </c>
      <c r="R52" s="52">
        <v>0</v>
      </c>
      <c r="S52" s="49">
        <v>0</v>
      </c>
      <c r="T52" s="54">
        <v>0</v>
      </c>
      <c r="U52" s="174">
        <f t="shared" si="3"/>
        <v>12300</v>
      </c>
    </row>
    <row r="53" spans="1:21" ht="12.75" customHeight="1">
      <c r="A53" s="124" t="s">
        <v>39</v>
      </c>
      <c r="B53" s="49">
        <v>39</v>
      </c>
      <c r="C53" s="50">
        <v>53</v>
      </c>
      <c r="D53" s="51">
        <f t="shared" si="2"/>
        <v>92</v>
      </c>
      <c r="E53" s="49">
        <v>38</v>
      </c>
      <c r="F53" s="52">
        <v>162759</v>
      </c>
      <c r="G53" s="49">
        <v>66</v>
      </c>
      <c r="H53" s="53">
        <v>81350</v>
      </c>
      <c r="I53" s="49">
        <v>47</v>
      </c>
      <c r="J53" s="52">
        <v>864949</v>
      </c>
      <c r="K53" s="49">
        <v>1</v>
      </c>
      <c r="L53" s="52">
        <v>1913</v>
      </c>
      <c r="M53" s="49">
        <v>29</v>
      </c>
      <c r="N53" s="53">
        <v>441531</v>
      </c>
      <c r="O53" s="49">
        <v>8</v>
      </c>
      <c r="P53" s="52">
        <v>29400</v>
      </c>
      <c r="Q53" s="49">
        <v>11</v>
      </c>
      <c r="R53" s="52">
        <v>54684</v>
      </c>
      <c r="S53" s="49">
        <v>10</v>
      </c>
      <c r="T53" s="54">
        <v>53856</v>
      </c>
      <c r="U53" s="174">
        <f t="shared" si="3"/>
        <v>1690442</v>
      </c>
    </row>
    <row r="54" spans="1:21" ht="12.75" customHeight="1">
      <c r="A54" s="123" t="s">
        <v>53</v>
      </c>
      <c r="B54" s="49">
        <v>22</v>
      </c>
      <c r="C54" s="50">
        <v>18</v>
      </c>
      <c r="D54" s="51">
        <f t="shared" si="2"/>
        <v>40</v>
      </c>
      <c r="E54" s="49">
        <v>0</v>
      </c>
      <c r="F54" s="52">
        <v>0</v>
      </c>
      <c r="G54" s="49">
        <v>31</v>
      </c>
      <c r="H54" s="53">
        <v>35535</v>
      </c>
      <c r="I54" s="49">
        <v>3</v>
      </c>
      <c r="J54" s="52">
        <v>56505</v>
      </c>
      <c r="K54" s="49">
        <v>0</v>
      </c>
      <c r="L54" s="52">
        <v>0</v>
      </c>
      <c r="M54" s="49">
        <v>0</v>
      </c>
      <c r="N54" s="53">
        <v>0</v>
      </c>
      <c r="O54" s="49">
        <v>6</v>
      </c>
      <c r="P54" s="52">
        <v>32634</v>
      </c>
      <c r="Q54" s="49">
        <v>0</v>
      </c>
      <c r="R54" s="52">
        <v>0</v>
      </c>
      <c r="S54" s="49">
        <v>0</v>
      </c>
      <c r="T54" s="54">
        <v>0</v>
      </c>
      <c r="U54" s="174">
        <f t="shared" si="3"/>
        <v>124674</v>
      </c>
    </row>
    <row r="55" spans="1:21" ht="12.75" customHeight="1">
      <c r="A55" s="124" t="s">
        <v>40</v>
      </c>
      <c r="B55" s="49">
        <v>109</v>
      </c>
      <c r="C55" s="50">
        <v>54</v>
      </c>
      <c r="D55" s="51">
        <f t="shared" si="2"/>
        <v>163</v>
      </c>
      <c r="E55" s="49">
        <v>27</v>
      </c>
      <c r="F55" s="52">
        <v>68038</v>
      </c>
      <c r="G55" s="49">
        <v>111</v>
      </c>
      <c r="H55" s="53">
        <v>97803</v>
      </c>
      <c r="I55" s="49">
        <v>89</v>
      </c>
      <c r="J55" s="52">
        <v>1447602</v>
      </c>
      <c r="K55" s="49">
        <v>0</v>
      </c>
      <c r="L55" s="52">
        <v>0</v>
      </c>
      <c r="M55" s="49">
        <v>23</v>
      </c>
      <c r="N55" s="53">
        <v>134797</v>
      </c>
      <c r="O55" s="49">
        <v>15</v>
      </c>
      <c r="P55" s="52">
        <v>58571</v>
      </c>
      <c r="Q55" s="49">
        <v>33</v>
      </c>
      <c r="R55" s="52">
        <v>173250</v>
      </c>
      <c r="S55" s="49">
        <v>3</v>
      </c>
      <c r="T55" s="54">
        <v>7348</v>
      </c>
      <c r="U55" s="174">
        <f t="shared" si="3"/>
        <v>1987409</v>
      </c>
    </row>
    <row r="56" spans="1:21" ht="12.75" customHeight="1">
      <c r="A56" s="124" t="s">
        <v>41</v>
      </c>
      <c r="B56" s="49">
        <v>145</v>
      </c>
      <c r="C56" s="50">
        <v>193</v>
      </c>
      <c r="D56" s="51">
        <f t="shared" si="2"/>
        <v>338</v>
      </c>
      <c r="E56" s="49">
        <v>180</v>
      </c>
      <c r="F56" s="52">
        <v>208948</v>
      </c>
      <c r="G56" s="49">
        <v>158</v>
      </c>
      <c r="H56" s="53">
        <v>110072</v>
      </c>
      <c r="I56" s="49">
        <v>72</v>
      </c>
      <c r="J56" s="52">
        <v>1275560</v>
      </c>
      <c r="K56" s="49">
        <v>5</v>
      </c>
      <c r="L56" s="52">
        <v>16239</v>
      </c>
      <c r="M56" s="49">
        <v>30</v>
      </c>
      <c r="N56" s="53">
        <v>323378</v>
      </c>
      <c r="O56" s="49">
        <v>94</v>
      </c>
      <c r="P56" s="52">
        <v>438279</v>
      </c>
      <c r="Q56" s="49">
        <v>3</v>
      </c>
      <c r="R56" s="52">
        <v>18273</v>
      </c>
      <c r="S56" s="49">
        <v>59</v>
      </c>
      <c r="T56" s="54">
        <v>572604</v>
      </c>
      <c r="U56" s="174">
        <f t="shared" si="3"/>
        <v>2963353</v>
      </c>
    </row>
    <row r="57" spans="1:21" ht="12.75" customHeight="1">
      <c r="A57" s="123" t="s">
        <v>54</v>
      </c>
      <c r="B57" s="49">
        <v>4</v>
      </c>
      <c r="C57" s="50">
        <v>4</v>
      </c>
      <c r="D57" s="51">
        <f t="shared" si="2"/>
        <v>8</v>
      </c>
      <c r="E57" s="49">
        <v>2</v>
      </c>
      <c r="F57" s="52">
        <v>3425</v>
      </c>
      <c r="G57" s="49">
        <v>1</v>
      </c>
      <c r="H57" s="53">
        <v>2275</v>
      </c>
      <c r="I57" s="49">
        <v>3</v>
      </c>
      <c r="J57" s="52">
        <v>34000</v>
      </c>
      <c r="K57" s="49">
        <v>1</v>
      </c>
      <c r="L57" s="52">
        <v>223</v>
      </c>
      <c r="M57" s="49">
        <v>0</v>
      </c>
      <c r="N57" s="53">
        <v>0</v>
      </c>
      <c r="O57" s="49">
        <v>1</v>
      </c>
      <c r="P57" s="52">
        <v>5250</v>
      </c>
      <c r="Q57" s="49">
        <v>0</v>
      </c>
      <c r="R57" s="52">
        <v>0</v>
      </c>
      <c r="S57" s="49">
        <v>1</v>
      </c>
      <c r="T57" s="54">
        <v>546</v>
      </c>
      <c r="U57" s="174">
        <f t="shared" si="3"/>
        <v>45719</v>
      </c>
    </row>
    <row r="58" spans="1:21" ht="12.75" customHeight="1">
      <c r="A58" s="124" t="s">
        <v>28</v>
      </c>
      <c r="B58" s="49">
        <v>49</v>
      </c>
      <c r="C58" s="50">
        <v>33</v>
      </c>
      <c r="D58" s="51">
        <f t="shared" si="2"/>
        <v>82</v>
      </c>
      <c r="E58" s="49">
        <v>60</v>
      </c>
      <c r="F58" s="52">
        <v>210816</v>
      </c>
      <c r="G58" s="49">
        <v>22</v>
      </c>
      <c r="H58" s="53">
        <v>30200</v>
      </c>
      <c r="I58" s="49">
        <v>33</v>
      </c>
      <c r="J58" s="52">
        <v>452155</v>
      </c>
      <c r="K58" s="49">
        <v>1</v>
      </c>
      <c r="L58" s="52">
        <v>10132</v>
      </c>
      <c r="M58" s="49">
        <v>17</v>
      </c>
      <c r="N58" s="53">
        <v>561525</v>
      </c>
      <c r="O58" s="49">
        <v>20</v>
      </c>
      <c r="P58" s="52">
        <v>86336</v>
      </c>
      <c r="Q58" s="49">
        <v>11</v>
      </c>
      <c r="R58" s="52">
        <v>53500</v>
      </c>
      <c r="S58" s="49">
        <v>16</v>
      </c>
      <c r="T58" s="54">
        <v>322169</v>
      </c>
      <c r="U58" s="174">
        <f t="shared" si="3"/>
        <v>1726833</v>
      </c>
    </row>
    <row r="59" spans="1:21" ht="12.75" customHeight="1">
      <c r="A59" s="124" t="s">
        <v>27</v>
      </c>
      <c r="B59" s="49">
        <v>0</v>
      </c>
      <c r="C59" s="50">
        <v>1</v>
      </c>
      <c r="D59" s="51">
        <f t="shared" si="2"/>
        <v>1</v>
      </c>
      <c r="E59" s="49">
        <v>1</v>
      </c>
      <c r="F59" s="52">
        <v>1727</v>
      </c>
      <c r="G59" s="49">
        <v>0</v>
      </c>
      <c r="H59" s="53">
        <v>0</v>
      </c>
      <c r="I59" s="49">
        <v>0</v>
      </c>
      <c r="J59" s="52">
        <v>0</v>
      </c>
      <c r="K59" s="49">
        <v>0</v>
      </c>
      <c r="L59" s="52">
        <v>0</v>
      </c>
      <c r="M59" s="49">
        <v>0</v>
      </c>
      <c r="N59" s="53">
        <v>0</v>
      </c>
      <c r="O59" s="49">
        <v>0</v>
      </c>
      <c r="P59" s="52">
        <v>0</v>
      </c>
      <c r="Q59" s="49">
        <v>0</v>
      </c>
      <c r="R59" s="52">
        <v>0</v>
      </c>
      <c r="S59" s="49">
        <v>0</v>
      </c>
      <c r="T59" s="54">
        <v>0</v>
      </c>
      <c r="U59" s="174">
        <f t="shared" si="3"/>
        <v>1727</v>
      </c>
    </row>
    <row r="60" spans="1:21" ht="12.75" customHeight="1">
      <c r="A60" s="123" t="s">
        <v>55</v>
      </c>
      <c r="B60" s="49">
        <v>14</v>
      </c>
      <c r="C60" s="50">
        <v>33</v>
      </c>
      <c r="D60" s="51">
        <f t="shared" si="2"/>
        <v>47</v>
      </c>
      <c r="E60" s="49">
        <v>7</v>
      </c>
      <c r="F60" s="52">
        <v>20292</v>
      </c>
      <c r="G60" s="49">
        <v>39</v>
      </c>
      <c r="H60" s="53">
        <v>48295</v>
      </c>
      <c r="I60" s="49">
        <v>14</v>
      </c>
      <c r="J60" s="52">
        <v>287420</v>
      </c>
      <c r="K60" s="49">
        <v>1</v>
      </c>
      <c r="L60" s="52">
        <v>1138</v>
      </c>
      <c r="M60" s="49">
        <v>10</v>
      </c>
      <c r="N60" s="53">
        <v>196285</v>
      </c>
      <c r="O60" s="49">
        <v>24</v>
      </c>
      <c r="P60" s="52">
        <v>116991</v>
      </c>
      <c r="Q60" s="49">
        <v>9</v>
      </c>
      <c r="R60" s="52">
        <v>47250</v>
      </c>
      <c r="S60" s="49">
        <v>25</v>
      </c>
      <c r="T60" s="54">
        <v>126138</v>
      </c>
      <c r="U60" s="174">
        <f t="shared" si="3"/>
        <v>843809</v>
      </c>
    </row>
    <row r="61" spans="1:21" ht="12.75" customHeight="1">
      <c r="A61" s="165" t="s">
        <v>65</v>
      </c>
      <c r="B61" s="168">
        <v>105</v>
      </c>
      <c r="C61" s="50">
        <v>58</v>
      </c>
      <c r="D61" s="51">
        <f t="shared" si="2"/>
        <v>163</v>
      </c>
      <c r="E61" s="49">
        <v>94</v>
      </c>
      <c r="F61" s="52">
        <v>184181</v>
      </c>
      <c r="G61" s="49">
        <v>156</v>
      </c>
      <c r="H61" s="53">
        <v>230908</v>
      </c>
      <c r="I61" s="49">
        <v>103</v>
      </c>
      <c r="J61" s="52">
        <v>2317500</v>
      </c>
      <c r="K61" s="49">
        <v>6</v>
      </c>
      <c r="L61" s="52">
        <v>3629</v>
      </c>
      <c r="M61" s="49">
        <v>105</v>
      </c>
      <c r="N61" s="53">
        <v>43919</v>
      </c>
      <c r="O61" s="49">
        <v>30</v>
      </c>
      <c r="P61" s="52">
        <v>131917</v>
      </c>
      <c r="Q61" s="49">
        <v>28</v>
      </c>
      <c r="R61" s="52">
        <v>143065</v>
      </c>
      <c r="S61" s="49">
        <v>0</v>
      </c>
      <c r="T61" s="54">
        <v>0</v>
      </c>
      <c r="U61" s="174">
        <f t="shared" si="3"/>
        <v>3055119</v>
      </c>
    </row>
    <row r="62" spans="1:21" ht="12.75" customHeight="1">
      <c r="A62" s="166" t="s">
        <v>29</v>
      </c>
      <c r="B62" s="169">
        <v>50</v>
      </c>
      <c r="C62" s="50">
        <v>29</v>
      </c>
      <c r="D62" s="51">
        <f t="shared" si="2"/>
        <v>79</v>
      </c>
      <c r="E62" s="49">
        <v>45</v>
      </c>
      <c r="F62" s="52">
        <v>49160</v>
      </c>
      <c r="G62" s="49">
        <v>34</v>
      </c>
      <c r="H62" s="53">
        <v>71844</v>
      </c>
      <c r="I62" s="49">
        <v>39</v>
      </c>
      <c r="J62" s="52">
        <v>580503</v>
      </c>
      <c r="K62" s="49">
        <v>0</v>
      </c>
      <c r="L62" s="52">
        <v>0</v>
      </c>
      <c r="M62" s="49">
        <v>11</v>
      </c>
      <c r="N62" s="53">
        <v>356627</v>
      </c>
      <c r="O62" s="49">
        <v>8</v>
      </c>
      <c r="P62" s="52">
        <v>21420</v>
      </c>
      <c r="Q62" s="49">
        <v>9</v>
      </c>
      <c r="R62" s="52">
        <v>63634</v>
      </c>
      <c r="S62" s="49">
        <v>12</v>
      </c>
      <c r="T62" s="54">
        <v>120840</v>
      </c>
      <c r="U62" s="174">
        <f t="shared" si="3"/>
        <v>1264028</v>
      </c>
    </row>
    <row r="63" spans="1:21" ht="12.75" customHeight="1">
      <c r="A63" s="167" t="s">
        <v>66</v>
      </c>
      <c r="B63" s="169">
        <v>0</v>
      </c>
      <c r="C63" s="50">
        <v>0</v>
      </c>
      <c r="D63" s="51">
        <f t="shared" si="2"/>
        <v>0</v>
      </c>
      <c r="E63" s="49">
        <v>0</v>
      </c>
      <c r="F63" s="52">
        <v>0</v>
      </c>
      <c r="G63" s="49">
        <v>0</v>
      </c>
      <c r="H63" s="53">
        <v>0</v>
      </c>
      <c r="I63" s="49">
        <v>0</v>
      </c>
      <c r="J63" s="52">
        <v>0</v>
      </c>
      <c r="K63" s="49">
        <v>0</v>
      </c>
      <c r="L63" s="52">
        <v>0</v>
      </c>
      <c r="M63" s="49">
        <v>0</v>
      </c>
      <c r="N63" s="53">
        <v>0</v>
      </c>
      <c r="O63" s="49">
        <v>0</v>
      </c>
      <c r="P63" s="52">
        <v>0</v>
      </c>
      <c r="Q63" s="49">
        <v>0</v>
      </c>
      <c r="R63" s="52">
        <v>0</v>
      </c>
      <c r="S63" s="49">
        <v>0</v>
      </c>
      <c r="T63" s="54">
        <v>0</v>
      </c>
      <c r="U63" s="174">
        <f t="shared" si="3"/>
        <v>0</v>
      </c>
    </row>
    <row r="64" spans="1:21" ht="12.75" customHeight="1" thickBot="1">
      <c r="A64" s="128"/>
      <c r="B64" s="170"/>
      <c r="C64" s="56"/>
      <c r="D64" s="57"/>
      <c r="E64" s="58"/>
      <c r="F64" s="57"/>
      <c r="G64" s="56"/>
      <c r="H64" s="59"/>
      <c r="I64" s="56"/>
      <c r="J64" s="57"/>
      <c r="K64" s="56"/>
      <c r="L64" s="57"/>
      <c r="M64" s="56"/>
      <c r="N64" s="57"/>
      <c r="O64" s="58"/>
      <c r="P64" s="57"/>
      <c r="Q64" s="56"/>
      <c r="R64" s="57"/>
      <c r="S64" s="56"/>
      <c r="T64" s="60"/>
      <c r="U64" s="177"/>
    </row>
    <row r="65" spans="1:21" ht="13.5" thickBot="1" thickTop="1">
      <c r="A65" s="172" t="s">
        <v>79</v>
      </c>
      <c r="B65" s="171">
        <f>SUM(B6:B32)+SUM(B39:B63)</f>
        <v>2593</v>
      </c>
      <c r="C65" s="171">
        <f>SUM(C6:C32)+SUM(C39:C63)</f>
        <v>1572</v>
      </c>
      <c r="D65" s="61">
        <f>SUM(B65:C65)</f>
        <v>4165</v>
      </c>
      <c r="E65" s="171">
        <f aca="true" t="shared" si="4" ref="E65:U65">SUM(E6:E32)+SUM(E39:E63)</f>
        <v>1454</v>
      </c>
      <c r="F65" s="197">
        <f t="shared" si="4"/>
        <v>4113340</v>
      </c>
      <c r="G65" s="171">
        <f t="shared" si="4"/>
        <v>2706</v>
      </c>
      <c r="H65" s="197">
        <f t="shared" si="4"/>
        <v>3061862</v>
      </c>
      <c r="I65" s="171">
        <f t="shared" si="4"/>
        <v>1927</v>
      </c>
      <c r="J65" s="197">
        <f t="shared" si="4"/>
        <v>27914242</v>
      </c>
      <c r="K65" s="171">
        <f t="shared" si="4"/>
        <v>134</v>
      </c>
      <c r="L65" s="197">
        <f t="shared" si="4"/>
        <v>1002883</v>
      </c>
      <c r="M65" s="171">
        <f t="shared" si="4"/>
        <v>736</v>
      </c>
      <c r="N65" s="197">
        <f t="shared" si="4"/>
        <v>11537377</v>
      </c>
      <c r="O65" s="171">
        <f t="shared" si="4"/>
        <v>768</v>
      </c>
      <c r="P65" s="197">
        <f t="shared" si="4"/>
        <v>3402679</v>
      </c>
      <c r="Q65" s="171">
        <f t="shared" si="4"/>
        <v>497</v>
      </c>
      <c r="R65" s="197">
        <f t="shared" si="4"/>
        <v>3122508</v>
      </c>
      <c r="S65" s="171">
        <f t="shared" si="4"/>
        <v>529</v>
      </c>
      <c r="T65" s="198">
        <f t="shared" si="4"/>
        <v>4458629</v>
      </c>
      <c r="U65" s="199">
        <f t="shared" si="4"/>
        <v>58613520</v>
      </c>
    </row>
    <row r="66" spans="1:21" ht="14.25" thickBot="1" thickTop="1">
      <c r="A66" s="118"/>
      <c r="B66" s="37"/>
      <c r="C66" s="37"/>
      <c r="D66" s="37"/>
      <c r="E66" s="37"/>
      <c r="F66" s="37"/>
      <c r="G66" s="37"/>
      <c r="H66" s="37"/>
      <c r="I66" s="37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217"/>
    </row>
    <row r="67" spans="1:21" ht="14.25" thickBot="1" thickTop="1">
      <c r="A67" s="277" t="s">
        <v>97</v>
      </c>
      <c r="B67" s="278"/>
      <c r="C67" s="278"/>
      <c r="D67" s="278"/>
      <c r="E67" s="278"/>
      <c r="F67" s="278"/>
      <c r="G67" s="278"/>
      <c r="H67" s="279"/>
      <c r="I67" s="117"/>
      <c r="J67" s="280">
        <f>SUM(F65+H65+J65+L65+N65+P65+R65+T65)</f>
        <v>58613520</v>
      </c>
      <c r="K67" s="281"/>
      <c r="L67" s="38"/>
      <c r="M67" s="38"/>
      <c r="N67" s="38"/>
      <c r="O67" s="38"/>
      <c r="P67" s="38"/>
      <c r="Q67" s="38"/>
      <c r="R67" s="38"/>
      <c r="S67" s="38"/>
      <c r="T67" s="38"/>
      <c r="U67" s="218"/>
    </row>
    <row r="68" spans="1:21" ht="14.25" thickBot="1" thickTop="1">
      <c r="A68" s="277" t="s">
        <v>98</v>
      </c>
      <c r="B68" s="278"/>
      <c r="C68" s="278"/>
      <c r="D68" s="278"/>
      <c r="E68" s="278"/>
      <c r="F68" s="278"/>
      <c r="G68" s="278"/>
      <c r="H68" s="279"/>
      <c r="I68" s="117"/>
      <c r="J68" s="280">
        <f>SUM('99 Bus'!I62:J62)</f>
        <v>28500023</v>
      </c>
      <c r="K68" s="281"/>
      <c r="L68" s="36"/>
      <c r="M68" s="36"/>
      <c r="N68" s="36"/>
      <c r="O68" s="36"/>
      <c r="P68" s="36"/>
      <c r="Q68" s="36"/>
      <c r="R68" s="36"/>
      <c r="S68" s="36"/>
      <c r="T68" s="36"/>
      <c r="U68" s="218"/>
    </row>
    <row r="69" spans="1:21" ht="14.25" thickBot="1" thickTop="1">
      <c r="A69" s="277" t="s">
        <v>99</v>
      </c>
      <c r="B69" s="278"/>
      <c r="C69" s="278"/>
      <c r="D69" s="278"/>
      <c r="E69" s="278"/>
      <c r="F69" s="278"/>
      <c r="G69" s="278"/>
      <c r="H69" s="279"/>
      <c r="I69" s="117"/>
      <c r="J69" s="280">
        <f>SUM('99 Bus'!M58)</f>
        <v>13691660</v>
      </c>
      <c r="K69" s="281"/>
      <c r="L69" s="39"/>
      <c r="M69" s="39"/>
      <c r="N69" s="39"/>
      <c r="O69" s="39"/>
      <c r="P69" s="39"/>
      <c r="Q69" s="39"/>
      <c r="R69" s="39"/>
      <c r="S69" s="39"/>
      <c r="T69" s="39"/>
      <c r="U69" s="218"/>
    </row>
    <row r="70" spans="1:21" ht="14.25" thickBot="1" thickTop="1">
      <c r="A70" s="120"/>
      <c r="B70" s="120"/>
      <c r="C70" s="42"/>
      <c r="D70" s="42"/>
      <c r="E70" s="42"/>
      <c r="F70" s="40"/>
      <c r="G70" s="121"/>
      <c r="H70" s="115"/>
      <c r="I70" s="116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218"/>
    </row>
    <row r="71" spans="1:21" ht="14.25" thickBot="1" thickTop="1">
      <c r="A71" s="277" t="s">
        <v>100</v>
      </c>
      <c r="B71" s="278"/>
      <c r="C71" s="278"/>
      <c r="D71" s="278"/>
      <c r="E71" s="278"/>
      <c r="F71" s="278"/>
      <c r="G71" s="278"/>
      <c r="H71" s="279"/>
      <c r="I71" s="119"/>
      <c r="J71" s="280">
        <f>SUM(J67+J68+J69)</f>
        <v>100805203</v>
      </c>
      <c r="K71" s="281"/>
      <c r="L71" s="37"/>
      <c r="M71" s="37"/>
      <c r="N71" s="37"/>
      <c r="O71" s="37"/>
      <c r="P71" s="37"/>
      <c r="Q71" s="37"/>
      <c r="R71" s="37"/>
      <c r="S71" s="37"/>
      <c r="T71" s="37"/>
      <c r="U71" s="219"/>
    </row>
    <row r="72" spans="1:20" ht="9" thickTop="1">
      <c r="A72" s="39"/>
      <c r="B72" s="39"/>
      <c r="C72" s="39"/>
      <c r="D72" s="39"/>
      <c r="E72" s="39"/>
      <c r="F72" s="39"/>
      <c r="G72" s="39"/>
      <c r="H72" s="39"/>
      <c r="I72" s="3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</sheetData>
  <mergeCells count="26">
    <mergeCell ref="A68:H68"/>
    <mergeCell ref="A69:H69"/>
    <mergeCell ref="A71:H71"/>
    <mergeCell ref="J67:K67"/>
    <mergeCell ref="J68:K68"/>
    <mergeCell ref="J69:K69"/>
    <mergeCell ref="J71:K71"/>
    <mergeCell ref="A67:H67"/>
    <mergeCell ref="S3:T3"/>
    <mergeCell ref="Q3:R3"/>
    <mergeCell ref="A2:A4"/>
    <mergeCell ref="A1:U1"/>
    <mergeCell ref="U2:U4"/>
    <mergeCell ref="I3:J3"/>
    <mergeCell ref="K3:L3"/>
    <mergeCell ref="M3:N3"/>
    <mergeCell ref="O3:P3"/>
    <mergeCell ref="O36:P36"/>
    <mergeCell ref="Q36:R36"/>
    <mergeCell ref="S36:T36"/>
    <mergeCell ref="A34:U34"/>
    <mergeCell ref="U35:U37"/>
    <mergeCell ref="A35:A37"/>
    <mergeCell ref="I36:J36"/>
    <mergeCell ref="K36:L36"/>
    <mergeCell ref="M36:N36"/>
  </mergeCells>
  <printOptions gridLines="1"/>
  <pageMargins left="0.4" right="0.4" top="1" bottom="0.75" header="0.5" footer="0.5"/>
  <pageSetup horizontalDpi="300" verticalDpi="300" orientation="landscape" scale="81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:M1"/>
    </sheetView>
  </sheetViews>
  <sheetFormatPr defaultColWidth="9.33203125" defaultRowHeight="11.25"/>
  <cols>
    <col min="1" max="1" width="10" style="1" customWidth="1"/>
    <col min="2" max="2" width="10.66015625" style="1" customWidth="1"/>
    <col min="3" max="3" width="12.83203125" style="1" customWidth="1"/>
    <col min="4" max="4" width="14.5" style="1" customWidth="1"/>
    <col min="5" max="5" width="11.33203125" style="1" bestFit="1" customWidth="1"/>
    <col min="6" max="6" width="18.16015625" style="1" customWidth="1"/>
    <col min="7" max="7" width="11.33203125" style="1" bestFit="1" customWidth="1"/>
    <col min="8" max="8" width="18.66015625" style="1" bestFit="1" customWidth="1"/>
    <col min="9" max="9" width="11.33203125" style="1" bestFit="1" customWidth="1"/>
    <col min="10" max="11" width="19.16015625" style="1" customWidth="1"/>
    <col min="12" max="12" width="16" style="1" bestFit="1" customWidth="1"/>
    <col min="13" max="13" width="18.83203125" style="1" bestFit="1" customWidth="1"/>
    <col min="14" max="14" width="8.33203125" style="1" customWidth="1"/>
    <col min="15" max="15" width="11.33203125" style="1" customWidth="1"/>
    <col min="16" max="16" width="8" style="1" customWidth="1"/>
    <col min="17" max="17" width="11.33203125" style="1" customWidth="1"/>
    <col min="18" max="18" width="8.5" style="1" customWidth="1"/>
    <col min="19" max="19" width="11.33203125" style="1" customWidth="1"/>
    <col min="20" max="20" width="7.66015625" style="1" customWidth="1"/>
    <col min="21" max="21" width="11.16015625" style="1" customWidth="1"/>
    <col min="22" max="16384" width="13" style="1" customWidth="1"/>
  </cols>
  <sheetData>
    <row r="1" spans="1:13" ht="18" customHeight="1" thickBot="1">
      <c r="A1" s="282" t="s">
        <v>103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24" customHeight="1" thickTop="1">
      <c r="A2" s="154" t="s">
        <v>0</v>
      </c>
      <c r="B2" s="15" t="s">
        <v>68</v>
      </c>
      <c r="C2" s="15"/>
      <c r="D2" s="16"/>
      <c r="E2" s="17" t="s">
        <v>69</v>
      </c>
      <c r="F2" s="18"/>
      <c r="G2" s="17" t="s">
        <v>70</v>
      </c>
      <c r="H2" s="18"/>
      <c r="I2" s="293" t="s">
        <v>71</v>
      </c>
      <c r="J2" s="294"/>
      <c r="K2" s="297" t="s">
        <v>79</v>
      </c>
      <c r="L2" s="295" t="s">
        <v>72</v>
      </c>
      <c r="M2" s="296"/>
    </row>
    <row r="3" spans="1:13" ht="12.75" customHeight="1" thickBot="1">
      <c r="A3" s="155"/>
      <c r="B3" s="19" t="s">
        <v>73</v>
      </c>
      <c r="C3" s="20" t="s">
        <v>74</v>
      </c>
      <c r="D3" s="21" t="s">
        <v>5</v>
      </c>
      <c r="E3" s="22" t="s">
        <v>75</v>
      </c>
      <c r="F3" s="23" t="s">
        <v>76</v>
      </c>
      <c r="G3" s="22" t="s">
        <v>75</v>
      </c>
      <c r="H3" s="23" t="s">
        <v>76</v>
      </c>
      <c r="I3" s="24" t="s">
        <v>75</v>
      </c>
      <c r="J3" s="203" t="s">
        <v>76</v>
      </c>
      <c r="K3" s="298"/>
      <c r="L3" s="204" t="s">
        <v>77</v>
      </c>
      <c r="M3" s="136" t="s">
        <v>78</v>
      </c>
    </row>
    <row r="4" spans="1:13" ht="12.75" customHeight="1" thickTop="1">
      <c r="A4" s="158"/>
      <c r="B4" s="156"/>
      <c r="C4" s="144"/>
      <c r="D4" s="145"/>
      <c r="E4" s="146"/>
      <c r="F4" s="147"/>
      <c r="G4" s="146"/>
      <c r="H4" s="147"/>
      <c r="I4" s="146"/>
      <c r="J4" s="147"/>
      <c r="K4" s="200"/>
      <c r="L4" s="143"/>
      <c r="M4" s="148"/>
    </row>
    <row r="5" spans="1:13" ht="12.75" customHeight="1">
      <c r="A5" s="161" t="s">
        <v>43</v>
      </c>
      <c r="B5" s="157">
        <v>4</v>
      </c>
      <c r="C5" s="150">
        <v>8</v>
      </c>
      <c r="D5" s="151">
        <f aca="true" t="shared" si="0" ref="D5:D36">SUM(B5:C5)</f>
        <v>12</v>
      </c>
      <c r="E5" s="149">
        <v>10</v>
      </c>
      <c r="F5" s="152">
        <v>95703</v>
      </c>
      <c r="G5" s="149">
        <v>3</v>
      </c>
      <c r="H5" s="152">
        <v>49327</v>
      </c>
      <c r="I5" s="149">
        <v>3</v>
      </c>
      <c r="J5" s="152">
        <v>30000</v>
      </c>
      <c r="K5" s="201">
        <f aca="true" t="shared" si="1" ref="K5:K27">SUM(F5+H5)</f>
        <v>145030</v>
      </c>
      <c r="L5" s="149">
        <v>0</v>
      </c>
      <c r="M5" s="153">
        <v>0</v>
      </c>
    </row>
    <row r="6" spans="1:13" ht="12.75" customHeight="1">
      <c r="A6" s="161" t="s">
        <v>30</v>
      </c>
      <c r="B6" s="157">
        <v>34</v>
      </c>
      <c r="C6" s="150">
        <v>15</v>
      </c>
      <c r="D6" s="151">
        <f t="shared" si="0"/>
        <v>49</v>
      </c>
      <c r="E6" s="149">
        <v>40</v>
      </c>
      <c r="F6" s="152">
        <v>587288</v>
      </c>
      <c r="G6" s="149">
        <v>9</v>
      </c>
      <c r="H6" s="152">
        <v>125633</v>
      </c>
      <c r="I6" s="149">
        <v>16</v>
      </c>
      <c r="J6" s="152">
        <v>129502</v>
      </c>
      <c r="K6" s="201">
        <f t="shared" si="1"/>
        <v>712921</v>
      </c>
      <c r="L6" s="149">
        <v>2</v>
      </c>
      <c r="M6" s="153">
        <v>879056</v>
      </c>
    </row>
    <row r="7" spans="1:13" ht="12.75" customHeight="1">
      <c r="A7" s="161" t="s">
        <v>31</v>
      </c>
      <c r="B7" s="157">
        <v>23</v>
      </c>
      <c r="C7" s="150">
        <v>10</v>
      </c>
      <c r="D7" s="151">
        <f t="shared" si="0"/>
        <v>33</v>
      </c>
      <c r="E7" s="149">
        <v>29</v>
      </c>
      <c r="F7" s="152">
        <v>136582</v>
      </c>
      <c r="G7" s="149">
        <v>4</v>
      </c>
      <c r="H7" s="152">
        <v>52746</v>
      </c>
      <c r="I7" s="149">
        <v>5</v>
      </c>
      <c r="J7" s="152">
        <v>45725</v>
      </c>
      <c r="K7" s="201">
        <f t="shared" si="1"/>
        <v>189328</v>
      </c>
      <c r="L7" s="149">
        <v>2</v>
      </c>
      <c r="M7" s="153">
        <v>96317</v>
      </c>
    </row>
    <row r="8" spans="1:13" ht="12.75" customHeight="1">
      <c r="A8" s="161" t="s">
        <v>44</v>
      </c>
      <c r="B8" s="157">
        <v>20</v>
      </c>
      <c r="C8" s="150">
        <v>14</v>
      </c>
      <c r="D8" s="151">
        <f t="shared" si="0"/>
        <v>34</v>
      </c>
      <c r="E8" s="149">
        <v>16</v>
      </c>
      <c r="F8" s="152">
        <v>360450</v>
      </c>
      <c r="G8" s="149">
        <v>18</v>
      </c>
      <c r="H8" s="152">
        <v>276828</v>
      </c>
      <c r="I8" s="149">
        <v>5</v>
      </c>
      <c r="J8" s="152">
        <v>40661</v>
      </c>
      <c r="K8" s="201">
        <f t="shared" si="1"/>
        <v>637278</v>
      </c>
      <c r="L8" s="149">
        <v>4</v>
      </c>
      <c r="M8" s="153">
        <v>0</v>
      </c>
    </row>
    <row r="9" spans="1:13" ht="12.75" customHeight="1">
      <c r="A9" s="161" t="s">
        <v>45</v>
      </c>
      <c r="B9" s="157">
        <v>49</v>
      </c>
      <c r="C9" s="150">
        <v>49</v>
      </c>
      <c r="D9" s="151">
        <f t="shared" si="0"/>
        <v>98</v>
      </c>
      <c r="E9" s="149">
        <v>109</v>
      </c>
      <c r="F9" s="152">
        <v>1170036</v>
      </c>
      <c r="G9" s="149">
        <v>16</v>
      </c>
      <c r="H9" s="152">
        <v>251128</v>
      </c>
      <c r="I9" s="149">
        <v>71</v>
      </c>
      <c r="J9" s="152">
        <v>255186</v>
      </c>
      <c r="K9" s="201">
        <f t="shared" si="1"/>
        <v>1421164</v>
      </c>
      <c r="L9" s="149">
        <v>44</v>
      </c>
      <c r="M9" s="153">
        <v>174657</v>
      </c>
    </row>
    <row r="10" spans="1:13" ht="12.75" customHeight="1">
      <c r="A10" s="161" t="s">
        <v>46</v>
      </c>
      <c r="B10" s="157">
        <v>30</v>
      </c>
      <c r="C10" s="150">
        <v>37</v>
      </c>
      <c r="D10" s="151">
        <f t="shared" si="0"/>
        <v>67</v>
      </c>
      <c r="E10" s="149">
        <v>67</v>
      </c>
      <c r="F10" s="152">
        <v>902433</v>
      </c>
      <c r="G10" s="149">
        <v>3</v>
      </c>
      <c r="H10" s="152">
        <v>39387</v>
      </c>
      <c r="I10" s="149">
        <v>13</v>
      </c>
      <c r="J10" s="152">
        <v>110944</v>
      </c>
      <c r="K10" s="201">
        <f t="shared" si="1"/>
        <v>941820</v>
      </c>
      <c r="L10" s="149">
        <v>1</v>
      </c>
      <c r="M10" s="153">
        <v>603258</v>
      </c>
    </row>
    <row r="11" spans="1:13" ht="12.75" customHeight="1">
      <c r="A11" s="161" t="s">
        <v>15</v>
      </c>
      <c r="B11" s="157">
        <v>5</v>
      </c>
      <c r="C11" s="150">
        <v>4</v>
      </c>
      <c r="D11" s="151">
        <f t="shared" si="0"/>
        <v>9</v>
      </c>
      <c r="E11" s="149">
        <v>5</v>
      </c>
      <c r="F11" s="152">
        <v>125202</v>
      </c>
      <c r="G11" s="149">
        <v>4</v>
      </c>
      <c r="H11" s="152">
        <v>162970</v>
      </c>
      <c r="I11" s="149">
        <v>1</v>
      </c>
      <c r="J11" s="152">
        <v>10000</v>
      </c>
      <c r="K11" s="201">
        <f t="shared" si="1"/>
        <v>288172</v>
      </c>
      <c r="L11" s="149">
        <v>0</v>
      </c>
      <c r="M11" s="153">
        <v>0</v>
      </c>
    </row>
    <row r="12" spans="1:13" ht="12.75" customHeight="1">
      <c r="A12" s="161" t="s">
        <v>17</v>
      </c>
      <c r="B12" s="157">
        <v>0</v>
      </c>
      <c r="C12" s="150">
        <v>0</v>
      </c>
      <c r="D12" s="151">
        <f t="shared" si="0"/>
        <v>0</v>
      </c>
      <c r="E12" s="149">
        <v>0</v>
      </c>
      <c r="F12" s="152">
        <v>0</v>
      </c>
      <c r="G12" s="149">
        <v>0</v>
      </c>
      <c r="H12" s="152">
        <v>0</v>
      </c>
      <c r="I12" s="149">
        <v>0</v>
      </c>
      <c r="J12" s="152">
        <v>0</v>
      </c>
      <c r="K12" s="201">
        <f t="shared" si="1"/>
        <v>0</v>
      </c>
      <c r="L12" s="149">
        <v>0</v>
      </c>
      <c r="M12" s="153">
        <v>0</v>
      </c>
    </row>
    <row r="13" spans="1:13" ht="12.75" customHeight="1">
      <c r="A13" s="161" t="s">
        <v>16</v>
      </c>
      <c r="B13" s="157">
        <v>3</v>
      </c>
      <c r="C13" s="150">
        <v>17</v>
      </c>
      <c r="D13" s="151">
        <f t="shared" si="0"/>
        <v>20</v>
      </c>
      <c r="E13" s="149">
        <v>18</v>
      </c>
      <c r="F13" s="152">
        <v>243502</v>
      </c>
      <c r="G13" s="149">
        <v>1</v>
      </c>
      <c r="H13" s="152">
        <v>20000</v>
      </c>
      <c r="I13" s="149">
        <v>12</v>
      </c>
      <c r="J13" s="152">
        <v>95595</v>
      </c>
      <c r="K13" s="201">
        <f t="shared" si="1"/>
        <v>263502</v>
      </c>
      <c r="L13" s="149">
        <v>2</v>
      </c>
      <c r="M13" s="153">
        <v>40000</v>
      </c>
    </row>
    <row r="14" spans="1:13" ht="12.75" customHeight="1">
      <c r="A14" s="161" t="s">
        <v>32</v>
      </c>
      <c r="B14" s="157">
        <v>55</v>
      </c>
      <c r="C14" s="150">
        <v>113</v>
      </c>
      <c r="D14" s="151">
        <f t="shared" si="0"/>
        <v>168</v>
      </c>
      <c r="E14" s="149">
        <v>110</v>
      </c>
      <c r="F14" s="152">
        <v>1370334</v>
      </c>
      <c r="G14" s="149">
        <v>56</v>
      </c>
      <c r="H14" s="152">
        <v>985665</v>
      </c>
      <c r="I14" s="149">
        <v>54</v>
      </c>
      <c r="J14" s="152">
        <v>418169</v>
      </c>
      <c r="K14" s="201">
        <f t="shared" si="1"/>
        <v>2355999</v>
      </c>
      <c r="L14" s="149">
        <v>14</v>
      </c>
      <c r="M14" s="153">
        <v>1874513</v>
      </c>
    </row>
    <row r="15" spans="1:13" ht="12.75" customHeight="1">
      <c r="A15" s="161" t="s">
        <v>33</v>
      </c>
      <c r="B15" s="157">
        <v>20</v>
      </c>
      <c r="C15" s="150">
        <v>20</v>
      </c>
      <c r="D15" s="151">
        <f t="shared" si="0"/>
        <v>40</v>
      </c>
      <c r="E15" s="149">
        <v>27</v>
      </c>
      <c r="F15" s="152">
        <v>117126</v>
      </c>
      <c r="G15" s="149">
        <v>13</v>
      </c>
      <c r="H15" s="152">
        <v>205077</v>
      </c>
      <c r="I15" s="149">
        <v>9</v>
      </c>
      <c r="J15" s="152">
        <v>71426</v>
      </c>
      <c r="K15" s="201">
        <f t="shared" si="1"/>
        <v>322203</v>
      </c>
      <c r="L15" s="149">
        <v>5</v>
      </c>
      <c r="M15" s="153">
        <v>1319725</v>
      </c>
    </row>
    <row r="16" spans="1:13" ht="12.75" customHeight="1">
      <c r="A16" s="161" t="s">
        <v>47</v>
      </c>
      <c r="B16" s="157"/>
      <c r="C16" s="150"/>
      <c r="D16" s="151">
        <f t="shared" si="0"/>
        <v>0</v>
      </c>
      <c r="E16" s="149"/>
      <c r="F16" s="152"/>
      <c r="G16" s="149"/>
      <c r="H16" s="152"/>
      <c r="I16" s="149"/>
      <c r="J16" s="152"/>
      <c r="K16" s="201">
        <f t="shared" si="1"/>
        <v>0</v>
      </c>
      <c r="L16" s="149"/>
      <c r="M16" s="153"/>
    </row>
    <row r="17" spans="1:13" ht="12.75" customHeight="1">
      <c r="A17" s="161" t="s">
        <v>58</v>
      </c>
      <c r="B17" s="157">
        <v>58</v>
      </c>
      <c r="C17" s="150">
        <v>25</v>
      </c>
      <c r="D17" s="151">
        <f t="shared" si="0"/>
        <v>83</v>
      </c>
      <c r="E17" s="149">
        <v>64</v>
      </c>
      <c r="F17" s="152">
        <v>381679</v>
      </c>
      <c r="G17" s="149">
        <v>12</v>
      </c>
      <c r="H17" s="152">
        <v>234703</v>
      </c>
      <c r="I17" s="149">
        <v>21</v>
      </c>
      <c r="J17" s="152">
        <v>174714</v>
      </c>
      <c r="K17" s="201">
        <f t="shared" si="1"/>
        <v>616382</v>
      </c>
      <c r="L17" s="149">
        <v>0</v>
      </c>
      <c r="M17" s="153">
        <v>608593</v>
      </c>
    </row>
    <row r="18" spans="1:13" ht="12.75" customHeight="1">
      <c r="A18" s="161" t="s">
        <v>48</v>
      </c>
      <c r="B18" s="157">
        <v>19</v>
      </c>
      <c r="C18" s="150">
        <v>13</v>
      </c>
      <c r="D18" s="151">
        <f t="shared" si="0"/>
        <v>32</v>
      </c>
      <c r="E18" s="149">
        <v>16</v>
      </c>
      <c r="F18" s="152">
        <v>32055</v>
      </c>
      <c r="G18" s="149">
        <v>2</v>
      </c>
      <c r="H18" s="152">
        <v>40000</v>
      </c>
      <c r="I18" s="149">
        <v>3</v>
      </c>
      <c r="J18" s="152">
        <v>10588</v>
      </c>
      <c r="K18" s="201">
        <f t="shared" si="1"/>
        <v>72055</v>
      </c>
      <c r="L18" s="149">
        <v>0</v>
      </c>
      <c r="M18" s="153">
        <v>126623</v>
      </c>
    </row>
    <row r="19" spans="1:13" ht="12.75" customHeight="1">
      <c r="A19" s="161" t="s">
        <v>56</v>
      </c>
      <c r="B19" s="157">
        <v>21</v>
      </c>
      <c r="C19" s="150">
        <v>12</v>
      </c>
      <c r="D19" s="151">
        <f t="shared" si="0"/>
        <v>33</v>
      </c>
      <c r="E19" s="149">
        <v>29</v>
      </c>
      <c r="F19" s="152">
        <v>238704</v>
      </c>
      <c r="G19" s="149">
        <v>4</v>
      </c>
      <c r="H19" s="152">
        <v>32994</v>
      </c>
      <c r="I19" s="149">
        <v>11</v>
      </c>
      <c r="J19" s="152">
        <v>88750</v>
      </c>
      <c r="K19" s="201">
        <f t="shared" si="1"/>
        <v>271698</v>
      </c>
      <c r="L19" s="149">
        <v>1</v>
      </c>
      <c r="M19" s="153">
        <v>163530</v>
      </c>
    </row>
    <row r="20" spans="1:13" ht="12.75" customHeight="1">
      <c r="A20" s="162" t="s">
        <v>57</v>
      </c>
      <c r="B20" s="157">
        <v>25</v>
      </c>
      <c r="C20" s="150">
        <v>7</v>
      </c>
      <c r="D20" s="151">
        <f t="shared" si="0"/>
        <v>32</v>
      </c>
      <c r="E20" s="149">
        <v>53</v>
      </c>
      <c r="F20" s="152">
        <v>1911931</v>
      </c>
      <c r="G20" s="149">
        <v>16</v>
      </c>
      <c r="H20" s="152">
        <v>245872</v>
      </c>
      <c r="I20" s="149">
        <v>20</v>
      </c>
      <c r="J20" s="152">
        <v>143058</v>
      </c>
      <c r="K20" s="201">
        <f t="shared" si="1"/>
        <v>2157803</v>
      </c>
      <c r="L20" s="149">
        <v>2</v>
      </c>
      <c r="M20" s="153">
        <v>287092</v>
      </c>
    </row>
    <row r="21" spans="1:13" ht="12.75" customHeight="1">
      <c r="A21" s="163" t="s">
        <v>59</v>
      </c>
      <c r="B21" s="157">
        <v>16</v>
      </c>
      <c r="C21" s="150">
        <v>5</v>
      </c>
      <c r="D21" s="151">
        <f t="shared" si="0"/>
        <v>21</v>
      </c>
      <c r="E21" s="149">
        <v>21</v>
      </c>
      <c r="F21" s="152">
        <v>47414</v>
      </c>
      <c r="G21" s="149">
        <v>0</v>
      </c>
      <c r="H21" s="152">
        <v>0</v>
      </c>
      <c r="I21" s="149">
        <v>3</v>
      </c>
      <c r="J21" s="152">
        <v>28405</v>
      </c>
      <c r="K21" s="201">
        <f t="shared" si="1"/>
        <v>47414</v>
      </c>
      <c r="L21" s="149">
        <v>0</v>
      </c>
      <c r="M21" s="153">
        <v>42162</v>
      </c>
    </row>
    <row r="22" spans="1:13" ht="12.75" customHeight="1">
      <c r="A22" s="163" t="s">
        <v>34</v>
      </c>
      <c r="B22" s="157">
        <v>152</v>
      </c>
      <c r="C22" s="150">
        <v>84</v>
      </c>
      <c r="D22" s="151">
        <f t="shared" si="0"/>
        <v>236</v>
      </c>
      <c r="E22" s="149">
        <v>213</v>
      </c>
      <c r="F22" s="152">
        <v>1441832</v>
      </c>
      <c r="G22" s="149">
        <v>22</v>
      </c>
      <c r="H22" s="152">
        <v>299496</v>
      </c>
      <c r="I22" s="149">
        <v>18</v>
      </c>
      <c r="J22" s="152">
        <v>161355</v>
      </c>
      <c r="K22" s="201">
        <f t="shared" si="1"/>
        <v>1741328</v>
      </c>
      <c r="L22" s="149">
        <v>3</v>
      </c>
      <c r="M22" s="153">
        <v>610730</v>
      </c>
    </row>
    <row r="23" spans="1:13" ht="12.75" customHeight="1">
      <c r="A23" s="163" t="s">
        <v>42</v>
      </c>
      <c r="B23" s="157">
        <v>3</v>
      </c>
      <c r="C23" s="150">
        <v>7</v>
      </c>
      <c r="D23" s="151">
        <f t="shared" si="0"/>
        <v>10</v>
      </c>
      <c r="E23" s="149">
        <v>12</v>
      </c>
      <c r="F23" s="152">
        <v>86477</v>
      </c>
      <c r="G23" s="149">
        <v>6</v>
      </c>
      <c r="H23" s="152">
        <v>97422</v>
      </c>
      <c r="I23" s="149">
        <v>0</v>
      </c>
      <c r="J23" s="152">
        <v>0</v>
      </c>
      <c r="K23" s="201">
        <f t="shared" si="1"/>
        <v>183899</v>
      </c>
      <c r="L23" s="149">
        <v>0</v>
      </c>
      <c r="M23" s="153">
        <v>135678</v>
      </c>
    </row>
    <row r="24" spans="1:13" ht="12.75" customHeight="1">
      <c r="A24" s="163" t="s">
        <v>20</v>
      </c>
      <c r="B24" s="157">
        <v>11</v>
      </c>
      <c r="C24" s="150">
        <v>12</v>
      </c>
      <c r="D24" s="151">
        <f t="shared" si="0"/>
        <v>23</v>
      </c>
      <c r="E24" s="149">
        <v>23</v>
      </c>
      <c r="F24" s="152">
        <v>531827</v>
      </c>
      <c r="G24" s="149">
        <v>2</v>
      </c>
      <c r="H24" s="152">
        <v>30073</v>
      </c>
      <c r="I24" s="149">
        <v>4</v>
      </c>
      <c r="J24" s="152">
        <v>22709</v>
      </c>
      <c r="K24" s="201">
        <f t="shared" si="1"/>
        <v>561900</v>
      </c>
      <c r="L24" s="149">
        <v>3</v>
      </c>
      <c r="M24" s="153">
        <v>35845</v>
      </c>
    </row>
    <row r="25" spans="1:13" ht="12.75" customHeight="1">
      <c r="A25" s="163" t="s">
        <v>19</v>
      </c>
      <c r="B25" s="157">
        <v>8</v>
      </c>
      <c r="C25" s="150">
        <v>6</v>
      </c>
      <c r="D25" s="151">
        <f t="shared" si="0"/>
        <v>14</v>
      </c>
      <c r="E25" s="149">
        <v>36</v>
      </c>
      <c r="F25" s="152">
        <v>247919</v>
      </c>
      <c r="G25" s="149">
        <v>3</v>
      </c>
      <c r="H25" s="152">
        <v>21150</v>
      </c>
      <c r="I25" s="149">
        <v>7</v>
      </c>
      <c r="J25" s="152">
        <v>62328</v>
      </c>
      <c r="K25" s="201">
        <f t="shared" si="1"/>
        <v>269069</v>
      </c>
      <c r="L25" s="149">
        <v>0</v>
      </c>
      <c r="M25" s="153">
        <v>0</v>
      </c>
    </row>
    <row r="26" spans="1:13" ht="12.75" customHeight="1">
      <c r="A26" s="163" t="s">
        <v>18</v>
      </c>
      <c r="B26" s="157">
        <v>9</v>
      </c>
      <c r="C26" s="150">
        <v>0</v>
      </c>
      <c r="D26" s="151">
        <f t="shared" si="0"/>
        <v>9</v>
      </c>
      <c r="E26" s="149">
        <v>9</v>
      </c>
      <c r="F26" s="152">
        <v>15964</v>
      </c>
      <c r="G26" s="149">
        <v>0</v>
      </c>
      <c r="H26" s="152">
        <v>0</v>
      </c>
      <c r="I26" s="149">
        <v>0</v>
      </c>
      <c r="J26" s="152">
        <v>0</v>
      </c>
      <c r="K26" s="201">
        <f t="shared" si="1"/>
        <v>15964</v>
      </c>
      <c r="L26" s="149">
        <v>0</v>
      </c>
      <c r="M26" s="153">
        <v>20640</v>
      </c>
    </row>
    <row r="27" spans="1:13" ht="12.75" customHeight="1">
      <c r="A27" s="163" t="s">
        <v>60</v>
      </c>
      <c r="B27" s="157">
        <v>8</v>
      </c>
      <c r="C27" s="150">
        <v>1</v>
      </c>
      <c r="D27" s="151">
        <f t="shared" si="0"/>
        <v>9</v>
      </c>
      <c r="E27" s="149">
        <v>7</v>
      </c>
      <c r="F27" s="152">
        <v>45023</v>
      </c>
      <c r="G27" s="149">
        <v>0</v>
      </c>
      <c r="H27" s="152">
        <v>0</v>
      </c>
      <c r="I27" s="149">
        <v>4</v>
      </c>
      <c r="J27" s="152">
        <v>38746</v>
      </c>
      <c r="K27" s="201">
        <f t="shared" si="1"/>
        <v>45023</v>
      </c>
      <c r="L27" s="149">
        <v>1</v>
      </c>
      <c r="M27" s="153">
        <v>62839</v>
      </c>
    </row>
    <row r="28" spans="1:13" ht="12.75" customHeight="1">
      <c r="A28" s="163" t="s">
        <v>61</v>
      </c>
      <c r="B28" s="157">
        <v>24</v>
      </c>
      <c r="C28" s="150">
        <v>61</v>
      </c>
      <c r="D28" s="151">
        <f t="shared" si="0"/>
        <v>85</v>
      </c>
      <c r="E28" s="149">
        <v>74</v>
      </c>
      <c r="F28" s="152">
        <v>952831</v>
      </c>
      <c r="G28" s="149">
        <v>11</v>
      </c>
      <c r="H28" s="152">
        <v>204362</v>
      </c>
      <c r="I28" s="149">
        <v>26</v>
      </c>
      <c r="J28" s="152">
        <v>109204</v>
      </c>
      <c r="K28" s="201">
        <f aca="true" t="shared" si="2" ref="K28:K56">SUM(F28+H28)</f>
        <v>1157193</v>
      </c>
      <c r="L28" s="149">
        <v>0</v>
      </c>
      <c r="M28" s="153">
        <v>672000</v>
      </c>
    </row>
    <row r="29" spans="1:13" ht="12.75" customHeight="1">
      <c r="A29" s="163" t="s">
        <v>62</v>
      </c>
      <c r="B29" s="157">
        <v>24</v>
      </c>
      <c r="C29" s="150">
        <v>40</v>
      </c>
      <c r="D29" s="151">
        <f t="shared" si="0"/>
        <v>64</v>
      </c>
      <c r="E29" s="149">
        <v>51</v>
      </c>
      <c r="F29" s="152">
        <v>584518</v>
      </c>
      <c r="G29" s="149">
        <v>10</v>
      </c>
      <c r="H29" s="152">
        <v>140344</v>
      </c>
      <c r="I29" s="149">
        <v>9</v>
      </c>
      <c r="J29" s="152">
        <v>73309</v>
      </c>
      <c r="K29" s="201">
        <f t="shared" si="2"/>
        <v>724862</v>
      </c>
      <c r="L29" s="149">
        <v>0</v>
      </c>
      <c r="M29" s="153">
        <v>128961</v>
      </c>
    </row>
    <row r="30" spans="1:13" ht="12.75" customHeight="1">
      <c r="A30" s="163" t="s">
        <v>35</v>
      </c>
      <c r="B30" s="157">
        <v>343</v>
      </c>
      <c r="C30" s="150">
        <v>15</v>
      </c>
      <c r="D30" s="151">
        <f t="shared" si="0"/>
        <v>358</v>
      </c>
      <c r="E30" s="149">
        <v>349</v>
      </c>
      <c r="F30" s="152">
        <v>584813</v>
      </c>
      <c r="G30" s="149">
        <v>9</v>
      </c>
      <c r="H30" s="152">
        <v>126543</v>
      </c>
      <c r="I30" s="149">
        <v>24</v>
      </c>
      <c r="J30" s="152">
        <v>189240</v>
      </c>
      <c r="K30" s="201">
        <f t="shared" si="2"/>
        <v>711356</v>
      </c>
      <c r="L30" s="149">
        <v>26</v>
      </c>
      <c r="M30" s="153">
        <v>889003</v>
      </c>
    </row>
    <row r="31" spans="1:13" ht="12.75" customHeight="1">
      <c r="A31" s="163" t="s">
        <v>49</v>
      </c>
      <c r="B31" s="157">
        <v>8</v>
      </c>
      <c r="C31" s="150">
        <v>0</v>
      </c>
      <c r="D31" s="151">
        <f t="shared" si="0"/>
        <v>8</v>
      </c>
      <c r="E31" s="149">
        <v>6</v>
      </c>
      <c r="F31" s="152">
        <v>23850</v>
      </c>
      <c r="G31" s="149">
        <v>2</v>
      </c>
      <c r="H31" s="152">
        <v>40000</v>
      </c>
      <c r="I31" s="149">
        <v>6</v>
      </c>
      <c r="J31" s="152">
        <v>23850</v>
      </c>
      <c r="K31" s="201">
        <f t="shared" si="2"/>
        <v>63850</v>
      </c>
      <c r="L31" s="149">
        <v>0</v>
      </c>
      <c r="M31" s="153">
        <v>8058</v>
      </c>
    </row>
    <row r="32" spans="1:13" ht="12.75" customHeight="1">
      <c r="A32" s="163" t="s">
        <v>37</v>
      </c>
      <c r="B32" s="157">
        <v>117</v>
      </c>
      <c r="C32" s="150">
        <v>135</v>
      </c>
      <c r="D32" s="151">
        <f t="shared" si="0"/>
        <v>252</v>
      </c>
      <c r="E32" s="149">
        <v>244</v>
      </c>
      <c r="F32" s="152">
        <v>1509500</v>
      </c>
      <c r="G32" s="149">
        <v>8</v>
      </c>
      <c r="H32" s="152">
        <v>117703</v>
      </c>
      <c r="I32" s="149">
        <v>28</v>
      </c>
      <c r="J32" s="152">
        <v>205836</v>
      </c>
      <c r="K32" s="201">
        <f t="shared" si="2"/>
        <v>1627203</v>
      </c>
      <c r="L32" s="149">
        <v>8</v>
      </c>
      <c r="M32" s="153">
        <v>181139</v>
      </c>
    </row>
    <row r="33" spans="1:13" ht="12.75" customHeight="1">
      <c r="A33" s="162" t="s">
        <v>51</v>
      </c>
      <c r="B33" s="157">
        <v>0</v>
      </c>
      <c r="C33" s="150">
        <v>2</v>
      </c>
      <c r="D33" s="151">
        <f t="shared" si="0"/>
        <v>2</v>
      </c>
      <c r="E33" s="149">
        <v>2</v>
      </c>
      <c r="F33" s="152">
        <v>4003</v>
      </c>
      <c r="G33" s="149">
        <v>0</v>
      </c>
      <c r="H33" s="152">
        <v>0</v>
      </c>
      <c r="I33" s="149">
        <v>0</v>
      </c>
      <c r="J33" s="152">
        <v>0</v>
      </c>
      <c r="K33" s="201">
        <f t="shared" si="2"/>
        <v>4003</v>
      </c>
      <c r="L33" s="149">
        <v>0</v>
      </c>
      <c r="M33" s="153">
        <v>2645</v>
      </c>
    </row>
    <row r="34" spans="1:13" ht="12.75" customHeight="1">
      <c r="A34" s="163" t="s">
        <v>63</v>
      </c>
      <c r="B34" s="157">
        <v>9</v>
      </c>
      <c r="C34" s="150">
        <v>11</v>
      </c>
      <c r="D34" s="151">
        <f t="shared" si="0"/>
        <v>20</v>
      </c>
      <c r="E34" s="149">
        <v>18</v>
      </c>
      <c r="F34" s="152">
        <v>170911</v>
      </c>
      <c r="G34" s="149">
        <v>2</v>
      </c>
      <c r="H34" s="152">
        <v>24742</v>
      </c>
      <c r="I34" s="149">
        <v>4</v>
      </c>
      <c r="J34" s="152">
        <v>40000</v>
      </c>
      <c r="K34" s="201">
        <f t="shared" si="2"/>
        <v>195653</v>
      </c>
      <c r="L34" s="149">
        <v>7</v>
      </c>
      <c r="M34" s="153">
        <v>216935</v>
      </c>
    </row>
    <row r="35" spans="1:13" ht="12.75" customHeight="1">
      <c r="A35" s="163" t="s">
        <v>21</v>
      </c>
      <c r="B35" s="157">
        <v>9</v>
      </c>
      <c r="C35" s="150">
        <v>5</v>
      </c>
      <c r="D35" s="151">
        <f t="shared" si="0"/>
        <v>14</v>
      </c>
      <c r="E35" s="149">
        <v>6</v>
      </c>
      <c r="F35" s="152">
        <v>147771</v>
      </c>
      <c r="G35" s="149">
        <v>7</v>
      </c>
      <c r="H35" s="152">
        <v>134409</v>
      </c>
      <c r="I35" s="149">
        <v>4</v>
      </c>
      <c r="J35" s="152">
        <v>38378</v>
      </c>
      <c r="K35" s="201">
        <f t="shared" si="2"/>
        <v>282180</v>
      </c>
      <c r="L35" s="149">
        <v>1</v>
      </c>
      <c r="M35" s="153">
        <v>82300</v>
      </c>
    </row>
    <row r="36" spans="1:13" ht="12.75" customHeight="1">
      <c r="A36" s="163" t="s">
        <v>22</v>
      </c>
      <c r="B36" s="157">
        <v>3</v>
      </c>
      <c r="C36" s="150">
        <v>5</v>
      </c>
      <c r="D36" s="151">
        <f t="shared" si="0"/>
        <v>8</v>
      </c>
      <c r="E36" s="149">
        <v>17</v>
      </c>
      <c r="F36" s="152">
        <v>217404</v>
      </c>
      <c r="G36" s="149">
        <v>3</v>
      </c>
      <c r="H36" s="152">
        <v>60000</v>
      </c>
      <c r="I36" s="149">
        <v>2</v>
      </c>
      <c r="J36" s="152">
        <v>20000</v>
      </c>
      <c r="K36" s="201">
        <f t="shared" si="2"/>
        <v>277404</v>
      </c>
      <c r="L36" s="149">
        <v>2</v>
      </c>
      <c r="M36" s="153">
        <v>42500</v>
      </c>
    </row>
    <row r="37" spans="1:13" ht="12.75" customHeight="1">
      <c r="A37" s="163" t="s">
        <v>36</v>
      </c>
      <c r="B37" s="157">
        <v>6</v>
      </c>
      <c r="C37" s="150">
        <v>7</v>
      </c>
      <c r="D37" s="151">
        <f aca="true" t="shared" si="3" ref="D37:D56">SUM(B37:C37)</f>
        <v>13</v>
      </c>
      <c r="E37" s="149">
        <v>10</v>
      </c>
      <c r="F37" s="152">
        <v>63607</v>
      </c>
      <c r="G37" s="149">
        <v>5</v>
      </c>
      <c r="H37" s="152">
        <v>57370</v>
      </c>
      <c r="I37" s="149">
        <v>2</v>
      </c>
      <c r="J37" s="152">
        <v>14076</v>
      </c>
      <c r="K37" s="201">
        <f t="shared" si="2"/>
        <v>120977</v>
      </c>
      <c r="L37" s="149">
        <v>0</v>
      </c>
      <c r="M37" s="153">
        <v>60717</v>
      </c>
    </row>
    <row r="38" spans="1:13" ht="12.75" customHeight="1">
      <c r="A38" s="163" t="s">
        <v>50</v>
      </c>
      <c r="B38" s="157">
        <v>1</v>
      </c>
      <c r="C38" s="150">
        <v>67</v>
      </c>
      <c r="D38" s="151">
        <f t="shared" si="3"/>
        <v>68</v>
      </c>
      <c r="E38" s="149">
        <v>66</v>
      </c>
      <c r="F38" s="152">
        <v>420584</v>
      </c>
      <c r="G38" s="149">
        <v>2</v>
      </c>
      <c r="H38" s="152">
        <v>38485</v>
      </c>
      <c r="I38" s="149">
        <v>6</v>
      </c>
      <c r="J38" s="152">
        <v>38606</v>
      </c>
      <c r="K38" s="201">
        <f t="shared" si="2"/>
        <v>459069</v>
      </c>
      <c r="L38" s="149">
        <v>0</v>
      </c>
      <c r="M38" s="153">
        <v>50468</v>
      </c>
    </row>
    <row r="39" spans="1:13" ht="12.75" customHeight="1">
      <c r="A39" s="163" t="s">
        <v>23</v>
      </c>
      <c r="B39" s="157">
        <v>13</v>
      </c>
      <c r="C39" s="150">
        <v>12</v>
      </c>
      <c r="D39" s="151">
        <f t="shared" si="3"/>
        <v>25</v>
      </c>
      <c r="E39" s="149">
        <v>18</v>
      </c>
      <c r="F39" s="152">
        <v>252999</v>
      </c>
      <c r="G39" s="149">
        <v>6</v>
      </c>
      <c r="H39" s="152">
        <v>65527</v>
      </c>
      <c r="I39" s="149">
        <v>7</v>
      </c>
      <c r="J39" s="152">
        <v>61700</v>
      </c>
      <c r="K39" s="201">
        <f t="shared" si="2"/>
        <v>318526</v>
      </c>
      <c r="L39" s="149">
        <v>0</v>
      </c>
      <c r="M39" s="153">
        <v>428840</v>
      </c>
    </row>
    <row r="40" spans="1:13" ht="12.75" customHeight="1">
      <c r="A40" s="163" t="s">
        <v>64</v>
      </c>
      <c r="B40" s="157">
        <v>9</v>
      </c>
      <c r="C40" s="150">
        <v>0</v>
      </c>
      <c r="D40" s="151">
        <f t="shared" si="3"/>
        <v>9</v>
      </c>
      <c r="E40" s="149">
        <v>6</v>
      </c>
      <c r="F40" s="152">
        <v>302327</v>
      </c>
      <c r="G40" s="149">
        <v>3</v>
      </c>
      <c r="H40" s="152">
        <v>47396</v>
      </c>
      <c r="I40" s="149">
        <v>0</v>
      </c>
      <c r="J40" s="152">
        <v>0</v>
      </c>
      <c r="K40" s="201">
        <f t="shared" si="2"/>
        <v>349723</v>
      </c>
      <c r="L40" s="149">
        <v>2</v>
      </c>
      <c r="M40" s="153">
        <v>36731</v>
      </c>
    </row>
    <row r="41" spans="1:13" ht="12.75" customHeight="1">
      <c r="A41" s="163" t="s">
        <v>38</v>
      </c>
      <c r="B41" s="157">
        <v>44</v>
      </c>
      <c r="C41" s="150">
        <v>28</v>
      </c>
      <c r="D41" s="151">
        <f t="shared" si="3"/>
        <v>72</v>
      </c>
      <c r="E41" s="149">
        <v>76</v>
      </c>
      <c r="F41" s="152">
        <v>773579</v>
      </c>
      <c r="G41" s="149">
        <v>10</v>
      </c>
      <c r="H41" s="152">
        <v>136768</v>
      </c>
      <c r="I41" s="149">
        <v>13</v>
      </c>
      <c r="J41" s="152">
        <v>98888</v>
      </c>
      <c r="K41" s="201">
        <f t="shared" si="2"/>
        <v>910347</v>
      </c>
      <c r="L41" s="149">
        <v>7</v>
      </c>
      <c r="M41" s="153">
        <v>593610</v>
      </c>
    </row>
    <row r="42" spans="1:13" ht="12.75" customHeight="1">
      <c r="A42" s="163" t="s">
        <v>52</v>
      </c>
      <c r="B42" s="157">
        <v>7</v>
      </c>
      <c r="C42" s="150">
        <v>4</v>
      </c>
      <c r="D42" s="151">
        <f t="shared" si="3"/>
        <v>11</v>
      </c>
      <c r="E42" s="149">
        <v>9</v>
      </c>
      <c r="F42" s="152">
        <v>29420</v>
      </c>
      <c r="G42" s="149">
        <v>2</v>
      </c>
      <c r="H42" s="152">
        <v>30000</v>
      </c>
      <c r="I42" s="149">
        <v>1</v>
      </c>
      <c r="J42" s="152">
        <v>10000</v>
      </c>
      <c r="K42" s="201">
        <f t="shared" si="2"/>
        <v>59420</v>
      </c>
      <c r="L42" s="149">
        <v>0</v>
      </c>
      <c r="M42" s="153">
        <v>57771</v>
      </c>
    </row>
    <row r="43" spans="1:13" ht="12.75" customHeight="1">
      <c r="A43" s="162" t="s">
        <v>24</v>
      </c>
      <c r="B43" s="157">
        <v>10</v>
      </c>
      <c r="C43" s="150">
        <v>6</v>
      </c>
      <c r="D43" s="151">
        <f t="shared" si="3"/>
        <v>16</v>
      </c>
      <c r="E43" s="149">
        <v>51</v>
      </c>
      <c r="F43" s="152">
        <v>1222773</v>
      </c>
      <c r="G43" s="149">
        <v>5</v>
      </c>
      <c r="H43" s="152">
        <v>80634</v>
      </c>
      <c r="I43" s="149">
        <v>3</v>
      </c>
      <c r="J43" s="152">
        <v>30000</v>
      </c>
      <c r="K43" s="201">
        <f t="shared" si="2"/>
        <v>1303407</v>
      </c>
      <c r="L43" s="149">
        <v>4</v>
      </c>
      <c r="M43" s="153">
        <v>483134</v>
      </c>
    </row>
    <row r="44" spans="1:13" ht="12.75" customHeight="1">
      <c r="A44" s="163" t="s">
        <v>25</v>
      </c>
      <c r="B44" s="157">
        <v>5</v>
      </c>
      <c r="C44" s="150">
        <v>12</v>
      </c>
      <c r="D44" s="151">
        <f t="shared" si="3"/>
        <v>17</v>
      </c>
      <c r="E44" s="149">
        <v>10</v>
      </c>
      <c r="F44" s="152">
        <v>218836</v>
      </c>
      <c r="G44" s="149">
        <v>1</v>
      </c>
      <c r="H44" s="152">
        <v>11332</v>
      </c>
      <c r="I44" s="149">
        <v>5</v>
      </c>
      <c r="J44" s="152">
        <v>49600</v>
      </c>
      <c r="K44" s="201">
        <f t="shared" si="2"/>
        <v>230168</v>
      </c>
      <c r="L44" s="149">
        <v>0</v>
      </c>
      <c r="M44" s="153">
        <v>0</v>
      </c>
    </row>
    <row r="45" spans="1:13" ht="12.75" customHeight="1">
      <c r="A45" s="163" t="s">
        <v>26</v>
      </c>
      <c r="B45" s="157">
        <v>0</v>
      </c>
      <c r="C45" s="150">
        <v>4</v>
      </c>
      <c r="D45" s="151">
        <f t="shared" si="3"/>
        <v>4</v>
      </c>
      <c r="E45" s="149">
        <v>0</v>
      </c>
      <c r="F45" s="152">
        <v>0</v>
      </c>
      <c r="G45" s="149">
        <v>4</v>
      </c>
      <c r="H45" s="152">
        <v>59357</v>
      </c>
      <c r="I45" s="149">
        <v>0</v>
      </c>
      <c r="J45" s="152">
        <v>0</v>
      </c>
      <c r="K45" s="201">
        <f t="shared" si="2"/>
        <v>59357</v>
      </c>
      <c r="L45" s="149">
        <v>0</v>
      </c>
      <c r="M45" s="153">
        <v>10000</v>
      </c>
    </row>
    <row r="46" spans="1:13" ht="12.75" customHeight="1">
      <c r="A46" s="163" t="s">
        <v>39</v>
      </c>
      <c r="B46" s="157">
        <v>9</v>
      </c>
      <c r="C46" s="150">
        <v>6</v>
      </c>
      <c r="D46" s="151">
        <f t="shared" si="3"/>
        <v>15</v>
      </c>
      <c r="E46" s="149">
        <v>10</v>
      </c>
      <c r="F46" s="152">
        <v>266741</v>
      </c>
      <c r="G46" s="149">
        <v>5</v>
      </c>
      <c r="H46" s="152">
        <v>56969</v>
      </c>
      <c r="I46" s="149">
        <v>8</v>
      </c>
      <c r="J46" s="152">
        <v>61685</v>
      </c>
      <c r="K46" s="201">
        <f t="shared" si="2"/>
        <v>323710</v>
      </c>
      <c r="L46" s="149">
        <v>2</v>
      </c>
      <c r="M46" s="153">
        <v>343242</v>
      </c>
    </row>
    <row r="47" spans="1:13" ht="12.75" customHeight="1">
      <c r="A47" s="163" t="s">
        <v>53</v>
      </c>
      <c r="B47" s="157">
        <v>45</v>
      </c>
      <c r="C47" s="150">
        <v>1</v>
      </c>
      <c r="D47" s="151">
        <f t="shared" si="3"/>
        <v>46</v>
      </c>
      <c r="E47" s="149">
        <v>44</v>
      </c>
      <c r="F47" s="152">
        <v>46895</v>
      </c>
      <c r="G47" s="149">
        <v>2</v>
      </c>
      <c r="H47" s="152">
        <v>14462</v>
      </c>
      <c r="I47" s="149">
        <v>0</v>
      </c>
      <c r="J47" s="152">
        <v>0</v>
      </c>
      <c r="K47" s="201">
        <f t="shared" si="2"/>
        <v>61357</v>
      </c>
      <c r="L47" s="149">
        <v>0</v>
      </c>
      <c r="M47" s="153">
        <v>11760</v>
      </c>
    </row>
    <row r="48" spans="1:13" ht="12.75" customHeight="1">
      <c r="A48" s="163" t="s">
        <v>40</v>
      </c>
      <c r="B48" s="157">
        <v>16</v>
      </c>
      <c r="C48" s="150">
        <v>14</v>
      </c>
      <c r="D48" s="151">
        <f t="shared" si="3"/>
        <v>30</v>
      </c>
      <c r="E48" s="149">
        <v>22</v>
      </c>
      <c r="F48" s="152">
        <v>915158</v>
      </c>
      <c r="G48" s="149">
        <v>8</v>
      </c>
      <c r="H48" s="152">
        <v>133018</v>
      </c>
      <c r="I48" s="149">
        <v>8</v>
      </c>
      <c r="J48" s="152">
        <v>63443</v>
      </c>
      <c r="K48" s="201">
        <f t="shared" si="2"/>
        <v>1048176</v>
      </c>
      <c r="L48" s="149">
        <v>1</v>
      </c>
      <c r="M48" s="153">
        <v>442980</v>
      </c>
    </row>
    <row r="49" spans="1:13" ht="12.75" customHeight="1">
      <c r="A49" s="163" t="s">
        <v>41</v>
      </c>
      <c r="B49" s="157">
        <v>115</v>
      </c>
      <c r="C49" s="150">
        <v>158</v>
      </c>
      <c r="D49" s="151">
        <f t="shared" si="3"/>
        <v>273</v>
      </c>
      <c r="E49" s="149">
        <v>244</v>
      </c>
      <c r="F49" s="152">
        <v>2852403</v>
      </c>
      <c r="G49" s="149">
        <v>29</v>
      </c>
      <c r="H49" s="152">
        <v>343520</v>
      </c>
      <c r="I49" s="149">
        <v>119</v>
      </c>
      <c r="J49" s="152">
        <v>943497</v>
      </c>
      <c r="K49" s="201">
        <f t="shared" si="2"/>
        <v>3195923</v>
      </c>
      <c r="L49" s="149">
        <v>1</v>
      </c>
      <c r="M49" s="153">
        <v>1400076</v>
      </c>
    </row>
    <row r="50" spans="1:13" ht="12.75" customHeight="1">
      <c r="A50" s="163" t="s">
        <v>54</v>
      </c>
      <c r="B50" s="157">
        <v>2</v>
      </c>
      <c r="C50" s="150">
        <v>3</v>
      </c>
      <c r="D50" s="151">
        <f t="shared" si="3"/>
        <v>5</v>
      </c>
      <c r="E50" s="149">
        <v>5</v>
      </c>
      <c r="F50" s="152">
        <v>74570</v>
      </c>
      <c r="G50" s="149">
        <v>0</v>
      </c>
      <c r="H50" s="208">
        <v>0</v>
      </c>
      <c r="I50" s="149">
        <v>2</v>
      </c>
      <c r="J50" s="152">
        <v>20000</v>
      </c>
      <c r="K50" s="201">
        <f t="shared" si="2"/>
        <v>74570</v>
      </c>
      <c r="L50" s="149">
        <v>0</v>
      </c>
      <c r="M50" s="153">
        <v>11250</v>
      </c>
    </row>
    <row r="51" spans="1:13" ht="12.75" customHeight="1">
      <c r="A51" s="163" t="s">
        <v>28</v>
      </c>
      <c r="B51" s="157">
        <v>14</v>
      </c>
      <c r="C51" s="150">
        <v>45</v>
      </c>
      <c r="D51" s="151">
        <f t="shared" si="3"/>
        <v>59</v>
      </c>
      <c r="E51" s="149">
        <v>44</v>
      </c>
      <c r="F51" s="152">
        <v>361737</v>
      </c>
      <c r="G51" s="149">
        <v>15</v>
      </c>
      <c r="H51" s="208">
        <v>276708</v>
      </c>
      <c r="I51" s="149">
        <v>23</v>
      </c>
      <c r="J51" s="152">
        <v>211570</v>
      </c>
      <c r="K51" s="201">
        <f t="shared" si="2"/>
        <v>638445</v>
      </c>
      <c r="L51" s="149">
        <v>1</v>
      </c>
      <c r="M51" s="153">
        <v>71000</v>
      </c>
    </row>
    <row r="52" spans="1:13" ht="12.75" customHeight="1">
      <c r="A52" s="163" t="s">
        <v>27</v>
      </c>
      <c r="B52" s="157">
        <v>0</v>
      </c>
      <c r="C52" s="150">
        <v>0</v>
      </c>
      <c r="D52" s="151">
        <f t="shared" si="3"/>
        <v>0</v>
      </c>
      <c r="E52" s="149">
        <v>0</v>
      </c>
      <c r="F52" s="152">
        <v>0</v>
      </c>
      <c r="G52" s="149">
        <v>0</v>
      </c>
      <c r="H52" s="208">
        <v>0</v>
      </c>
      <c r="I52" s="149">
        <v>0</v>
      </c>
      <c r="J52" s="208">
        <v>0</v>
      </c>
      <c r="K52" s="212">
        <f t="shared" si="2"/>
        <v>0</v>
      </c>
      <c r="L52" s="149">
        <v>0</v>
      </c>
      <c r="M52" s="153">
        <v>0</v>
      </c>
    </row>
    <row r="53" spans="1:13" ht="12.75" customHeight="1">
      <c r="A53" s="163" t="s">
        <v>55</v>
      </c>
      <c r="B53" s="157">
        <v>13</v>
      </c>
      <c r="C53" s="150">
        <v>10</v>
      </c>
      <c r="D53" s="151">
        <f t="shared" si="3"/>
        <v>23</v>
      </c>
      <c r="E53" s="149">
        <v>16</v>
      </c>
      <c r="F53" s="152">
        <v>214341</v>
      </c>
      <c r="G53" s="149">
        <v>6</v>
      </c>
      <c r="H53" s="208">
        <v>82778</v>
      </c>
      <c r="I53" s="149">
        <v>9</v>
      </c>
      <c r="J53" s="208">
        <v>84175</v>
      </c>
      <c r="K53" s="212">
        <f t="shared" si="2"/>
        <v>297119</v>
      </c>
      <c r="L53" s="149">
        <v>1</v>
      </c>
      <c r="M53" s="153">
        <v>114943</v>
      </c>
    </row>
    <row r="54" spans="1:13" ht="12.75" customHeight="1">
      <c r="A54" s="163" t="s">
        <v>65</v>
      </c>
      <c r="B54" s="157">
        <v>24</v>
      </c>
      <c r="C54" s="150">
        <v>18</v>
      </c>
      <c r="D54" s="151">
        <f t="shared" si="3"/>
        <v>42</v>
      </c>
      <c r="E54" s="149">
        <v>69</v>
      </c>
      <c r="F54" s="152">
        <v>153057</v>
      </c>
      <c r="G54" s="149">
        <v>12</v>
      </c>
      <c r="H54" s="208">
        <v>180118</v>
      </c>
      <c r="I54" s="149">
        <v>40</v>
      </c>
      <c r="J54" s="208">
        <v>300620</v>
      </c>
      <c r="K54" s="212">
        <f t="shared" si="2"/>
        <v>333175</v>
      </c>
      <c r="L54" s="149">
        <v>2</v>
      </c>
      <c r="M54" s="153">
        <v>270339</v>
      </c>
    </row>
    <row r="55" spans="1:13" ht="12.75" customHeight="1">
      <c r="A55" s="163" t="s">
        <v>29</v>
      </c>
      <c r="B55" s="157">
        <v>20</v>
      </c>
      <c r="C55" s="150">
        <v>17</v>
      </c>
      <c r="D55" s="151">
        <f t="shared" si="3"/>
        <v>37</v>
      </c>
      <c r="E55" s="149">
        <v>20</v>
      </c>
      <c r="F55" s="152">
        <v>141080</v>
      </c>
      <c r="G55" s="149">
        <v>16</v>
      </c>
      <c r="H55" s="208">
        <v>270866</v>
      </c>
      <c r="I55" s="149">
        <v>6</v>
      </c>
      <c r="J55" s="208">
        <v>58871</v>
      </c>
      <c r="K55" s="212">
        <v>411946</v>
      </c>
      <c r="L55" s="149">
        <v>4</v>
      </c>
      <c r="M55" s="153">
        <v>0</v>
      </c>
    </row>
    <row r="56" spans="1:13" ht="12.75" customHeight="1">
      <c r="A56" s="164" t="s">
        <v>66</v>
      </c>
      <c r="B56" s="157">
        <v>1</v>
      </c>
      <c r="C56" s="150">
        <v>0</v>
      </c>
      <c r="D56" s="151">
        <f t="shared" si="3"/>
        <v>1</v>
      </c>
      <c r="E56" s="149">
        <v>1</v>
      </c>
      <c r="F56" s="152">
        <v>952</v>
      </c>
      <c r="G56" s="149">
        <v>0</v>
      </c>
      <c r="H56" s="208">
        <v>0</v>
      </c>
      <c r="I56" s="149">
        <v>0</v>
      </c>
      <c r="J56" s="208">
        <v>0</v>
      </c>
      <c r="K56" s="212">
        <f t="shared" si="2"/>
        <v>952</v>
      </c>
      <c r="L56" s="149">
        <v>0</v>
      </c>
      <c r="M56" s="214">
        <v>0</v>
      </c>
    </row>
    <row r="57" spans="1:13" ht="12.75" customHeight="1" thickBot="1">
      <c r="A57" s="159"/>
      <c r="B57" s="9"/>
      <c r="C57" s="10"/>
      <c r="D57" s="11"/>
      <c r="E57" s="12"/>
      <c r="F57" s="13"/>
      <c r="G57" s="9"/>
      <c r="H57" s="209"/>
      <c r="I57" s="9"/>
      <c r="J57" s="211"/>
      <c r="K57" s="213"/>
      <c r="L57" s="14"/>
      <c r="M57" s="215"/>
    </row>
    <row r="58" spans="1:13" ht="12.75" thickBot="1" thickTop="1">
      <c r="A58" s="139" t="s">
        <v>79</v>
      </c>
      <c r="B58" s="160">
        <f>SUM(B5:B56)</f>
        <v>1464</v>
      </c>
      <c r="C58" s="160">
        <f>SUM(C5:C56)</f>
        <v>1145</v>
      </c>
      <c r="D58" s="160">
        <f>SUM(B58:C58)</f>
        <v>2609</v>
      </c>
      <c r="E58" s="160">
        <f aca="true" t="shared" si="4" ref="E58:J58">SUM(E5:E56)</f>
        <v>2402</v>
      </c>
      <c r="F58" s="205">
        <f t="shared" si="4"/>
        <v>22596141</v>
      </c>
      <c r="G58" s="160">
        <f t="shared" si="4"/>
        <v>377</v>
      </c>
      <c r="H58" s="210">
        <f t="shared" si="4"/>
        <v>5903882</v>
      </c>
      <c r="I58" s="160">
        <f t="shared" si="4"/>
        <v>635</v>
      </c>
      <c r="J58" s="210">
        <f t="shared" si="4"/>
        <v>4684409</v>
      </c>
      <c r="K58" s="210">
        <f>SUM(F58+H58)</f>
        <v>28500023</v>
      </c>
      <c r="L58" s="160">
        <f>SUM(L5:L56)</f>
        <v>153</v>
      </c>
      <c r="M58" s="216">
        <f>SUM(M5:M56)</f>
        <v>13691660</v>
      </c>
    </row>
    <row r="59" spans="1:13" ht="12" thickTop="1">
      <c r="A59" s="3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6"/>
    </row>
    <row r="60" spans="1:13" ht="11.25">
      <c r="A60" s="283" t="s">
        <v>80</v>
      </c>
      <c r="B60" s="284"/>
      <c r="C60" s="284"/>
      <c r="D60" s="284"/>
      <c r="E60" s="284"/>
      <c r="F60" s="284"/>
      <c r="G60" s="284"/>
      <c r="H60" s="284"/>
      <c r="I60" s="285"/>
      <c r="J60" s="7"/>
      <c r="K60" s="7"/>
      <c r="L60" s="5"/>
      <c r="M60" s="6"/>
    </row>
    <row r="61" spans="1:13" ht="12" thickBot="1">
      <c r="A61" s="140"/>
      <c r="B61" s="137"/>
      <c r="C61" s="137"/>
      <c r="D61" s="137"/>
      <c r="E61" s="137"/>
      <c r="F61" s="137"/>
      <c r="G61" s="137"/>
      <c r="H61" s="4"/>
      <c r="I61" s="137"/>
      <c r="J61" s="137"/>
      <c r="K61" s="202"/>
      <c r="L61" s="5"/>
      <c r="M61" s="6"/>
    </row>
    <row r="62" spans="1:13" ht="16.5" customHeight="1" thickBot="1" thickTop="1">
      <c r="A62" s="290" t="s">
        <v>81</v>
      </c>
      <c r="B62" s="291"/>
      <c r="C62" s="291"/>
      <c r="D62" s="291"/>
      <c r="E62" s="291"/>
      <c r="F62" s="291"/>
      <c r="G62" s="292"/>
      <c r="H62"/>
      <c r="I62" s="286">
        <f>SUM(F58+H58)</f>
        <v>28500023</v>
      </c>
      <c r="J62" s="287"/>
      <c r="K62" s="206"/>
      <c r="L62" s="5"/>
      <c r="M62" s="6"/>
    </row>
    <row r="63" spans="1:13" ht="12.75" thickBot="1" thickTop="1">
      <c r="A63" s="142"/>
      <c r="B63" s="138"/>
      <c r="C63" s="138"/>
      <c r="D63" s="138"/>
      <c r="E63" s="138"/>
      <c r="F63" s="138"/>
      <c r="G63" s="138"/>
      <c r="H63" s="4"/>
      <c r="I63" s="138"/>
      <c r="J63" s="138"/>
      <c r="K63" s="202"/>
      <c r="L63" s="5"/>
      <c r="M63" s="6"/>
    </row>
    <row r="64" spans="1:13" ht="16.5" customHeight="1" thickBot="1" thickTop="1">
      <c r="A64" s="290" t="s">
        <v>82</v>
      </c>
      <c r="B64" s="291"/>
      <c r="C64" s="291"/>
      <c r="D64" s="291"/>
      <c r="E64" s="291"/>
      <c r="F64" s="291"/>
      <c r="G64" s="292"/>
      <c r="H64" s="141"/>
      <c r="I64" s="288">
        <f>SUM(M58)</f>
        <v>13691660</v>
      </c>
      <c r="J64" s="289"/>
      <c r="K64" s="207"/>
      <c r="L64" s="8"/>
      <c r="M64" s="4"/>
    </row>
    <row r="65" ht="12" thickTop="1">
      <c r="A65" s="2"/>
    </row>
  </sheetData>
  <mergeCells count="9">
    <mergeCell ref="A1:M1"/>
    <mergeCell ref="A60:I60"/>
    <mergeCell ref="I62:J62"/>
    <mergeCell ref="I64:J64"/>
    <mergeCell ref="A62:G62"/>
    <mergeCell ref="A64:G64"/>
    <mergeCell ref="I2:J2"/>
    <mergeCell ref="L2:M2"/>
    <mergeCell ref="K2:K3"/>
  </mergeCells>
  <printOptions gridLines="1"/>
  <pageMargins left="0.5" right="0.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33203125" defaultRowHeight="11.25"/>
  <cols>
    <col min="1" max="1" width="10.5" style="0" customWidth="1"/>
    <col min="2" max="2" width="19.83203125" style="0" customWidth="1"/>
    <col min="3" max="3" width="17.16015625" style="0" customWidth="1"/>
    <col min="4" max="4" width="17.83203125" style="0" customWidth="1"/>
    <col min="5" max="5" width="21.5" style="0" customWidth="1"/>
  </cols>
  <sheetData>
    <row r="1" spans="1:5" ht="20.25" thickBot="1" thickTop="1">
      <c r="A1" s="299" t="s">
        <v>107</v>
      </c>
      <c r="B1" s="300"/>
      <c r="C1" s="300"/>
      <c r="D1" s="300"/>
      <c r="E1" s="301"/>
    </row>
    <row r="2" spans="1:5" ht="20.25" thickBot="1" thickTop="1">
      <c r="A2" s="302" t="s">
        <v>108</v>
      </c>
      <c r="B2" s="303"/>
      <c r="C2" s="303"/>
      <c r="D2" s="303"/>
      <c r="E2" s="304"/>
    </row>
    <row r="3" spans="1:5" ht="20.25" thickBot="1" thickTop="1">
      <c r="A3" s="305" t="s">
        <v>113</v>
      </c>
      <c r="B3" s="306"/>
      <c r="C3" s="306"/>
      <c r="D3" s="306"/>
      <c r="E3" s="307"/>
    </row>
    <row r="4" spans="1:5" ht="12" thickTop="1">
      <c r="A4" s="308" t="s">
        <v>0</v>
      </c>
      <c r="B4" s="310" t="s">
        <v>109</v>
      </c>
      <c r="C4" s="312" t="s">
        <v>110</v>
      </c>
      <c r="D4" s="314" t="s">
        <v>111</v>
      </c>
      <c r="E4" s="316" t="s">
        <v>112</v>
      </c>
    </row>
    <row r="5" spans="1:5" ht="20.25" customHeight="1" thickBot="1">
      <c r="A5" s="309"/>
      <c r="B5" s="311"/>
      <c r="C5" s="313"/>
      <c r="D5" s="315"/>
      <c r="E5" s="317"/>
    </row>
    <row r="6" spans="1:5" ht="11.25">
      <c r="A6" s="318"/>
      <c r="B6" s="319"/>
      <c r="C6" s="319"/>
      <c r="D6" s="319"/>
      <c r="E6" s="320"/>
    </row>
    <row r="7" spans="1:5" ht="12.75" customHeight="1">
      <c r="A7" s="321" t="s">
        <v>37</v>
      </c>
      <c r="B7" s="322">
        <v>173120568</v>
      </c>
      <c r="C7" s="322">
        <v>3501236</v>
      </c>
      <c r="D7" s="322">
        <v>1627203</v>
      </c>
      <c r="E7" s="323">
        <f>SUM(B7:D7)</f>
        <v>178249007</v>
      </c>
    </row>
    <row r="8" spans="1:5" ht="12.75">
      <c r="A8" s="321" t="s">
        <v>28</v>
      </c>
      <c r="B8" s="322">
        <v>175263635</v>
      </c>
      <c r="C8" s="322">
        <v>1726833</v>
      </c>
      <c r="D8" s="322">
        <v>638445</v>
      </c>
      <c r="E8" s="323">
        <f aca="true" t="shared" si="0" ref="E8:E16">SUM(B8:D8)</f>
        <v>177628913</v>
      </c>
    </row>
    <row r="9" spans="1:5" ht="12.75">
      <c r="A9" s="321" t="s">
        <v>32</v>
      </c>
      <c r="B9" s="322">
        <v>135149184</v>
      </c>
      <c r="C9" s="322">
        <v>2401353</v>
      </c>
      <c r="D9" s="322">
        <v>2355999</v>
      </c>
      <c r="E9" s="323">
        <f t="shared" si="0"/>
        <v>139906536</v>
      </c>
    </row>
    <row r="10" spans="1:5" ht="12.75">
      <c r="A10" s="321" t="s">
        <v>41</v>
      </c>
      <c r="B10" s="322">
        <v>129766476</v>
      </c>
      <c r="C10" s="322">
        <v>2963353</v>
      </c>
      <c r="D10" s="322">
        <v>3195923</v>
      </c>
      <c r="E10" s="323">
        <f t="shared" si="0"/>
        <v>135925752</v>
      </c>
    </row>
    <row r="11" spans="1:5" ht="12.75">
      <c r="A11" s="321" t="s">
        <v>45</v>
      </c>
      <c r="B11" s="322">
        <v>126605453</v>
      </c>
      <c r="C11" s="322">
        <v>4764870</v>
      </c>
      <c r="D11" s="322">
        <v>1421164</v>
      </c>
      <c r="E11" s="323">
        <f t="shared" si="0"/>
        <v>132791487</v>
      </c>
    </row>
    <row r="12" spans="1:5" ht="12.75">
      <c r="A12" s="321" t="s">
        <v>33</v>
      </c>
      <c r="B12" s="324">
        <v>103548566</v>
      </c>
      <c r="C12" s="322">
        <v>1238813</v>
      </c>
      <c r="D12" s="322">
        <v>322203</v>
      </c>
      <c r="E12" s="323">
        <f t="shared" si="0"/>
        <v>105109582</v>
      </c>
    </row>
    <row r="13" spans="1:5" ht="12.75">
      <c r="A13" s="321" t="s">
        <v>62</v>
      </c>
      <c r="B13" s="322">
        <v>90798765</v>
      </c>
      <c r="C13" s="322">
        <v>1909873</v>
      </c>
      <c r="D13" s="322">
        <v>724862</v>
      </c>
      <c r="E13" s="323">
        <f t="shared" si="0"/>
        <v>93433500</v>
      </c>
    </row>
    <row r="14" spans="1:5" ht="12.75">
      <c r="A14" s="321" t="s">
        <v>60</v>
      </c>
      <c r="B14" s="322">
        <v>77607466</v>
      </c>
      <c r="C14" s="322">
        <v>230092</v>
      </c>
      <c r="D14" s="322">
        <v>45023</v>
      </c>
      <c r="E14" s="323">
        <f t="shared" si="0"/>
        <v>77882581</v>
      </c>
    </row>
    <row r="15" spans="1:5" ht="12.75">
      <c r="A15" s="321" t="s">
        <v>34</v>
      </c>
      <c r="B15" s="322">
        <v>70500000</v>
      </c>
      <c r="C15" s="322">
        <v>3185996</v>
      </c>
      <c r="D15" s="322">
        <v>1741328</v>
      </c>
      <c r="E15" s="323">
        <f t="shared" si="0"/>
        <v>75427324</v>
      </c>
    </row>
    <row r="16" spans="1:5" ht="12.75">
      <c r="A16" s="321" t="s">
        <v>35</v>
      </c>
      <c r="B16" s="322">
        <v>57388806</v>
      </c>
      <c r="C16" s="322">
        <v>5119505</v>
      </c>
      <c r="D16" s="322">
        <v>711356</v>
      </c>
      <c r="E16" s="323">
        <f t="shared" si="0"/>
        <v>63219667</v>
      </c>
    </row>
    <row r="17" spans="1:5" ht="13.5" thickBot="1">
      <c r="A17" s="325"/>
      <c r="B17" s="326"/>
      <c r="C17" s="326"/>
      <c r="D17" s="326"/>
      <c r="E17" s="327"/>
    </row>
    <row r="18" ht="12" thickTop="1"/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David Walterscheid</cp:lastModifiedBy>
  <cp:lastPrinted>2002-03-14T13:23:53Z</cp:lastPrinted>
  <dcterms:created xsi:type="dcterms:W3CDTF">1999-09-09T13:12:42Z</dcterms:created>
  <dcterms:modified xsi:type="dcterms:W3CDTF">2002-03-14T14:31:52Z</dcterms:modified>
  <cp:category/>
  <cp:version/>
  <cp:contentType/>
  <cp:contentStatus/>
</cp:coreProperties>
</file>